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30" windowHeight="7860" firstSheet="1" activeTab="1"/>
  </bookViews>
  <sheets>
    <sheet name="品种备选清单" sheetId="1" state="hidden" r:id="rId1"/>
    <sheet name="个人完成情况" sheetId="6" r:id="rId2"/>
    <sheet name="1-2月星级品种明细表" sheetId="3" r:id="rId3"/>
    <sheet name="Sheet2" sheetId="7" state="hidden" r:id="rId4"/>
    <sheet name="门店任务明细表" sheetId="4" state="hidden" r:id="rId5"/>
    <sheet name="一句话卖点" sheetId="5" state="hidden" r:id="rId6"/>
    <sheet name="1-2月取消品种" sheetId="2" state="hidden" r:id="rId7"/>
  </sheets>
  <externalReferences>
    <externalReference r:id="rId8"/>
  </externalReferences>
  <definedNames>
    <definedName name="_xlnm._FilterDatabase" localSheetId="0" hidden="1">品种备选清单!$2:$2</definedName>
    <definedName name="_xlnm.Print_Titles" localSheetId="0">品种备选清单!$2:$2</definedName>
    <definedName name="_xlnm._FilterDatabase" localSheetId="2" hidden="1">'1-2月星级品种明细表'!$2:$41</definedName>
    <definedName name="_xlnm._FilterDatabase" localSheetId="4" hidden="1">#REF!</definedName>
    <definedName name="_xlnm._FilterDatabase" localSheetId="5" hidden="1">一句话卖点!$2:$36</definedName>
    <definedName name="_xlnm._FilterDatabase" localSheetId="1" hidden="1">个人完成情况!$A$2:$XEV$584</definedName>
  </definedNames>
  <calcPr calcId="144525"/>
</workbook>
</file>

<file path=xl/sharedStrings.xml><?xml version="1.0" encoding="utf-8"?>
<sst xmlns="http://schemas.openxmlformats.org/spreadsheetml/2006/main" count="7827" uniqueCount="1150">
  <si>
    <t>2021年1-2月星级品种清单</t>
  </si>
  <si>
    <t>序号</t>
  </si>
  <si>
    <t>货品ID</t>
  </si>
  <si>
    <t>货品名</t>
  </si>
  <si>
    <t>规格</t>
  </si>
  <si>
    <t>生产厂家</t>
  </si>
  <si>
    <t>原毛利段提成</t>
  </si>
  <si>
    <t>最高提成金额
（完成任务按8%提成）</t>
  </si>
  <si>
    <t>差额</t>
  </si>
  <si>
    <t>1-2月厂家政策</t>
  </si>
  <si>
    <t>协议签订期限</t>
  </si>
  <si>
    <t>末次进价</t>
  </si>
  <si>
    <t>零售均价</t>
  </si>
  <si>
    <t>毛利率</t>
  </si>
  <si>
    <t>活动内容</t>
  </si>
  <si>
    <t>采购员</t>
  </si>
  <si>
    <t>厂家名称</t>
  </si>
  <si>
    <t>厂家联系人</t>
  </si>
  <si>
    <t>电话</t>
  </si>
  <si>
    <t>备注</t>
  </si>
  <si>
    <t>呼吸系统</t>
  </si>
  <si>
    <t>,</t>
  </si>
  <si>
    <t>咳喘宁口服液</t>
  </si>
  <si>
    <r>
      <rPr>
        <sz val="9"/>
        <rFont val="Arial"/>
        <charset val="0"/>
      </rPr>
      <t>10mlx8</t>
    </r>
    <r>
      <rPr>
        <sz val="9"/>
        <rFont val="宋体"/>
        <charset val="0"/>
      </rPr>
      <t>支</t>
    </r>
  </si>
  <si>
    <t>南京先声东元制药有限公司</t>
  </si>
  <si>
    <t>2盒7.5折</t>
  </si>
  <si>
    <t>何玉英</t>
  </si>
  <si>
    <t>先声制药</t>
  </si>
  <si>
    <t>曾玉成</t>
  </si>
  <si>
    <t>保留</t>
  </si>
  <si>
    <t>甲硝唑口颊片</t>
  </si>
  <si>
    <r>
      <rPr>
        <sz val="9"/>
        <rFont val="Arial"/>
        <charset val="0"/>
      </rPr>
      <t>10</t>
    </r>
    <r>
      <rPr>
        <sz val="9"/>
        <rFont val="宋体"/>
        <charset val="0"/>
      </rPr>
      <t>片</t>
    </r>
    <r>
      <rPr>
        <sz val="9"/>
        <rFont val="Arial"/>
        <charset val="0"/>
      </rPr>
      <t>x2</t>
    </r>
    <r>
      <rPr>
        <sz val="9"/>
        <rFont val="宋体"/>
        <charset val="0"/>
      </rPr>
      <t>板</t>
    </r>
  </si>
  <si>
    <t>武汉远大制药集团有限公司</t>
  </si>
  <si>
    <t>1.5元/盒</t>
  </si>
  <si>
    <t>2021.1.1-2.28</t>
  </si>
  <si>
    <t>武汉远大</t>
  </si>
  <si>
    <t>袁美琼</t>
  </si>
  <si>
    <t>新增</t>
  </si>
  <si>
    <t>10片x30板</t>
  </si>
  <si>
    <t>3元/盒</t>
  </si>
  <si>
    <t>两盒省5元</t>
  </si>
  <si>
    <t>抗病毒颗粒</t>
  </si>
  <si>
    <t>9gx20袋</t>
  </si>
  <si>
    <t>四川光大制药有限公司</t>
  </si>
  <si>
    <t>3.39元</t>
  </si>
  <si>
    <t>第二盒半价</t>
  </si>
  <si>
    <t>取消：1月无政策</t>
  </si>
  <si>
    <t>4g*20袋（无糖）</t>
  </si>
  <si>
    <t>4.14元</t>
  </si>
  <si>
    <t>感冒清热颗粒</t>
  </si>
  <si>
    <t>12g*12袋</t>
  </si>
  <si>
    <t>太极集团重庆中药二厂</t>
  </si>
  <si>
    <t>无</t>
  </si>
  <si>
    <t>冯梅</t>
  </si>
  <si>
    <t>李国平</t>
  </si>
  <si>
    <t>胃肠用药</t>
  </si>
  <si>
    <t>乳酸菌素片</t>
  </si>
  <si>
    <t>0.4gx64片</t>
  </si>
  <si>
    <t>江中药业股份有限公司</t>
  </si>
  <si>
    <t>1.5元</t>
  </si>
  <si>
    <t>4盒89元</t>
  </si>
  <si>
    <t>健胃消食片</t>
  </si>
  <si>
    <t>0.8g*32片（无糖型薄膜衣片）</t>
  </si>
  <si>
    <t>1元</t>
  </si>
  <si>
    <t>第二盒省5元</t>
  </si>
  <si>
    <t>奥美拉唑肠溶胶囊</t>
  </si>
  <si>
    <r>
      <rPr>
        <sz val="10"/>
        <color theme="3"/>
        <rFont val="Arial"/>
        <charset val="0"/>
      </rPr>
      <t>10mgx14</t>
    </r>
    <r>
      <rPr>
        <sz val="10"/>
        <color theme="3"/>
        <rFont val="宋体"/>
        <charset val="0"/>
      </rPr>
      <t>粒</t>
    </r>
  </si>
  <si>
    <t>浙江金华康恩贝生物制药有限公司</t>
  </si>
  <si>
    <t>雷贝拉唑钠肠溶片</t>
  </si>
  <si>
    <r>
      <rPr>
        <sz val="10"/>
        <color theme="3"/>
        <rFont val="Arial"/>
        <charset val="0"/>
      </rPr>
      <t>20mgx5</t>
    </r>
    <r>
      <rPr>
        <sz val="10"/>
        <color theme="3"/>
        <rFont val="宋体"/>
        <charset val="0"/>
      </rPr>
      <t>片</t>
    </r>
  </si>
  <si>
    <r>
      <rPr>
        <sz val="10"/>
        <color theme="3"/>
        <rFont val="宋体"/>
        <charset val="0"/>
      </rPr>
      <t>成都迪康药业股份有限公司</t>
    </r>
    <r>
      <rPr>
        <sz val="10"/>
        <color theme="3"/>
        <rFont val="Arial"/>
        <charset val="0"/>
      </rPr>
      <t>(</t>
    </r>
    <r>
      <rPr>
        <sz val="10"/>
        <color theme="3"/>
        <rFont val="宋体"/>
        <charset val="0"/>
      </rPr>
      <t>成都迪康药业有限公司</t>
    </r>
    <r>
      <rPr>
        <sz val="10"/>
        <color theme="3"/>
        <rFont val="Arial"/>
        <charset val="0"/>
      </rPr>
      <t>)</t>
    </r>
  </si>
  <si>
    <t>2元/盒</t>
  </si>
  <si>
    <t>蒙脱石散</t>
  </si>
  <si>
    <r>
      <rPr>
        <sz val="10"/>
        <color theme="3"/>
        <rFont val="Arial"/>
        <charset val="0"/>
      </rPr>
      <t>3gx15</t>
    </r>
    <r>
      <rPr>
        <sz val="10"/>
        <color theme="3"/>
        <rFont val="宋体"/>
        <charset val="0"/>
      </rPr>
      <t>袋</t>
    </r>
  </si>
  <si>
    <r>
      <rPr>
        <sz val="10"/>
        <color theme="3"/>
        <rFont val="宋体"/>
        <charset val="0"/>
      </rPr>
      <t>先声药业有限公司</t>
    </r>
    <r>
      <rPr>
        <sz val="10"/>
        <color theme="3"/>
        <rFont val="Arial"/>
        <charset val="0"/>
      </rPr>
      <t>(</t>
    </r>
    <r>
      <rPr>
        <sz val="10"/>
        <color theme="3"/>
        <rFont val="宋体"/>
        <charset val="0"/>
      </rPr>
      <t>原：海南先声药业有限公司</t>
    </r>
    <r>
      <rPr>
        <sz val="10"/>
        <color theme="3"/>
        <rFont val="Arial"/>
        <charset val="0"/>
      </rPr>
      <t>)</t>
    </r>
  </si>
  <si>
    <t>沉香化气片</t>
  </si>
  <si>
    <t>0.5gx12片x2板</t>
  </si>
  <si>
    <t>太极集团重庆桐君阁药厂有限公司</t>
  </si>
  <si>
    <t>购进买3赠1</t>
  </si>
  <si>
    <t>买3得加0.1元换购1盒</t>
  </si>
  <si>
    <t>维生素系列</t>
  </si>
  <si>
    <t>维生素C泡腾片(力度伸)</t>
  </si>
  <si>
    <t>1gx15片x2支(橙味)</t>
  </si>
  <si>
    <t>拜耳医药保健有限公司</t>
  </si>
  <si>
    <t>15.1元/盒</t>
  </si>
  <si>
    <t>拜耳保健</t>
  </si>
  <si>
    <t>李玲</t>
  </si>
  <si>
    <r>
      <rPr>
        <sz val="9"/>
        <rFont val="宋体"/>
        <charset val="0"/>
      </rPr>
      <t>多维元素片</t>
    </r>
    <r>
      <rPr>
        <sz val="9"/>
        <rFont val="Arial"/>
        <charset val="0"/>
      </rPr>
      <t>(29)</t>
    </r>
  </si>
  <si>
    <r>
      <rPr>
        <sz val="9"/>
        <rFont val="Arial"/>
        <charset val="0"/>
      </rPr>
      <t>91</t>
    </r>
    <r>
      <rPr>
        <sz val="9"/>
        <rFont val="宋体"/>
        <charset val="0"/>
      </rPr>
      <t>片</t>
    </r>
    <r>
      <rPr>
        <sz val="9"/>
        <rFont val="Arial"/>
        <charset val="0"/>
      </rPr>
      <t>x2</t>
    </r>
    <r>
      <rPr>
        <sz val="9"/>
        <rFont val="宋体"/>
        <charset val="0"/>
      </rPr>
      <t>瓶（复方）</t>
    </r>
  </si>
  <si>
    <t>惠氏制药有限公司</t>
  </si>
  <si>
    <t>10元/盒</t>
  </si>
  <si>
    <t>第二件半价</t>
  </si>
  <si>
    <t>惠氏制药</t>
  </si>
  <si>
    <t>贾雨菲</t>
  </si>
  <si>
    <r>
      <rPr>
        <sz val="9"/>
        <rFont val="宋体"/>
        <charset val="0"/>
      </rPr>
      <t>多维元素片（</t>
    </r>
    <r>
      <rPr>
        <sz val="9"/>
        <rFont val="Arial"/>
        <charset val="0"/>
      </rPr>
      <t>29-</t>
    </r>
    <r>
      <rPr>
        <sz val="9"/>
        <rFont val="宋体"/>
        <charset val="0"/>
      </rPr>
      <t>Ⅱ）</t>
    </r>
  </si>
  <si>
    <r>
      <rPr>
        <sz val="9"/>
        <rFont val="Arial"/>
        <charset val="0"/>
      </rPr>
      <t>91</t>
    </r>
    <r>
      <rPr>
        <sz val="9"/>
        <rFont val="宋体"/>
        <charset val="0"/>
      </rPr>
      <t>片</t>
    </r>
    <r>
      <rPr>
        <sz val="9"/>
        <rFont val="Arial"/>
        <charset val="0"/>
      </rPr>
      <t>x2</t>
    </r>
    <r>
      <rPr>
        <sz val="9"/>
        <rFont val="宋体"/>
        <charset val="0"/>
      </rPr>
      <t>瓶</t>
    </r>
  </si>
  <si>
    <t>葡萄糖酸钙锌口服溶液</t>
  </si>
  <si>
    <t>10mlx48支</t>
  </si>
  <si>
    <t>澳诺(中国)制药有限公司</t>
  </si>
  <si>
    <t>买3得4（原品），再送1盒18支装（赠品ID:9913513)</t>
  </si>
  <si>
    <t>庞俊</t>
  </si>
  <si>
    <t>10mlx60支</t>
  </si>
  <si>
    <t>新增（换规格）</t>
  </si>
  <si>
    <t>五维赖氨酸片</t>
  </si>
  <si>
    <t>36片</t>
  </si>
  <si>
    <t>延边大学草仙药业有限公司</t>
  </si>
  <si>
    <t>购进买3赠1，根据纯销单独奖励3元/盒</t>
  </si>
  <si>
    <t>买3得4，买5得7</t>
  </si>
  <si>
    <t>维生素C泡腾片</t>
  </si>
  <si>
    <t>1gx15片（鲜橙口味）</t>
  </si>
  <si>
    <t>联邦制药厂有限公司</t>
  </si>
  <si>
    <t>会员换购价：25元</t>
  </si>
  <si>
    <t>联邦制药</t>
  </si>
  <si>
    <t>王钦清</t>
  </si>
  <si>
    <t>1gx15片(黑加仑子口味)</t>
  </si>
  <si>
    <t>维生素AD滴剂</t>
  </si>
  <si>
    <t>1800单位：600单位×10粒×6板</t>
  </si>
  <si>
    <t>上海东海制药股份有限公司</t>
  </si>
  <si>
    <t>5元/盒</t>
  </si>
  <si>
    <t>买三得五，【1）赠一盒原品60粒装；2）再赠送一盒30粒装，赠品ID：9913173】注：有赠品的门店继续做活动。</t>
  </si>
  <si>
    <t>维生素D滴剂</t>
  </si>
  <si>
    <t>400单位x60粒</t>
  </si>
  <si>
    <t>青岛双鲸药业股份有限公司</t>
  </si>
  <si>
    <t>中药二厂系列</t>
  </si>
  <si>
    <t>六味地黄丸</t>
  </si>
  <si>
    <t>126丸/瓶(浓缩丸)</t>
  </si>
  <si>
    <t>买5盒加0.1元换购1盒</t>
  </si>
  <si>
    <t>丹参系列</t>
  </si>
  <si>
    <t>丹参口服液</t>
  </si>
  <si>
    <t>10mlx6支</t>
  </si>
  <si>
    <t>太极集团重庆涪陵制药厂有限公司</t>
  </si>
  <si>
    <t>9.535元低价供货（毛利68%）</t>
  </si>
  <si>
    <t>买5盒加0.1元换购2盒；买10盒+0.1元换购5盒</t>
  </si>
  <si>
    <t>儿童系列</t>
  </si>
  <si>
    <t>小儿麦枣咀嚼片</t>
  </si>
  <si>
    <t>0.45gx12片x3板</t>
  </si>
  <si>
    <t>葵花药业集团(佳木斯)有限公司</t>
  </si>
  <si>
    <t>买3得4（赠品为卖品）</t>
  </si>
  <si>
    <t>李岩</t>
  </si>
  <si>
    <t>小儿氨酚黄那敏颗粒</t>
  </si>
  <si>
    <r>
      <rPr>
        <sz val="9"/>
        <rFont val="Arial"/>
        <charset val="0"/>
      </rPr>
      <t>3gx10</t>
    </r>
    <r>
      <rPr>
        <sz val="9"/>
        <rFont val="宋体"/>
        <charset val="0"/>
      </rPr>
      <t>袋</t>
    </r>
  </si>
  <si>
    <r>
      <rPr>
        <sz val="9"/>
        <rFont val="宋体"/>
        <charset val="0"/>
      </rPr>
      <t>葵花药业集团</t>
    </r>
    <r>
      <rPr>
        <sz val="9"/>
        <rFont val="Arial"/>
        <charset val="0"/>
      </rPr>
      <t>(</t>
    </r>
    <r>
      <rPr>
        <sz val="9"/>
        <rFont val="宋体"/>
        <charset val="0"/>
      </rPr>
      <t>重庆</t>
    </r>
    <r>
      <rPr>
        <sz val="9"/>
        <rFont val="Arial"/>
        <charset val="0"/>
      </rPr>
      <t>)</t>
    </r>
    <r>
      <rPr>
        <sz val="9"/>
        <rFont val="宋体"/>
        <charset val="0"/>
      </rPr>
      <t>有限公司</t>
    </r>
  </si>
  <si>
    <t>中药系列</t>
  </si>
  <si>
    <t>西洋参</t>
  </si>
  <si>
    <r>
      <rPr>
        <sz val="10"/>
        <color rgb="FFFF0000"/>
        <rFont val="Arial"/>
        <charset val="0"/>
      </rPr>
      <t>30g</t>
    </r>
    <r>
      <rPr>
        <sz val="10"/>
        <color rgb="FFFF0000"/>
        <rFont val="宋体"/>
        <charset val="0"/>
      </rPr>
      <t>刨片（桐君阁）</t>
    </r>
  </si>
  <si>
    <t>重庆中药饮片</t>
  </si>
  <si>
    <t>15元/盒</t>
  </si>
  <si>
    <t>王晓燕</t>
  </si>
  <si>
    <t>中药保健品公司</t>
  </si>
  <si>
    <t>杨小东</t>
  </si>
  <si>
    <t>三七粉</t>
  </si>
  <si>
    <r>
      <rPr>
        <sz val="10"/>
        <color rgb="FFFF0000"/>
        <rFont val="Arial"/>
        <charset val="0"/>
      </rPr>
      <t>3gx30</t>
    </r>
    <r>
      <rPr>
        <sz val="10"/>
        <color rgb="FFFF0000"/>
        <rFont val="宋体"/>
        <charset val="0"/>
      </rPr>
      <t>袋</t>
    </r>
  </si>
  <si>
    <t>云南天士力三七药业有限公司</t>
  </si>
  <si>
    <t>4元/盒</t>
  </si>
  <si>
    <t>彭雪梅</t>
  </si>
  <si>
    <t>疼痛系列</t>
  </si>
  <si>
    <t>精氨酸布洛芬颗粒(司百得)</t>
  </si>
  <si>
    <t>0.4gx6包</t>
  </si>
  <si>
    <t>海南赞邦制药有限公司</t>
  </si>
  <si>
    <t>海南赞邦</t>
  </si>
  <si>
    <t>宋天雨</t>
  </si>
  <si>
    <t>乙酰半胱氨酸颗粒</t>
  </si>
  <si>
    <t>3g:0.1gx20包</t>
  </si>
  <si>
    <t>布洛芬缓释胶囊（芬必得）</t>
  </si>
  <si>
    <r>
      <rPr>
        <sz val="10"/>
        <color rgb="FFFF0000"/>
        <rFont val="Arial"/>
        <charset val="0"/>
      </rPr>
      <t>0.3gx12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</si>
  <si>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中美天津史克制药有限公司</t>
  </si>
  <si>
    <t>6元/支</t>
  </si>
  <si>
    <t>何柯欣</t>
  </si>
  <si>
    <t>双氯芬酸二乙胺乳胶剂（扶他林）</t>
  </si>
  <si>
    <r>
      <rPr>
        <sz val="10"/>
        <color rgb="FFFF0000"/>
        <rFont val="Arial"/>
        <charset val="0"/>
      </rPr>
      <t>1%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0"/>
      </rPr>
      <t>克：</t>
    </r>
    <r>
      <rPr>
        <sz val="10"/>
        <color rgb="FFFF0000"/>
        <rFont val="Arial"/>
        <charset val="0"/>
      </rPr>
      <t>0.2</t>
    </r>
    <r>
      <rPr>
        <sz val="10"/>
        <color rgb="FFFF0000"/>
        <rFont val="宋体"/>
        <charset val="0"/>
      </rPr>
      <t>克）</t>
    </r>
  </si>
  <si>
    <r>
      <rPr>
        <sz val="10"/>
        <color rgb="FFFF0000"/>
        <rFont val="Arial"/>
        <charset val="0"/>
      </rPr>
      <t>Novartis Consumer Health SA (</t>
    </r>
    <r>
      <rPr>
        <sz val="10"/>
        <color rgb="FFFF0000"/>
        <rFont val="宋体"/>
        <charset val="0"/>
      </rPr>
      <t>诺华）</t>
    </r>
  </si>
  <si>
    <r>
      <rPr>
        <sz val="10"/>
        <color rgb="FFFF0000"/>
        <rFont val="Arial"/>
        <charset val="0"/>
      </rPr>
      <t>50g:0.5g</t>
    </r>
    <r>
      <rPr>
        <sz val="10"/>
        <color rgb="FFFF0000"/>
        <rFont val="宋体"/>
        <charset val="0"/>
      </rPr>
      <t>（按两支计算）</t>
    </r>
  </si>
  <si>
    <t>9元/支</t>
  </si>
  <si>
    <t>复方水杨酸甲酯乳膏</t>
  </si>
  <si>
    <t>40g(按两盒计算）</t>
  </si>
  <si>
    <t>15g</t>
  </si>
  <si>
    <t>双氯芬酸钠缓释胶囊</t>
  </si>
  <si>
    <t>50mgx30粒</t>
  </si>
  <si>
    <t>中国药科大学制药有限公司</t>
  </si>
  <si>
    <r>
      <t>1-2</t>
    </r>
    <r>
      <rPr>
        <sz val="12"/>
        <rFont val="宋体"/>
        <charset val="0"/>
      </rPr>
      <t>月星级品种完成情况</t>
    </r>
  </si>
  <si>
    <t>胃肠系列</t>
  </si>
  <si>
    <t>合计</t>
  </si>
  <si>
    <t>人员id</t>
  </si>
  <si>
    <t>人员名</t>
  </si>
  <si>
    <t>门店id</t>
  </si>
  <si>
    <t>门店名</t>
  </si>
  <si>
    <t>职务</t>
  </si>
  <si>
    <t>系列1基础档</t>
  </si>
  <si>
    <t>系列1挑战档</t>
  </si>
  <si>
    <t>实际销售数量</t>
  </si>
  <si>
    <t>销售金额</t>
  </si>
  <si>
    <t>完成情况</t>
  </si>
  <si>
    <t>完成档次</t>
  </si>
  <si>
    <t>提成奖励</t>
  </si>
  <si>
    <t>系列2基础档</t>
  </si>
  <si>
    <t>系列2挑战档</t>
  </si>
  <si>
    <t>销售数量</t>
  </si>
  <si>
    <t>系列3基础档</t>
  </si>
  <si>
    <t>系列3挑战档</t>
  </si>
  <si>
    <t>系列4基础档</t>
  </si>
  <si>
    <t>系列4挑战档</t>
  </si>
  <si>
    <t>提成金额</t>
  </si>
  <si>
    <t>系列5基础档</t>
  </si>
  <si>
    <t>系列5挑战档</t>
  </si>
  <si>
    <t>系列6基础档</t>
  </si>
  <si>
    <t>系列6挑战档</t>
  </si>
  <si>
    <t>系列7基础档</t>
  </si>
  <si>
    <t>系列7挑战档</t>
  </si>
  <si>
    <t>系列8基础档</t>
  </si>
  <si>
    <t>系列8挑战档</t>
  </si>
  <si>
    <t>差额处罚</t>
  </si>
  <si>
    <t>奖励</t>
  </si>
  <si>
    <t>处罚</t>
  </si>
  <si>
    <t>黄兴中</t>
  </si>
  <si>
    <t>四川太极双流区东升街道三强西路药店</t>
  </si>
  <si>
    <t>店长</t>
  </si>
  <si>
    <t>挑战档</t>
  </si>
  <si>
    <t>未完成</t>
  </si>
  <si>
    <t>冯莉</t>
  </si>
  <si>
    <t>四川太极青羊区十二桥药店</t>
  </si>
  <si>
    <t>营业员</t>
  </si>
  <si>
    <t>基础档</t>
  </si>
  <si>
    <t>周金梅（销售员）</t>
  </si>
  <si>
    <t>四川太极浆洗街药店</t>
  </si>
  <si>
    <t>促销</t>
  </si>
  <si>
    <t>任会茹</t>
  </si>
  <si>
    <t>四川太极邛崃中心药店</t>
  </si>
  <si>
    <t>保底提成</t>
  </si>
  <si>
    <t>黄娟</t>
  </si>
  <si>
    <t>四川太极金牛区五福桥东路药店</t>
  </si>
  <si>
    <t>李红梅</t>
  </si>
  <si>
    <t>四川太极新津县五津镇武阳西路药店</t>
  </si>
  <si>
    <t>莫晓菊</t>
  </si>
  <si>
    <t>向海英</t>
  </si>
  <si>
    <t>四川太极青羊区北东街店</t>
  </si>
  <si>
    <t>田兰</t>
  </si>
  <si>
    <t>四川太极大邑县晋原镇内蒙古大道桃源药店</t>
  </si>
  <si>
    <t>蒋雪琴</t>
  </si>
  <si>
    <t>成都成汉太极大药房有限公司</t>
  </si>
  <si>
    <t>辜瑞琪</t>
  </si>
  <si>
    <t>江元梅</t>
  </si>
  <si>
    <t>执业药师</t>
  </si>
  <si>
    <t>李紫雯</t>
  </si>
  <si>
    <t>四川太极青羊区光华北五路药店</t>
  </si>
  <si>
    <t>黄梅</t>
  </si>
  <si>
    <t>四川太极大邑县晋原镇潘家街药店</t>
  </si>
  <si>
    <t>店长兼执业药师</t>
  </si>
  <si>
    <t>高文棋</t>
  </si>
  <si>
    <t>四川太极青羊区青龙街药店</t>
  </si>
  <si>
    <t>谭庆娟</t>
  </si>
  <si>
    <t>四川太极旗舰店</t>
  </si>
  <si>
    <t>王慧</t>
  </si>
  <si>
    <t>四川太极温江区公平街道江安路药店</t>
  </si>
  <si>
    <t>申彩文</t>
  </si>
  <si>
    <t>销售代表</t>
  </si>
  <si>
    <t>杨素芬</t>
  </si>
  <si>
    <t>四川太极西部店</t>
  </si>
  <si>
    <t>代志斌</t>
  </si>
  <si>
    <t>四川太极金牛区花照壁药店</t>
  </si>
  <si>
    <t>周思</t>
  </si>
  <si>
    <t>四川太极金牛区银河北街药店</t>
  </si>
  <si>
    <t>朱晓桃</t>
  </si>
  <si>
    <t>四川太极光华村街药店</t>
  </si>
  <si>
    <t>周娟</t>
  </si>
  <si>
    <t>贾兰</t>
  </si>
  <si>
    <t>四川太极高新区剑南大道药店</t>
  </si>
  <si>
    <t>戚彩</t>
  </si>
  <si>
    <t>四川太极邛崃市文君街道杏林路药店</t>
  </si>
  <si>
    <t>马雪</t>
  </si>
  <si>
    <t>四川太极锦江区劼人路药店</t>
  </si>
  <si>
    <t>朱朝霞</t>
  </si>
  <si>
    <t>四川太极新都区新繁镇繁江北路药店</t>
  </si>
  <si>
    <t>郑红艳</t>
  </si>
  <si>
    <t>四川太极新津邓双镇岷江店</t>
  </si>
  <si>
    <t>于春莲</t>
  </si>
  <si>
    <t>四川太极高新区锦城大道药店</t>
  </si>
  <si>
    <t>朱玉梅</t>
  </si>
  <si>
    <t>四川太极崇州市崇阳镇尚贤坊街药店</t>
  </si>
  <si>
    <t>周莉</t>
  </si>
  <si>
    <t>四川太极枣子巷药店</t>
  </si>
  <si>
    <t>欧玲</t>
  </si>
  <si>
    <t>四川太极新都区新都街道万和北路药店</t>
  </si>
  <si>
    <t>赵英（销售员）</t>
  </si>
  <si>
    <t>贾静</t>
  </si>
  <si>
    <t>四川太极土龙路药店</t>
  </si>
  <si>
    <t>易永红</t>
  </si>
  <si>
    <t>四川太极成华区金马河路药店</t>
  </si>
  <si>
    <t>张琴</t>
  </si>
  <si>
    <t>梁兰</t>
  </si>
  <si>
    <t>四川太极成都高新区元华二巷药店</t>
  </si>
  <si>
    <t>张建</t>
  </si>
  <si>
    <t>四川太极新乐中街药店</t>
  </si>
  <si>
    <t>邹惠</t>
  </si>
  <si>
    <t>四川太极双流县西航港街道锦华路一段药店</t>
  </si>
  <si>
    <t>舒海燕</t>
  </si>
  <si>
    <t>四川太极成华区东昌路一药店</t>
  </si>
  <si>
    <t>周红蓉</t>
  </si>
  <si>
    <t>四川太极高新天久北巷药店</t>
  </si>
  <si>
    <t>李静</t>
  </si>
  <si>
    <t>四川太极锦江区宏济中路药店</t>
  </si>
  <si>
    <t>任远芳</t>
  </si>
  <si>
    <t>周有惠</t>
  </si>
  <si>
    <t>四川太极都江堰市蒲阳路药店</t>
  </si>
  <si>
    <t>江月红</t>
  </si>
  <si>
    <t>四川太极金牛区蜀汉路药店</t>
  </si>
  <si>
    <t>万义丽</t>
  </si>
  <si>
    <t>四川太极邛崃市临邛镇长安大道药店</t>
  </si>
  <si>
    <t>詹步蓉</t>
  </si>
  <si>
    <t>四川太极成华杉板桥南一路店</t>
  </si>
  <si>
    <t>试用20210101</t>
  </si>
  <si>
    <t>黄玲</t>
  </si>
  <si>
    <t>四川太极武侯区科华街药店</t>
  </si>
  <si>
    <t>吴阳</t>
  </si>
  <si>
    <t>四川太极都江堰市永丰街道宝莲路药店</t>
  </si>
  <si>
    <t>殷岱菊</t>
  </si>
  <si>
    <t>王丽超</t>
  </si>
  <si>
    <t>四川太极人民中路店</t>
  </si>
  <si>
    <t>刘樽</t>
  </si>
  <si>
    <t>四川太极金丝街药店</t>
  </si>
  <si>
    <t>正式员工</t>
  </si>
  <si>
    <t>祁荣</t>
  </si>
  <si>
    <t>执业药师店长</t>
  </si>
  <si>
    <t>高红华</t>
  </si>
  <si>
    <t>四川太极成华区羊子山西路药店（兴元华盛）</t>
  </si>
  <si>
    <t>韩启敏</t>
  </si>
  <si>
    <t>四川太极都江堰奎光路中段药店</t>
  </si>
  <si>
    <t>李沙</t>
  </si>
  <si>
    <t>四川太极大邑县安仁镇千禧街药店</t>
  </si>
  <si>
    <t>杨秀娟</t>
  </si>
  <si>
    <t>何丽萍</t>
  </si>
  <si>
    <t>四川太极都江堰聚源镇药店</t>
  </si>
  <si>
    <t>晏祥春</t>
  </si>
  <si>
    <t>四川太极都江堰景中路店</t>
  </si>
  <si>
    <t>杨丽</t>
  </si>
  <si>
    <t>四川太极大邑县晋原镇东街药店</t>
  </si>
  <si>
    <t>门店店长</t>
  </si>
  <si>
    <t>陈志勇</t>
  </si>
  <si>
    <t>古显琼（销售员）</t>
  </si>
  <si>
    <t>何晓阳</t>
  </si>
  <si>
    <t>四川太极武侯区逸都路药店</t>
  </si>
  <si>
    <t>员工</t>
  </si>
  <si>
    <t>胡建梅</t>
  </si>
  <si>
    <t xml:space="preserve">四川太极崇州市崇阳镇永康东路药店 </t>
  </si>
  <si>
    <t>范阳</t>
  </si>
  <si>
    <t>四川太极三江店</t>
  </si>
  <si>
    <t>试用期</t>
  </si>
  <si>
    <t>陈蓉</t>
  </si>
  <si>
    <t>杨文英</t>
  </si>
  <si>
    <t>陈文芳</t>
  </si>
  <si>
    <t>四川太极金牛区交大路第三药店</t>
  </si>
  <si>
    <t>胡光宾</t>
  </si>
  <si>
    <t>四川太极锦江区合欢树街药店</t>
  </si>
  <si>
    <t>许静</t>
  </si>
  <si>
    <t>四川太极大邑县晋源镇东壕沟段药店</t>
  </si>
  <si>
    <t>李秀辉</t>
  </si>
  <si>
    <t>四川太极大邑县晋原镇子龙路店</t>
  </si>
  <si>
    <t>李燕</t>
  </si>
  <si>
    <t>四川太极都江堰幸福镇翔凤路药店</t>
  </si>
  <si>
    <t>王芳</t>
  </si>
  <si>
    <t>四川太极锦江区榕声路店</t>
  </si>
  <si>
    <t>张群</t>
  </si>
  <si>
    <t>韩艳梅</t>
  </si>
  <si>
    <t>四川太极怀远店</t>
  </si>
  <si>
    <t>孟小明</t>
  </si>
  <si>
    <t>四川太极大邑县新场镇文昌街药店</t>
  </si>
  <si>
    <t>窦潘</t>
  </si>
  <si>
    <t>王燕丽</t>
  </si>
  <si>
    <t>四川太极五津西路药店</t>
  </si>
  <si>
    <t>门店店长兼执业药师</t>
  </si>
  <si>
    <t>李宋琴</t>
  </si>
  <si>
    <t>彭蓉</t>
  </si>
  <si>
    <t>李可</t>
  </si>
  <si>
    <t>杨伟钰</t>
  </si>
  <si>
    <t>四川太极成华区崔家店路药店</t>
  </si>
  <si>
    <t>晏玲</t>
  </si>
  <si>
    <t>四川太极武侯区航中街药店</t>
  </si>
  <si>
    <t>林铃</t>
  </si>
  <si>
    <t>四川太极高新区天顺路药店</t>
  </si>
  <si>
    <t>店长  执业药师</t>
  </si>
  <si>
    <t>吕彩霞</t>
  </si>
  <si>
    <t>杨平</t>
  </si>
  <si>
    <t>四川太极邛崃市临邛镇洪川小区药店</t>
  </si>
  <si>
    <t>毛静静</t>
  </si>
  <si>
    <t>四川太极成华区华泰路药店</t>
  </si>
  <si>
    <t>曹琼</t>
  </si>
  <si>
    <t>廖红</t>
  </si>
  <si>
    <t>曾艳</t>
  </si>
  <si>
    <t>四川太极成华区西林一街药店</t>
  </si>
  <si>
    <t>店员</t>
  </si>
  <si>
    <t>胡艳弘</t>
  </si>
  <si>
    <t>四川太极清江东路药店</t>
  </si>
  <si>
    <t>唐丽</t>
  </si>
  <si>
    <t>刘新</t>
  </si>
  <si>
    <t>何英</t>
  </si>
  <si>
    <t>王波</t>
  </si>
  <si>
    <t>黄长菊</t>
  </si>
  <si>
    <t>付曦</t>
  </si>
  <si>
    <t>四川太极大邑县晋原镇通达东路五段药店</t>
  </si>
  <si>
    <t>魏津</t>
  </si>
  <si>
    <t>四川太极光华药店</t>
  </si>
  <si>
    <t>刘芬</t>
  </si>
  <si>
    <t>骆素花</t>
  </si>
  <si>
    <t>邓杨梅</t>
  </si>
  <si>
    <t>四川太极大邑县沙渠镇方圆路药店</t>
  </si>
  <si>
    <t>聂丽</t>
  </si>
  <si>
    <t>四川太极都江堰药店</t>
  </si>
  <si>
    <t>张娟娟</t>
  </si>
  <si>
    <t>吴凤兰</t>
  </si>
  <si>
    <t>方晓敏</t>
  </si>
  <si>
    <t>张玉</t>
  </si>
  <si>
    <t>四川太极双林路药店</t>
  </si>
  <si>
    <t>梁海燕</t>
  </si>
  <si>
    <t>杨科</t>
  </si>
  <si>
    <t>林思敏</t>
  </si>
  <si>
    <t>四川太极青羊区清江东路三药店</t>
  </si>
  <si>
    <t>朱春梅</t>
  </si>
  <si>
    <t>四川太极新津县五津镇五津西路二药房</t>
  </si>
  <si>
    <t>任姗姗</t>
  </si>
  <si>
    <t>四川太极邛崃市临邛镇翠荫街药店</t>
  </si>
  <si>
    <t>蔡小丽</t>
  </si>
  <si>
    <t>谭凤旭</t>
  </si>
  <si>
    <t>四川太极高新区新下街药店</t>
  </si>
  <si>
    <t>李桂芳</t>
  </si>
  <si>
    <t>马昕（梨花街）</t>
  </si>
  <si>
    <t>四川太极锦江区梨花街药店</t>
  </si>
  <si>
    <t>唐文琼（梨花街）</t>
  </si>
  <si>
    <t>陈丽梅</t>
  </si>
  <si>
    <t>四川太极成华区华康路药店</t>
  </si>
  <si>
    <t>马昕</t>
  </si>
  <si>
    <t>唐文琼</t>
  </si>
  <si>
    <t>夏彩红</t>
  </si>
  <si>
    <t>四川太极温江店</t>
  </si>
  <si>
    <t>罗婷</t>
  </si>
  <si>
    <t>四川太极新园大道药店</t>
  </si>
  <si>
    <t>闵雪</t>
  </si>
  <si>
    <t>四川太极邛崃市羊安镇永康大道药店</t>
  </si>
  <si>
    <t>李佳岭</t>
  </si>
  <si>
    <t>黄鑫</t>
  </si>
  <si>
    <t>营业员,2020.04.01转正</t>
  </si>
  <si>
    <t>胡荣琼</t>
  </si>
  <si>
    <t>陈凤珍</t>
  </si>
  <si>
    <t>四川太极金带街药店</t>
  </si>
  <si>
    <t>单菊</t>
  </si>
  <si>
    <t>四川太极成华区万科路药店</t>
  </si>
  <si>
    <t>阴静</t>
  </si>
  <si>
    <t>纪莉萍</t>
  </si>
  <si>
    <t>唐丹</t>
  </si>
  <si>
    <t>四川太极武侯区科华北路药店</t>
  </si>
  <si>
    <t>黄雨</t>
  </si>
  <si>
    <t>四川太极成华区云龙南路药店</t>
  </si>
  <si>
    <t>周燕</t>
  </si>
  <si>
    <t>四川太极成华区华油路药店</t>
  </si>
  <si>
    <t>熊小玲</t>
  </si>
  <si>
    <t>庄静</t>
  </si>
  <si>
    <t>四川太极兴义镇万兴路药店</t>
  </si>
  <si>
    <t>黄长菊（梨花街）</t>
  </si>
  <si>
    <t>孙佳丽</t>
  </si>
  <si>
    <t>四川太极都江堰市蒲阳镇堰问道西路药店</t>
  </si>
  <si>
    <t>谢玉涛</t>
  </si>
  <si>
    <t>李媛2</t>
  </si>
  <si>
    <t>四川太极武侯区顺和街店</t>
  </si>
  <si>
    <t>蔡旌晶</t>
  </si>
  <si>
    <t>四川太极武侯区丝竹路药店</t>
  </si>
  <si>
    <t>梅茜</t>
  </si>
  <si>
    <t>汤雪芹</t>
  </si>
  <si>
    <t>何倩倩</t>
  </si>
  <si>
    <t>费诗尧</t>
  </si>
  <si>
    <t>陈思敏</t>
  </si>
  <si>
    <t>阮丽</t>
  </si>
  <si>
    <t>吴湘燏</t>
  </si>
  <si>
    <t>四川太极通盈街药店</t>
  </si>
  <si>
    <t>魏小琴</t>
  </si>
  <si>
    <t>罗丹</t>
  </si>
  <si>
    <t>四川太极新都区马超东路店</t>
  </si>
  <si>
    <t>袁咏梅</t>
  </si>
  <si>
    <t>四川太极锦江区观音桥街药店</t>
  </si>
  <si>
    <t>姜孝杨</t>
  </si>
  <si>
    <t>阳玲</t>
  </si>
  <si>
    <t>李蕊如</t>
  </si>
  <si>
    <t>四川太极高新区大源北街药店</t>
  </si>
  <si>
    <t>毛茜</t>
  </si>
  <si>
    <t>四川太极锦江区静明路药店</t>
  </si>
  <si>
    <t>黄天平</t>
  </si>
  <si>
    <t>余志彬</t>
  </si>
  <si>
    <t>彭关敏</t>
  </si>
  <si>
    <t>张玲</t>
  </si>
  <si>
    <t>鲁雪</t>
  </si>
  <si>
    <t>四川太极成华区万宇路药店</t>
  </si>
  <si>
    <t>孙莉</t>
  </si>
  <si>
    <t>四川太极大邑县晋原镇北街药店</t>
  </si>
  <si>
    <t>张杰</t>
  </si>
  <si>
    <t>四川太极成华区龙潭西路药店</t>
  </si>
  <si>
    <t>王茹</t>
  </si>
  <si>
    <t>唐冬芳</t>
  </si>
  <si>
    <t>四川太极锦江区水杉街药店</t>
  </si>
  <si>
    <t>李甜甜</t>
  </si>
  <si>
    <t>四川太极郫县郫筒镇东大街药店</t>
  </si>
  <si>
    <t>健康顾问</t>
  </si>
  <si>
    <t>黄姣</t>
  </si>
  <si>
    <t>贾益娟</t>
  </si>
  <si>
    <t>王俊</t>
  </si>
  <si>
    <t>罗丽</t>
  </si>
  <si>
    <t>王旭</t>
  </si>
  <si>
    <t>四川太极崇州市崇阳镇蜀州中路药店</t>
  </si>
  <si>
    <t>邓红梅</t>
  </si>
  <si>
    <t>四川太极郫县郫筒镇一环路东南段药店</t>
  </si>
  <si>
    <t>李银萍</t>
  </si>
  <si>
    <t>刘雨婷</t>
  </si>
  <si>
    <t>李海燕</t>
  </si>
  <si>
    <t>四川太极武侯区双楠路药店</t>
  </si>
  <si>
    <t>兰新喻</t>
  </si>
  <si>
    <t>乐良清</t>
  </si>
  <si>
    <t>付能梅</t>
  </si>
  <si>
    <t>四川太极青羊区蜀辉路药店</t>
  </si>
  <si>
    <t>彭勤</t>
  </si>
  <si>
    <t>肖瑶</t>
  </si>
  <si>
    <t>李俊俐</t>
  </si>
  <si>
    <t>四川太极大药房连锁有限公司武侯区聚萃街药店</t>
  </si>
  <si>
    <t>任嘉欣</t>
  </si>
  <si>
    <t>四川太极金牛区解放路药店</t>
  </si>
  <si>
    <t>陈礼凤</t>
  </si>
  <si>
    <t>刘春花</t>
  </si>
  <si>
    <t>廖苹</t>
  </si>
  <si>
    <t>张丹</t>
  </si>
  <si>
    <t>黎婷婷</t>
  </si>
  <si>
    <t>四川太极沙河源药店</t>
  </si>
  <si>
    <t xml:space="preserve">营业员 </t>
  </si>
  <si>
    <t>李梦菊</t>
  </si>
  <si>
    <t>李迎新</t>
  </si>
  <si>
    <t>黄丹</t>
  </si>
  <si>
    <t>四川太极高新区中和大道药店</t>
  </si>
  <si>
    <t>王李秋</t>
  </si>
  <si>
    <t>郑娇</t>
  </si>
  <si>
    <t>彭燕</t>
  </si>
  <si>
    <t>古素琼</t>
  </si>
  <si>
    <t>苟俊驰</t>
  </si>
  <si>
    <t>黄艳</t>
  </si>
  <si>
    <t>刘秀琼</t>
  </si>
  <si>
    <t>四川太极金牛区金沙路药店</t>
  </si>
  <si>
    <t>谌美静</t>
  </si>
  <si>
    <t>王娅</t>
  </si>
  <si>
    <t>四川太极青羊区大石西路药店</t>
  </si>
  <si>
    <t>冯静</t>
  </si>
  <si>
    <t>董华</t>
  </si>
  <si>
    <t>尹萍</t>
  </si>
  <si>
    <t>四川太极武侯区倪家桥路药店</t>
  </si>
  <si>
    <t>马婷婷</t>
  </si>
  <si>
    <t>彭志萍</t>
  </si>
  <si>
    <t>四川太极成华区二环路北四段药店（汇融名城）</t>
  </si>
  <si>
    <t>甘俊莉</t>
  </si>
  <si>
    <t>四川太极高新区南华巷药店</t>
  </si>
  <si>
    <t>杨苗</t>
  </si>
  <si>
    <t>张亚红</t>
  </si>
  <si>
    <t>吴霞</t>
  </si>
  <si>
    <t>易月红</t>
  </si>
  <si>
    <t>贺春芳</t>
  </si>
  <si>
    <t>邓婧</t>
  </si>
  <si>
    <t>梅雅霜</t>
  </si>
  <si>
    <t>四川太极锦江区静沙南路药店</t>
  </si>
  <si>
    <t>欧双雪</t>
  </si>
  <si>
    <t>杨艳</t>
  </si>
  <si>
    <t>四川太极武侯区大悦路药店</t>
  </si>
  <si>
    <t>胡新</t>
  </si>
  <si>
    <t>彭亚丹</t>
  </si>
  <si>
    <t>李娟</t>
  </si>
  <si>
    <t>邓银鑫</t>
  </si>
  <si>
    <t>阴静（梨花街）</t>
  </si>
  <si>
    <t>阳玲（梨花街）</t>
  </si>
  <si>
    <t>张玲（梨花街）</t>
  </si>
  <si>
    <t>黄焰</t>
  </si>
  <si>
    <t>牟彩云</t>
  </si>
  <si>
    <t>杨红</t>
  </si>
  <si>
    <t>四川太极青羊区经一路药店</t>
  </si>
  <si>
    <t>李佳岭（梨花街）</t>
  </si>
  <si>
    <t>李文静</t>
  </si>
  <si>
    <t>覃顺洪</t>
  </si>
  <si>
    <t>张娟娟（梨花街）</t>
  </si>
  <si>
    <t>阮丽（梨花街）</t>
  </si>
  <si>
    <t>彭关敏（梨花街）</t>
  </si>
  <si>
    <t>吕晓琴</t>
  </si>
  <si>
    <t>闵巧</t>
  </si>
  <si>
    <t>陈玲</t>
  </si>
  <si>
    <t>沈长英</t>
  </si>
  <si>
    <t>四川太极青羊区蜀鑫路药店</t>
  </si>
  <si>
    <t>张阿几</t>
  </si>
  <si>
    <t>李艳萍</t>
  </si>
  <si>
    <t>兰夏琳</t>
  </si>
  <si>
    <t>四川太极高新区中和公济桥路药店</t>
  </si>
  <si>
    <t>李雪梅</t>
  </si>
  <si>
    <t>李雪</t>
  </si>
  <si>
    <t>四川太极金牛区银沙路药店</t>
  </si>
  <si>
    <t>钟世豪</t>
  </si>
  <si>
    <t>韩守玉</t>
  </si>
  <si>
    <t>朱静</t>
  </si>
  <si>
    <t>范珂君</t>
  </si>
  <si>
    <t>营业员（医生组）</t>
  </si>
  <si>
    <t>骆玲</t>
  </si>
  <si>
    <t>李馨怡</t>
  </si>
  <si>
    <t>魏存敏</t>
  </si>
  <si>
    <t>杨蕊吉</t>
  </si>
  <si>
    <t>高榕</t>
  </si>
  <si>
    <t>苏方惠</t>
  </si>
  <si>
    <t>张丽</t>
  </si>
  <si>
    <t>罗妍</t>
  </si>
  <si>
    <t>唐礼萍</t>
  </si>
  <si>
    <t>王依纯</t>
  </si>
  <si>
    <t>舒思玉</t>
  </si>
  <si>
    <t>梁静容</t>
  </si>
  <si>
    <t>范珂君（梨花街）</t>
  </si>
  <si>
    <t>张飘</t>
  </si>
  <si>
    <t>涂思佩</t>
  </si>
  <si>
    <t>邹东梅</t>
  </si>
  <si>
    <t>秦静茹</t>
  </si>
  <si>
    <t>高清清</t>
  </si>
  <si>
    <t>谢敏</t>
  </si>
  <si>
    <t>执业中药师（2020.03.13到岗）</t>
  </si>
  <si>
    <t>黄洁欣</t>
  </si>
  <si>
    <t>郝晓林</t>
  </si>
  <si>
    <t>宋丹</t>
  </si>
  <si>
    <t>张雪</t>
  </si>
  <si>
    <t>四川太极青羊区贝森北路药店</t>
  </si>
  <si>
    <t>杨莎</t>
  </si>
  <si>
    <t>四川太极青羊区童子街药店</t>
  </si>
  <si>
    <t>杨萍</t>
  </si>
  <si>
    <t>黄杨</t>
  </si>
  <si>
    <t>李蕊</t>
  </si>
  <si>
    <t>张意雪</t>
  </si>
  <si>
    <t>吴凤兰（梨花街）</t>
  </si>
  <si>
    <t>陈亭亭</t>
  </si>
  <si>
    <t>秦庭月</t>
  </si>
  <si>
    <t>龚玉林</t>
  </si>
  <si>
    <t>邱运丽</t>
  </si>
  <si>
    <t>四川太极红星店</t>
  </si>
  <si>
    <t>向桂西</t>
  </si>
  <si>
    <t>实习生</t>
  </si>
  <si>
    <t>高星宇</t>
  </si>
  <si>
    <t>李英</t>
  </si>
  <si>
    <t>营业员（20200420</t>
  </si>
  <si>
    <t>营业员（20200417）</t>
  </si>
  <si>
    <t>童俊</t>
  </si>
  <si>
    <t>龚正红</t>
  </si>
  <si>
    <t>梁静容（梨花街）</t>
  </si>
  <si>
    <t>邱如秀</t>
  </si>
  <si>
    <t>邹芊</t>
  </si>
  <si>
    <t>赵秋丽</t>
  </si>
  <si>
    <t>廖艳萍</t>
  </si>
  <si>
    <t>四川太极金牛区花照壁中横街药店</t>
  </si>
  <si>
    <t>刘青</t>
  </si>
  <si>
    <t>张春苗</t>
  </si>
  <si>
    <t>张奇瑶</t>
  </si>
  <si>
    <t>李勤</t>
  </si>
  <si>
    <t>彭蕾</t>
  </si>
  <si>
    <t>杨萧</t>
  </si>
  <si>
    <t>付变荣</t>
  </si>
  <si>
    <t>郭梦姣</t>
  </si>
  <si>
    <t>胡建兴</t>
  </si>
  <si>
    <t>蔡红秀</t>
  </si>
  <si>
    <t>四川太极成华区培华东路药店</t>
  </si>
  <si>
    <t>林禹帅</t>
  </si>
  <si>
    <t>李蕊彤</t>
  </si>
  <si>
    <t>刁晓梅</t>
  </si>
  <si>
    <t>李巧</t>
  </si>
  <si>
    <t>李丽</t>
  </si>
  <si>
    <t>饶玉银</t>
  </si>
  <si>
    <t>赵晓丹</t>
  </si>
  <si>
    <t>苏婷婷</t>
  </si>
  <si>
    <t>张婷</t>
  </si>
  <si>
    <t>郭俊梅</t>
  </si>
  <si>
    <t>四川太极高新区紫薇东路药店</t>
  </si>
  <si>
    <t>冯瑞坤</t>
  </si>
  <si>
    <t>吴志海</t>
  </si>
  <si>
    <t>高玉</t>
  </si>
  <si>
    <t>李玉先</t>
  </si>
  <si>
    <t>张艳蓉</t>
  </si>
  <si>
    <t>陈典雅</t>
  </si>
  <si>
    <t>四川太极武侯区长寿路药店</t>
  </si>
  <si>
    <t/>
  </si>
  <si>
    <t>刁晓梅（梨花街）</t>
  </si>
  <si>
    <t>吴洪瑶</t>
  </si>
  <si>
    <t>刘罗蓉</t>
  </si>
  <si>
    <t>朱文艺</t>
  </si>
  <si>
    <t>王盛英</t>
  </si>
  <si>
    <t>杨晓毅</t>
  </si>
  <si>
    <t>四川太极邛崃市临邛街道涌泉街药店</t>
  </si>
  <si>
    <t>牟鑫阳</t>
  </si>
  <si>
    <t>陈娟</t>
  </si>
  <si>
    <t>刘建芳</t>
  </si>
  <si>
    <t>郭桃</t>
  </si>
  <si>
    <t>四川太极崇州中心店</t>
  </si>
  <si>
    <t>马艺芮</t>
  </si>
  <si>
    <t>胡静</t>
  </si>
  <si>
    <t>付雅雯</t>
  </si>
  <si>
    <t>四川太极锦江区柳翠路药店</t>
  </si>
  <si>
    <t>万雪倩</t>
  </si>
  <si>
    <t>刘勇</t>
  </si>
  <si>
    <t>四川太极武侯区大华街药店</t>
  </si>
  <si>
    <t>曾蕾蕾</t>
  </si>
  <si>
    <t>四川太极青羊区光华西一路药店</t>
  </si>
  <si>
    <t>汪婷</t>
  </si>
  <si>
    <t>四川太极武侯区佳灵路药店</t>
  </si>
  <si>
    <t>黄雅冰</t>
  </si>
  <si>
    <t>营业员(2019.04.09)</t>
  </si>
  <si>
    <t>罗豪</t>
  </si>
  <si>
    <t>刘静</t>
  </si>
  <si>
    <t>王宇</t>
  </si>
  <si>
    <t>冯元香</t>
  </si>
  <si>
    <t>刘成童</t>
  </si>
  <si>
    <t>冯婧恩</t>
  </si>
  <si>
    <t>李平</t>
  </si>
  <si>
    <t>岳琴</t>
  </si>
  <si>
    <t>杨蝶</t>
  </si>
  <si>
    <t>周琳琰</t>
  </si>
  <si>
    <t>试用期2020.7.25</t>
  </si>
  <si>
    <t>杨杰</t>
  </si>
  <si>
    <t>龚杭</t>
  </si>
  <si>
    <t>张娜</t>
  </si>
  <si>
    <t>试用期2020.9.30</t>
  </si>
  <si>
    <t>胡碧英</t>
  </si>
  <si>
    <t>余志彬（梨花街）</t>
  </si>
  <si>
    <t>田甜</t>
  </si>
  <si>
    <t>实习健康顾问（2020.10月到岗）</t>
  </si>
  <si>
    <t>唐冬芳（万科）</t>
  </si>
  <si>
    <t>跳班人员</t>
  </si>
  <si>
    <t>羊玉梅</t>
  </si>
  <si>
    <t>杨洋</t>
  </si>
  <si>
    <t>李思艳</t>
  </si>
  <si>
    <t>马文慧</t>
  </si>
  <si>
    <t>刘定香</t>
  </si>
  <si>
    <t>2020.11月录入</t>
  </si>
  <si>
    <t>母海燕</t>
  </si>
  <si>
    <t>秦怡</t>
  </si>
  <si>
    <t>张振鑫</t>
  </si>
  <si>
    <t>杨素</t>
  </si>
  <si>
    <t>实习健康顾问</t>
  </si>
  <si>
    <t>肖兰</t>
  </si>
  <si>
    <t>冯跃菊</t>
  </si>
  <si>
    <t>高文棋（人中）</t>
  </si>
  <si>
    <t>程秋莎</t>
  </si>
  <si>
    <t>黎玉萍</t>
  </si>
  <si>
    <t>实习生（2020年7月20号进公司</t>
  </si>
  <si>
    <t>朱春容</t>
  </si>
  <si>
    <t>何青蓉</t>
  </si>
  <si>
    <t>刘莉</t>
  </si>
  <si>
    <t>雷静</t>
  </si>
  <si>
    <t>王欧</t>
  </si>
  <si>
    <t>陈伟</t>
  </si>
  <si>
    <t>夜班专职人员</t>
  </si>
  <si>
    <t>蒋小琼</t>
  </si>
  <si>
    <t>蒲正碧</t>
  </si>
  <si>
    <t>张继颖</t>
  </si>
  <si>
    <t>张婷婷</t>
  </si>
  <si>
    <t>实习生（2020.7.21）</t>
  </si>
  <si>
    <t>唐静</t>
  </si>
  <si>
    <t>任红艳</t>
  </si>
  <si>
    <t>周丹</t>
  </si>
  <si>
    <t>牟小燕</t>
  </si>
  <si>
    <t>实习生20200725</t>
  </si>
  <si>
    <t>陈郑萍</t>
  </si>
  <si>
    <t>实习生2020年7月进公司</t>
  </si>
  <si>
    <t>陈思涵</t>
  </si>
  <si>
    <t>黄长菊（庆云南街）</t>
  </si>
  <si>
    <t>四川太极锦江区庆云南街药店</t>
  </si>
  <si>
    <t>阮丽（庆云南街）</t>
  </si>
  <si>
    <t>曹鑫苹</t>
  </si>
  <si>
    <t>高敏</t>
  </si>
  <si>
    <t>孙丹</t>
  </si>
  <si>
    <t>杜妮</t>
  </si>
  <si>
    <t>试用员工</t>
  </si>
  <si>
    <t>王凯慧</t>
  </si>
  <si>
    <t>王苹</t>
  </si>
  <si>
    <t>陈婷婷</t>
  </si>
  <si>
    <t>黄雪梅</t>
  </si>
  <si>
    <t>陈思宇</t>
  </si>
  <si>
    <t>任雪</t>
  </si>
  <si>
    <t>张爱华</t>
  </si>
  <si>
    <t>赵思怡</t>
  </si>
  <si>
    <t>吕越</t>
  </si>
  <si>
    <t>6.26到店实习生</t>
  </si>
  <si>
    <t>彭思源</t>
  </si>
  <si>
    <t>实习生（2020年6月24日进公司</t>
  </si>
  <si>
    <t>王荣</t>
  </si>
  <si>
    <t>付新宇</t>
  </si>
  <si>
    <t>邱小凡</t>
  </si>
  <si>
    <t>李奕</t>
  </si>
  <si>
    <t>实习生（2020.6.26）</t>
  </si>
  <si>
    <t>陈昌敏</t>
  </si>
  <si>
    <t>黄唐义</t>
  </si>
  <si>
    <t>苏王雪</t>
  </si>
  <si>
    <t>雷馥聿</t>
  </si>
  <si>
    <t>潘易</t>
  </si>
  <si>
    <t>李思怡</t>
  </si>
  <si>
    <t>孟天凤</t>
  </si>
  <si>
    <t>曾希露</t>
  </si>
  <si>
    <t>古世伟</t>
  </si>
  <si>
    <t>周茂兰</t>
  </si>
  <si>
    <t>高小菁</t>
  </si>
  <si>
    <t>池波</t>
  </si>
  <si>
    <t>刘丹</t>
  </si>
  <si>
    <t>陈发群</t>
  </si>
  <si>
    <t>陈佳佳</t>
  </si>
  <si>
    <t>董虎林</t>
  </si>
  <si>
    <t>段宁宁</t>
  </si>
  <si>
    <t>杜苏婷</t>
  </si>
  <si>
    <t>实习</t>
  </si>
  <si>
    <t>付俐</t>
  </si>
  <si>
    <t>龚敏</t>
  </si>
  <si>
    <t>实习健康顾问（2020.07月到岗）</t>
  </si>
  <si>
    <t>何思怡</t>
  </si>
  <si>
    <t>蒋羽</t>
  </si>
  <si>
    <t>廖梦园</t>
  </si>
  <si>
    <t>李穴增</t>
  </si>
  <si>
    <t>实习生（2020.07.21）</t>
  </si>
  <si>
    <t>刘洋</t>
  </si>
  <si>
    <t>王丹丹</t>
  </si>
  <si>
    <t>李倩汝</t>
  </si>
  <si>
    <t>熊廷妮</t>
  </si>
  <si>
    <t>马花</t>
  </si>
  <si>
    <t>曾思宇</t>
  </si>
  <si>
    <t>陈旭</t>
  </si>
  <si>
    <t>实习生（2020.7.20）</t>
  </si>
  <si>
    <t>陈旭冉</t>
  </si>
  <si>
    <t>陈宇</t>
  </si>
  <si>
    <t>贺凤</t>
  </si>
  <si>
    <t>胡晓娟</t>
  </si>
  <si>
    <t>实习生（2020.7.21)</t>
  </si>
  <si>
    <t>何艳芬</t>
  </si>
  <si>
    <t>贺英桢</t>
  </si>
  <si>
    <t>敬舒雅</t>
  </si>
  <si>
    <t>罗霜</t>
  </si>
  <si>
    <t>罗思榕</t>
  </si>
  <si>
    <t>林榆璐</t>
  </si>
  <si>
    <t>杨梦佳</t>
  </si>
  <si>
    <t>庞远梅</t>
  </si>
  <si>
    <t>实习生7.20</t>
  </si>
  <si>
    <t>杨珂</t>
  </si>
  <si>
    <t>徐泽洋</t>
  </si>
  <si>
    <t>苏义群</t>
  </si>
  <si>
    <t>20200723进公司实习</t>
  </si>
  <si>
    <t>孙镇平</t>
  </si>
  <si>
    <t>苏子欣</t>
  </si>
  <si>
    <t>唐春燕</t>
  </si>
  <si>
    <t>唐钟发</t>
  </si>
  <si>
    <t>王婷</t>
  </si>
  <si>
    <t>弋茂兰</t>
  </si>
  <si>
    <t>实习生2020.7月</t>
  </si>
  <si>
    <t>熊小芳</t>
  </si>
  <si>
    <t>实习生2020,7月</t>
  </si>
  <si>
    <t>雍丹</t>
  </si>
  <si>
    <t>杨凤麟</t>
  </si>
  <si>
    <t>7.23到店实习生</t>
  </si>
  <si>
    <t>姚莉</t>
  </si>
  <si>
    <t>赵荣彬</t>
  </si>
  <si>
    <t>严鑫</t>
  </si>
  <si>
    <t>钟海洋</t>
  </si>
  <si>
    <t>杨敔</t>
  </si>
  <si>
    <t>钟雨良</t>
  </si>
  <si>
    <t>邹媛媛</t>
  </si>
  <si>
    <t>岳红</t>
  </si>
  <si>
    <t>牟馨</t>
  </si>
  <si>
    <t>黄霞</t>
  </si>
  <si>
    <t>唐义莲</t>
  </si>
  <si>
    <t>曾国平</t>
  </si>
  <si>
    <t>实习生健康顾问</t>
  </si>
  <si>
    <t>陈遥</t>
  </si>
  <si>
    <t>实习生（2020.7）</t>
  </si>
  <si>
    <t>邓开柱</t>
  </si>
  <si>
    <t>冯晓宇</t>
  </si>
  <si>
    <t>高汝琳</t>
  </si>
  <si>
    <t>龚榆辉</t>
  </si>
  <si>
    <t>蒋创</t>
  </si>
  <si>
    <t>罗绍梅</t>
  </si>
  <si>
    <t>2020.7.25实习生</t>
  </si>
  <si>
    <t>李秀丽</t>
  </si>
  <si>
    <t>伍正群</t>
  </si>
  <si>
    <t>李远婷</t>
  </si>
  <si>
    <t>石倩</t>
  </si>
  <si>
    <t>实习生2020.7</t>
  </si>
  <si>
    <t>程浩</t>
  </si>
  <si>
    <t>邓梁</t>
  </si>
  <si>
    <t>高源</t>
  </si>
  <si>
    <t>医生组</t>
  </si>
  <si>
    <t>李浩东</t>
  </si>
  <si>
    <t>李蜜</t>
  </si>
  <si>
    <t>刘雪梅</t>
  </si>
  <si>
    <t>罗煜东</t>
  </si>
  <si>
    <t>李珍伟</t>
  </si>
  <si>
    <t>吴佩娟</t>
  </si>
  <si>
    <t>谢红平</t>
  </si>
  <si>
    <t>郑娅玲</t>
  </si>
  <si>
    <t>曲木尔哈</t>
  </si>
  <si>
    <t>王润吉</t>
  </si>
  <si>
    <t>舒鑫</t>
  </si>
  <si>
    <t>杨雨昕</t>
  </si>
  <si>
    <t>杨晓岚</t>
  </si>
  <si>
    <t>尤中磋</t>
  </si>
  <si>
    <t>郑双艳</t>
  </si>
  <si>
    <t>汪嫡姝</t>
  </si>
  <si>
    <t>张雪梅</t>
  </si>
  <si>
    <t>翁尼阿呷莫</t>
  </si>
  <si>
    <t>邹颖</t>
  </si>
  <si>
    <t>实习生8.4</t>
  </si>
  <si>
    <t>杨小英</t>
  </si>
  <si>
    <t>实习生2020804</t>
  </si>
  <si>
    <t>徐平梅</t>
  </si>
  <si>
    <t>实习员工</t>
  </si>
  <si>
    <t>廖薇</t>
  </si>
  <si>
    <t>实习生（2020.8.3进公司）</t>
  </si>
  <si>
    <t>陈玉琴</t>
  </si>
  <si>
    <t>陈香利</t>
  </si>
  <si>
    <t>实习生，2020.08.03进公司</t>
  </si>
  <si>
    <t>蒋爽</t>
  </si>
  <si>
    <t>马燕</t>
  </si>
  <si>
    <t>王晓雁（庆云南街）</t>
  </si>
  <si>
    <t>马昕（庆云南街）</t>
  </si>
  <si>
    <t>余志彬（庆云南街）</t>
  </si>
  <si>
    <t>阳玲（庆云南街）</t>
  </si>
  <si>
    <t>张玲（庆云南街）</t>
  </si>
  <si>
    <t>唐文琼（庆云南街）</t>
  </si>
  <si>
    <t>谢雯倩</t>
  </si>
  <si>
    <t>试用期人员（见习）</t>
  </si>
  <si>
    <t>谭杨（庆云南街）</t>
  </si>
  <si>
    <t>刘维</t>
  </si>
  <si>
    <t>廖晓静</t>
  </si>
  <si>
    <t>张茹君</t>
  </si>
  <si>
    <t>李凤霞</t>
  </si>
  <si>
    <t>王佳</t>
  </si>
  <si>
    <t>王爱玲</t>
  </si>
  <si>
    <t>施雪</t>
  </si>
  <si>
    <t>孙秀琳</t>
  </si>
  <si>
    <t>文淼</t>
  </si>
  <si>
    <t>费新览</t>
  </si>
  <si>
    <t>蒋润</t>
  </si>
  <si>
    <t>何姣姣</t>
  </si>
  <si>
    <t>花晓轩</t>
  </si>
  <si>
    <t>宋晓倩</t>
  </si>
  <si>
    <t>付海洋</t>
  </si>
  <si>
    <t>李艳红</t>
  </si>
  <si>
    <t>代欣蕤</t>
  </si>
  <si>
    <t>朱婷</t>
  </si>
  <si>
    <t>佘瑶</t>
  </si>
  <si>
    <t>代曾莲</t>
  </si>
  <si>
    <t>阳思怡</t>
  </si>
  <si>
    <t>实习生（2020.7.25）</t>
  </si>
  <si>
    <t>蒋新粤</t>
  </si>
  <si>
    <t>陈涵蕾</t>
  </si>
  <si>
    <t>张雨</t>
  </si>
  <si>
    <t>李钻玲</t>
  </si>
  <si>
    <t>刘燕</t>
  </si>
  <si>
    <t>李秀芳</t>
  </si>
  <si>
    <t>梁娟</t>
  </si>
  <si>
    <t>四川太极金牛区黄苑东街药店</t>
  </si>
  <si>
    <t>宋留艺</t>
  </si>
  <si>
    <t>罗雪琴</t>
  </si>
  <si>
    <t>四川太极崇州市崇阳镇永康东路药店</t>
  </si>
  <si>
    <t>李莹</t>
  </si>
  <si>
    <t>杨怡珩</t>
  </si>
  <si>
    <t>李小菲</t>
  </si>
  <si>
    <t>殷丽平</t>
  </si>
  <si>
    <t>王轩</t>
  </si>
  <si>
    <t>雷雨欣</t>
  </si>
  <si>
    <t>廖龙梅</t>
  </si>
  <si>
    <t>陆英</t>
  </si>
  <si>
    <t>毛玉</t>
  </si>
  <si>
    <t>倪双</t>
  </si>
  <si>
    <t>熊雅洁</t>
  </si>
  <si>
    <t>杨梅</t>
  </si>
  <si>
    <t>周香</t>
  </si>
  <si>
    <t>韩彬</t>
  </si>
  <si>
    <t>朱丹</t>
  </si>
  <si>
    <t>杨璐</t>
  </si>
  <si>
    <t>吴加</t>
  </si>
  <si>
    <t>潘恒旭</t>
  </si>
  <si>
    <t>朱欢</t>
  </si>
  <si>
    <t>郑欣慧</t>
  </si>
  <si>
    <t>干梦姣</t>
  </si>
  <si>
    <t>许家维</t>
  </si>
  <si>
    <t>罗晓艳</t>
  </si>
  <si>
    <t>段娟</t>
  </si>
  <si>
    <r>
      <t>四川太极崇州市崇阳镇永康东路药店</t>
    </r>
    <r>
      <rPr>
        <sz val="10"/>
        <color rgb="FFFF0000"/>
        <rFont val="Arial"/>
        <charset val="0"/>
      </rPr>
      <t xml:space="preserve"> </t>
    </r>
  </si>
  <si>
    <t>李玉</t>
  </si>
  <si>
    <t>张燕</t>
  </si>
  <si>
    <t>朱晓丽</t>
  </si>
  <si>
    <t>谢琴（梨花街）</t>
  </si>
  <si>
    <t>陈彦</t>
  </si>
  <si>
    <t>谭杨（梨花街）</t>
  </si>
  <si>
    <t>谭庆娟（庆云南街）</t>
  </si>
  <si>
    <t>阴静（庆云南街）</t>
  </si>
  <si>
    <t>彭关敏（庆云南街）</t>
  </si>
  <si>
    <t>刁晓梅（庆云南街）</t>
  </si>
  <si>
    <t>吴凤兰（庆云南街）</t>
  </si>
  <si>
    <t>张娟娟（庆云南街）</t>
  </si>
  <si>
    <t>梁静蓉（庆云南街）</t>
  </si>
  <si>
    <t>高源（梨花街）</t>
  </si>
  <si>
    <t>2021年1-2月星级品种任务表（2个月任务）</t>
  </si>
  <si>
    <t>任务</t>
  </si>
  <si>
    <t>门店奖励标准</t>
  </si>
  <si>
    <t>处罚标准</t>
  </si>
  <si>
    <t>陈列要求</t>
  </si>
  <si>
    <t>一句话卖点</t>
  </si>
  <si>
    <t>保底提成（未完成任务享受保底提成）</t>
  </si>
  <si>
    <t>止咳、平喘、祛痰三效一体
老人、小孩、糖尿病患者都可服用</t>
  </si>
  <si>
    <t>请各门店将以上品种陈列在所属货架的首层（背架视线平行位置）保证3个陈列面</t>
  </si>
  <si>
    <t>若以上品种在采购部发单品奖励或晒单奖励清单中，则此处计算任务，不计算奖励，奖励以采购部发1月单品奖励为准（若此商品当月有爆破活动，则爆破活动期间奖励及任务另算）</t>
  </si>
  <si>
    <t>口腔溃疡，牙龈肿痛快含奥可安甲硝唑口颊片</t>
  </si>
  <si>
    <t>9g*20袋</t>
  </si>
  <si>
    <t>四季感冒良药，适用风寒风热感冒，一天2袋</t>
  </si>
  <si>
    <t>肠道日常调理，经常便秘，经常腹泻，促生肠道有益菌，提高自生免疫力</t>
  </si>
  <si>
    <t>肚子胀，不消化，嚼一嚼江中牌健胃消食片，金色包装不含糖。</t>
  </si>
  <si>
    <r>
      <rPr>
        <sz val="10"/>
        <rFont val="Arial"/>
        <charset val="0"/>
      </rPr>
      <t>3gx15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</si>
  <si>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先声药业有限公司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原：海南先声药业有限公司</t>
    </r>
    <r>
      <rPr>
        <sz val="10"/>
        <rFont val="Arial"/>
        <charset val="0"/>
      </rPr>
      <t>)</t>
    </r>
  </si>
  <si>
    <t>安全止泻，快速修复（治疗成人及儿童急慢性腹泻）</t>
  </si>
  <si>
    <r>
      <rPr>
        <sz val="10"/>
        <rFont val="Arial"/>
        <charset val="0"/>
      </rPr>
      <t>10mgx14</t>
    </r>
    <r>
      <rPr>
        <sz val="10"/>
        <rFont val="宋体"/>
        <charset val="0"/>
      </rPr>
      <t>粒</t>
    </r>
  </si>
  <si>
    <t>①科学保护有效成分，出口德国疗效稳定
②独有微丸技术24小时长效抑酸</t>
  </si>
  <si>
    <r>
      <rPr>
        <sz val="10"/>
        <rFont val="Arial"/>
        <charset val="0"/>
      </rPr>
      <t>20mgx5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</si>
  <si>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成都迪康药业股份有限公司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成都迪康药业有限公司</t>
    </r>
    <r>
      <rPr>
        <sz val="10"/>
        <rFont val="Arial"/>
        <charset val="0"/>
      </rPr>
      <t>)</t>
    </r>
  </si>
  <si>
    <t>抑酸作用强、起效快，作用持久、安全性高</t>
  </si>
  <si>
    <t>晒单奖励2.5元/盒，不再享受毛利段奖励</t>
  </si>
  <si>
    <t>胃不舒服，胃肠胀气请用沉香化气片</t>
  </si>
  <si>
    <t>艾普拉唑肠溶片</t>
  </si>
  <si>
    <t>5mg*14片</t>
  </si>
  <si>
    <t>丽珠集团丽珠制药厂</t>
  </si>
  <si>
    <r>
      <rPr>
        <sz val="10"/>
        <rFont val="宋体"/>
        <charset val="0"/>
      </rPr>
      <t>枸橼酸铋钾片</t>
    </r>
    <r>
      <rPr>
        <sz val="10"/>
        <rFont val="Arial"/>
        <charset val="0"/>
      </rPr>
      <t>/</t>
    </r>
    <r>
      <rPr>
        <sz val="10"/>
        <rFont val="宋体"/>
        <charset val="0"/>
      </rPr>
      <t>替硝唑片</t>
    </r>
    <r>
      <rPr>
        <sz val="10"/>
        <rFont val="Arial"/>
        <charset val="0"/>
      </rPr>
      <t>/</t>
    </r>
    <r>
      <rPr>
        <sz val="10"/>
        <rFont val="宋体"/>
        <charset val="0"/>
      </rPr>
      <t>克拉霉素片组合包装</t>
    </r>
  </si>
  <si>
    <r>
      <rPr>
        <sz val="10"/>
        <rFont val="Arial"/>
        <charset val="0"/>
      </rPr>
      <t>0.3gx0.5gx0.25gx7</t>
    </r>
    <r>
      <rPr>
        <sz val="10"/>
        <rFont val="宋体"/>
        <charset val="0"/>
      </rPr>
      <t>板</t>
    </r>
    <r>
      <rPr>
        <sz val="10"/>
        <rFont val="Arial"/>
        <charset val="0"/>
      </rPr>
      <t>x8</t>
    </r>
    <r>
      <rPr>
        <sz val="10"/>
        <rFont val="宋体"/>
        <charset val="0"/>
      </rPr>
      <t>片</t>
    </r>
  </si>
  <si>
    <t>增强抵抗力，快泡力度伸</t>
  </si>
  <si>
    <t>善存家庭装， 补充成人所需营养。</t>
  </si>
  <si>
    <t>第二件半价，任意组合满278元送新春保温杯1个。注：有赠品的门店做活动。</t>
  </si>
  <si>
    <t>善存银家庭装 ，补充50岁以上所需要的维生素。</t>
  </si>
  <si>
    <t>促进儿童自身生长激素分泌，提供生长必需营养，安全有效</t>
  </si>
  <si>
    <t>买3得4（原品）</t>
  </si>
  <si>
    <r>
      <rPr>
        <sz val="10"/>
        <rFont val="Arial"/>
        <charset val="0"/>
      </rPr>
      <t>10mlx60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</si>
  <si>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澳诺</t>
    </r>
    <r>
      <rPr>
        <sz val="10"/>
        <rFont val="Arial"/>
        <charset val="0"/>
      </rPr>
      <t>(</t>
    </r>
    <r>
      <rPr>
        <sz val="10"/>
        <rFont val="宋体"/>
        <charset val="0"/>
      </rPr>
      <t>中国</t>
    </r>
    <r>
      <rPr>
        <sz val="10"/>
        <rFont val="Arial"/>
        <charset val="0"/>
      </rPr>
      <t>)</t>
    </r>
    <r>
      <rPr>
        <sz val="10"/>
        <rFont val="宋体"/>
        <charset val="0"/>
      </rPr>
      <t>制药有限公司</t>
    </r>
  </si>
  <si>
    <t>买3盒送2盒24支装</t>
  </si>
  <si>
    <t>促进大脑神经网络发展，提高智力智商，提高学习能力</t>
  </si>
  <si>
    <t>买3盒 加 0.1换购1盒；买5盒加0.1换购2盒（赠品ID：9913692 五维赖氨酸片48粒装）</t>
  </si>
  <si>
    <t>VC泡一泡，健康美丽不感冒</t>
  </si>
  <si>
    <t>会员换购价：25</t>
  </si>
  <si>
    <t>伊童欣：国药准字唯一一款含有天然鱼肝油的维生素AD，0—99岁全家人都可以服用。</t>
  </si>
  <si>
    <t>补钙先补D，维生素D决定钙吸收</t>
  </si>
  <si>
    <t>太极品牌，超浓缩，每次仅服3粒，不含糖，糖药病患者可放心服用</t>
  </si>
  <si>
    <t>心脑血管百搭品种，活血化瘀，通脉养心</t>
  </si>
  <si>
    <t>宝宝嚼麦枣，促进消化食欲好、健脾开胃助消化</t>
  </si>
  <si>
    <t>全面解决儿童感冒七大症状：发热、头痛、打喷嚏、流鼻涕、鼻塞、咽痛、四肢酸痛</t>
  </si>
  <si>
    <r>
      <rPr>
        <sz val="10"/>
        <rFont val="Arial"/>
        <charset val="0"/>
      </rPr>
      <t>30g</t>
    </r>
    <r>
      <rPr>
        <sz val="10"/>
        <rFont val="宋体"/>
        <charset val="0"/>
      </rPr>
      <t>刨片（桐君阁）</t>
    </r>
  </si>
  <si>
    <t>桐君阁牌西洋参，泡饮佳品，提神补气</t>
  </si>
  <si>
    <t>第2件半价</t>
  </si>
  <si>
    <r>
      <rPr>
        <sz val="10"/>
        <rFont val="Arial"/>
        <charset val="0"/>
      </rPr>
      <t>3gx30</t>
    </r>
    <r>
      <rPr>
        <sz val="10"/>
        <rFont val="宋体"/>
        <charset val="0"/>
      </rPr>
      <t>袋</t>
    </r>
  </si>
  <si>
    <t>双向调节人体机能，提高身体免疫力，心脑血管克星</t>
  </si>
  <si>
    <t>买1得2（得原品）</t>
  </si>
  <si>
    <t>15分钟快速止痛不伤胃</t>
  </si>
  <si>
    <t>按差额1元/盒处罚</t>
  </si>
  <si>
    <t>，欧洲进口原研，止咳先化痰，天然甜橙孩子爱吃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</si>
  <si>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</si>
  <si>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持续12小时缓解轻至中度疼痛（如牙痛、头痛、偏头痛、肌肉痛、关节痛、神经痛、痛经等）</t>
  </si>
  <si>
    <r>
      <rPr>
        <sz val="10"/>
        <rFont val="Arial"/>
        <charset val="0"/>
      </rPr>
      <t>1%</t>
    </r>
    <r>
      <rPr>
        <sz val="10"/>
        <rFont val="宋体"/>
        <charset val="0"/>
      </rPr>
      <t>（</t>
    </r>
    <r>
      <rPr>
        <sz val="10"/>
        <rFont val="Arial"/>
        <charset val="0"/>
      </rPr>
      <t>20</t>
    </r>
    <r>
      <rPr>
        <sz val="10"/>
        <rFont val="宋体"/>
        <charset val="0"/>
      </rPr>
      <t>克：</t>
    </r>
    <r>
      <rPr>
        <sz val="10"/>
        <rFont val="Arial"/>
        <charset val="0"/>
      </rPr>
      <t>0.2</t>
    </r>
    <r>
      <rPr>
        <sz val="10"/>
        <rFont val="宋体"/>
        <charset val="0"/>
      </rPr>
      <t>克）</t>
    </r>
  </si>
  <si>
    <r>
      <rPr>
        <sz val="10"/>
        <rFont val="Arial"/>
        <charset val="0"/>
      </rPr>
      <t>Novartis Consumer Health SA (</t>
    </r>
    <r>
      <rPr>
        <sz val="10"/>
        <rFont val="宋体"/>
        <charset val="0"/>
      </rPr>
      <t>诺华）</t>
    </r>
  </si>
  <si>
    <t>深入渗透，快速强效止痛，清爽不粘腻，无异味，足量足疗程使用帮助缓解疼痛！（缓解肌肉软组织及关节的轻至中度疼痛）</t>
  </si>
  <si>
    <r>
      <t>50g:0.5g</t>
    </r>
    <r>
      <rPr>
        <sz val="10"/>
        <color rgb="FFFF0000"/>
        <rFont val="宋体"/>
        <charset val="0"/>
      </rPr>
      <t>（按两支计算）</t>
    </r>
  </si>
  <si>
    <t>一款消炎止痛带按摩效果的膏药</t>
  </si>
  <si>
    <t>双氯芬酸钠缓释胶囊(英太青）</t>
  </si>
  <si>
    <r>
      <rPr>
        <sz val="10"/>
        <rFont val="Arial"/>
        <charset val="0"/>
      </rPr>
      <t>50mgx30</t>
    </r>
    <r>
      <rPr>
        <sz val="10"/>
        <rFont val="宋体"/>
        <charset val="0"/>
      </rPr>
      <t>粒</t>
    </r>
  </si>
  <si>
    <t>多种疼痛，一用见效（缓解类风湿关节炎、骨关节炎）</t>
  </si>
  <si>
    <t>总</t>
  </si>
  <si>
    <t>使用</t>
  </si>
  <si>
    <t>环比上月总额增长率</t>
  </si>
  <si>
    <t>133家店</t>
  </si>
  <si>
    <t>1月</t>
  </si>
  <si>
    <t>136家店</t>
  </si>
  <si>
    <t>新店按6000新增配额</t>
  </si>
  <si>
    <t>2月</t>
  </si>
  <si>
    <t>3月</t>
  </si>
  <si>
    <t>廖桂英</t>
  </si>
  <si>
    <t>王晓雁</t>
  </si>
  <si>
    <t>谭庆娟（梨花街）</t>
  </si>
  <si>
    <t>王晓雁（梨花街）</t>
  </si>
  <si>
    <t>谭杨</t>
  </si>
  <si>
    <t>李佳岭（庆云南街）</t>
  </si>
  <si>
    <t>廖桂英（庆云南街）</t>
  </si>
  <si>
    <t>袁红桃</t>
  </si>
  <si>
    <t>张睿</t>
  </si>
  <si>
    <r>
      <rPr>
        <sz val="11"/>
        <color theme="1"/>
        <rFont val="宋体"/>
        <charset val="134"/>
        <scheme val="minor"/>
      </rPr>
      <t>1-2月门店任务明细表</t>
    </r>
    <r>
      <rPr>
        <b/>
        <sz val="14"/>
        <color rgb="FFFF0000"/>
        <rFont val="宋体"/>
        <charset val="134"/>
        <scheme val="minor"/>
      </rPr>
      <t>（2个月任务）</t>
    </r>
  </si>
  <si>
    <t>镇痛系列</t>
  </si>
  <si>
    <t>门店ID</t>
  </si>
  <si>
    <t>门店名称</t>
  </si>
  <si>
    <t>片区</t>
  </si>
  <si>
    <t>基础档任务</t>
  </si>
  <si>
    <t>挑战档任务</t>
  </si>
  <si>
    <t>金笛系列</t>
  </si>
  <si>
    <t>汤臣倍健系列</t>
  </si>
  <si>
    <t>城郊二片</t>
  </si>
  <si>
    <t>城郊一片：大邑</t>
  </si>
  <si>
    <t>城郊一片：邛崃</t>
  </si>
  <si>
    <t>城郊一片：新津</t>
  </si>
  <si>
    <t>城中片区</t>
  </si>
  <si>
    <t>三医院店</t>
  </si>
  <si>
    <t>东昌路店</t>
  </si>
  <si>
    <t>六医院店（培华路）</t>
  </si>
  <si>
    <t>宏济中路</t>
  </si>
  <si>
    <t>东南片区</t>
  </si>
  <si>
    <t>四川太极高新区民丰大道西段药店</t>
  </si>
  <si>
    <t>四川太极龙潭西路店</t>
  </si>
  <si>
    <t>剑南大道店</t>
  </si>
  <si>
    <t>四川太极武侯区长寿路店</t>
  </si>
  <si>
    <t>旗舰片区</t>
  </si>
  <si>
    <t>西北片区</t>
  </si>
  <si>
    <t>光华北五路</t>
  </si>
  <si>
    <t>四川太极清江东路2药店</t>
  </si>
  <si>
    <t>光华西一路店</t>
  </si>
  <si>
    <t>1-2月任务（考核单位：盒）
请按门店分配任务自行填写</t>
  </si>
  <si>
    <t>个人基础档</t>
  </si>
  <si>
    <t>个人挑战档</t>
  </si>
  <si>
    <t>欧洲进口原研，止咳先化痰，天然甜橙孩子爱吃</t>
  </si>
  <si>
    <t>最高提成金额</t>
  </si>
  <si>
    <t>炎可宁胶囊</t>
  </si>
  <si>
    <r>
      <rPr>
        <sz val="9"/>
        <rFont val="Arial"/>
        <charset val="0"/>
      </rPr>
      <t>0.4g*3</t>
    </r>
    <r>
      <rPr>
        <sz val="9"/>
        <rFont val="宋体"/>
        <charset val="0"/>
      </rPr>
      <t>板</t>
    </r>
    <r>
      <rPr>
        <sz val="9"/>
        <rFont val="Arial"/>
        <charset val="0"/>
      </rPr>
      <t>*9</t>
    </r>
    <r>
      <rPr>
        <sz val="9"/>
        <rFont val="宋体"/>
        <charset val="0"/>
      </rPr>
      <t>粒</t>
    </r>
  </si>
  <si>
    <t>太极集团四川绵阳制药有限公司</t>
  </si>
  <si>
    <t>无政策</t>
  </si>
  <si>
    <t>抗感冒药</t>
  </si>
  <si>
    <t>健胃消炎颗粒</t>
  </si>
  <si>
    <t>10gx12袋</t>
  </si>
  <si>
    <t>陕西步长高新制药有限公司</t>
  </si>
  <si>
    <t>低价15供货</t>
  </si>
  <si>
    <t>买6盒加0.1元换购1盒</t>
  </si>
  <si>
    <t>陈欣怡</t>
  </si>
  <si>
    <t>取消</t>
  </si>
  <si>
    <t>他达拉非片(希爱力)</t>
  </si>
  <si>
    <t>20mgx1粒（按1片计）</t>
  </si>
  <si>
    <t>Lilly del Caribe lnc.PUERTO RICO(波多黎各）</t>
  </si>
  <si>
    <t>取消：低于原有政策，希爱力不是礼来明年重点品种</t>
  </si>
  <si>
    <t>20mgx4粒（按4片计）</t>
  </si>
  <si>
    <t>泌尿生殖系统药</t>
  </si>
  <si>
    <t>20mgx8片（按8片计）</t>
  </si>
  <si>
    <t>买一得二[赠品为卖品，20mgx1粒装(ID:101716  138元)一盒]</t>
  </si>
  <si>
    <t>5mg*28s（按7片计）</t>
  </si>
  <si>
    <t>买一得二[赠品为卖品，20mgx1粒装(ID:101716  138元)一盒]；</t>
  </si>
  <si>
    <t>枸橼酸西地那非片(万艾可)</t>
  </si>
  <si>
    <t>100mgx10片（按10片计）</t>
  </si>
  <si>
    <t>大连辉瑞制药有限公司</t>
  </si>
  <si>
    <t>20元</t>
  </si>
  <si>
    <t>1）买10粒得11粒(10粒+1粒）；                            （赠品为门店卖品,100mg X1片（考核价0.01元）
2）买100mg X10片+100mg X5片，送2盒100mg X1片【注：赠品为门店卖品,100mg X1片（考核价0.01元】</t>
  </si>
  <si>
    <t>0.1gx5片（按5片计）</t>
  </si>
  <si>
    <t>10元</t>
  </si>
  <si>
    <t>100mgx1片（按1片计）</t>
  </si>
  <si>
    <t>2元</t>
  </si>
  <si>
    <t>50mg*1片（按0.5片计）</t>
  </si>
  <si>
    <t>50mg*2片（按1片计）</t>
  </si>
  <si>
    <t>50mg*5片（按2.5片计）</t>
  </si>
  <si>
    <t>5元</t>
  </si>
  <si>
    <t>买5粒得6粒(5粒+1粒）赠品为门店卖品,50mg X1片</t>
  </si>
  <si>
    <t>50mg*10片（按5片计）</t>
  </si>
  <si>
    <t>买10粒得12粒(10粒+2粒）赠品为门店卖品,50mg X 2片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</si>
</sst>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_ "/>
    <numFmt numFmtId="177" formatCode="0.0%"/>
  </numFmts>
  <fonts count="70">
    <font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Arial"/>
      <charset val="0"/>
    </font>
    <font>
      <sz val="9"/>
      <color theme="3"/>
      <name val="宋体"/>
      <charset val="0"/>
    </font>
    <font>
      <sz val="9"/>
      <name val="宋体"/>
      <charset val="0"/>
    </font>
    <font>
      <sz val="9"/>
      <color theme="3"/>
      <name val="宋体"/>
      <charset val="134"/>
      <scheme val="minor"/>
    </font>
    <font>
      <sz val="9"/>
      <color theme="1"/>
      <name val="宋体"/>
      <charset val="134"/>
    </font>
    <font>
      <sz val="9"/>
      <color theme="3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9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8"/>
      <name val="宋体"/>
      <charset val="134"/>
      <scheme val="minor"/>
    </font>
    <font>
      <sz val="10"/>
      <color theme="3"/>
      <name val="Arial"/>
      <charset val="0"/>
    </font>
    <font>
      <sz val="10"/>
      <color theme="3"/>
      <name val="宋体"/>
      <charset val="0"/>
    </font>
    <font>
      <sz val="10"/>
      <name val="Arial"/>
      <charset val="0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8"/>
      <color rgb="FFFF0000"/>
      <name val="宋体"/>
      <charset val="134"/>
      <scheme val="minor"/>
    </font>
    <font>
      <sz val="10"/>
      <color rgb="FFFF0000"/>
      <name val="宋体"/>
      <charset val="0"/>
    </font>
    <font>
      <sz val="10.5"/>
      <color rgb="FF111F2C"/>
      <name val="Segoe UI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  <scheme val="minor"/>
    </font>
    <font>
      <sz val="11"/>
      <color rgb="FF7030A0"/>
      <name val="宋体"/>
      <charset val="134"/>
      <scheme val="minor"/>
    </font>
    <font>
      <sz val="10"/>
      <name val="宋体"/>
      <charset val="134"/>
    </font>
    <font>
      <b/>
      <sz val="11"/>
      <name val="宋体"/>
      <charset val="134"/>
    </font>
    <font>
      <sz val="12"/>
      <color rgb="FF7030A0"/>
      <name val="宋体"/>
      <charset val="134"/>
    </font>
    <font>
      <sz val="11"/>
      <name val="宋体"/>
      <charset val="134"/>
    </font>
    <font>
      <sz val="10.5"/>
      <name val="Segoe UI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0"/>
      <color rgb="FFFF0000"/>
      <name val="Arial"/>
      <charset val="0"/>
    </font>
    <font>
      <b/>
      <sz val="10"/>
      <color rgb="FFFF0000"/>
      <name val="宋体"/>
      <charset val="134"/>
    </font>
    <font>
      <sz val="11"/>
      <name val="Arial"/>
      <charset val="0"/>
    </font>
    <font>
      <b/>
      <sz val="10"/>
      <name val="宋体"/>
      <charset val="0"/>
    </font>
    <font>
      <sz val="10"/>
      <name val="宋体"/>
      <charset val="0"/>
    </font>
    <font>
      <sz val="16"/>
      <name val="宋体"/>
      <charset val="134"/>
      <scheme val="minor"/>
    </font>
    <font>
      <b/>
      <sz val="12"/>
      <name val="宋体"/>
      <charset val="134"/>
    </font>
    <font>
      <b/>
      <sz val="11"/>
      <name val="宋体"/>
      <charset val="134"/>
      <scheme val="minor"/>
    </font>
    <font>
      <sz val="10.5"/>
      <name val="宋体"/>
      <charset val="134"/>
    </font>
    <font>
      <sz val="12"/>
      <name val="Arial"/>
      <charset val="0"/>
    </font>
    <font>
      <sz val="14"/>
      <color theme="1"/>
      <name val="宋体"/>
      <charset val="134"/>
      <scheme val="minor"/>
    </font>
    <font>
      <sz val="9"/>
      <color rgb="FFFF0000"/>
      <name val="宋体"/>
      <charset val="0"/>
    </font>
    <font>
      <sz val="9"/>
      <color rgb="FFFF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4"/>
      <color rgb="FFFF0000"/>
      <name val="宋体"/>
      <charset val="134"/>
      <scheme val="minor"/>
    </font>
    <font>
      <sz val="12"/>
      <name val="宋体"/>
      <charset val="0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64" fillId="25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9" borderId="11" applyNumberFormat="0" applyFont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4" fillId="0" borderId="13" applyNumberFormat="0" applyFill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8" fillId="18" borderId="10" applyNumberFormat="0" applyAlignment="0" applyProtection="0">
      <alignment vertical="center"/>
    </xf>
    <xf numFmtId="0" fontId="67" fillId="18" borderId="14" applyNumberFormat="0" applyAlignment="0" applyProtection="0">
      <alignment vertical="center"/>
    </xf>
    <xf numFmtId="0" fontId="50" fillId="11" borderId="8" applyNumberFormat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6" fillId="0" borderId="15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25" fillId="0" borderId="0">
      <alignment vertical="center"/>
    </xf>
  </cellStyleXfs>
  <cellXfs count="190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9" fontId="2" fillId="0" borderId="1" xfId="11" applyFont="1" applyFill="1" applyBorder="1" applyAlignment="1">
      <alignment horizontal="center" vertical="center" wrapText="1"/>
    </xf>
    <xf numFmtId="9" fontId="12" fillId="0" borderId="1" xfId="1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9" fontId="7" fillId="0" borderId="1" xfId="1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3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9" fontId="12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4" fillId="0" borderId="1" xfId="0" applyFont="1" applyBorder="1">
      <alignment vertical="center"/>
    </xf>
    <xf numFmtId="0" fontId="24" fillId="0" borderId="1" xfId="0" applyFont="1" applyBorder="1" applyAlignment="1">
      <alignment horizontal="left" vertical="center"/>
    </xf>
    <xf numFmtId="0" fontId="0" fillId="0" borderId="0" xfId="0" applyFill="1">
      <alignment vertical="center"/>
    </xf>
    <xf numFmtId="0" fontId="25" fillId="0" borderId="0" xfId="0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0" fillId="0" borderId="1" xfId="1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39" fillId="5" borderId="1" xfId="0" applyFont="1" applyFill="1" applyBorder="1" applyAlignment="1">
      <alignment horizontal="center" vertical="center" wrapText="1"/>
    </xf>
    <xf numFmtId="0" fontId="39" fillId="6" borderId="1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1" fillId="0" borderId="2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9" fontId="12" fillId="0" borderId="1" xfId="11" applyFont="1" applyFill="1" applyBorder="1" applyAlignment="1">
      <alignment horizontal="center" vertical="center" wrapText="1"/>
    </xf>
    <xf numFmtId="9" fontId="12" fillId="0" borderId="1" xfId="0" applyNumberFormat="1" applyFont="1" applyFill="1" applyBorder="1" applyAlignment="1">
      <alignment horizontal="center" vertical="center"/>
    </xf>
    <xf numFmtId="9" fontId="12" fillId="0" borderId="1" xfId="0" applyNumberFormat="1" applyFont="1" applyFill="1" applyBorder="1" applyAlignment="1">
      <alignment horizontal="center" vertical="center"/>
    </xf>
    <xf numFmtId="9" fontId="12" fillId="0" borderId="1" xfId="11" applyFont="1" applyFill="1" applyBorder="1" applyAlignment="1">
      <alignment horizontal="center" vertical="center" wrapText="1"/>
    </xf>
    <xf numFmtId="9" fontId="12" fillId="0" borderId="1" xfId="11" applyFont="1" applyFill="1" applyBorder="1" applyAlignment="1">
      <alignment horizontal="center" vertical="center"/>
    </xf>
    <xf numFmtId="9" fontId="12" fillId="0" borderId="1" xfId="1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7" fontId="10" fillId="0" borderId="1" xfId="11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177" fontId="12" fillId="0" borderId="1" xfId="11" applyNumberFormat="1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43" fillId="0" borderId="7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7" fillId="0" borderId="5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3" fillId="0" borderId="0" xfId="0" applyFont="1">
      <alignment vertical="center"/>
    </xf>
    <xf numFmtId="0" fontId="1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46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9" fontId="3" fillId="0" borderId="1" xfId="1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/>
    </xf>
    <xf numFmtId="177" fontId="48" fillId="0" borderId="1" xfId="11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9" fontId="3" fillId="0" borderId="1" xfId="1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25</xdr:row>
      <xdr:rowOff>171450</xdr:rowOff>
    </xdr:from>
    <xdr:to>
      <xdr:col>6</xdr:col>
      <xdr:colOff>595630</xdr:colOff>
      <xdr:row>26</xdr:row>
      <xdr:rowOff>156210</xdr:rowOff>
    </xdr:to>
    <xdr:sp>
      <xdr:nvSpPr>
        <xdr:cNvPr id="2" name="图片 2"/>
        <xdr:cNvSpPr>
          <a:spLocks noChangeAspect="1"/>
        </xdr:cNvSpPr>
      </xdr:nvSpPr>
      <xdr:spPr>
        <a:xfrm>
          <a:off x="4343400" y="83502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5</xdr:row>
      <xdr:rowOff>171450</xdr:rowOff>
    </xdr:from>
    <xdr:to>
      <xdr:col>6</xdr:col>
      <xdr:colOff>890905</xdr:colOff>
      <xdr:row>6</xdr:row>
      <xdr:rowOff>156210</xdr:rowOff>
    </xdr:to>
    <xdr:sp>
      <xdr:nvSpPr>
        <xdr:cNvPr id="4" name="图片 2"/>
        <xdr:cNvSpPr>
          <a:spLocks noChangeAspect="1"/>
        </xdr:cNvSpPr>
      </xdr:nvSpPr>
      <xdr:spPr>
        <a:xfrm>
          <a:off x="4343400" y="20002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22</xdr:row>
      <xdr:rowOff>0</xdr:rowOff>
    </xdr:from>
    <xdr:to>
      <xdr:col>6</xdr:col>
      <xdr:colOff>890905</xdr:colOff>
      <xdr:row>22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343400" y="7226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23</xdr:row>
      <xdr:rowOff>171450</xdr:rowOff>
    </xdr:from>
    <xdr:to>
      <xdr:col>6</xdr:col>
      <xdr:colOff>595630</xdr:colOff>
      <xdr:row>24</xdr:row>
      <xdr:rowOff>168910</xdr:rowOff>
    </xdr:to>
    <xdr:sp>
      <xdr:nvSpPr>
        <xdr:cNvPr id="2" name="图片 2"/>
        <xdr:cNvSpPr>
          <a:spLocks noChangeAspect="1"/>
        </xdr:cNvSpPr>
      </xdr:nvSpPr>
      <xdr:spPr>
        <a:xfrm>
          <a:off x="4352925" y="7181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171450</xdr:rowOff>
    </xdr:from>
    <xdr:to>
      <xdr:col>6</xdr:col>
      <xdr:colOff>595630</xdr:colOff>
      <xdr:row>29</xdr:row>
      <xdr:rowOff>168910</xdr:rowOff>
    </xdr:to>
    <xdr:sp>
      <xdr:nvSpPr>
        <xdr:cNvPr id="6" name="图片 2"/>
        <xdr:cNvSpPr>
          <a:spLocks noChangeAspect="1"/>
        </xdr:cNvSpPr>
      </xdr:nvSpPr>
      <xdr:spPr>
        <a:xfrm>
          <a:off x="4352925" y="8705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4352925" y="213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25</xdr:row>
      <xdr:rowOff>0</xdr:rowOff>
    </xdr:from>
    <xdr:to>
      <xdr:col>6</xdr:col>
      <xdr:colOff>890905</xdr:colOff>
      <xdr:row>25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4352925" y="76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28</xdr:row>
      <xdr:rowOff>171450</xdr:rowOff>
    </xdr:from>
    <xdr:to>
      <xdr:col>6</xdr:col>
      <xdr:colOff>595630</xdr:colOff>
      <xdr:row>29</xdr:row>
      <xdr:rowOff>168910</xdr:rowOff>
    </xdr:to>
    <xdr:sp>
      <xdr:nvSpPr>
        <xdr:cNvPr id="9" name="图片 2"/>
        <xdr:cNvSpPr>
          <a:spLocks noChangeAspect="1"/>
        </xdr:cNvSpPr>
      </xdr:nvSpPr>
      <xdr:spPr>
        <a:xfrm>
          <a:off x="4352925" y="8705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7</xdr:row>
      <xdr:rowOff>0</xdr:rowOff>
    </xdr:from>
    <xdr:to>
      <xdr:col>6</xdr:col>
      <xdr:colOff>890905</xdr:colOff>
      <xdr:row>7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352925" y="213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25</xdr:row>
      <xdr:rowOff>0</xdr:rowOff>
    </xdr:from>
    <xdr:to>
      <xdr:col>6</xdr:col>
      <xdr:colOff>890905</xdr:colOff>
      <xdr:row>25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4352925" y="76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18</xdr:row>
      <xdr:rowOff>171450</xdr:rowOff>
    </xdr:from>
    <xdr:to>
      <xdr:col>6</xdr:col>
      <xdr:colOff>595630</xdr:colOff>
      <xdr:row>19</xdr:row>
      <xdr:rowOff>156210</xdr:rowOff>
    </xdr:to>
    <xdr:sp>
      <xdr:nvSpPr>
        <xdr:cNvPr id="2" name="图片 2"/>
        <xdr:cNvSpPr>
          <a:spLocks noChangeAspect="1"/>
        </xdr:cNvSpPr>
      </xdr:nvSpPr>
      <xdr:spPr>
        <a:xfrm>
          <a:off x="3381375" y="6140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23</xdr:row>
      <xdr:rowOff>171450</xdr:rowOff>
    </xdr:from>
    <xdr:to>
      <xdr:col>6</xdr:col>
      <xdr:colOff>595630</xdr:colOff>
      <xdr:row>24</xdr:row>
      <xdr:rowOff>156210</xdr:rowOff>
    </xdr:to>
    <xdr:sp>
      <xdr:nvSpPr>
        <xdr:cNvPr id="3" name="图片 2"/>
        <xdr:cNvSpPr>
          <a:spLocks noChangeAspect="1"/>
        </xdr:cNvSpPr>
      </xdr:nvSpPr>
      <xdr:spPr>
        <a:xfrm>
          <a:off x="3381375" y="7727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5</xdr:row>
      <xdr:rowOff>0</xdr:rowOff>
    </xdr:from>
    <xdr:to>
      <xdr:col>6</xdr:col>
      <xdr:colOff>890905</xdr:colOff>
      <xdr:row>5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3381375" y="1841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3381375" y="6604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23</xdr:row>
      <xdr:rowOff>171450</xdr:rowOff>
    </xdr:from>
    <xdr:to>
      <xdr:col>6</xdr:col>
      <xdr:colOff>595630</xdr:colOff>
      <xdr:row>24</xdr:row>
      <xdr:rowOff>156210</xdr:rowOff>
    </xdr:to>
    <xdr:sp>
      <xdr:nvSpPr>
        <xdr:cNvPr id="6" name="图片 2"/>
        <xdr:cNvSpPr>
          <a:spLocks noChangeAspect="1"/>
        </xdr:cNvSpPr>
      </xdr:nvSpPr>
      <xdr:spPr>
        <a:xfrm>
          <a:off x="3381375" y="7727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5</xdr:row>
      <xdr:rowOff>0</xdr:rowOff>
    </xdr:from>
    <xdr:to>
      <xdr:col>6</xdr:col>
      <xdr:colOff>890905</xdr:colOff>
      <xdr:row>5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3381375" y="1841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20</xdr:row>
      <xdr:rowOff>0</xdr:rowOff>
    </xdr:from>
    <xdr:to>
      <xdr:col>6</xdr:col>
      <xdr:colOff>890905</xdr:colOff>
      <xdr:row>20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3381375" y="6604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6</xdr:row>
      <xdr:rowOff>48260</xdr:rowOff>
    </xdr:to>
    <xdr:sp>
      <xdr:nvSpPr>
        <xdr:cNvPr id="2" name="图片 2"/>
        <xdr:cNvSpPr>
          <a:spLocks noChangeAspect="1"/>
        </xdr:cNvSpPr>
      </xdr:nvSpPr>
      <xdr:spPr>
        <a:xfrm>
          <a:off x="3962400" y="1270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171450</xdr:rowOff>
    </xdr:from>
    <xdr:to>
      <xdr:col>4</xdr:col>
      <xdr:colOff>890905</xdr:colOff>
      <xdr:row>3</xdr:row>
      <xdr:rowOff>219710</xdr:rowOff>
    </xdr:to>
    <xdr:sp>
      <xdr:nvSpPr>
        <xdr:cNvPr id="3" name="图片 2"/>
        <xdr:cNvSpPr>
          <a:spLocks noChangeAspect="1"/>
        </xdr:cNvSpPr>
      </xdr:nvSpPr>
      <xdr:spPr>
        <a:xfrm>
          <a:off x="4257675" y="6794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171450</xdr:rowOff>
    </xdr:from>
    <xdr:to>
      <xdr:col>4</xdr:col>
      <xdr:colOff>890905</xdr:colOff>
      <xdr:row>3</xdr:row>
      <xdr:rowOff>219710</xdr:rowOff>
    </xdr:to>
    <xdr:sp>
      <xdr:nvSpPr>
        <xdr:cNvPr id="4" name="图片 2"/>
        <xdr:cNvSpPr>
          <a:spLocks noChangeAspect="1"/>
        </xdr:cNvSpPr>
      </xdr:nvSpPr>
      <xdr:spPr>
        <a:xfrm>
          <a:off x="4257675" y="67945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24180;1&#26376;&#21333;&#21697;&#27963;&#21160;(&#34955;&#25968;&#25454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.2月单品活动"/>
      <sheetName val="删除"/>
      <sheetName val="桐君阁品种明细"/>
      <sheetName val="中智品种明细"/>
      <sheetName val="Sheet3"/>
      <sheetName val="Sheet1"/>
    </sheetNames>
    <sheetDataSet>
      <sheetData sheetId="0">
        <row r="2">
          <cell r="C2" t="str">
            <v>货品ID</v>
          </cell>
          <cell r="D2" t="str">
            <v>货品名称</v>
          </cell>
          <cell r="E2" t="str">
            <v>规格</v>
          </cell>
          <cell r="F2" t="str">
            <v>产地</v>
          </cell>
          <cell r="G2" t="str">
            <v>单位</v>
          </cell>
          <cell r="H2" t="str">
            <v>活动内容</v>
          </cell>
        </row>
        <row r="3">
          <cell r="C3">
            <v>194164</v>
          </cell>
          <cell r="D3" t="str">
            <v>冷酸灵口腔膏</v>
          </cell>
          <cell r="E3" t="str">
            <v>100g（防菌配方）</v>
          </cell>
          <cell r="F3" t="str">
            <v>重庆登康口腔护理用品股份有限公司</v>
          </cell>
          <cell r="G3" t="str">
            <v>支</v>
          </cell>
          <cell r="H3" t="str">
            <v>会员特价9.9元</v>
          </cell>
        </row>
        <row r="4">
          <cell r="C4">
            <v>212096</v>
          </cell>
          <cell r="D4" t="str">
            <v>三七粉</v>
          </cell>
          <cell r="E4" t="str">
            <v>250g 细粉</v>
          </cell>
          <cell r="F4" t="str">
            <v>四川新荷花中药饮片股份有限公司</v>
          </cell>
          <cell r="G4" t="str">
            <v>袋</v>
          </cell>
          <cell r="H4" t="str">
            <v>会员特价500g（2袋）198元</v>
          </cell>
        </row>
        <row r="5">
          <cell r="C5">
            <v>205097</v>
          </cell>
          <cell r="D5" t="str">
            <v>三七粉</v>
          </cell>
          <cell r="E5" t="str">
            <v>3gx30袋</v>
          </cell>
          <cell r="F5" t="str">
            <v>云南文山</v>
          </cell>
          <cell r="G5" t="str">
            <v>盒</v>
          </cell>
          <cell r="H5" t="str">
            <v>2瓶198元</v>
          </cell>
        </row>
        <row r="6">
          <cell r="C6">
            <v>209982</v>
          </cell>
          <cell r="D6" t="str">
            <v>三七粉</v>
          </cell>
          <cell r="E6" t="str">
            <v>60g(3gx20袋）</v>
          </cell>
          <cell r="F6" t="str">
            <v>北京同仁堂(四川)健康药业有限公司</v>
          </cell>
          <cell r="G6" t="str">
            <v>盒</v>
          </cell>
          <cell r="H6" t="str">
            <v>买2得3（得原品）</v>
          </cell>
        </row>
        <row r="7">
          <cell r="C7">
            <v>173686</v>
          </cell>
          <cell r="D7" t="str">
            <v>西红花</v>
          </cell>
          <cell r="E7" t="str">
            <v>1g</v>
          </cell>
          <cell r="F7" t="str">
            <v>上海</v>
          </cell>
          <cell r="G7" t="str">
            <v>支</v>
          </cell>
          <cell r="H7" t="str">
            <v>2瓶50元</v>
          </cell>
        </row>
        <row r="8">
          <cell r="C8">
            <v>191322</v>
          </cell>
          <cell r="D8" t="str">
            <v>喷剂敷料</v>
          </cell>
          <cell r="E8" t="str">
            <v>3mlx2支</v>
          </cell>
          <cell r="F8" t="str">
            <v>湖北龙威</v>
          </cell>
          <cell r="G8" t="str">
            <v>盒</v>
          </cell>
          <cell r="H8" t="str">
            <v>第2件1元</v>
          </cell>
        </row>
        <row r="9">
          <cell r="C9">
            <v>209341</v>
          </cell>
          <cell r="D9" t="str">
            <v>西洋参</v>
          </cell>
          <cell r="E9" t="str">
            <v>10g</v>
          </cell>
          <cell r="F9" t="str">
            <v>加拿大</v>
          </cell>
          <cell r="G9" t="str">
            <v>袋</v>
          </cell>
          <cell r="H9" t="str">
            <v>会员特价：9.9元</v>
          </cell>
        </row>
        <row r="10">
          <cell r="C10">
            <v>206112</v>
          </cell>
          <cell r="D10" t="str">
            <v>西洋参</v>
          </cell>
          <cell r="E10" t="str">
            <v>50g</v>
          </cell>
          <cell r="F10" t="str">
            <v>加拿大</v>
          </cell>
          <cell r="G10" t="str">
            <v>瓶</v>
          </cell>
          <cell r="H10" t="str">
            <v>会员特价：69元</v>
          </cell>
        </row>
        <row r="11">
          <cell r="C11">
            <v>187104</v>
          </cell>
          <cell r="D11" t="str">
            <v>西洋参</v>
          </cell>
          <cell r="E11" t="str">
            <v>30g刨片（桐君阁）</v>
          </cell>
          <cell r="F11" t="str">
            <v>吉林</v>
          </cell>
          <cell r="G11" t="str">
            <v>瓶</v>
          </cell>
          <cell r="H11" t="str">
            <v>第2件半价</v>
          </cell>
        </row>
        <row r="12">
          <cell r="C12">
            <v>128940</v>
          </cell>
          <cell r="D12" t="str">
            <v>西洋参</v>
          </cell>
          <cell r="E12" t="str">
            <v>60g(4gx15袋)</v>
          </cell>
          <cell r="F12" t="str">
            <v>加拿大</v>
          </cell>
          <cell r="G12" t="str">
            <v>罐</v>
          </cell>
          <cell r="H12" t="str">
            <v>会员特价158元/瓶</v>
          </cell>
        </row>
        <row r="13">
          <cell r="C13">
            <v>199082</v>
          </cell>
          <cell r="D13" t="str">
            <v>西洋参粉</v>
          </cell>
          <cell r="E13" t="str">
            <v>45g(3gx15袋)</v>
          </cell>
          <cell r="F13" t="str">
            <v>吉林</v>
          </cell>
          <cell r="G13" t="str">
            <v>盒</v>
          </cell>
          <cell r="H13" t="str">
            <v>买西洋参+0.01得三七粉</v>
          </cell>
        </row>
        <row r="14">
          <cell r="C14">
            <v>199078</v>
          </cell>
          <cell r="D14" t="str">
            <v>三七粉</v>
          </cell>
          <cell r="E14" t="str">
            <v>45g(3gx15袋)</v>
          </cell>
          <cell r="F14" t="str">
            <v>云南</v>
          </cell>
          <cell r="G14" t="str">
            <v>盒</v>
          </cell>
        </row>
        <row r="15">
          <cell r="C15">
            <v>199131</v>
          </cell>
          <cell r="D15" t="str">
            <v>枸杞子</v>
          </cell>
          <cell r="E15" t="str">
            <v>90g</v>
          </cell>
          <cell r="F15" t="str">
            <v>重庆中药饮片厂</v>
          </cell>
          <cell r="G15" t="str">
            <v>瓶</v>
          </cell>
          <cell r="H15" t="str">
            <v>2瓶39.9元</v>
          </cell>
        </row>
        <row r="16">
          <cell r="C16">
            <v>197387</v>
          </cell>
          <cell r="D16" t="str">
            <v>枸杞子</v>
          </cell>
          <cell r="E16" t="str">
            <v>180g（6gx30袋)</v>
          </cell>
          <cell r="F16" t="str">
            <v>宁夏</v>
          </cell>
          <cell r="G16" t="str">
            <v>盒</v>
          </cell>
          <cell r="H16" t="str">
            <v>2盒118元</v>
          </cell>
        </row>
        <row r="17">
          <cell r="C17">
            <v>201197</v>
          </cell>
          <cell r="D17" t="str">
            <v>枸杞子</v>
          </cell>
          <cell r="E17" t="str">
            <v>150g</v>
          </cell>
          <cell r="F17" t="str">
            <v>安徽九合堂国药有限公司</v>
          </cell>
          <cell r="G17" t="str">
            <v>瓶</v>
          </cell>
          <cell r="H17" t="str">
            <v>2瓶55.8元</v>
          </cell>
        </row>
        <row r="18">
          <cell r="C18">
            <v>197384</v>
          </cell>
          <cell r="D18" t="str">
            <v>大枣</v>
          </cell>
          <cell r="E18" t="str">
            <v>300g</v>
          </cell>
          <cell r="F18" t="str">
            <v>新疆</v>
          </cell>
          <cell r="G18" t="str">
            <v>袋</v>
          </cell>
          <cell r="H18" t="str">
            <v>2袋29.9元</v>
          </cell>
        </row>
        <row r="19">
          <cell r="C19">
            <v>210846</v>
          </cell>
          <cell r="D19" t="str">
            <v>大枣</v>
          </cell>
          <cell r="E19" t="str">
            <v>500g</v>
          </cell>
          <cell r="F19" t="str">
            <v>安徽九合堂国药有限公司</v>
          </cell>
          <cell r="G19" t="str">
            <v>瓶</v>
          </cell>
          <cell r="H19" t="str">
            <v>2瓶50元</v>
          </cell>
        </row>
        <row r="20">
          <cell r="C20">
            <v>172655</v>
          </cell>
          <cell r="D20" t="str">
            <v>大枣</v>
          </cell>
          <cell r="E20" t="str">
            <v>500g（净制）</v>
          </cell>
          <cell r="F20" t="str">
            <v>重庆中药饮片厂有限公司</v>
          </cell>
          <cell r="G20" t="str">
            <v>袋</v>
          </cell>
          <cell r="H20" t="str">
            <v>2袋88元</v>
          </cell>
        </row>
        <row r="21">
          <cell r="C21">
            <v>192579</v>
          </cell>
          <cell r="D21" t="str">
            <v>灵芝孢子（破壁）</v>
          </cell>
          <cell r="E21" t="str">
            <v>3gx24袋</v>
          </cell>
          <cell r="F21" t="str">
            <v>四川</v>
          </cell>
          <cell r="G21" t="str">
            <v>盒</v>
          </cell>
          <cell r="H21" t="str">
            <v>买2得3（得原品）</v>
          </cell>
        </row>
        <row r="22">
          <cell r="C22">
            <v>188362</v>
          </cell>
          <cell r="D22" t="str">
            <v>灵芝孢子(破壁)</v>
          </cell>
          <cell r="E22" t="str">
            <v>2gx30袋 </v>
          </cell>
          <cell r="F22" t="str">
            <v>四川峨嵋山道地药材有限公司</v>
          </cell>
          <cell r="G22" t="str">
            <v>盒</v>
          </cell>
          <cell r="H22" t="str">
            <v>买2得3（得原品）</v>
          </cell>
        </row>
        <row r="23">
          <cell r="C23">
            <v>184704</v>
          </cell>
          <cell r="D23" t="str">
            <v>灵芝孢子（破壁）</v>
          </cell>
          <cell r="E23" t="str">
            <v>2gx14袋特等（桐君阁）</v>
          </cell>
          <cell r="F23" t="str">
            <v>成都汇道堂</v>
          </cell>
          <cell r="G23" t="str">
            <v>盒</v>
          </cell>
          <cell r="H23" t="str">
            <v>买2得3（得原品）</v>
          </cell>
        </row>
        <row r="24">
          <cell r="C24">
            <v>194255</v>
          </cell>
          <cell r="D24" t="str">
            <v>灵芝孢子（破壁）</v>
          </cell>
          <cell r="E24" t="str">
            <v>48g（2gx24袋）</v>
          </cell>
          <cell r="F24" t="str">
            <v>四川德仁堂中药科技股份有限公司</v>
          </cell>
          <cell r="G24" t="str">
            <v>盒</v>
          </cell>
          <cell r="H24" t="str">
            <v>买1得2（得赠品9914952西洋参18g）</v>
          </cell>
        </row>
        <row r="25">
          <cell r="C25">
            <v>193752</v>
          </cell>
          <cell r="D25" t="str">
            <v>破壁灵芝孢子粉</v>
          </cell>
          <cell r="E25" t="str">
            <v>1gx30袋</v>
          </cell>
          <cell r="F25" t="str">
            <v>霍山县天下泽雨生物科技发展有限公司</v>
          </cell>
          <cell r="G25" t="str">
            <v>盒</v>
          </cell>
          <cell r="H25" t="str">
            <v>买1得2（得赠品9914752）</v>
          </cell>
        </row>
        <row r="26">
          <cell r="C26">
            <v>185525</v>
          </cell>
          <cell r="D26" t="str">
            <v>蜂蜜</v>
          </cell>
          <cell r="E26" t="str">
            <v>洋槐（600g）</v>
          </cell>
          <cell r="F26" t="str">
            <v>甘肃</v>
          </cell>
          <cell r="G26" t="str">
            <v>瓶</v>
          </cell>
          <cell r="H26" t="str">
            <v>买1得2（得原品）</v>
          </cell>
        </row>
        <row r="27">
          <cell r="C27">
            <v>185526</v>
          </cell>
          <cell r="D27" t="str">
            <v>蜂蜜</v>
          </cell>
          <cell r="E27" t="str">
            <v>枇杷（600g）</v>
          </cell>
          <cell r="F27" t="str">
            <v>福建</v>
          </cell>
          <cell r="G27" t="str">
            <v>瓶</v>
          </cell>
          <cell r="H27" t="str">
            <v>买1得2（得原品）</v>
          </cell>
        </row>
        <row r="28">
          <cell r="C28">
            <v>185524</v>
          </cell>
          <cell r="D28" t="str">
            <v>蜂蜜</v>
          </cell>
          <cell r="E28" t="str">
            <v>枸杞（600g）</v>
          </cell>
          <cell r="F28" t="str">
            <v>宁夏</v>
          </cell>
          <cell r="G28" t="str">
            <v>瓶</v>
          </cell>
          <cell r="H28" t="str">
            <v>买1得2（得原品）</v>
          </cell>
        </row>
        <row r="29">
          <cell r="C29">
            <v>185522</v>
          </cell>
          <cell r="D29" t="str">
            <v>蜂蜜</v>
          </cell>
          <cell r="E29" t="str">
            <v>中蜂蜂蜜（600g）</v>
          </cell>
          <cell r="F29" t="str">
            <v>福建</v>
          </cell>
          <cell r="G29" t="str">
            <v>瓶</v>
          </cell>
          <cell r="H29" t="str">
            <v>买1得2（得原品）</v>
          </cell>
        </row>
        <row r="30">
          <cell r="C30">
            <v>185514</v>
          </cell>
          <cell r="D30" t="str">
            <v>蜂蜜</v>
          </cell>
          <cell r="E30" t="str">
            <v>枸杞（460g）</v>
          </cell>
          <cell r="F30" t="str">
            <v>宁夏</v>
          </cell>
          <cell r="G30" t="str">
            <v>瓶</v>
          </cell>
          <cell r="H30" t="str">
            <v>买1得2（得原品）</v>
          </cell>
        </row>
        <row r="31">
          <cell r="C31">
            <v>185515</v>
          </cell>
          <cell r="D31" t="str">
            <v>蜂蜜</v>
          </cell>
          <cell r="E31" t="str">
            <v>洋槐（460g）</v>
          </cell>
          <cell r="F31" t="str">
            <v>甘肃</v>
          </cell>
          <cell r="G31" t="str">
            <v>瓶</v>
          </cell>
          <cell r="H31" t="str">
            <v>买1得2（得原品）</v>
          </cell>
        </row>
        <row r="32">
          <cell r="C32">
            <v>185516</v>
          </cell>
          <cell r="D32" t="str">
            <v>蜂蜜</v>
          </cell>
          <cell r="E32" t="str">
            <v>枇杷（460g）</v>
          </cell>
          <cell r="F32" t="str">
            <v>福建</v>
          </cell>
          <cell r="G32" t="str">
            <v>瓶</v>
          </cell>
          <cell r="H32" t="str">
            <v>买1得2（得原品）</v>
          </cell>
        </row>
        <row r="33">
          <cell r="C33">
            <v>124620</v>
          </cell>
          <cell r="D33" t="str">
            <v>黄芪破壁饮片</v>
          </cell>
          <cell r="E33" t="str">
            <v>2g*20袋</v>
          </cell>
          <cell r="F33" t="str">
            <v>中山市中智</v>
          </cell>
          <cell r="G33" t="str">
            <v>罐</v>
          </cell>
          <cell r="H33" t="str">
            <v>买2得3（得原品）或，买3得5</v>
          </cell>
        </row>
        <row r="34">
          <cell r="C34">
            <v>124626</v>
          </cell>
          <cell r="D34" t="str">
            <v>丹参破壁饮片</v>
          </cell>
          <cell r="E34" t="str">
            <v>1g*20袋</v>
          </cell>
          <cell r="F34" t="str">
            <v>中山市中智</v>
          </cell>
          <cell r="G34" t="str">
            <v>罐</v>
          </cell>
          <cell r="H34" t="str">
            <v>买2得3（得原品）或，买3得5</v>
          </cell>
        </row>
        <row r="35">
          <cell r="C35">
            <v>210313</v>
          </cell>
          <cell r="D35" t="str">
            <v>黄芪破壁饮片（大）</v>
          </cell>
          <cell r="E35" t="str">
            <v>2g*40袋</v>
          </cell>
          <cell r="F35" t="str">
            <v>中山市中智</v>
          </cell>
          <cell r="G35" t="str">
            <v>罐</v>
          </cell>
          <cell r="H35" t="str">
            <v>买1得2（得卖品124620黄芪1罐）</v>
          </cell>
        </row>
        <row r="36">
          <cell r="C36">
            <v>124631</v>
          </cell>
          <cell r="D36" t="str">
            <v>西洋参破壁饮片</v>
          </cell>
          <cell r="E36" t="str">
            <v>1gx20袋</v>
          </cell>
          <cell r="F36" t="str">
            <v>中山市中智</v>
          </cell>
          <cell r="G36" t="str">
            <v>罐</v>
          </cell>
          <cell r="H36" t="str">
            <v>第2件38元</v>
          </cell>
        </row>
        <row r="37">
          <cell r="C37">
            <v>124627</v>
          </cell>
          <cell r="D37" t="str">
            <v>石斛破壁饮片</v>
          </cell>
          <cell r="E37" t="str">
            <v>1gx20袋</v>
          </cell>
          <cell r="F37" t="str">
            <v>中山市中智</v>
          </cell>
          <cell r="G37" t="str">
            <v>罐</v>
          </cell>
          <cell r="H37" t="str">
            <v>第2件40元</v>
          </cell>
        </row>
        <row r="38">
          <cell r="C38">
            <v>124619</v>
          </cell>
          <cell r="D38" t="str">
            <v>三七破壁饮片</v>
          </cell>
          <cell r="E38" t="str">
            <v>1g*20袋</v>
          </cell>
          <cell r="F38" t="str">
            <v>中山中智中药</v>
          </cell>
          <cell r="G38" t="str">
            <v>罐</v>
          </cell>
          <cell r="H38" t="str">
            <v>第2件40元</v>
          </cell>
        </row>
        <row r="39">
          <cell r="C39" t="str">
            <v>中山中智系列买4省1件低价位品种或者原品，4件以下均可享8折优惠；</v>
          </cell>
        </row>
        <row r="40">
          <cell r="C40">
            <v>187457</v>
          </cell>
          <cell r="D40" t="str">
            <v>天麻</v>
          </cell>
          <cell r="E40" t="str">
            <v>60G</v>
          </cell>
          <cell r="F40" t="str">
            <v>云南</v>
          </cell>
          <cell r="G40" t="str">
            <v>10g</v>
          </cell>
          <cell r="H40" t="str">
            <v>买1斤得1斤半</v>
          </cell>
        </row>
        <row r="41">
          <cell r="C41">
            <v>187458</v>
          </cell>
          <cell r="D41" t="str">
            <v>天麻</v>
          </cell>
          <cell r="E41" t="str">
            <v>100g冬</v>
          </cell>
          <cell r="F41" t="str">
            <v>云南</v>
          </cell>
          <cell r="G41" t="str">
            <v>10g</v>
          </cell>
        </row>
        <row r="42">
          <cell r="C42">
            <v>187455</v>
          </cell>
          <cell r="D42" t="str">
            <v>天麻</v>
          </cell>
          <cell r="E42" t="str">
            <v>80g冬</v>
          </cell>
          <cell r="F42" t="str">
            <v>云南</v>
          </cell>
          <cell r="G42" t="str">
            <v>10g</v>
          </cell>
        </row>
        <row r="43">
          <cell r="C43">
            <v>22497</v>
          </cell>
          <cell r="D43" t="str">
            <v>三七</v>
          </cell>
          <cell r="E43" t="str">
            <v>20头</v>
          </cell>
          <cell r="F43" t="str">
            <v>云南</v>
          </cell>
          <cell r="G43" t="str">
            <v>10g</v>
          </cell>
          <cell r="H43" t="str">
            <v>买1斤得1斤半</v>
          </cell>
        </row>
        <row r="44">
          <cell r="C44">
            <v>8216</v>
          </cell>
          <cell r="D44" t="str">
            <v>三七</v>
          </cell>
          <cell r="E44" t="str">
            <v>40头</v>
          </cell>
          <cell r="F44" t="str">
            <v>云南</v>
          </cell>
          <cell r="G44" t="str">
            <v>10g</v>
          </cell>
        </row>
        <row r="45">
          <cell r="C45">
            <v>188171</v>
          </cell>
          <cell r="D45" t="str">
            <v>三七（冻干）</v>
          </cell>
          <cell r="E45" t="str">
            <v>100g</v>
          </cell>
          <cell r="F45" t="str">
            <v>云南文山</v>
          </cell>
          <cell r="G45" t="str">
            <v>袋</v>
          </cell>
          <cell r="H45" t="str">
            <v>会员特价99元/袋</v>
          </cell>
        </row>
        <row r="46">
          <cell r="C46">
            <v>199937</v>
          </cell>
          <cell r="D46" t="str">
            <v>三七（冻干）</v>
          </cell>
          <cell r="E46" t="str">
            <v>250g</v>
          </cell>
          <cell r="F46" t="str">
            <v>云南文山</v>
          </cell>
          <cell r="G46" t="str">
            <v>袋</v>
          </cell>
          <cell r="H46" t="str">
            <v>会员特价450元/袋</v>
          </cell>
        </row>
        <row r="47">
          <cell r="C47">
            <v>199562</v>
          </cell>
          <cell r="D47" t="str">
            <v>艾粉</v>
          </cell>
          <cell r="E47" t="str">
            <v>20g</v>
          </cell>
          <cell r="F47" t="str">
            <v>湖北</v>
          </cell>
          <cell r="G47" t="str">
            <v>袋</v>
          </cell>
          <cell r="H47" t="str">
            <v>3袋9.9元</v>
          </cell>
        </row>
        <row r="48">
          <cell r="C48">
            <v>199265</v>
          </cell>
          <cell r="D48" t="str">
            <v>无上艾抑菌粉（草本除螨包）</v>
          </cell>
          <cell r="E48" t="str">
            <v>15gx5包</v>
          </cell>
          <cell r="F48" t="str">
            <v>洛阳大艾实业</v>
          </cell>
          <cell r="G48" t="str">
            <v>盒</v>
          </cell>
          <cell r="H48" t="str">
            <v>第2件5元</v>
          </cell>
        </row>
        <row r="49">
          <cell r="C49">
            <v>199873</v>
          </cell>
          <cell r="D49" t="str">
            <v>黄芪</v>
          </cell>
          <cell r="E49" t="str">
            <v>80g</v>
          </cell>
          <cell r="F49" t="str">
            <v>内蒙古</v>
          </cell>
          <cell r="G49" t="str">
            <v>瓶</v>
          </cell>
          <cell r="H49" t="str">
            <v>2件39元（省30元）</v>
          </cell>
        </row>
        <row r="50">
          <cell r="C50">
            <v>201048</v>
          </cell>
          <cell r="D50" t="str">
            <v>当归</v>
          </cell>
          <cell r="E50" t="str">
            <v>60g</v>
          </cell>
          <cell r="F50" t="str">
            <v>甘肃</v>
          </cell>
          <cell r="G50" t="str">
            <v>瓶</v>
          </cell>
        </row>
        <row r="51">
          <cell r="C51">
            <v>161354</v>
          </cell>
          <cell r="D51" t="str">
            <v>百雀羚肌初赋活至臻套装</v>
          </cell>
          <cell r="E51" t="str">
            <v>精华水90ml眼霜15g焕颜乳90ml抗皱菁华霜50g</v>
          </cell>
          <cell r="F51" t="str">
            <v>上海百雀羚</v>
          </cell>
          <cell r="G51" t="str">
            <v>盒</v>
          </cell>
          <cell r="H51" t="str">
            <v>买一得四（赠品为非卖品：百雀羚水嫩莹透隔离修颜霜+保温杯+水光弹润密护套装，赠品ID:9911152)注;有赠品的门店继续做活动。</v>
          </cell>
        </row>
        <row r="52">
          <cell r="C52">
            <v>111824</v>
          </cell>
          <cell r="D52" t="str">
            <v>小儿肺热咳喘颗粒</v>
          </cell>
          <cell r="E52" t="str">
            <v>3gx6袋</v>
          </cell>
          <cell r="F52" t="str">
            <v>黑龙江葵花</v>
          </cell>
          <cell r="G52" t="str">
            <v>盒</v>
          </cell>
          <cell r="H52" t="str">
            <v>买2盒立省10元</v>
          </cell>
        </row>
        <row r="53">
          <cell r="C53">
            <v>144658</v>
          </cell>
          <cell r="D53" t="str">
            <v>小儿柴桂退热颗粒</v>
          </cell>
          <cell r="E53" t="str">
            <v>5g*10袋</v>
          </cell>
          <cell r="F53" t="str">
            <v>黑龙江葵花</v>
          </cell>
          <cell r="G53" t="str">
            <v>盒</v>
          </cell>
          <cell r="H53" t="str">
            <v>买2盒立省12元</v>
          </cell>
        </row>
        <row r="54">
          <cell r="C54">
            <v>184967</v>
          </cell>
          <cell r="D54" t="str">
            <v>骨疏康胶囊</v>
          </cell>
          <cell r="E54" t="str">
            <v>0.32gx10粒x4板x3袋</v>
          </cell>
          <cell r="F54" t="str">
            <v>辽宁康辰药业有限公司</v>
          </cell>
          <cell r="G54" t="str">
            <v>盒</v>
          </cell>
          <cell r="H54" t="str">
            <v>买1得2（赠品为：9913472 碳酸钙胶囊</v>
          </cell>
        </row>
        <row r="55">
          <cell r="C55">
            <v>148955</v>
          </cell>
          <cell r="D55" t="str">
            <v>定坤丹</v>
          </cell>
          <cell r="E55" t="str">
            <v>7gx4瓶（水蜜丸）</v>
          </cell>
          <cell r="F55" t="str">
            <v>山西广誉远国药</v>
          </cell>
          <cell r="G55" t="str">
            <v>盒</v>
          </cell>
          <cell r="H55" t="str">
            <v>买3瓶 加 0.1元换购原品1瓶</v>
          </cell>
        </row>
        <row r="56">
          <cell r="C56">
            <v>174232</v>
          </cell>
          <cell r="D56" t="str">
            <v>葡萄糖酸钙锌口服溶液</v>
          </cell>
          <cell r="E56" t="str">
            <v>10*48支</v>
          </cell>
          <cell r="F56" t="str">
            <v>澳诺（中国）</v>
          </cell>
          <cell r="G56" t="str">
            <v>盒</v>
          </cell>
          <cell r="H56" t="str">
            <v>买3得4（原品），再送1盒18支装（赠品ID:9913513)</v>
          </cell>
        </row>
        <row r="57">
          <cell r="H57" t="str">
            <v>买6得8（原品），再送3盒18支装（赠品ID:9913514)</v>
          </cell>
        </row>
        <row r="58">
          <cell r="C58">
            <v>169329</v>
          </cell>
          <cell r="D58" t="str">
            <v>消风止痒颗粒</v>
          </cell>
          <cell r="E58" t="str">
            <v>15gx16袋</v>
          </cell>
          <cell r="F58" t="str">
            <v>吉林紫鑫药业股份有限公司</v>
          </cell>
          <cell r="G58" t="str">
            <v>盒</v>
          </cell>
          <cell r="H58" t="str">
            <v>买1盒 加 0.1换购 消风止痒抑菌乳膏 1支  （赠品ID：9913672）</v>
          </cell>
        </row>
        <row r="59">
          <cell r="C59">
            <v>181356</v>
          </cell>
          <cell r="D59" t="str">
            <v>五维赖氨酸片</v>
          </cell>
          <cell r="E59" t="str">
            <v>36片</v>
          </cell>
          <cell r="F59" t="str">
            <v>延边大学草仙药业有限公司</v>
          </cell>
          <cell r="G59" t="str">
            <v>盒</v>
          </cell>
          <cell r="H59" t="str">
            <v>买3盒 加 0.1换购1盒；买5盒加0.1换购2盒（赠品ID：9913692 五维赖氨酸片48粒装）</v>
          </cell>
        </row>
        <row r="60">
          <cell r="C60">
            <v>38445</v>
          </cell>
          <cell r="D60" t="str">
            <v>血塞通片</v>
          </cell>
          <cell r="E60" t="str">
            <v>0.1gx12片</v>
          </cell>
          <cell r="F60" t="str">
            <v>云南维和药业股份有限公司</v>
          </cell>
          <cell r="G60" t="str">
            <v>盒</v>
          </cell>
          <cell r="H60" t="str">
            <v>买5得6，买10得13，买30得45，赠品为原品</v>
          </cell>
        </row>
        <row r="61">
          <cell r="C61">
            <v>166413</v>
          </cell>
          <cell r="D61" t="str">
            <v>保妇康凝胶</v>
          </cell>
          <cell r="E61" t="str">
            <v>4gx4支</v>
          </cell>
          <cell r="F61" t="str">
            <v>江西杏林白马药业有限公司</v>
          </cell>
          <cell r="G61" t="str">
            <v>盒</v>
          </cell>
          <cell r="H61" t="str">
            <v>买1得2（赠品为：193792 4gx1支装）</v>
          </cell>
        </row>
        <row r="62">
          <cell r="C62">
            <v>123073</v>
          </cell>
          <cell r="D62" t="str">
            <v>碳酸钙D3颗粒</v>
          </cell>
          <cell r="E62" t="str">
            <v>3gx10袋(钙500mg:维生素D35μg)</v>
          </cell>
          <cell r="F62" t="str">
            <v>北京振东康远制药有限公司(原北京康远制药有限公司)</v>
          </cell>
          <cell r="G62" t="str">
            <v>盒</v>
          </cell>
          <cell r="H62" t="str">
            <v>买2盒 加 0.1元换购原品1盒</v>
          </cell>
        </row>
        <row r="63">
          <cell r="C63">
            <v>199117</v>
          </cell>
          <cell r="D63" t="str">
            <v>乳果糖口服溶液</v>
          </cell>
          <cell r="E63" t="str">
            <v>10ml:5gx9支</v>
          </cell>
          <cell r="F63" t="str">
            <v>大连美罗中药厂有限公司</v>
          </cell>
          <cell r="G63" t="str">
            <v>盒</v>
          </cell>
          <cell r="H63" t="str">
            <v>买1盒 加 0.1元换购 乳果糖口服溶液10ml*3支 1盒（赠品ID：9914133）</v>
          </cell>
        </row>
        <row r="64">
          <cell r="C64">
            <v>1454</v>
          </cell>
          <cell r="D64" t="str">
            <v>龟龄集</v>
          </cell>
          <cell r="E64" t="str">
            <v>0.3gx30粒</v>
          </cell>
          <cell r="F64" t="str">
            <v>山西广誉远国药有限公司</v>
          </cell>
          <cell r="G64" t="str">
            <v>瓶</v>
          </cell>
          <cell r="H64" t="str">
            <v>买3瓶 加 0.1元换购原品1瓶</v>
          </cell>
        </row>
        <row r="65">
          <cell r="C65">
            <v>149350</v>
          </cell>
          <cell r="D65" t="str">
            <v>牛黄清心丸</v>
          </cell>
          <cell r="E65" t="str">
            <v>3gx4丸（大蜜丸）</v>
          </cell>
          <cell r="F65" t="str">
            <v>山西广誉远国药有限公司</v>
          </cell>
          <cell r="G65" t="str">
            <v>盒</v>
          </cell>
          <cell r="H65" t="str">
            <v>买3盒 加 0.1元换购原品1盒</v>
          </cell>
        </row>
        <row r="66">
          <cell r="C66">
            <v>63123</v>
          </cell>
          <cell r="D66" t="str">
            <v>复方冬凌草含片</v>
          </cell>
          <cell r="E66" t="str">
            <v>0.6gx48片</v>
          </cell>
          <cell r="F66" t="str">
            <v>河南省济源市济世药业有限公司</v>
          </cell>
          <cell r="G66" t="str">
            <v>盒</v>
          </cell>
          <cell r="H66" t="str">
            <v>买1盒 加 0.1元换购4片装1盒（赠品ID：9914234）</v>
          </cell>
        </row>
        <row r="67">
          <cell r="C67">
            <v>189554</v>
          </cell>
          <cell r="D67" t="str">
            <v>板蓝根滴眼液</v>
          </cell>
          <cell r="E67" t="str">
            <v>8ml</v>
          </cell>
          <cell r="F67" t="str">
            <v>四川禾亿</v>
          </cell>
          <cell r="G67" t="str">
            <v>盒</v>
          </cell>
          <cell r="H67" t="str">
            <v>买1盒 加 0.1元换购原品1盒（赠品批次为：190906）</v>
          </cell>
        </row>
        <row r="68">
          <cell r="C68">
            <v>98699</v>
          </cell>
          <cell r="D68" t="str">
            <v>安宫牛黄丸</v>
          </cell>
          <cell r="E68" t="str">
            <v>3gx2丸(大蜜丸)</v>
          </cell>
          <cell r="F68" t="str">
            <v>北京同仁堂科技发展股份有限公司制药厂</v>
          </cell>
          <cell r="G68" t="str">
            <v>盒</v>
          </cell>
          <cell r="H68" t="str">
            <v>买2盒 加 0.1元换购原品1盒（赠品ID：9914472）</v>
          </cell>
        </row>
        <row r="69">
          <cell r="C69">
            <v>159318</v>
          </cell>
          <cell r="D69" t="str">
            <v>马应龙麝香痔疮膏</v>
          </cell>
          <cell r="E69" t="str">
            <v>4gx8支</v>
          </cell>
          <cell r="F69" t="str">
            <v>马应龙药业集团股份有限公司</v>
          </cell>
          <cell r="G69" t="str">
            <v>盒</v>
          </cell>
          <cell r="H69" t="str">
            <v>买1盒 加 0.1元换购赠品1包（赠品ID：9913592  马应龙护理卫生湿巾Z）</v>
          </cell>
        </row>
        <row r="70">
          <cell r="C70">
            <v>154964</v>
          </cell>
          <cell r="D70" t="str">
            <v>地奥司明片</v>
          </cell>
          <cell r="E70" t="str">
            <v>0.45g×24片</v>
          </cell>
          <cell r="F70" t="str">
            <v>马应龙药业集团股份有限公司</v>
          </cell>
          <cell r="G70" t="str">
            <v>盒</v>
          </cell>
        </row>
        <row r="71">
          <cell r="C71">
            <v>43732</v>
          </cell>
          <cell r="D71" t="str">
            <v>痔炎消片</v>
          </cell>
          <cell r="E71" t="str">
            <v>0.53gx10片x3板(薄膜衣)</v>
          </cell>
          <cell r="F71" t="str">
            <v>马应龙药业集团股份有限公司</v>
          </cell>
          <cell r="G71" t="str">
            <v>盒</v>
          </cell>
        </row>
        <row r="72">
          <cell r="C72">
            <v>57307</v>
          </cell>
          <cell r="D72" t="str">
            <v>金玄痔科熏洗散</v>
          </cell>
          <cell r="E72" t="str">
            <v>55gx4袋</v>
          </cell>
          <cell r="F72" t="str">
            <v>马应龙药业集团股份有限公司</v>
          </cell>
          <cell r="G72" t="str">
            <v>盒</v>
          </cell>
        </row>
        <row r="73">
          <cell r="C73">
            <v>83240</v>
          </cell>
          <cell r="D73" t="str">
            <v>龙珠软膏</v>
          </cell>
          <cell r="E73" t="str">
            <v>15g</v>
          </cell>
          <cell r="F73" t="str">
            <v>马应龙药业集团股份有限公司</v>
          </cell>
          <cell r="G73" t="str">
            <v>盒</v>
          </cell>
        </row>
        <row r="74">
          <cell r="C74">
            <v>182868</v>
          </cell>
          <cell r="D74" t="str">
            <v>马应龙八宝眼膏</v>
          </cell>
          <cell r="E74" t="str">
            <v>5g</v>
          </cell>
          <cell r="F74" t="str">
            <v>马应龙药业集团股份有限公司</v>
          </cell>
          <cell r="G74" t="str">
            <v>盒</v>
          </cell>
        </row>
        <row r="75">
          <cell r="C75">
            <v>118954</v>
          </cell>
          <cell r="D75" t="str">
            <v>连花清瘟胶囊</v>
          </cell>
          <cell r="E75" t="str">
            <v>0.35gx36粒</v>
          </cell>
          <cell r="F75" t="str">
            <v>石家庄以岭药业股份有限公司</v>
          </cell>
          <cell r="G75" t="str">
            <v>盒</v>
          </cell>
          <cell r="H75" t="str">
            <v>买5得6（赠品为：9914632 双花草珊瑚含片</v>
          </cell>
        </row>
        <row r="76">
          <cell r="C76">
            <v>169682</v>
          </cell>
          <cell r="D76" t="str">
            <v>连花清瘟胶囊</v>
          </cell>
          <cell r="E76" t="str">
            <v>0.35gx48粒</v>
          </cell>
          <cell r="F76" t="str">
            <v>石家庄以岭药业股份有限公司</v>
          </cell>
          <cell r="G76" t="str">
            <v>盒</v>
          </cell>
        </row>
        <row r="77">
          <cell r="C77">
            <v>102356</v>
          </cell>
          <cell r="D77" t="str">
            <v>连花清瘟颗粒</v>
          </cell>
          <cell r="E77" t="str">
            <v>6gx10袋</v>
          </cell>
          <cell r="F77" t="str">
            <v>北京以岭药业有限公司</v>
          </cell>
          <cell r="G77" t="str">
            <v>盒</v>
          </cell>
        </row>
        <row r="78">
          <cell r="C78">
            <v>134343</v>
          </cell>
          <cell r="D78" t="str">
            <v>连花清瘟片</v>
          </cell>
          <cell r="E78" t="str">
            <v>0.35gx12片x3板(薄膜衣)</v>
          </cell>
          <cell r="F78" t="str">
            <v>石家庄以岭药业股份有限公司</v>
          </cell>
          <cell r="G78" t="str">
            <v>盒</v>
          </cell>
        </row>
        <row r="79">
          <cell r="C79">
            <v>165950</v>
          </cell>
          <cell r="D79" t="str">
            <v>非布司他片</v>
          </cell>
          <cell r="E79" t="str">
            <v>40mgx8片</v>
          </cell>
          <cell r="F79" t="str">
            <v>江苏万邦生化</v>
          </cell>
          <cell r="G79" t="str">
            <v>盒</v>
          </cell>
          <cell r="H79" t="str">
            <v>会员特价：49元</v>
          </cell>
        </row>
        <row r="80">
          <cell r="C80">
            <v>158376</v>
          </cell>
          <cell r="D80" t="str">
            <v>恩替卡韦分散片</v>
          </cell>
          <cell r="E80" t="str">
            <v>0.5mgx14片x2板</v>
          </cell>
          <cell r="F80" t="str">
            <v>正大天晴药业</v>
          </cell>
          <cell r="G80" t="str">
            <v>盒</v>
          </cell>
          <cell r="H80" t="str">
            <v>买四得五[一次性购买4盒大包装，赠送1盒原品28片装，ID158376  金额：206元]</v>
          </cell>
        </row>
        <row r="81">
          <cell r="C81">
            <v>124097</v>
          </cell>
          <cell r="D81" t="str">
            <v>阿德福韦酯胶囊</v>
          </cell>
          <cell r="E81" t="str">
            <v>10mgx30粒</v>
          </cell>
          <cell r="F81" t="str">
            <v>正大天晴</v>
          </cell>
          <cell r="G81" t="str">
            <v>盒</v>
          </cell>
          <cell r="H81" t="str">
            <v>买三得四[一次性购买3盒大包装，赠送1盒小包装-赠品为卖品，14粒装(ID:39926  91元)]</v>
          </cell>
        </row>
        <row r="82">
          <cell r="C82">
            <v>145563</v>
          </cell>
          <cell r="D82" t="str">
            <v>噻托溴铵粉雾剂(带吸入器)</v>
          </cell>
          <cell r="E82" t="str">
            <v>18μgx10粒x3板</v>
          </cell>
          <cell r="F82" t="str">
            <v>正大天晴</v>
          </cell>
          <cell r="G82" t="str">
            <v>盒</v>
          </cell>
          <cell r="H82" t="str">
            <v>买三得四[一次性购买3盒大包装，赠送1盒小包装-赠品为卖品，10粒装(ID:73105  70元)]</v>
          </cell>
        </row>
        <row r="83">
          <cell r="C83">
            <v>159753</v>
          </cell>
          <cell r="D83" t="str">
            <v>噻托溴铵粉雾剂（不带吸入器）</v>
          </cell>
          <cell r="E83" t="str">
            <v>18μg(以噻托铵计)x30粒</v>
          </cell>
          <cell r="F83" t="str">
            <v>正大天晴药业</v>
          </cell>
          <cell r="G83" t="str">
            <v>盒</v>
          </cell>
          <cell r="H83" t="str">
            <v>买三得四[一次性购买3盒大包装，赠送1盒小包装-赠品为卖品，10粒装(ID:73105  70元)]</v>
          </cell>
        </row>
        <row r="84">
          <cell r="C84">
            <v>159751</v>
          </cell>
          <cell r="D84" t="str">
            <v>甘草酸二铵肠溶胶囊</v>
          </cell>
          <cell r="E84" t="str">
            <v>50mgx63粒</v>
          </cell>
          <cell r="F84" t="str">
            <v>正大天晴药业</v>
          </cell>
          <cell r="G84" t="str">
            <v>盒</v>
          </cell>
          <cell r="H84" t="str">
            <v>买三得四[一次性购买3盒大包装，赠送1盒小包装-赠品为卖品，24片装(ID:53805  24.9元)]</v>
          </cell>
        </row>
        <row r="85">
          <cell r="C85">
            <v>39926</v>
          </cell>
          <cell r="D85" t="str">
            <v>阿德福韦酯胶囊</v>
          </cell>
          <cell r="E85" t="str">
            <v>10mgx14粒</v>
          </cell>
          <cell r="F85" t="str">
            <v>江苏正大天晴</v>
          </cell>
          <cell r="G85" t="str">
            <v>盒</v>
          </cell>
          <cell r="H85" t="str">
            <v>买九得十[一次性购买9盒小包装，赠送1盒小包装-赠品为卖品，14片装(ID:39926  91元)]</v>
          </cell>
        </row>
        <row r="86">
          <cell r="C86">
            <v>73105</v>
          </cell>
          <cell r="D86" t="str">
            <v>噻托溴铵粉吸入剂(吸入粉雾剂)</v>
          </cell>
          <cell r="E86" t="str">
            <v>18微克x10粒</v>
          </cell>
          <cell r="F86" t="str">
            <v>正大天晴药业</v>
          </cell>
          <cell r="G86" t="str">
            <v>盒</v>
          </cell>
          <cell r="H86" t="str">
            <v>买九得十[一次性购买9盒小包装，赠送1盒小包装-赠品为卖品，10粒装(ID:73105 70元)]</v>
          </cell>
        </row>
        <row r="87">
          <cell r="C87">
            <v>53805</v>
          </cell>
          <cell r="D87" t="str">
            <v>甘草酸二铵肠溶胶囊</v>
          </cell>
          <cell r="E87" t="str">
            <v>50mg×12粒×2板</v>
          </cell>
          <cell r="F87" t="str">
            <v>江苏正大天晴</v>
          </cell>
          <cell r="G87" t="str">
            <v>盒</v>
          </cell>
          <cell r="H87" t="str">
            <v>买九得十[一次性购买9盒小包装，赠送1盒小包装-赠品为卖品，24粒装(ID:53805  24.9元)]</v>
          </cell>
        </row>
        <row r="88">
          <cell r="C88">
            <v>144580</v>
          </cell>
          <cell r="D88" t="str">
            <v>马来酸恩替卡韦片</v>
          </cell>
          <cell r="E88" t="str">
            <v>0.5mgx7片</v>
          </cell>
          <cell r="F88" t="str">
            <v>正大天晴药业</v>
          </cell>
          <cell r="G88" t="str">
            <v>盒</v>
          </cell>
          <cell r="H88" t="str">
            <v>第一阶段：买四盒送一盒；                                       第二阶段：继续买六盒送二盒；                                  第三阶段：继续购买10盒送4盒，总共节约560元</v>
          </cell>
        </row>
        <row r="89">
          <cell r="C89">
            <v>198815</v>
          </cell>
          <cell r="D89" t="str">
            <v>替格瑞洛片</v>
          </cell>
          <cell r="E89" t="str">
            <v>90mgx14片（包衣片）</v>
          </cell>
          <cell r="F89" t="str">
            <v>江苏正大天晴</v>
          </cell>
          <cell r="G89" t="str">
            <v>盒</v>
          </cell>
          <cell r="H89" t="str">
            <v>买三得四（赠品为原品）</v>
          </cell>
        </row>
        <row r="90">
          <cell r="C90">
            <v>200586</v>
          </cell>
          <cell r="D90" t="str">
            <v>达比加群酯胶囊</v>
          </cell>
          <cell r="E90" t="str">
            <v>110mgx30粒</v>
          </cell>
          <cell r="F90" t="str">
            <v>正大天晴药业</v>
          </cell>
          <cell r="G90" t="str">
            <v>盒</v>
          </cell>
          <cell r="H90" t="str">
            <v>买三得四（赠品为原品）</v>
          </cell>
        </row>
        <row r="91">
          <cell r="C91">
            <v>201598</v>
          </cell>
          <cell r="D91" t="str">
            <v>达比加群酯胶囊</v>
          </cell>
          <cell r="E91" t="str">
            <v>75mgx30粒</v>
          </cell>
          <cell r="F91" t="str">
            <v>正大天晴药业集团股份有限公司</v>
          </cell>
          <cell r="G91" t="str">
            <v>盒</v>
          </cell>
          <cell r="H91" t="str">
            <v>买三得四（赠品为原品）</v>
          </cell>
        </row>
        <row r="92">
          <cell r="C92">
            <v>187804</v>
          </cell>
          <cell r="D92" t="str">
            <v>盐酸二甲双胍缓释片</v>
          </cell>
          <cell r="E92" t="str">
            <v>0.5gx60片</v>
          </cell>
          <cell r="F92" t="str">
            <v>正大天晴药业集团股份有限公司</v>
          </cell>
        </row>
        <row r="92">
          <cell r="H92" t="str">
            <v>买三得四[一次性购买3盒，赠送1盒原品60片装]</v>
          </cell>
        </row>
        <row r="93">
          <cell r="C93">
            <v>194937</v>
          </cell>
          <cell r="D93" t="str">
            <v>枸橼酸托法替布片</v>
          </cell>
          <cell r="E93" t="str">
            <v>5mg*14片*2板</v>
          </cell>
          <cell r="F93" t="str">
            <v>正大天晴</v>
          </cell>
          <cell r="G93" t="str">
            <v>盒</v>
          </cell>
          <cell r="H93" t="str">
            <v>会员专享：一次性购买两盒，加1元换购一盒原品（注：会员限购两次，需分两次下账）</v>
          </cell>
        </row>
        <row r="94">
          <cell r="C94">
            <v>132672</v>
          </cell>
          <cell r="D94" t="str">
            <v>多乐士天然胶乳橡胶避孕套</v>
          </cell>
          <cell r="E94" t="str">
            <v>12只（精品激情）</v>
          </cell>
          <cell r="F94" t="str">
            <v>广州双一乳胶</v>
          </cell>
          <cell r="G94" t="str">
            <v>盒</v>
          </cell>
          <cell r="H94" t="str">
            <v>买一得二，赠品为非卖品（赠品ID：9914272）【注：有赠品的门店继续做活动】</v>
          </cell>
        </row>
        <row r="95">
          <cell r="C95">
            <v>138736</v>
          </cell>
          <cell r="D95" t="str">
            <v>天然胶乳橡胶避孕套</v>
          </cell>
          <cell r="E95" t="str">
            <v>12只(芦荟超薄)</v>
          </cell>
          <cell r="F95" t="str">
            <v>马来西亚GUMMITECH</v>
          </cell>
          <cell r="G95" t="str">
            <v>盒</v>
          </cell>
        </row>
        <row r="96">
          <cell r="C96">
            <v>23862</v>
          </cell>
          <cell r="D96" t="str">
            <v>天然胶乳橡胶避孕套（多乐士）</v>
          </cell>
          <cell r="E96" t="str">
            <v>12只(梦幻激情颗粒型)</v>
          </cell>
          <cell r="F96" t="str">
            <v>马来西亚GUMMITECH</v>
          </cell>
          <cell r="G96" t="str">
            <v>盒</v>
          </cell>
        </row>
        <row r="97">
          <cell r="C97">
            <v>23745</v>
          </cell>
          <cell r="D97" t="str">
            <v>天然胶乳橡胶避孕套（多乐士）</v>
          </cell>
          <cell r="E97" t="str">
            <v>12只(超薄檀香)</v>
          </cell>
          <cell r="F97" t="str">
            <v>马来西亚GUMMITECH</v>
          </cell>
          <cell r="G97" t="str">
            <v>盒</v>
          </cell>
        </row>
        <row r="98">
          <cell r="C98">
            <v>63066</v>
          </cell>
          <cell r="D98" t="str">
            <v>多乐士天然胶乳橡胶避孕套</v>
          </cell>
          <cell r="E98" t="str">
            <v>12只(双保螺纹)</v>
          </cell>
          <cell r="F98" t="str">
            <v>东洋松蒲(锦州)</v>
          </cell>
          <cell r="G98" t="str">
            <v>盒</v>
          </cell>
        </row>
        <row r="99">
          <cell r="C99">
            <v>23861</v>
          </cell>
          <cell r="D99" t="str">
            <v>天然胶乳橡胶避孕套（多乐士）</v>
          </cell>
          <cell r="E99" t="str">
            <v>12只(梦幻加倍润滑型)</v>
          </cell>
          <cell r="F99" t="str">
            <v>马来西亚GUMMITECH</v>
          </cell>
          <cell r="G99" t="str">
            <v>盒</v>
          </cell>
        </row>
        <row r="100">
          <cell r="C100">
            <v>23744</v>
          </cell>
          <cell r="D100" t="str">
            <v>天然胶乳橡胶避孕套（多乐士）</v>
          </cell>
          <cell r="E100" t="str">
            <v>12只(超薄薰衣草)</v>
          </cell>
          <cell r="F100" t="str">
            <v>马来西亚GUMMITECH </v>
          </cell>
          <cell r="G100" t="str">
            <v>盒</v>
          </cell>
        </row>
        <row r="101">
          <cell r="C101">
            <v>23858</v>
          </cell>
          <cell r="D101" t="str">
            <v>天然胶乳橡胶避孕套（多乐士）</v>
          </cell>
          <cell r="E101" t="str">
            <v>12只(梦幻超感纤薄型)</v>
          </cell>
          <cell r="F101" t="str">
            <v>马来西亚GUMMITECH</v>
          </cell>
          <cell r="G101" t="str">
            <v>盒</v>
          </cell>
        </row>
        <row r="102">
          <cell r="C102">
            <v>23859</v>
          </cell>
          <cell r="D102" t="str">
            <v>天然胶乳橡胶避孕套（多乐士）</v>
          </cell>
          <cell r="E102" t="str">
            <v>12只(梦幻持久耐力型)</v>
          </cell>
          <cell r="F102" t="str">
            <v>马来西亚GUMMITECH</v>
          </cell>
          <cell r="G102" t="str">
            <v>盒</v>
          </cell>
        </row>
        <row r="103">
          <cell r="C103">
            <v>37221</v>
          </cell>
          <cell r="D103" t="str">
            <v>多乐士天然胶乳橡胶避孕套</v>
          </cell>
          <cell r="E103" t="str">
            <v>12只(时尚系列)</v>
          </cell>
          <cell r="F103" t="str">
            <v>东洋松蒲</v>
          </cell>
          <cell r="G103" t="str">
            <v>盒</v>
          </cell>
        </row>
        <row r="104">
          <cell r="C104">
            <v>23747</v>
          </cell>
          <cell r="D104" t="str">
            <v>天然胶乳橡胶避孕套（多乐士）</v>
          </cell>
          <cell r="E104" t="str">
            <v>12只(超薄玫瑰)</v>
          </cell>
          <cell r="F104" t="str">
            <v>马来西亚GUMMITECH</v>
          </cell>
          <cell r="G104" t="str">
            <v>盒</v>
          </cell>
        </row>
        <row r="105">
          <cell r="C105">
            <v>118078</v>
          </cell>
          <cell r="D105" t="str">
            <v>枸橼酸西地那非片(万艾可)</v>
          </cell>
          <cell r="E105" t="str">
            <v>100mgx10片</v>
          </cell>
          <cell r="F105" t="str">
            <v>大连辉瑞制药有限公司</v>
          </cell>
          <cell r="G105" t="str">
            <v>盒</v>
          </cell>
          <cell r="H105" t="str">
            <v>1）买10粒得11粒(10粒+1粒）；                            （赠品为门店卖品,100mg X1片（考核价0.01元）</v>
          </cell>
        </row>
        <row r="106">
          <cell r="H106" t="str">
            <v>2）买100mg X10片+100mg X5片，送2盒100mg X1片【注：赠品为门店卖品,100mg X1片（考核价0.01元】</v>
          </cell>
        </row>
        <row r="107">
          <cell r="C107">
            <v>198582</v>
          </cell>
          <cell r="D107" t="str">
            <v>枸橼酸西地那非片(万艾可)</v>
          </cell>
          <cell r="E107" t="str">
            <v>50mgx5片</v>
          </cell>
          <cell r="F107" t="str">
            <v>大连辉瑞制药有限公司</v>
          </cell>
          <cell r="G107" t="str">
            <v>盒</v>
          </cell>
          <cell r="H107" t="str">
            <v>买5粒得6粒(5粒+1粒）赠品为门店卖品,50mg X1片</v>
          </cell>
        </row>
        <row r="108">
          <cell r="C108">
            <v>140823</v>
          </cell>
          <cell r="D108" t="str">
            <v>枸橼酸西地那非片(万艾可)</v>
          </cell>
          <cell r="E108" t="str">
            <v>50mgx10片</v>
          </cell>
          <cell r="F108" t="str">
            <v>大连辉瑞制药有限公司</v>
          </cell>
          <cell r="G108" t="str">
            <v>盒</v>
          </cell>
          <cell r="H108" t="str">
            <v>买10粒得12粒(10粒+2粒）赠品为门店卖品,50mg X 2片</v>
          </cell>
        </row>
        <row r="109">
          <cell r="C109">
            <v>182086</v>
          </cell>
          <cell r="D109" t="str">
            <v>苯磺酸氨氯地平片（络活喜）</v>
          </cell>
          <cell r="E109" t="str">
            <v>5mgx28片</v>
          </cell>
          <cell r="F109" t="str">
            <v>大连辉瑞制药有限公司</v>
          </cell>
          <cell r="G109" t="str">
            <v>盒</v>
          </cell>
          <cell r="H109" t="str">
            <v>①买3盒+0.1元多1盒络活喜5mg*7粒（ID:3662）；</v>
          </cell>
        </row>
        <row r="110">
          <cell r="H110" t="str">
            <v>②买6盒+0.1元多1盒络活喜5mg*28粒；</v>
          </cell>
        </row>
        <row r="111">
          <cell r="C111">
            <v>182090</v>
          </cell>
          <cell r="D111" t="str">
            <v>阿托伐他汀钙片（立普妥）</v>
          </cell>
          <cell r="E111" t="str">
            <v>20mgx28片</v>
          </cell>
          <cell r="F111" t="str">
            <v>大连辉瑞制药有限公司</v>
          </cell>
          <cell r="G111" t="str">
            <v>盒</v>
          </cell>
          <cell r="H111" t="str">
            <v>①买3盒+0.1元多1盒立普妥20mg*7粒(ID:40989)；</v>
          </cell>
        </row>
        <row r="112">
          <cell r="H112" t="str">
            <v>②买6盒+0.1元多1盒立普妥20mg*28粒；</v>
          </cell>
        </row>
        <row r="113">
          <cell r="C113">
            <v>182085</v>
          </cell>
          <cell r="D113" t="str">
            <v>塞来昔布胶囊（西乐葆）</v>
          </cell>
          <cell r="E113" t="str">
            <v>0.2gx18粒</v>
          </cell>
          <cell r="F113" t="str">
            <v>大连辉瑞制药有限公司</v>
          </cell>
          <cell r="G113" t="str">
            <v>盒</v>
          </cell>
          <cell r="H113" t="str">
            <v>①买3盒+0.1元多1盒西乐葆0.2g*6粒(ID:47728)；                              </v>
          </cell>
        </row>
        <row r="114">
          <cell r="H114" t="str">
            <v>②买6盒+0.1元多1盒西乐葆0.2g*18粒；</v>
          </cell>
        </row>
        <row r="115">
          <cell r="C115">
            <v>133728</v>
          </cell>
          <cell r="D115" t="str">
            <v>磷酸西格列汀片</v>
          </cell>
          <cell r="E115" t="str">
            <v>100mgx7片x1板</v>
          </cell>
          <cell r="F115" t="str">
            <v>杭州默沙东</v>
          </cell>
          <cell r="G115" t="str">
            <v>盒</v>
          </cell>
          <cell r="H115" t="str">
            <v>买4盒立省35元</v>
          </cell>
        </row>
        <row r="116">
          <cell r="C116">
            <v>3527</v>
          </cell>
          <cell r="D116" t="str">
            <v>非那雄胺片</v>
          </cell>
          <cell r="E116" t="str">
            <v>5mgx10片</v>
          </cell>
          <cell r="F116" t="str">
            <v>杭州默沙东</v>
          </cell>
          <cell r="G116" t="str">
            <v>盒</v>
          </cell>
          <cell r="H116" t="str">
            <v>买3盒立省18元</v>
          </cell>
        </row>
        <row r="117">
          <cell r="C117">
            <v>118629</v>
          </cell>
          <cell r="D117" t="str">
            <v>依托考昔片(安康信)</v>
          </cell>
          <cell r="E117" t="str">
            <v>120mgx5片</v>
          </cell>
          <cell r="F117" t="str">
            <v>杭州默沙东制药有限公司</v>
          </cell>
          <cell r="G117" t="str">
            <v>盒</v>
          </cell>
          <cell r="H117" t="str">
            <v>买2盒立省12元</v>
          </cell>
        </row>
        <row r="118">
          <cell r="C118">
            <v>40929</v>
          </cell>
          <cell r="D118" t="str">
            <v>氯沙坦钾片(科素亚)</v>
          </cell>
          <cell r="E118" t="str">
            <v>100mgx7片</v>
          </cell>
          <cell r="F118" t="str">
            <v>杭州默沙东制药有限公司</v>
          </cell>
          <cell r="G118" t="str">
            <v>盒</v>
          </cell>
          <cell r="H118" t="str">
            <v>买4盒立省25元</v>
          </cell>
        </row>
        <row r="119">
          <cell r="C119">
            <v>13609</v>
          </cell>
          <cell r="D119" t="str">
            <v>氯沙坦钾片</v>
          </cell>
          <cell r="E119" t="str">
            <v>50mgx7片</v>
          </cell>
          <cell r="F119" t="str">
            <v>杭州默沙东制药有限公司</v>
          </cell>
          <cell r="G119" t="str">
            <v>盒</v>
          </cell>
          <cell r="H119" t="str">
            <v>买4盒立省20元</v>
          </cell>
        </row>
        <row r="120">
          <cell r="C120">
            <v>87828</v>
          </cell>
          <cell r="D120" t="str">
            <v>非那雄胺片(保法止)</v>
          </cell>
          <cell r="E120" t="str">
            <v>1mgx28片</v>
          </cell>
          <cell r="F120" t="str">
            <v>杭州默沙东制药有限公司</v>
          </cell>
          <cell r="G120" t="str">
            <v>盒</v>
          </cell>
          <cell r="H120" t="str">
            <v>买3盒立省45元</v>
          </cell>
        </row>
        <row r="121">
          <cell r="C121">
            <v>186561</v>
          </cell>
          <cell r="D121" t="str">
            <v>孟鲁司特钠咀嚼片</v>
          </cell>
          <cell r="E121" t="str">
            <v>4mgx30片</v>
          </cell>
          <cell r="F121" t="str">
            <v>杭州默沙东制药有限公司</v>
          </cell>
          <cell r="G121" t="str">
            <v>盒</v>
          </cell>
          <cell r="H121" t="str">
            <v>买二得三[赠品为：孟鲁司特钠咀嚼片 4mgx5片卖品 ID:32625]</v>
          </cell>
        </row>
        <row r="122">
          <cell r="C122">
            <v>186551</v>
          </cell>
          <cell r="D122" t="str">
            <v>孟鲁司特钠片</v>
          </cell>
          <cell r="E122" t="str">
            <v>10mgx30片</v>
          </cell>
          <cell r="F122" t="str">
            <v>杭州默沙东制药有限公司</v>
          </cell>
          <cell r="G122" t="str">
            <v>盒</v>
          </cell>
          <cell r="H122" t="str">
            <v>买二得三[赠品为：孟鲁司特钠咀嚼片 10mgx5片卖品 ID:40880]</v>
          </cell>
        </row>
        <row r="123">
          <cell r="C123">
            <v>200075</v>
          </cell>
          <cell r="D123" t="str">
            <v>依折麦布片</v>
          </cell>
          <cell r="E123" t="str">
            <v>10mgx30片</v>
          </cell>
          <cell r="F123" t="str">
            <v>杭州默沙东制药有限公司</v>
          </cell>
          <cell r="G123" t="str">
            <v>盒</v>
          </cell>
          <cell r="H123" t="str">
            <v>买2盒立省30元</v>
          </cell>
        </row>
        <row r="124">
          <cell r="C124">
            <v>95083</v>
          </cell>
          <cell r="D124" t="str">
            <v>合生元益生菌冲剂</v>
          </cell>
          <cell r="E124" t="str">
            <v>1.5gx48袋</v>
          </cell>
          <cell r="F124" t="str">
            <v>合生元(广州)</v>
          </cell>
          <cell r="G124" t="str">
            <v>盒</v>
          </cell>
          <cell r="H124" t="str">
            <v>买一得二（赠品为5袋装益生菌，赠品ID:9910972)注：有赠品的门店继续执行</v>
          </cell>
        </row>
        <row r="125">
          <cell r="C125">
            <v>30713</v>
          </cell>
          <cell r="D125" t="str">
            <v>三勒浆牌三勒浆饮品</v>
          </cell>
          <cell r="E125" t="str">
            <v>30mlx10支</v>
          </cell>
          <cell r="F125" t="str">
            <v>成都三勒浆药业集团四川华美制药有限公司</v>
          </cell>
          <cell r="G125" t="str">
            <v>盒</v>
          </cell>
          <cell r="H125" t="str">
            <v>买一得二（赠品为1只装三勒浆，赠品ID：9910172)注：有赠品的门店继续执行</v>
          </cell>
        </row>
        <row r="126">
          <cell r="C126">
            <v>159519</v>
          </cell>
          <cell r="D126" t="str">
            <v>氨基葡萄糖硫酸软骨素钙软胶囊</v>
          </cell>
          <cell r="E126" t="str">
            <v>0.5gx60粒</v>
          </cell>
          <cell r="F126" t="str">
            <v>威海百合生物技术股份有限公司(原荣成百合</v>
          </cell>
          <cell r="G126" t="str">
            <v>盒</v>
          </cell>
          <cell r="H126" t="str">
            <v>会员特价：69元</v>
          </cell>
        </row>
        <row r="127">
          <cell r="C127">
            <v>159509</v>
          </cell>
          <cell r="D127" t="str">
            <v>百合康牌B族维生素片</v>
          </cell>
          <cell r="E127" t="str">
            <v>700mgx60片</v>
          </cell>
          <cell r="F127" t="str">
            <v>威海百合生物技术股份有限公司(原荣成百合</v>
          </cell>
          <cell r="G127" t="str">
            <v>盒</v>
          </cell>
          <cell r="H127" t="str">
            <v>会员特价：59元/瓶</v>
          </cell>
        </row>
        <row r="128">
          <cell r="C128">
            <v>195470</v>
          </cell>
          <cell r="D128" t="str">
            <v>多种B族维生素片</v>
          </cell>
          <cell r="E128" t="str">
            <v>42g（700mgx60片）</v>
          </cell>
          <cell r="F128" t="str">
            <v>威海百合生物技术股份有限公司</v>
          </cell>
          <cell r="G128" t="str">
            <v>盒</v>
          </cell>
          <cell r="H128" t="str">
            <v>会员特价：59元/瓶</v>
          </cell>
        </row>
        <row r="129">
          <cell r="C129">
            <v>207587</v>
          </cell>
          <cell r="D129" t="str">
            <v>百合康牌B族维生素片</v>
          </cell>
          <cell r="E129" t="str">
            <v>600mgx50片(甜橙味)</v>
          </cell>
          <cell r="F129" t="str">
            <v>威海百合生物技术股份有限公司</v>
          </cell>
          <cell r="G129" t="str">
            <v>盒</v>
          </cell>
          <cell r="H129" t="str">
            <v>会员特价：59元/瓶</v>
          </cell>
        </row>
        <row r="130">
          <cell r="C130">
            <v>159520</v>
          </cell>
          <cell r="D130" t="str">
            <v>百合康牌维生素C含片</v>
          </cell>
          <cell r="E130" t="str">
            <v>1.2gx60片</v>
          </cell>
          <cell r="F130" t="str">
            <v>威海百合生物技术股份有限公司(原荣成百合</v>
          </cell>
          <cell r="G130" t="str">
            <v>盒</v>
          </cell>
          <cell r="H130" t="str">
            <v>会员特价：59元/瓶</v>
          </cell>
        </row>
        <row r="131">
          <cell r="C131">
            <v>162622</v>
          </cell>
          <cell r="D131" t="str">
            <v>蛋白粉</v>
          </cell>
          <cell r="E131" t="str">
            <v>400g（10gx40袋）</v>
          </cell>
          <cell r="F131" t="str">
            <v>威海百合生物技术股份有限公司(原荣成百合</v>
          </cell>
          <cell r="G131" t="str">
            <v>罐</v>
          </cell>
          <cell r="H131" t="str">
            <v>会员特价：99元/罐</v>
          </cell>
        </row>
        <row r="132">
          <cell r="C132">
            <v>190556</v>
          </cell>
          <cell r="D132" t="str">
            <v>养生堂维生素k2软胶囊</v>
          </cell>
          <cell r="E132" t="str">
            <v>17.1g（0.38gx45粒）</v>
          </cell>
          <cell r="F132" t="str">
            <v>杭州养生堂保健品有限公司</v>
          </cell>
          <cell r="G132" t="str">
            <v>盒</v>
          </cell>
          <cell r="H132" t="str">
            <v>买一得二（赠品为卖品）</v>
          </cell>
        </row>
        <row r="133">
          <cell r="C133">
            <v>198856</v>
          </cell>
          <cell r="D133" t="str">
            <v>百合康牌钙维生素D软胶囊</v>
          </cell>
          <cell r="E133" t="str">
            <v>1000mgx60粒</v>
          </cell>
          <cell r="F133" t="str">
            <v>威海百合生物技术股份有限公司</v>
          </cell>
          <cell r="G133" t="str">
            <v>盒</v>
          </cell>
          <cell r="H133" t="str">
            <v>买一得二（赠品为卖品）</v>
          </cell>
        </row>
        <row r="134">
          <cell r="C134">
            <v>159510</v>
          </cell>
          <cell r="D134" t="str">
            <v>百合康牌钙维D软胶囊</v>
          </cell>
          <cell r="E134" t="str">
            <v>1.1gx60粒</v>
          </cell>
          <cell r="F134" t="str">
            <v>威海百合生物技术股份有限公司</v>
          </cell>
          <cell r="G134" t="str">
            <v>盒</v>
          </cell>
          <cell r="H134" t="str">
            <v>买一得二（赠品为卖品）</v>
          </cell>
        </row>
        <row r="135">
          <cell r="C135">
            <v>104016</v>
          </cell>
          <cell r="D135" t="str">
            <v>百合康大豆卵磷脂软胶囊</v>
          </cell>
          <cell r="E135" t="str">
            <v>1.2gx100粒</v>
          </cell>
          <cell r="F135" t="str">
            <v>威海百合生物技术股份有限公司</v>
          </cell>
          <cell r="G135" t="str">
            <v>瓶</v>
          </cell>
          <cell r="H135" t="str">
            <v>买一得二（赠品为卖品）</v>
          </cell>
        </row>
        <row r="136">
          <cell r="C136">
            <v>159515</v>
          </cell>
          <cell r="D136" t="str">
            <v>DHA藻油亚麻籽油软胶囊</v>
          </cell>
          <cell r="E136" t="str">
            <v>0.5gx60粒</v>
          </cell>
          <cell r="F136" t="str">
            <v>威海百合生物技术股份有限公司</v>
          </cell>
          <cell r="G136" t="str">
            <v>盒</v>
          </cell>
          <cell r="H136" t="str">
            <v>买一得二（赠品为卖品）</v>
          </cell>
        </row>
        <row r="137">
          <cell r="C137">
            <v>120756</v>
          </cell>
          <cell r="D137" t="str">
            <v>百合康牌苦瓜洋参软胶囊</v>
          </cell>
          <cell r="E137" t="str">
            <v>500mgx60粒</v>
          </cell>
          <cell r="F137" t="str">
            <v>威海百合生物技术股份有限公司</v>
          </cell>
          <cell r="G137" t="str">
            <v>盒</v>
          </cell>
          <cell r="H137" t="str">
            <v>买一得二（赠品为卖品）</v>
          </cell>
        </row>
        <row r="138">
          <cell r="C138">
            <v>111002</v>
          </cell>
          <cell r="D138" t="str">
            <v>百合康牌芦荟软胶囊</v>
          </cell>
          <cell r="E138" t="str">
            <v>500mgx60粒</v>
          </cell>
          <cell r="F138" t="str">
            <v>威海百合生物技术股份有限公司</v>
          </cell>
          <cell r="G138" t="str">
            <v>盒</v>
          </cell>
          <cell r="H138" t="str">
            <v>买一得二（赠品为卖品）</v>
          </cell>
        </row>
        <row r="139">
          <cell r="C139">
            <v>159523</v>
          </cell>
          <cell r="D139" t="str">
            <v>百合康牌褪黑素维生素B6软胶囊</v>
          </cell>
          <cell r="E139" t="str">
            <v>0.15gx60粒</v>
          </cell>
          <cell r="F139" t="str">
            <v>威海百合生物技术股份有限公司</v>
          </cell>
          <cell r="G139" t="str">
            <v>盒</v>
          </cell>
          <cell r="H139" t="str">
            <v>买一得二（赠品为卖品）</v>
          </cell>
        </row>
        <row r="140">
          <cell r="C140">
            <v>159507</v>
          </cell>
          <cell r="D140" t="str">
            <v>百合康牌鱼油软胶囊</v>
          </cell>
          <cell r="E140" t="str">
            <v>1.0gx100粒</v>
          </cell>
          <cell r="F140" t="str">
            <v>威海百合生物技术股份有限公司</v>
          </cell>
          <cell r="G140" t="str">
            <v>盒</v>
          </cell>
          <cell r="H140" t="str">
            <v>买一得二（赠品为卖品）</v>
          </cell>
        </row>
        <row r="141">
          <cell r="C141">
            <v>159511</v>
          </cell>
          <cell r="D141" t="str">
            <v>多种维生素矿物质片</v>
          </cell>
          <cell r="E141" t="str">
            <v>1.0gx60片</v>
          </cell>
          <cell r="F141" t="str">
            <v>威海百合生物技术股份有限公司</v>
          </cell>
          <cell r="G141" t="str">
            <v>盒</v>
          </cell>
          <cell r="H141" t="str">
            <v>买一得二（赠品为卖品）</v>
          </cell>
        </row>
        <row r="142">
          <cell r="C142">
            <v>159522</v>
          </cell>
          <cell r="D142" t="str">
            <v>番茄红素软胶囊</v>
          </cell>
          <cell r="E142" t="str">
            <v>0.5gx60片</v>
          </cell>
          <cell r="F142" t="str">
            <v>威海百合生物技术股份有限公司</v>
          </cell>
          <cell r="G142" t="str">
            <v>盒</v>
          </cell>
          <cell r="H142" t="str">
            <v>买一得二（赠品为卖品）</v>
          </cell>
        </row>
        <row r="143">
          <cell r="C143">
            <v>128495</v>
          </cell>
          <cell r="D143" t="str">
            <v>蜂胶软胶囊</v>
          </cell>
          <cell r="E143" t="str">
            <v>30g(500mgx60粒)</v>
          </cell>
          <cell r="F143" t="str">
            <v>威海百合生物技术股份有限公司</v>
          </cell>
          <cell r="G143" t="str">
            <v>盒</v>
          </cell>
          <cell r="H143" t="str">
            <v>买一得二（赠品为卖品）</v>
          </cell>
        </row>
        <row r="144">
          <cell r="C144">
            <v>159512</v>
          </cell>
          <cell r="D144" t="str">
            <v>福仔牌葡萄糖酸亚铁叶酸软胶囊</v>
          </cell>
          <cell r="E144" t="str">
            <v>0.6gx60粒</v>
          </cell>
          <cell r="F144" t="str">
            <v>威海百合生物技术股份有限公司</v>
          </cell>
          <cell r="G144" t="str">
            <v>盒</v>
          </cell>
          <cell r="H144" t="str">
            <v>买一得二（赠品为卖品）</v>
          </cell>
        </row>
        <row r="145">
          <cell r="C145">
            <v>159518</v>
          </cell>
          <cell r="D145" t="str">
            <v>辅酶Q10天然维生素E软胶囊</v>
          </cell>
          <cell r="E145" t="str">
            <v>500mgx60粒</v>
          </cell>
          <cell r="F145" t="str">
            <v>威海百合生物技术股份有限公司</v>
          </cell>
          <cell r="G145" t="str">
            <v>盒</v>
          </cell>
          <cell r="H145" t="str">
            <v>买一得二（赠品为卖品）</v>
          </cell>
        </row>
        <row r="146">
          <cell r="C146">
            <v>159536</v>
          </cell>
          <cell r="D146" t="str">
            <v>钙镁片</v>
          </cell>
          <cell r="E146" t="str">
            <v>0.8gx60片</v>
          </cell>
          <cell r="F146" t="str">
            <v>威海百合生物技术股份有限公司</v>
          </cell>
          <cell r="G146" t="str">
            <v>盒</v>
          </cell>
          <cell r="H146" t="str">
            <v>买一得二（赠品为卖品）</v>
          </cell>
        </row>
        <row r="147">
          <cell r="C147">
            <v>155247</v>
          </cell>
          <cell r="D147" t="str">
            <v>越橘叶黄素天然β-胡萝卜素软胶囊</v>
          </cell>
          <cell r="E147" t="str">
            <v>0.5g×60粒
</v>
          </cell>
          <cell r="F147" t="str">
            <v>威海百合生物技术股份有限公司</v>
          </cell>
          <cell r="G147" t="str">
            <v>盒</v>
          </cell>
          <cell r="H147" t="str">
            <v>买一得二（赠品为卖品）</v>
          </cell>
        </row>
        <row r="148">
          <cell r="C148">
            <v>115434</v>
          </cell>
          <cell r="D148" t="str">
            <v>康麦斯牌卵磷脂胶囊</v>
          </cell>
          <cell r="E148" t="str">
            <v>165g(1650mgx100粒)</v>
          </cell>
          <cell r="F148" t="str">
            <v>康龙集团公司(Kang Long Group gorp)</v>
          </cell>
          <cell r="G148" t="str">
            <v>盒</v>
          </cell>
          <cell r="H148" t="str">
            <v>买一得二（赠品为卖品）</v>
          </cell>
        </row>
        <row r="149">
          <cell r="C149">
            <v>115425</v>
          </cell>
          <cell r="D149" t="str">
            <v>卵磷脂胶囊(康麦斯)</v>
          </cell>
          <cell r="E149" t="str">
            <v>330g(1650mgx200粒)</v>
          </cell>
          <cell r="F149" t="str">
            <v>康龙集团公司(Kang Long Group gorp)</v>
          </cell>
          <cell r="G149" t="str">
            <v>盒</v>
          </cell>
          <cell r="H149" t="str">
            <v>买一得二（赠品为卖品）</v>
          </cell>
        </row>
        <row r="150">
          <cell r="C150">
            <v>115435</v>
          </cell>
          <cell r="D150" t="str">
            <v>康麦斯牌深海鱼油胶囊</v>
          </cell>
          <cell r="E150" t="str">
            <v>137g(1370mgx100粒)</v>
          </cell>
          <cell r="F150" t="str">
            <v>康龙集团公司(Kang Long Group gorp)</v>
          </cell>
          <cell r="G150" t="str">
            <v>盒</v>
          </cell>
          <cell r="H150" t="str">
            <v>买一得二（赠品为卖品）</v>
          </cell>
        </row>
        <row r="151">
          <cell r="C151">
            <v>115433</v>
          </cell>
          <cell r="D151" t="str">
            <v>深海鱼油胶囊(康麦斯)</v>
          </cell>
          <cell r="E151" t="str">
            <v>274g(1370mgx200粒)</v>
          </cell>
          <cell r="F151" t="str">
            <v>康龙集团公司(Kang Long Group gorp)</v>
          </cell>
          <cell r="G151" t="str">
            <v>盒</v>
          </cell>
          <cell r="H151" t="str">
            <v>买一得二（赠品为卖品）</v>
          </cell>
        </row>
        <row r="152">
          <cell r="C152">
            <v>166599</v>
          </cell>
          <cell r="D152" t="str">
            <v>康麦斯牌碳酸钙维生素D软胶囊</v>
          </cell>
          <cell r="E152" t="str">
            <v>200g（2gx100粒）</v>
          </cell>
          <cell r="F152" t="str">
            <v>康龙集团公司(Kang Long Group gorp)</v>
          </cell>
          <cell r="G152" t="str">
            <v>盒</v>
          </cell>
          <cell r="H152" t="str">
            <v>买一得二（赠品为卖品）</v>
          </cell>
        </row>
        <row r="153">
          <cell r="C153">
            <v>16644</v>
          </cell>
          <cell r="D153" t="str">
            <v>康麦斯牌美康宁褪黑素片</v>
          </cell>
          <cell r="E153" t="str">
            <v>60片</v>
          </cell>
          <cell r="F153" t="str">
            <v>康龙集团公司(Kang Long Group gorp)</v>
          </cell>
          <cell r="G153" t="str">
            <v>盒</v>
          </cell>
          <cell r="H153" t="str">
            <v>买一得二（赠品为卖品）</v>
          </cell>
        </row>
        <row r="154">
          <cell r="C154">
            <v>152404</v>
          </cell>
          <cell r="D154" t="str">
            <v>康麦斯牌多种维生素及矿物质片</v>
          </cell>
          <cell r="E154" t="str">
            <v>1360mgx60片</v>
          </cell>
          <cell r="F154" t="str">
            <v>康龙集团公司(Kang Long Group gorp)</v>
          </cell>
          <cell r="G154" t="str">
            <v>盒</v>
          </cell>
          <cell r="H154" t="str">
            <v>买一得二（赠品为卖品）</v>
          </cell>
        </row>
        <row r="155">
          <cell r="C155">
            <v>62049</v>
          </cell>
          <cell r="D155" t="str">
            <v>康麦斯牌蜂胶胶囊</v>
          </cell>
          <cell r="E155" t="str">
            <v>500mg×60片(30g)</v>
          </cell>
          <cell r="F155" t="str">
            <v>康龙集团公司(Kang Long Group gorp)</v>
          </cell>
          <cell r="G155" t="str">
            <v>盒</v>
          </cell>
          <cell r="H155" t="str">
            <v>买一得二（赠品为卖品）</v>
          </cell>
        </row>
        <row r="156">
          <cell r="C156">
            <v>123944</v>
          </cell>
          <cell r="D156" t="str">
            <v>康麦斯牌芦荟软胶囊</v>
          </cell>
          <cell r="E156" t="str">
            <v>1341mgx60s(80.46g)</v>
          </cell>
          <cell r="F156" t="str">
            <v/>
          </cell>
          <cell r="G156" t="str">
            <v>盒</v>
          </cell>
          <cell r="H156" t="str">
            <v>买一得二（赠品为卖品）</v>
          </cell>
        </row>
        <row r="157">
          <cell r="C157">
            <v>16645</v>
          </cell>
          <cell r="D157" t="str">
            <v>康麦斯蒜油胶囊</v>
          </cell>
          <cell r="E157" t="str">
            <v>34.1g(341mgx100粒)</v>
          </cell>
          <cell r="F157" t="str">
            <v>康龙集团公司(Kang Long Group gorp)</v>
          </cell>
          <cell r="G157" t="str">
            <v>盒</v>
          </cell>
          <cell r="H157" t="str">
            <v>买一得二（赠品为卖品）</v>
          </cell>
        </row>
        <row r="158">
          <cell r="C158">
            <v>62982</v>
          </cell>
          <cell r="D158" t="str">
            <v>康麦斯维生素C片</v>
          </cell>
          <cell r="E158" t="str">
            <v>38.4g(640mgx60片)</v>
          </cell>
          <cell r="F158" t="str">
            <v>康龙集团公司(Kang Long Group gorp)</v>
          </cell>
          <cell r="G158" t="str">
            <v>盒</v>
          </cell>
          <cell r="H158" t="str">
            <v>买一得二（赠品为卖品）</v>
          </cell>
        </row>
        <row r="159">
          <cell r="C159">
            <v>62051</v>
          </cell>
          <cell r="D159" t="str">
            <v>康麦斯牌牛初乳含片</v>
          </cell>
          <cell r="E159" t="str">
            <v>1588.3mg×60片(90g)</v>
          </cell>
          <cell r="F159" t="str">
            <v>康龙集团公司(Kang Long Group gorp)</v>
          </cell>
          <cell r="G159" t="str">
            <v>盒</v>
          </cell>
          <cell r="H159" t="str">
            <v>买一得二（赠品为卖品）</v>
          </cell>
        </row>
        <row r="160">
          <cell r="C160">
            <v>74933</v>
          </cell>
          <cell r="D160" t="str">
            <v>维生素A软胶囊(康麦斯)</v>
          </cell>
          <cell r="E160" t="str">
            <v>100mgx60粒</v>
          </cell>
          <cell r="F160" t="str">
            <v>康龙集团公司(Kang Long Group gorp)</v>
          </cell>
          <cell r="G160" t="str">
            <v>盒</v>
          </cell>
          <cell r="H160" t="str">
            <v>买一得二（赠品为卖品）</v>
          </cell>
        </row>
        <row r="161">
          <cell r="C161">
            <v>74934</v>
          </cell>
          <cell r="D161" t="str">
            <v>康麦斯牌维生素E软胶囊</v>
          </cell>
          <cell r="E161" t="str">
            <v>660mgx60粒</v>
          </cell>
          <cell r="F161" t="str">
            <v>康龙集团公司(Kang Long Group gorp)</v>
          </cell>
          <cell r="G161" t="str">
            <v>盒</v>
          </cell>
          <cell r="H161" t="str">
            <v>买一得二（赠品为卖品）</v>
          </cell>
        </row>
        <row r="162">
          <cell r="C162">
            <v>62986</v>
          </cell>
          <cell r="D162" t="str">
            <v>康麦斯牌忆立清胶囊</v>
          </cell>
          <cell r="E162" t="str">
            <v>698mg×60片</v>
          </cell>
          <cell r="F162" t="str">
            <v>康龙集团公司(Kang Long Group gorp)</v>
          </cell>
          <cell r="G162" t="str">
            <v>盒</v>
          </cell>
          <cell r="H162" t="str">
            <v>买一得二（赠品为卖品）</v>
          </cell>
        </row>
        <row r="163">
          <cell r="C163">
            <v>128934</v>
          </cell>
          <cell r="D163" t="str">
            <v>倍爱牌氨基酸片</v>
          </cell>
          <cell r="E163" t="str">
            <v>500mgx100片</v>
          </cell>
          <cell r="F163" t="str">
            <v>深圳纽斯康生物工程有限公司</v>
          </cell>
          <cell r="G163" t="str">
            <v>瓶</v>
          </cell>
          <cell r="H163" t="str">
            <v>第二瓶半价</v>
          </cell>
        </row>
        <row r="164">
          <cell r="C164">
            <v>128889</v>
          </cell>
          <cell r="D164" t="str">
            <v>倍爱牌硫酸软骨素钙胶囊</v>
          </cell>
          <cell r="E164" t="str">
            <v>500mgx60粒</v>
          </cell>
          <cell r="F164" t="str">
            <v>深圳纽斯康生物工程有限公司</v>
          </cell>
          <cell r="G164" t="str">
            <v>瓶</v>
          </cell>
          <cell r="H164" t="str">
            <v>第二瓶半价</v>
          </cell>
        </row>
        <row r="165">
          <cell r="C165">
            <v>179327</v>
          </cell>
          <cell r="D165" t="str">
            <v>麦金利牌益生菌粉</v>
          </cell>
          <cell r="E165" t="str">
            <v>30g(1.5gx20袋)</v>
          </cell>
          <cell r="F165" t="str">
            <v>深圳市麦金利实业有限公司</v>
          </cell>
          <cell r="G165" t="str">
            <v>盒</v>
          </cell>
          <cell r="H165" t="str">
            <v>买一得二，赠品为10袋装卖品（赠品ID：179326）【注：有赠品的门店继续做活动】</v>
          </cell>
        </row>
        <row r="166">
          <cell r="C166">
            <v>157625</v>
          </cell>
          <cell r="D166" t="str">
            <v>珍珠原液密集补水面膜</v>
          </cell>
          <cell r="E166" t="str">
            <v>30gx5袋</v>
          </cell>
          <cell r="F166" t="str">
            <v>海南京润珍珠生物技术股份有限公司</v>
          </cell>
          <cell r="G166" t="str">
            <v>盒</v>
          </cell>
          <cell r="H166" t="str">
            <v>100元得3盒</v>
          </cell>
        </row>
        <row r="167">
          <cell r="C167">
            <v>138325</v>
          </cell>
          <cell r="D167" t="str">
            <v>天然维生素E软胶囊（养生堂）</v>
          </cell>
          <cell r="E167" t="str">
            <v>50g（250mgx200粒）</v>
          </cell>
          <cell r="F167" t="str">
            <v>养生堂药业有限公司</v>
          </cell>
          <cell r="G167" t="str">
            <v>盒</v>
          </cell>
          <cell r="H167" t="str">
            <v>第二盒半价</v>
          </cell>
        </row>
        <row r="168">
          <cell r="C168">
            <v>138584</v>
          </cell>
          <cell r="D168" t="str">
            <v>天然维生素C咀嚼片</v>
          </cell>
          <cell r="E168" t="str">
            <v>110.5克（850mgx130片）</v>
          </cell>
          <cell r="F168" t="str">
            <v>养生堂药业有限公司</v>
          </cell>
          <cell r="G168" t="str">
            <v>盒</v>
          </cell>
          <cell r="H168" t="str">
            <v>第二盒半价</v>
          </cell>
        </row>
        <row r="169">
          <cell r="C169">
            <v>168600</v>
          </cell>
          <cell r="D169" t="str">
            <v>蓝莓叶黄素β-胡萝卜素软胶囊</v>
          </cell>
          <cell r="E169" t="str">
            <v>0.5gx60粒</v>
          </cell>
          <cell r="F169" t="str">
            <v>威海百合生物技术股份有限公司</v>
          </cell>
          <cell r="G169" t="str">
            <v>盒</v>
          </cell>
          <cell r="H169" t="str">
            <v>买一得二（赠品为卖品）</v>
          </cell>
        </row>
        <row r="170">
          <cell r="C170">
            <v>191421</v>
          </cell>
          <cell r="D170" t="str">
            <v>螺旋藻片</v>
          </cell>
          <cell r="E170" t="str">
            <v>0.35gx150片x2瓶</v>
          </cell>
          <cell r="F170" t="str">
            <v>辽宁中医学院药业有限公司</v>
          </cell>
          <cell r="G170" t="str">
            <v>盒</v>
          </cell>
          <cell r="H170" t="str">
            <v>第二盒半价</v>
          </cell>
        </row>
        <row r="171">
          <cell r="C171">
            <v>168265</v>
          </cell>
          <cell r="D171" t="str">
            <v>养生堂牌天然维生素C咀嚼片</v>
          </cell>
          <cell r="E171" t="str">
            <v>10.2g(850mgx12片)</v>
          </cell>
          <cell r="F171" t="str">
            <v>养生堂药业有限公司</v>
          </cell>
          <cell r="G171" t="str">
            <v>盒</v>
          </cell>
          <cell r="H171" t="str">
            <v>第二盒半价</v>
          </cell>
        </row>
        <row r="172">
          <cell r="C172">
            <v>40995</v>
          </cell>
          <cell r="D172" t="str">
            <v>天然维生素C咀嚼片</v>
          </cell>
          <cell r="E172" t="str">
            <v>76.5克（0.85gx90片）</v>
          </cell>
          <cell r="F172" t="str">
            <v>养生堂药业有限公司</v>
          </cell>
          <cell r="G172" t="str">
            <v>盒</v>
          </cell>
          <cell r="H172" t="str">
            <v>第二盒半价</v>
          </cell>
        </row>
        <row r="173">
          <cell r="C173">
            <v>138033</v>
          </cell>
          <cell r="D173" t="str">
            <v>养生堂牌天然维生素E软胶囊</v>
          </cell>
          <cell r="E173" t="str">
            <v>30g（250mgx120粒）</v>
          </cell>
          <cell r="F173" t="str">
            <v>养生堂药业有限公司</v>
          </cell>
          <cell r="G173" t="str">
            <v>盒</v>
          </cell>
          <cell r="H173" t="str">
            <v>第二盒半价</v>
          </cell>
        </row>
        <row r="174">
          <cell r="C174">
            <v>191516</v>
          </cell>
          <cell r="D174" t="str">
            <v>熊胆粉</v>
          </cell>
          <cell r="E174" t="str">
            <v>0.3gx10瓶</v>
          </cell>
          <cell r="F174" t="str">
            <v>都江堰市中善制药厂</v>
          </cell>
          <cell r="G174" t="str">
            <v>盒</v>
          </cell>
          <cell r="H174" t="str">
            <v>第二瓶半价</v>
          </cell>
        </row>
        <row r="175">
          <cell r="C175">
            <v>191517</v>
          </cell>
          <cell r="D175" t="str">
            <v>熊胆粉</v>
          </cell>
          <cell r="E175" t="str">
            <v>0.1gx10瓶</v>
          </cell>
          <cell r="F175" t="str">
            <v>都江堰市中善制药厂</v>
          </cell>
          <cell r="G175" t="str">
            <v>盒</v>
          </cell>
          <cell r="H175" t="str">
            <v>第二瓶半价</v>
          </cell>
        </row>
        <row r="176">
          <cell r="C176">
            <v>205173</v>
          </cell>
          <cell r="D176" t="str">
            <v>熊胆粉</v>
          </cell>
          <cell r="E176" t="str">
            <v>0.1gx3瓶</v>
          </cell>
          <cell r="F176" t="str">
            <v>都江堰市中善制药厂</v>
          </cell>
          <cell r="G176" t="str">
            <v>盒</v>
          </cell>
          <cell r="H176" t="str">
            <v>第二瓶半价</v>
          </cell>
        </row>
        <row r="177">
          <cell r="C177">
            <v>139954</v>
          </cell>
          <cell r="D177" t="str">
            <v>来益牌叶黄素咀嚼片</v>
          </cell>
          <cell r="E177" t="str">
            <v>450mg*30粒</v>
          </cell>
          <cell r="F177" t="str">
            <v>浙江医药股份</v>
          </cell>
          <cell r="G177" t="str">
            <v>盒</v>
          </cell>
          <cell r="H177" t="str">
            <v>买二送一（原品）</v>
          </cell>
        </row>
        <row r="178">
          <cell r="C178">
            <v>178962</v>
          </cell>
          <cell r="D178" t="str">
            <v>来益牌叶黄素咀嚼片</v>
          </cell>
          <cell r="E178" t="str">
            <v>450mgx30片x3瓶</v>
          </cell>
          <cell r="F178" t="str">
            <v>浙江医药股份</v>
          </cell>
          <cell r="G178" t="str">
            <v>盒</v>
          </cell>
          <cell r="H178" t="str">
            <v>买二送一（原品）</v>
          </cell>
        </row>
        <row r="179">
          <cell r="C179">
            <v>119652</v>
          </cell>
          <cell r="D179" t="str">
            <v>多烯磷脂酰胆碱胶囊(易善复)</v>
          </cell>
          <cell r="E179" t="str">
            <v>228mgx36粒</v>
          </cell>
          <cell r="F179" t="str">
            <v>赛诺菲安万特(北京)制药有限公司</v>
          </cell>
          <cell r="G179" t="str">
            <v>盒</v>
          </cell>
          <cell r="H179" t="str">
            <v>买4得5（原装）</v>
          </cell>
        </row>
        <row r="180">
          <cell r="C180">
            <v>182387</v>
          </cell>
          <cell r="D180" t="str">
            <v>长兴牌维生素E软胶囊</v>
          </cell>
          <cell r="E180" t="str">
            <v>30g(0.5gx60粒)</v>
          </cell>
          <cell r="F180" t="str">
            <v>广东长兴</v>
          </cell>
          <cell r="G180" t="str">
            <v>瓶</v>
          </cell>
          <cell r="H180" t="str">
            <v>买一得二（原装）</v>
          </cell>
        </row>
        <row r="181">
          <cell r="C181">
            <v>196722</v>
          </cell>
          <cell r="D181" t="str">
            <v>长兴牌多种B族维生素片</v>
          </cell>
          <cell r="E181" t="str">
            <v>36g(0.6gx60片)</v>
          </cell>
          <cell r="F181" t="str">
            <v>广东长兴</v>
          </cell>
          <cell r="G181" t="str">
            <v>瓶</v>
          </cell>
          <cell r="H181" t="str">
            <v>买一得二（原装）</v>
          </cell>
        </row>
        <row r="182">
          <cell r="C182">
            <v>196724</v>
          </cell>
          <cell r="D182" t="str">
            <v>海洋康得牌深海鱼油软胶囊</v>
          </cell>
          <cell r="E182" t="str">
            <v>60g(1000mgx60粒)</v>
          </cell>
          <cell r="F182" t="str">
            <v>广东长兴</v>
          </cell>
          <cell r="G182" t="str">
            <v>瓶</v>
          </cell>
          <cell r="H182" t="str">
            <v>买一得二（原装）</v>
          </cell>
        </row>
        <row r="183">
          <cell r="C183">
            <v>196725</v>
          </cell>
          <cell r="D183" t="str">
            <v>长兴牌钙维生素D软胶囊</v>
          </cell>
          <cell r="E183" t="str">
            <v>60g(1gx60粒)</v>
          </cell>
          <cell r="F183" t="str">
            <v>广东长兴</v>
          </cell>
          <cell r="G183" t="str">
            <v>瓶</v>
          </cell>
          <cell r="H183" t="str">
            <v>买一得二（原装）</v>
          </cell>
        </row>
        <row r="184">
          <cell r="C184">
            <v>196728</v>
          </cell>
          <cell r="D184" t="str">
            <v>芦荟软胶囊</v>
          </cell>
          <cell r="E184" t="str">
            <v>20g(0.5gx40粒)</v>
          </cell>
          <cell r="F184" t="str">
            <v>海南正康</v>
          </cell>
          <cell r="G184" t="str">
            <v>瓶</v>
          </cell>
          <cell r="H184" t="str">
            <v>买一得二（原装）</v>
          </cell>
        </row>
        <row r="185">
          <cell r="C185">
            <v>196729</v>
          </cell>
          <cell r="D185" t="str">
            <v>贝兴牌大豆磷脂软胶囊</v>
          </cell>
          <cell r="E185" t="str">
            <v>72g(1.2gx60粒)</v>
          </cell>
          <cell r="F185" t="str">
            <v>广东长兴</v>
          </cell>
          <cell r="G185" t="str">
            <v>瓶</v>
          </cell>
          <cell r="H185" t="str">
            <v>买一得二（原装）</v>
          </cell>
        </row>
        <row r="186">
          <cell r="C186">
            <v>196730</v>
          </cell>
          <cell r="D186" t="str">
            <v>长兴牌钙咀嚼片(牛奶味)</v>
          </cell>
          <cell r="E186" t="str">
            <v>60g(1gx60片)</v>
          </cell>
          <cell r="F186" t="str">
            <v>广东长兴</v>
          </cell>
          <cell r="G186" t="str">
            <v>瓶</v>
          </cell>
          <cell r="H186" t="str">
            <v>买一得二（原装）</v>
          </cell>
        </row>
        <row r="187">
          <cell r="C187">
            <v>196734</v>
          </cell>
          <cell r="D187" t="str">
            <v>长兴牌维生素C咀嚼片(甜橙味)</v>
          </cell>
          <cell r="E187" t="str">
            <v>48g(0.8gx60片)</v>
          </cell>
          <cell r="F187" t="str">
            <v>广东长兴</v>
          </cell>
          <cell r="G187" t="str">
            <v>瓶</v>
          </cell>
          <cell r="H187" t="str">
            <v>买一得二（原装）</v>
          </cell>
        </row>
        <row r="188">
          <cell r="C188">
            <v>196735</v>
          </cell>
          <cell r="D188" t="str">
            <v>长兴牌多种维生素矿物质(成人)</v>
          </cell>
          <cell r="E188" t="str">
            <v>48g(0.8gx60片)</v>
          </cell>
          <cell r="F188" t="str">
            <v>广东长兴</v>
          </cell>
          <cell r="G188" t="str">
            <v>瓶</v>
          </cell>
          <cell r="H188" t="str">
            <v>买一得二（原装）</v>
          </cell>
        </row>
        <row r="189">
          <cell r="C189">
            <v>23761</v>
          </cell>
          <cell r="D189" t="str">
            <v>阿卡波糖片(卡博平)</v>
          </cell>
          <cell r="E189" t="str">
            <v>50mgx30片</v>
          </cell>
          <cell r="F189" t="str">
            <v>杭州中美华东制药有限公司</v>
          </cell>
          <cell r="G189" t="str">
            <v>盒</v>
          </cell>
          <cell r="H189" t="str">
            <v>买3得4（原装）</v>
          </cell>
        </row>
        <row r="190">
          <cell r="C190">
            <v>196610</v>
          </cell>
          <cell r="D190" t="str">
            <v>非布司他片</v>
          </cell>
          <cell r="E190" t="str">
            <v>40mgx7片x2板</v>
          </cell>
          <cell r="F190" t="str">
            <v>江苏恒瑞医药股份有限公司</v>
          </cell>
          <cell r="G190" t="str">
            <v>盒</v>
          </cell>
          <cell r="H190" t="str">
            <v>会员价:138元/盒，买2得3（赠品为买品）</v>
          </cell>
        </row>
        <row r="191">
          <cell r="C191">
            <v>138183</v>
          </cell>
          <cell r="D191" t="str">
            <v>非布司他片</v>
          </cell>
          <cell r="E191" t="str">
            <v>40mgx10片</v>
          </cell>
          <cell r="F191" t="str">
            <v>江苏恒瑞医药股份有限公司</v>
          </cell>
          <cell r="G191" t="str">
            <v>盒</v>
          </cell>
          <cell r="H191" t="str">
            <v>买2得3（赠品为买品）</v>
          </cell>
        </row>
        <row r="192">
          <cell r="C192">
            <v>196611</v>
          </cell>
          <cell r="D192" t="str">
            <v>艾瑞昔布片</v>
          </cell>
          <cell r="E192" t="str">
            <v>0.1gx6片x2板</v>
          </cell>
          <cell r="F192" t="str">
            <v>江苏恒瑞医药股份有限公司</v>
          </cell>
          <cell r="G192" t="str">
            <v>盒</v>
          </cell>
          <cell r="H192" t="str">
            <v>买5得6，买8得10</v>
          </cell>
        </row>
        <row r="193">
          <cell r="C193">
            <v>153488</v>
          </cell>
          <cell r="D193" t="str">
            <v>萘敏维滴眼液</v>
          </cell>
          <cell r="E193" t="str">
            <v>15ml</v>
          </cell>
          <cell r="F193" t="str">
            <v>山东博士伦福瑞达</v>
          </cell>
          <cell r="G193" t="str">
            <v>盒</v>
          </cell>
          <cell r="H193" t="str">
            <v>买一得二（赠品为氯化钠滴眼液2只装1盒，卖品ID:176545)</v>
          </cell>
        </row>
        <row r="194">
          <cell r="C194">
            <v>153689</v>
          </cell>
          <cell r="D194" t="str">
            <v>复方硫酸软骨素滴眼液</v>
          </cell>
          <cell r="E194" t="str">
            <v>15ml </v>
          </cell>
          <cell r="F194" t="str">
            <v>山东博士伦福瑞达</v>
          </cell>
          <cell r="G194" t="str">
            <v>盒</v>
          </cell>
          <cell r="H194" t="str">
            <v>买一得二（赠品为氯化钠滴眼液2只装1盒，卖品ID:176545)</v>
          </cell>
        </row>
        <row r="195">
          <cell r="C195">
            <v>114683</v>
          </cell>
          <cell r="D195" t="str">
            <v>复方新斯的明牛磺酸滴眼液</v>
          </cell>
          <cell r="E195" t="str">
            <v>10ml/支</v>
          </cell>
          <cell r="F195" t="str">
            <v>山东博士伦福瑞达</v>
          </cell>
          <cell r="G195" t="str">
            <v>盒</v>
          </cell>
          <cell r="H195" t="str">
            <v>买一得二（赠品为氯化钠滴眼液2只装1盒，卖品ID:176545)</v>
          </cell>
        </row>
        <row r="196">
          <cell r="C196">
            <v>109591</v>
          </cell>
          <cell r="D196" t="str">
            <v>氧氟沙星滴眼液(润舒)</v>
          </cell>
          <cell r="E196" t="str">
            <v>8ml:24mg(含玻璃酸钠)</v>
          </cell>
          <cell r="F196" t="str">
            <v>山东博士伦福瑞达</v>
          </cell>
          <cell r="G196" t="str">
            <v>盒</v>
          </cell>
          <cell r="H196" t="str">
            <v>买一得二（赠品为氯化钠滴眼液2只装1盒，卖品ID:176545)</v>
          </cell>
        </row>
        <row r="197">
          <cell r="C197">
            <v>62646</v>
          </cell>
          <cell r="D197" t="str">
            <v>萘非滴眼液(黄润洁)</v>
          </cell>
          <cell r="E197" t="str">
            <v>10ml(含玻璃酸钠)</v>
          </cell>
          <cell r="F197" t="str">
            <v>山东博士伦福瑞达</v>
          </cell>
          <cell r="G197" t="str">
            <v>盒</v>
          </cell>
          <cell r="H197" t="str">
            <v>买一得二（赠品为氯化钠滴眼液2只装1盒，卖品ID:176545)</v>
          </cell>
        </row>
        <row r="198">
          <cell r="C198">
            <v>115039</v>
          </cell>
          <cell r="D198" t="str">
            <v>氯化钠滴眼液(白润洁)</v>
          </cell>
          <cell r="E198" t="str">
            <v>0.4ml:2.2mgx10支</v>
          </cell>
          <cell r="F198" t="str">
            <v>山东博士伦福瑞达</v>
          </cell>
          <cell r="G198" t="str">
            <v>盒</v>
          </cell>
          <cell r="H198" t="str">
            <v>买一得二（赠品为氯化钠滴眼液2只装1盒，卖品ID:176545)</v>
          </cell>
        </row>
        <row r="199">
          <cell r="C199">
            <v>185564</v>
          </cell>
          <cell r="D199" t="str">
            <v>沙库巴曲缬沙坦钠片</v>
          </cell>
          <cell r="E199" t="str">
            <v>100mgx14片</v>
          </cell>
          <cell r="F199" t="str">
            <v>北京诺华</v>
          </cell>
          <cell r="G199" t="str">
            <v>盒</v>
          </cell>
          <cell r="H199" t="str">
            <v>1）买6盒+0.1元多1盒原品；</v>
          </cell>
        </row>
        <row r="200">
          <cell r="H200" t="str">
            <v>2）买12盒+0.1元多3盒原品；</v>
          </cell>
        </row>
        <row r="201">
          <cell r="H201" t="str">
            <v>3）买24盒+0.1元多7盒原品；</v>
          </cell>
        </row>
        <row r="202">
          <cell r="C202">
            <v>187680</v>
          </cell>
          <cell r="D202" t="str">
            <v>沙库巴曲缬沙坦钠片</v>
          </cell>
          <cell r="E202" t="str">
            <v>50mgx28片</v>
          </cell>
          <cell r="F202" t="str">
            <v>北京诺华制药有限公司</v>
          </cell>
          <cell r="G202" t="str">
            <v>盒</v>
          </cell>
          <cell r="H202" t="str">
            <v>1）买6盒+0.1元多1盒原品；</v>
          </cell>
        </row>
        <row r="203">
          <cell r="H203" t="str">
            <v>2）买12盒+0.1元多3盒原品；</v>
          </cell>
        </row>
        <row r="204">
          <cell r="H204" t="str">
            <v>3）买24盒+0.1元多7盒原品；</v>
          </cell>
        </row>
        <row r="205">
          <cell r="C205">
            <v>189673</v>
          </cell>
          <cell r="D205" t="str">
            <v>维格列汀片</v>
          </cell>
          <cell r="E205" t="str">
            <v>50mgx14片</v>
          </cell>
          <cell r="F205" t="str">
            <v>北京诺华制药有限公司</v>
          </cell>
          <cell r="G205" t="str">
            <v>盒</v>
          </cell>
          <cell r="H205" t="str">
            <v>买2盒+0.1元多1盒原品；</v>
          </cell>
        </row>
        <row r="206">
          <cell r="C206">
            <v>201535</v>
          </cell>
          <cell r="D206" t="str">
            <v>缬沙坦胶囊</v>
          </cell>
          <cell r="E206" t="str">
            <v>80mgx28粒</v>
          </cell>
          <cell r="F206" t="str">
            <v>北京诺华制药有限公司厂</v>
          </cell>
          <cell r="G206" t="str">
            <v>盒</v>
          </cell>
          <cell r="H206" t="str">
            <v>买2盒+0.01元换购1盒28粒装（原品）</v>
          </cell>
        </row>
        <row r="207">
          <cell r="C207">
            <v>191885</v>
          </cell>
          <cell r="D207" t="str">
            <v>天灿柠檬酸苹果酸钙片</v>
          </cell>
          <cell r="E207" t="str">
            <v>74.16g（1.236gx60片）</v>
          </cell>
          <cell r="F207" t="str">
            <v>仙乐健康科技股份有限公司</v>
          </cell>
          <cell r="G207" t="str">
            <v>盒</v>
          </cell>
          <cell r="H207" t="str">
            <v>买1得2（原装）</v>
          </cell>
        </row>
        <row r="208">
          <cell r="C208">
            <v>165176</v>
          </cell>
          <cell r="D208" t="str">
            <v>奥利司他胶囊OTC</v>
          </cell>
          <cell r="E208" t="str">
            <v>60mg*24粒</v>
          </cell>
          <cell r="F208" t="str">
            <v>山东新时代</v>
          </cell>
          <cell r="G208" t="str">
            <v>盒</v>
          </cell>
          <cell r="H208" t="str">
            <v>买二得四</v>
          </cell>
        </row>
        <row r="209">
          <cell r="C209">
            <v>168283</v>
          </cell>
          <cell r="D209" t="str">
            <v>安神补脑液OTC</v>
          </cell>
          <cell r="E209" t="str">
            <v>10ml*20支</v>
          </cell>
          <cell r="F209" t="str">
            <v>鲁南厚普</v>
          </cell>
          <cell r="G209" t="str">
            <v>盒</v>
          </cell>
          <cell r="H209" t="str">
            <v>买三得四</v>
          </cell>
        </row>
        <row r="210">
          <cell r="C210">
            <v>190363</v>
          </cell>
          <cell r="D210" t="str">
            <v>人参固本口服液OTC</v>
          </cell>
          <cell r="E210" t="str">
            <v>10ml*14支</v>
          </cell>
          <cell r="F210" t="str">
            <v>鲁南厚普</v>
          </cell>
          <cell r="G210" t="str">
            <v>盒</v>
          </cell>
          <cell r="H210" t="str">
            <v>买一得二</v>
          </cell>
        </row>
        <row r="211">
          <cell r="C211">
            <v>188540</v>
          </cell>
          <cell r="D211" t="str">
            <v>桔贝合剂OTC</v>
          </cell>
          <cell r="E211" t="str">
            <v>10ml*6支</v>
          </cell>
          <cell r="F211" t="str">
            <v>鲁南厚普</v>
          </cell>
          <cell r="G211" t="str">
            <v>盒</v>
          </cell>
          <cell r="H211" t="str">
            <v>第二盒半价</v>
          </cell>
        </row>
        <row r="212">
          <cell r="C212">
            <v>182767</v>
          </cell>
          <cell r="D212" t="str">
            <v>柴银口服液</v>
          </cell>
          <cell r="E212" t="str">
            <v>20mlx9支</v>
          </cell>
          <cell r="F212" t="str">
            <v>鲁南厚普制药有限公司</v>
          </cell>
          <cell r="G212" t="str">
            <v>盒</v>
          </cell>
          <cell r="H212" t="str">
            <v>第二盒半价</v>
          </cell>
        </row>
        <row r="213">
          <cell r="C213">
            <v>180867</v>
          </cell>
          <cell r="D213" t="str">
            <v>荆防颗粒OTC</v>
          </cell>
          <cell r="E213" t="str">
            <v>15g*10袋</v>
          </cell>
          <cell r="F213" t="str">
            <v>山东新时代</v>
          </cell>
          <cell r="G213" t="str">
            <v>盒</v>
          </cell>
          <cell r="H213" t="str">
            <v>第二盒半价</v>
          </cell>
        </row>
        <row r="214">
          <cell r="C214">
            <v>175826</v>
          </cell>
          <cell r="D214" t="str">
            <v>小儿消积止咳口服液</v>
          </cell>
          <cell r="E214" t="str">
            <v>10mlx10支</v>
          </cell>
          <cell r="F214" t="str">
            <v>鲁南厚普制药有限公司</v>
          </cell>
          <cell r="G214" t="str">
            <v>盒</v>
          </cell>
          <cell r="H214" t="str">
            <v>两盒立减15元</v>
          </cell>
        </row>
        <row r="215">
          <cell r="C215">
            <v>181045</v>
          </cell>
          <cell r="D215" t="str">
            <v>盐酸布替萘芬喷雾剂</v>
          </cell>
          <cell r="E215" t="str">
            <v>10ml：0.1g</v>
          </cell>
          <cell r="F215" t="str">
            <v>鲁南贝特制药有限公司(原山东鲁南贝特制药有限公司)</v>
          </cell>
          <cell r="G215" t="str">
            <v>支</v>
          </cell>
          <cell r="H215" t="str">
            <v>买喷雾赠乳膏（赠品ID:91335)</v>
          </cell>
        </row>
        <row r="216">
          <cell r="C216">
            <v>173316</v>
          </cell>
          <cell r="D216" t="str">
            <v>孟鲁司特钠片</v>
          </cell>
          <cell r="E216" t="str">
            <v>10mgx12片</v>
          </cell>
          <cell r="F216" t="str">
            <v>鲁南厚普</v>
          </cell>
          <cell r="G216" t="str">
            <v>盒</v>
          </cell>
          <cell r="H216" t="str">
            <v>买二得三</v>
          </cell>
        </row>
        <row r="217">
          <cell r="C217">
            <v>173315</v>
          </cell>
          <cell r="D217" t="str">
            <v>孟鲁司特钠咀嚼片</v>
          </cell>
          <cell r="E217" t="str">
            <v>5mgx12片</v>
          </cell>
          <cell r="F217" t="str">
            <v>鲁南厚普</v>
          </cell>
          <cell r="G217" t="str">
            <v>盒</v>
          </cell>
          <cell r="H217" t="str">
            <v>买二得三</v>
          </cell>
        </row>
        <row r="218">
          <cell r="C218">
            <v>173317</v>
          </cell>
          <cell r="D218" t="str">
            <v>瑞舒伐他汀钙片</v>
          </cell>
          <cell r="E218" t="str">
            <v>5mgx28片</v>
          </cell>
          <cell r="F218" t="str">
            <v>鲁南厚普</v>
          </cell>
          <cell r="G218" t="str">
            <v>盒</v>
          </cell>
          <cell r="H218" t="str">
            <v>买二得四</v>
          </cell>
        </row>
        <row r="219">
          <cell r="C219">
            <v>205309</v>
          </cell>
          <cell r="D219" t="str">
            <v>首荟通便胶囊</v>
          </cell>
          <cell r="E219" t="str">
            <v>0.35gx12粒</v>
          </cell>
          <cell r="F219" t="str">
            <v>鲁南厚普制药有限公司</v>
          </cell>
          <cell r="G219" t="str">
            <v>盒</v>
          </cell>
          <cell r="H219" t="str">
            <v>买一得二</v>
          </cell>
        </row>
        <row r="220">
          <cell r="C220">
            <v>201264</v>
          </cell>
          <cell r="D220" t="str">
            <v>多维元素片(29)</v>
          </cell>
          <cell r="E220" t="str">
            <v>91片x2瓶（复方）</v>
          </cell>
          <cell r="F220" t="str">
            <v>惠氏制药有限公司</v>
          </cell>
          <cell r="G220" t="str">
            <v>盒</v>
          </cell>
          <cell r="H220" t="str">
            <v>买一盒送毛巾一个。注：有赠品的门店继续做活动。</v>
          </cell>
        </row>
        <row r="221">
          <cell r="C221">
            <v>201495</v>
          </cell>
          <cell r="D221" t="str">
            <v>多维元素片（29-Ⅱ）</v>
          </cell>
          <cell r="E221" t="str">
            <v>91片x2瓶</v>
          </cell>
          <cell r="F221" t="str">
            <v>惠氏制药有限公司</v>
          </cell>
          <cell r="G221" t="str">
            <v>套</v>
          </cell>
          <cell r="H221" t="str">
            <v>买一盒送毛巾一个。注：有赠品的门店继续做活动。</v>
          </cell>
        </row>
        <row r="222">
          <cell r="C222">
            <v>158603</v>
          </cell>
          <cell r="D222" t="str">
            <v>善存小佳维咀嚼片</v>
          </cell>
          <cell r="E222" t="str">
            <v>1.95gx80片(香甜柠檬味)</v>
          </cell>
          <cell r="F222" t="str">
            <v>惠氏制药有限公司</v>
          </cell>
          <cell r="G222" t="str">
            <v>瓶</v>
          </cell>
          <cell r="H222" t="str">
            <v>买二盒送儿童雨伞一把。注：有赠品的门店继续做活动。</v>
          </cell>
        </row>
        <row r="223">
          <cell r="C223">
            <v>163749</v>
          </cell>
          <cell r="D223" t="str">
            <v>钙尔奇氨糖软骨素加钙片</v>
          </cell>
          <cell r="E223" t="str">
            <v>92g(1gx64片+1gx28片)</v>
          </cell>
          <cell r="F223" t="str">
            <v>广东千林健康产业有限公司</v>
          </cell>
          <cell r="G223" t="str">
            <v>盒</v>
          </cell>
          <cell r="H223" t="str">
            <v>买一得二（赠品为92粒装卖品，ID：165433）注：有赠品的门店继续做活动。</v>
          </cell>
        </row>
        <row r="224">
          <cell r="C224">
            <v>87611</v>
          </cell>
          <cell r="D224" t="str">
            <v>维生素C含片</v>
          </cell>
          <cell r="E224" t="str">
            <v>0.65gx30片草莓味</v>
          </cell>
          <cell r="F224" t="str">
            <v>江苏艾兰得</v>
          </cell>
          <cell r="G224" t="str">
            <v>盒</v>
          </cell>
          <cell r="H224" t="str">
            <v>换购价：9.9元</v>
          </cell>
        </row>
        <row r="225">
          <cell r="C225">
            <v>60572</v>
          </cell>
          <cell r="D225" t="str">
            <v>维生素C含片</v>
          </cell>
          <cell r="E225" t="str">
            <v>0.65gx30片(桔子味)</v>
          </cell>
          <cell r="F225" t="str">
            <v>江苏艾兰得</v>
          </cell>
          <cell r="G225" t="str">
            <v>盒</v>
          </cell>
          <cell r="H225" t="str">
            <v>换购价：9.9元</v>
          </cell>
        </row>
        <row r="226">
          <cell r="C226">
            <v>191142</v>
          </cell>
          <cell r="D226" t="str">
            <v>血糖血尿酸测试仪</v>
          </cell>
          <cell r="E226" t="str">
            <v>5DU-1型</v>
          </cell>
          <cell r="F226" t="str">
            <v>北京怡成生物电子技术股份有限公司</v>
          </cell>
          <cell r="G226" t="str">
            <v>台</v>
          </cell>
          <cell r="H226" t="str">
            <v>会员特价：198元/盒</v>
          </cell>
        </row>
        <row r="227">
          <cell r="C227">
            <v>112213</v>
          </cell>
          <cell r="D227" t="str">
            <v>复方碳酸钙泡腾颗粒</v>
          </cell>
          <cell r="E227" t="str">
            <v>1.5gx30袋</v>
          </cell>
          <cell r="F227" t="str">
            <v>山东达因海洋生物制药股份有限公司</v>
          </cell>
          <cell r="G227" t="str">
            <v>盒</v>
          </cell>
          <cell r="H227" t="str">
            <v>买二得三，赠品ID：9914012 复方碳酸钙泡腾颗粒  15袋.注：有赠品的门店继续做活动。</v>
          </cell>
        </row>
        <row r="228">
          <cell r="C228">
            <v>117756</v>
          </cell>
          <cell r="D228" t="str">
            <v>他达拉非片(希爱力)</v>
          </cell>
          <cell r="E228" t="str">
            <v>20mg*8片</v>
          </cell>
          <cell r="F228" t="str">
            <v>LillydelCaribeinc(波多黎各)</v>
          </cell>
          <cell r="G228" t="str">
            <v>盒</v>
          </cell>
          <cell r="H228" t="str">
            <v>买一得二[赠品为卖品，20mgx1粒装(ID:101716  138元)一盒]</v>
          </cell>
        </row>
        <row r="229">
          <cell r="C229">
            <v>141310</v>
          </cell>
          <cell r="D229" t="str">
            <v>他达拉非片(希爱力)</v>
          </cell>
          <cell r="E229" t="str">
            <v>5mg*28片</v>
          </cell>
          <cell r="F229" t="str">
            <v>LillydelCaribeinc(波多黎各)</v>
          </cell>
          <cell r="G229" t="str">
            <v>盒</v>
          </cell>
          <cell r="H229" t="str">
            <v>买一得二[赠品为卖品，20mgx1粒装(ID:101716  138元)一盒]；</v>
          </cell>
        </row>
        <row r="230">
          <cell r="C230">
            <v>192440</v>
          </cell>
          <cell r="D230" t="str">
            <v>吗替麦考酚酯分散片</v>
          </cell>
          <cell r="E230" t="str">
            <v>0.25gx4板x10片</v>
          </cell>
          <cell r="F230" t="str">
            <v>昆明贝克</v>
          </cell>
          <cell r="G230" t="str">
            <v>盒</v>
          </cell>
          <cell r="H230" t="str">
            <v>买3得4（原装）</v>
          </cell>
        </row>
        <row r="231">
          <cell r="C231">
            <v>184369</v>
          </cell>
          <cell r="D231" t="str">
            <v>类人胶原蛋白敷料</v>
          </cell>
          <cell r="E231" t="str">
            <v>HCD02421椭圆形5片</v>
          </cell>
          <cell r="F231" t="str">
            <v>陕西巨子生物技术有限公司</v>
          </cell>
          <cell r="G231" t="str">
            <v>盒</v>
          </cell>
          <cell r="H231" t="str">
            <v>①买两盒原价第三盒享受半价（3盒8.3折）；                           ②买四送一（原品）</v>
          </cell>
        </row>
        <row r="232">
          <cell r="C232">
            <v>188909</v>
          </cell>
          <cell r="D232" t="str">
            <v>复方氨基酸胶囊（8-11）</v>
          </cell>
          <cell r="E232" t="str">
            <v>0.35gx12粒</v>
          </cell>
          <cell r="F232" t="str">
            <v>深圳万和制药有限公司</v>
          </cell>
          <cell r="G232" t="str">
            <v>盒</v>
          </cell>
          <cell r="H232" t="str">
            <v>买四得五</v>
          </cell>
        </row>
        <row r="233">
          <cell r="C233">
            <v>163225</v>
          </cell>
          <cell r="D233" t="str">
            <v>（吸入用布地奈德混悬液）普米克令舒 2ml:1mg</v>
          </cell>
          <cell r="E233" t="str">
            <v>2ml:1mgx5支</v>
          </cell>
          <cell r="F233" t="str">
            <v>阿斯利康制药有限公司</v>
          </cell>
          <cell r="G233" t="str">
            <v>盒</v>
          </cell>
          <cell r="H233" t="str">
            <v>一次性购6袋立省138元</v>
          </cell>
        </row>
        <row r="234">
          <cell r="C234">
            <v>196639</v>
          </cell>
          <cell r="D234" t="str">
            <v>（达格列净片)安达唐</v>
          </cell>
          <cell r="E234" t="str">
            <v>10mgx10片x3板</v>
          </cell>
          <cell r="F234" t="str">
            <v>阿斯利康制药有限公司</v>
          </cell>
          <cell r="G234" t="str">
            <v>盒</v>
          </cell>
          <cell r="H234" t="str">
            <v>套餐1：一次性购3立减30元</v>
          </cell>
        </row>
        <row r="235">
          <cell r="H235" t="str">
            <v>套餐2：一次性购6+0.01多得2盒（封顶）</v>
          </cell>
        </row>
        <row r="236">
          <cell r="C236">
            <v>39495</v>
          </cell>
          <cell r="D236" t="str">
            <v>（艾司奥美拉唑镁肠溶胶囊)耐信</v>
          </cell>
          <cell r="E236" t="str">
            <v>40mgx7片</v>
          </cell>
          <cell r="F236" t="str">
            <v>阿斯利康制药有限公司</v>
          </cell>
          <cell r="G236" t="str">
            <v>盒</v>
          </cell>
          <cell r="H236" t="str">
            <v>一次性购3+0.01多得1盒（封顶）</v>
          </cell>
        </row>
        <row r="237">
          <cell r="C237">
            <v>44460</v>
          </cell>
          <cell r="D237" t="str">
            <v>（艾司奥美拉唑镁肠溶胶囊)耐信</v>
          </cell>
          <cell r="E237" t="str">
            <v>20mgx7片</v>
          </cell>
          <cell r="F237" t="str">
            <v>阿斯利康制药有限公司</v>
          </cell>
          <cell r="G237" t="str">
            <v>盒</v>
          </cell>
          <cell r="H237" t="str">
            <v>一次性购3+0.01多得1盒（封顶）</v>
          </cell>
        </row>
        <row r="238">
          <cell r="C238">
            <v>182411</v>
          </cell>
          <cell r="D238" t="str">
            <v>（沙格列汀)安立泽</v>
          </cell>
          <cell r="E238" t="str">
            <v>5mgx30片</v>
          </cell>
          <cell r="F238" t="str">
            <v>阿斯利康制药有限公司</v>
          </cell>
          <cell r="G238" t="str">
            <v>盒</v>
          </cell>
          <cell r="H238" t="str">
            <v>套餐1：一次性购3+0.01多得1盒；</v>
          </cell>
        </row>
        <row r="239">
          <cell r="H239" t="str">
            <v>套餐2：一次性购6+0.01多得3盒（封顶）</v>
          </cell>
        </row>
        <row r="240">
          <cell r="C240">
            <v>45512</v>
          </cell>
          <cell r="D240" t="str">
            <v>（奥美拉唑片）洛赛克</v>
          </cell>
          <cell r="E240" t="str">
            <v>20mgx7片x2板</v>
          </cell>
          <cell r="F240" t="str">
            <v>阿斯利康制药有限公司</v>
          </cell>
          <cell r="G240" t="str">
            <v>盒</v>
          </cell>
          <cell r="H240" t="str">
            <v>套餐1：一次性购3+0.01多得1盒</v>
          </cell>
        </row>
        <row r="242">
          <cell r="C242">
            <v>190513</v>
          </cell>
          <cell r="D242" t="str">
            <v>厄贝沙坦片（安博维）28片装</v>
          </cell>
          <cell r="E242" t="str">
            <v>0.15gx7片x4板</v>
          </cell>
          <cell r="F242" t="str">
            <v>赛诺菲(杭州)制药有限公司</v>
          </cell>
          <cell r="G242" t="str">
            <v>盒</v>
          </cell>
          <cell r="H242" t="str">
            <v>一次购买三大包装送一盒7片装（货品ID:16185)</v>
          </cell>
        </row>
        <row r="243">
          <cell r="C243">
            <v>190514</v>
          </cell>
          <cell r="D243" t="str">
            <v>厄贝沙坦氢氯噻嗪片（安博诺）28片装</v>
          </cell>
          <cell r="E243" t="str">
            <v>150mg:12.5mgx7片x4板</v>
          </cell>
          <cell r="F243" t="str">
            <v>赛诺菲(杭州)制药有限公司</v>
          </cell>
          <cell r="G243" t="str">
            <v>盒</v>
          </cell>
          <cell r="H243" t="str">
            <v>一次购买三大包装送一盒7片装（货品ID:38929)</v>
          </cell>
        </row>
        <row r="244">
          <cell r="C244">
            <v>182824</v>
          </cell>
          <cell r="D244" t="str">
            <v>硫酸氢氯吡格雷片（波立维）28片装</v>
          </cell>
          <cell r="E244" t="str">
            <v>75mgx28片</v>
          </cell>
          <cell r="F244" t="str">
            <v>赛诺菲(杭州)制药有限公司</v>
          </cell>
          <cell r="G244" t="str">
            <v>盒</v>
          </cell>
          <cell r="H244" t="str">
            <v>一次购买三大包装送一盒7片装（货品ID:30333)</v>
          </cell>
        </row>
        <row r="245">
          <cell r="C245">
            <v>204069</v>
          </cell>
          <cell r="D245" t="str">
            <v>盐酸坦洛新缓释片</v>
          </cell>
          <cell r="E245" t="str">
            <v>0.2mgx20片</v>
          </cell>
          <cell r="F245" t="str">
            <v>昆明积大制药有限公司</v>
          </cell>
          <cell r="G245" t="str">
            <v>盒</v>
          </cell>
          <cell r="H245" t="str">
            <v>买三得四（赠品为卖品）</v>
          </cell>
        </row>
        <row r="246">
          <cell r="C246">
            <v>201676</v>
          </cell>
          <cell r="D246" t="str">
            <v>肌苷口服溶液</v>
          </cell>
          <cell r="E246" t="str">
            <v>10ml:0.2gx6支</v>
          </cell>
          <cell r="F246" t="str">
            <v>广西南宁百会药业集团有限公司</v>
          </cell>
          <cell r="G246" t="str">
            <v>盒</v>
          </cell>
          <cell r="H246" t="str">
            <v>换购价：9.9元</v>
          </cell>
        </row>
        <row r="247">
          <cell r="C247">
            <v>206519</v>
          </cell>
          <cell r="D247" t="str">
            <v>医用冷敷护理凝胶</v>
          </cell>
          <cell r="E247" t="str">
            <v>成人护理型 50g</v>
          </cell>
          <cell r="F247" t="str">
            <v>福建省海乐威生物工程有限公司</v>
          </cell>
          <cell r="G247" t="str">
            <v>支</v>
          </cell>
          <cell r="H247" t="str">
            <v>换购价：9.9元</v>
          </cell>
        </row>
        <row r="248">
          <cell r="C248">
            <v>140679</v>
          </cell>
          <cell r="D248" t="str">
            <v>生理性海水鼻腔喷雾器</v>
          </cell>
          <cell r="E248" t="str">
            <v>50ml</v>
          </cell>
          <cell r="F248" t="str">
            <v>浙江朗柯生物工程有限公司</v>
          </cell>
          <cell r="G248" t="str">
            <v>瓶</v>
          </cell>
          <cell r="H248" t="str">
            <v>第二瓶半价</v>
          </cell>
        </row>
        <row r="249">
          <cell r="C249">
            <v>161888</v>
          </cell>
          <cell r="D249" t="str">
            <v>生理性海水鼻腔喷雾器</v>
          </cell>
          <cell r="E249" t="str">
            <v>50ml（宝贝分享）</v>
          </cell>
          <cell r="F249" t="str">
            <v>浙江朗柯生物工程有限公司</v>
          </cell>
          <cell r="G249" t="str">
            <v>瓶</v>
          </cell>
          <cell r="H249" t="str">
            <v>第二瓶半价</v>
          </cell>
        </row>
        <row r="250">
          <cell r="C250">
            <v>178401</v>
          </cell>
          <cell r="D250" t="str">
            <v>生理性海水鼻腔喷雾器（雷特伯恩）</v>
          </cell>
          <cell r="E250" t="str">
            <v>30mL</v>
          </cell>
          <cell r="F250" t="str">
            <v>浙江朗柯生物工程有限公司</v>
          </cell>
          <cell r="G250" t="str">
            <v>瓶</v>
          </cell>
          <cell r="H250" t="str">
            <v>第二瓶半价</v>
          </cell>
        </row>
        <row r="251">
          <cell r="C251">
            <v>180987</v>
          </cell>
          <cell r="D251" t="str">
            <v>可调式鼻腔清洗器</v>
          </cell>
          <cell r="E251" t="str">
            <v>75ml双喷雾化</v>
          </cell>
          <cell r="F251" t="str">
            <v>浙江朗柯生物工程有限公司</v>
          </cell>
          <cell r="G251" t="str">
            <v>盒</v>
          </cell>
          <cell r="H251" t="str">
            <v>第二瓶半价</v>
          </cell>
        </row>
        <row r="252">
          <cell r="C252">
            <v>204485</v>
          </cell>
          <cell r="D252" t="str">
            <v>格列美脲片</v>
          </cell>
          <cell r="E252" t="str">
            <v>2mgx60片</v>
          </cell>
          <cell r="F252" t="str">
            <v>赛诺菲安万特(北京)制药有限公司</v>
          </cell>
          <cell r="G252" t="str">
            <v>盒</v>
          </cell>
          <cell r="H252" t="str">
            <v>买二得三[赠品为：格列美脲片 2mgx15片，卖品 ID:49186]</v>
          </cell>
        </row>
        <row r="253">
          <cell r="C253">
            <v>117446</v>
          </cell>
          <cell r="D253" t="str">
            <v>吡贝地尔缓释片</v>
          </cell>
          <cell r="E253" t="str">
            <v>50mgx30片</v>
          </cell>
          <cell r="F253" t="str">
            <v>施维雅(天津)制药有限公司</v>
          </cell>
          <cell r="G253" t="str">
            <v>盒</v>
          </cell>
          <cell r="H253" t="str">
            <v>买5得6，买10得13（赠品为卖品）</v>
          </cell>
        </row>
        <row r="254">
          <cell r="C254">
            <v>182338</v>
          </cell>
          <cell r="D254" t="str">
            <v>硫酸羟氯喹片</v>
          </cell>
          <cell r="E254" t="str">
            <v>0.2gx10片</v>
          </cell>
          <cell r="F254" t="str">
            <v>西班牙Sanofi-Aventis SA</v>
          </cell>
          <cell r="G254" t="str">
            <v>盒</v>
          </cell>
          <cell r="H254" t="str">
            <v>买5得6，买10得13（赠品为卖品）</v>
          </cell>
        </row>
        <row r="255">
          <cell r="C255">
            <v>144502</v>
          </cell>
          <cell r="D255" t="str">
            <v>盐酸氨基葡萄糖胶囊(奥泰灵)</v>
          </cell>
          <cell r="E255" t="str">
            <v>0.75gx60粒</v>
          </cell>
          <cell r="F255" t="str">
            <v>澳美制药厂</v>
          </cell>
          <cell r="G255" t="str">
            <v>盒</v>
          </cell>
          <cell r="H255" t="str">
            <v>会员特价：149元</v>
          </cell>
        </row>
        <row r="256">
          <cell r="C256">
            <v>203191</v>
          </cell>
          <cell r="D256" t="str">
            <v>盐酸氨基葡萄糖胶囊</v>
          </cell>
          <cell r="E256" t="str">
            <v>0.75gx90粒</v>
          </cell>
          <cell r="F256" t="str">
            <v>澳美制药厂</v>
          </cell>
          <cell r="G256" t="str">
            <v>盒</v>
          </cell>
          <cell r="H256" t="str">
            <v>买二得三（赠品为卖品）</v>
          </cell>
        </row>
        <row r="257">
          <cell r="C257">
            <v>166997</v>
          </cell>
          <cell r="D257" t="str">
            <v>灸热贴</v>
          </cell>
          <cell r="E257" t="str">
            <v>HC-D风湿贴x2贴</v>
          </cell>
          <cell r="F257" t="str">
            <v>济南汉磁生物科技有限公司</v>
          </cell>
          <cell r="G257" t="str">
            <v>盒</v>
          </cell>
          <cell r="H257" t="str">
            <v>第二瓶半价</v>
          </cell>
        </row>
        <row r="258">
          <cell r="C258">
            <v>166999</v>
          </cell>
          <cell r="D258" t="str">
            <v>灸热贴</v>
          </cell>
          <cell r="E258" t="str">
            <v>HC-E骨质增生贴x2贴</v>
          </cell>
          <cell r="F258" t="str">
            <v>济南汉磁生物科技有限公司</v>
          </cell>
          <cell r="G258" t="str">
            <v>盒</v>
          </cell>
          <cell r="H258" t="str">
            <v>第二瓶半价</v>
          </cell>
        </row>
        <row r="259">
          <cell r="C259">
            <v>166994</v>
          </cell>
          <cell r="D259" t="str">
            <v>灸热贴</v>
          </cell>
          <cell r="E259" t="str">
            <v>HC-B肩痛贴x2贴</v>
          </cell>
          <cell r="F259" t="str">
            <v>济南汉磁生物科技有限公司</v>
          </cell>
          <cell r="G259" t="str">
            <v>盒</v>
          </cell>
          <cell r="H259" t="str">
            <v>第二瓶半价</v>
          </cell>
        </row>
        <row r="260">
          <cell r="C260">
            <v>166996</v>
          </cell>
          <cell r="D260" t="str">
            <v>灸热贴</v>
          </cell>
          <cell r="E260" t="str">
            <v>HC-A颈痛贴x2贴</v>
          </cell>
          <cell r="F260" t="str">
            <v>济南汉磁生物科技有限公司</v>
          </cell>
          <cell r="G260" t="str">
            <v>盒</v>
          </cell>
          <cell r="H260" t="str">
            <v>第二瓶半价</v>
          </cell>
        </row>
        <row r="261">
          <cell r="C261">
            <v>166998</v>
          </cell>
          <cell r="D261" t="str">
            <v>灸热贴</v>
          </cell>
          <cell r="E261" t="str">
            <v>HC-F痛经贴x2贴</v>
          </cell>
          <cell r="F261" t="str">
            <v>济南汉磁生物科技有限公司</v>
          </cell>
          <cell r="G261" t="str">
            <v>盒</v>
          </cell>
          <cell r="H261" t="str">
            <v>第二瓶半价</v>
          </cell>
        </row>
        <row r="262">
          <cell r="C262">
            <v>167000</v>
          </cell>
          <cell r="D262" t="str">
            <v>灸热贴</v>
          </cell>
          <cell r="E262" t="str">
            <v>HC-I强效型x2贴</v>
          </cell>
          <cell r="F262" t="str">
            <v>济南汉磁生物科技有限公司</v>
          </cell>
          <cell r="G262" t="str">
            <v>盒</v>
          </cell>
          <cell r="H262" t="str">
            <v>第二瓶半价</v>
          </cell>
        </row>
        <row r="263">
          <cell r="C263">
            <v>166995</v>
          </cell>
          <cell r="D263" t="str">
            <v>灸热贴</v>
          </cell>
          <cell r="E263" t="str">
            <v>HC-C腰痛贴x2贴</v>
          </cell>
          <cell r="F263" t="str">
            <v>济南汉磁生物科技有限公司</v>
          </cell>
          <cell r="G263" t="str">
            <v>盒</v>
          </cell>
          <cell r="H263" t="str">
            <v>第二瓶半价</v>
          </cell>
        </row>
        <row r="264">
          <cell r="C264">
            <v>169354</v>
          </cell>
          <cell r="D264" t="str">
            <v>瑞舒伐他汀钙片（可定）</v>
          </cell>
          <cell r="E264" t="str">
            <v>10mgx7片x4板</v>
          </cell>
          <cell r="F264" t="str">
            <v>阿斯利康</v>
          </cell>
          <cell r="G264" t="str">
            <v>盒</v>
          </cell>
          <cell r="H264" t="str">
            <v>一次性购买6盒+0.01元多得6盒</v>
          </cell>
        </row>
        <row r="265">
          <cell r="C265">
            <v>169350</v>
          </cell>
          <cell r="D265" t="str">
            <v>（琥珀酸美托洛尔缓释片）倍他乐克</v>
          </cell>
          <cell r="E265" t="str">
            <v>47.5mgx7片x4板</v>
          </cell>
          <cell r="F265" t="str">
            <v>阿斯利康</v>
          </cell>
          <cell r="G265" t="str">
            <v>盒</v>
          </cell>
          <cell r="H265" t="str">
            <v>一次性购买3盒+0.01元多得1盒</v>
          </cell>
        </row>
        <row r="266">
          <cell r="C266">
            <v>137713</v>
          </cell>
          <cell r="D266" t="str">
            <v>（替格瑞洛)倍林达</v>
          </cell>
          <cell r="E266" t="str">
            <v>90mgx14片（包衣片）</v>
          </cell>
          <cell r="F266" t="str">
            <v>阿斯利康制药</v>
          </cell>
          <cell r="G266" t="str">
            <v>盒</v>
          </cell>
          <cell r="H266" t="str">
            <v>一次性购买12盒+0.01元多得4盒</v>
          </cell>
        </row>
        <row r="267">
          <cell r="C267">
            <v>195987</v>
          </cell>
          <cell r="D267" t="str">
            <v>疤痕凝胶(默氏美芭克)</v>
          </cell>
          <cell r="E267" t="str">
            <v>20g</v>
          </cell>
          <cell r="F267" t="str">
            <v>湖南德禧医疗科技有限公司</v>
          </cell>
          <cell r="G267" t="str">
            <v>盒</v>
          </cell>
          <cell r="H267" t="str">
            <v>买一得二（赠品ID：9914792消毒抗菌凝胶一支，送完为止）</v>
          </cell>
        </row>
        <row r="268">
          <cell r="C268">
            <v>196596</v>
          </cell>
          <cell r="D268" t="str">
            <v>冷敷凝胶(默氏净斑)</v>
          </cell>
          <cell r="E268" t="str">
            <v>35g(斑性肌肤型)</v>
          </cell>
          <cell r="F268" t="str">
            <v>湖南德禧医疗科技有限公司</v>
          </cell>
          <cell r="G268" t="str">
            <v>盒</v>
          </cell>
        </row>
        <row r="269">
          <cell r="C269">
            <v>196594</v>
          </cell>
          <cell r="D269" t="str">
            <v>冷敷凝胶(默氏痘立克)</v>
          </cell>
          <cell r="E269" t="str">
            <v>15g(痘性肌肤型)</v>
          </cell>
          <cell r="F269" t="str">
            <v>湖南德禧医疗科技有限公司</v>
          </cell>
          <cell r="G269" t="str">
            <v>盒</v>
          </cell>
        </row>
        <row r="270">
          <cell r="C270">
            <v>196593</v>
          </cell>
          <cell r="D270" t="str">
            <v>伤口护理软膏(默氏靓甲王)</v>
          </cell>
          <cell r="E270" t="str">
            <v>20g(CO-02型)</v>
          </cell>
          <cell r="F270" t="str">
            <v>湖南德禧医疗科技有限公司</v>
          </cell>
          <cell r="G270" t="str">
            <v>盒</v>
          </cell>
        </row>
        <row r="271">
          <cell r="C271">
            <v>195982</v>
          </cell>
          <cell r="D271" t="str">
            <v>冷敷液(默氏狐克)</v>
          </cell>
          <cell r="E271" t="str">
            <v>35ml(CS-01型)</v>
          </cell>
          <cell r="F271" t="str">
            <v>湖南德禧医疗科技有限公司</v>
          </cell>
          <cell r="G271" t="str">
            <v>盒</v>
          </cell>
        </row>
        <row r="272">
          <cell r="C272">
            <v>195941</v>
          </cell>
          <cell r="D272" t="str">
            <v>冷敷凝胶(余伯年芦荟胶)</v>
          </cell>
          <cell r="E272" t="str">
            <v>150g(快康型)</v>
          </cell>
          <cell r="F272" t="str">
            <v>湖南德禧医疗科技有限公司</v>
          </cell>
          <cell r="G272" t="str">
            <v>瓶</v>
          </cell>
        </row>
        <row r="273">
          <cell r="C273">
            <v>195010</v>
          </cell>
          <cell r="D273" t="str">
            <v>液体敷料(余伯年橄榄荟)</v>
          </cell>
          <cell r="E273" t="str">
            <v>150ml（LD-04型）</v>
          </cell>
          <cell r="F273" t="str">
            <v>湖南德禧医疗科技有限公司</v>
          </cell>
          <cell r="G273" t="str">
            <v>瓶</v>
          </cell>
        </row>
        <row r="274">
          <cell r="C274">
            <v>195928</v>
          </cell>
          <cell r="D274" t="str">
            <v>液体敷料(余伯年宝宝红屁屁)</v>
          </cell>
          <cell r="E274" t="str">
            <v>20ml(LD-07型)</v>
          </cell>
          <cell r="F274" t="str">
            <v>湖南德禧医疗科技有限公司</v>
          </cell>
          <cell r="G274" t="str">
            <v>盒</v>
          </cell>
        </row>
        <row r="275">
          <cell r="C275">
            <v>195004</v>
          </cell>
          <cell r="D275" t="str">
            <v>液体敷料(余伯年宝宝橄榄润)</v>
          </cell>
          <cell r="E275" t="str">
            <v>50ml（LD-06型）</v>
          </cell>
          <cell r="F275" t="str">
            <v>湖南德禧医疗科技有限公司</v>
          </cell>
          <cell r="G275" t="str">
            <v>瓶</v>
          </cell>
        </row>
        <row r="276">
          <cell r="C276">
            <v>195990</v>
          </cell>
          <cell r="D276" t="str">
            <v>口腔溃疡含漱液(默氏漱口清)</v>
          </cell>
          <cell r="E276" t="str">
            <v>200ml</v>
          </cell>
          <cell r="F276" t="str">
            <v>湖南德禧医疗科技有限公司</v>
          </cell>
          <cell r="G276" t="str">
            <v>瓶</v>
          </cell>
        </row>
        <row r="277">
          <cell r="C277">
            <v>195013</v>
          </cell>
          <cell r="D277" t="str">
            <v>伤口护理软膏(余伯年润手宝)</v>
          </cell>
          <cell r="E277" t="str">
            <v>40g(C0-04型)</v>
          </cell>
          <cell r="F277" t="str">
            <v>湖南德禧医疗科技有限公司</v>
          </cell>
          <cell r="G277" t="str">
            <v>支</v>
          </cell>
        </row>
        <row r="278">
          <cell r="C278">
            <v>195932</v>
          </cell>
          <cell r="D278" t="str">
            <v>伤口护理软膏(余伯年肤裂宁)</v>
          </cell>
          <cell r="E278" t="str">
            <v>100g(CO-03型)</v>
          </cell>
          <cell r="F278" t="str">
            <v>湖南德禧医疗科技有限公司</v>
          </cell>
          <cell r="G278" t="str">
            <v>盒</v>
          </cell>
        </row>
        <row r="279">
          <cell r="C279">
            <v>195929</v>
          </cell>
          <cell r="D279" t="str">
            <v>冷敷液(余伯年藿香风油清)</v>
          </cell>
          <cell r="E279" t="str">
            <v>6ml(CS-03型)</v>
          </cell>
          <cell r="F279" t="str">
            <v>湖南德禧医疗科技有限公司</v>
          </cell>
          <cell r="G279" t="str">
            <v>瓶</v>
          </cell>
        </row>
        <row r="280">
          <cell r="C280">
            <v>195009</v>
          </cell>
          <cell r="D280" t="str">
            <v>伤口护理软膏(余伯年宝宝润唇)</v>
          </cell>
          <cell r="E280" t="str">
            <v>5g（CO-08型）</v>
          </cell>
          <cell r="F280" t="str">
            <v>湖南德禧医疗科技有限公司</v>
          </cell>
          <cell r="G280" t="str">
            <v>支</v>
          </cell>
        </row>
        <row r="281">
          <cell r="C281">
            <v>195005</v>
          </cell>
          <cell r="D281" t="str">
            <v>液体敷料(余伯年甘油宝)</v>
          </cell>
          <cell r="E281" t="str">
            <v>120ml（LD-02型）</v>
          </cell>
          <cell r="F281" t="str">
            <v>湖南德禧医疗科技有限公司</v>
          </cell>
          <cell r="G281" t="str">
            <v>瓶</v>
          </cell>
        </row>
        <row r="282">
          <cell r="C282">
            <v>186608</v>
          </cell>
          <cell r="D282" t="str">
            <v>口服补液盐Ⅲ</v>
          </cell>
          <cell r="E282" t="str">
            <v>5.125gx5袋</v>
          </cell>
          <cell r="F282" t="str">
            <v>西安安健药业有限公司</v>
          </cell>
          <cell r="G282" t="str">
            <v>盒</v>
          </cell>
          <cell r="H282" t="str">
            <v>第二盒立省5元</v>
          </cell>
        </row>
        <row r="283">
          <cell r="C283">
            <v>178937</v>
          </cell>
          <cell r="D283" t="str">
            <v>小儿布洛芬栓</v>
          </cell>
          <cell r="E283" t="str">
            <v>50mgx3粒</v>
          </cell>
          <cell r="F283" t="str">
            <v>山西达英儿童制药有限公司</v>
          </cell>
          <cell r="G283" t="str">
            <v>盒</v>
          </cell>
          <cell r="H283" t="str">
            <v>买一得二（原装）【赠品为考核价0.01元】</v>
          </cell>
        </row>
        <row r="284">
          <cell r="C284">
            <v>142709</v>
          </cell>
          <cell r="D284" t="str">
            <v>苯磺酸氨氯地平片</v>
          </cell>
          <cell r="E284" t="str">
            <v>5mgx21片</v>
          </cell>
          <cell r="F284" t="str">
            <v>江西制药有限责任公司</v>
          </cell>
          <cell r="G284" t="str">
            <v>盒</v>
          </cell>
          <cell r="H284" t="str">
            <v>买4得5（原装）</v>
          </cell>
        </row>
        <row r="285">
          <cell r="C285">
            <v>157343</v>
          </cell>
          <cell r="D285" t="str">
            <v>阿胶益寿口服液</v>
          </cell>
          <cell r="E285" t="str">
            <v>20mLx14支</v>
          </cell>
          <cell r="F285" t="str">
            <v>江西半边天药业有限公司</v>
          </cell>
          <cell r="G285" t="str">
            <v>盒</v>
          </cell>
          <cell r="H285" t="str">
            <v>买一得二（原装）</v>
          </cell>
        </row>
        <row r="286">
          <cell r="C286">
            <v>189076</v>
          </cell>
          <cell r="D286" t="str">
            <v>感冒清胶囊</v>
          </cell>
          <cell r="E286" t="str">
            <v>0.5gx12粒x2板 </v>
          </cell>
          <cell r="F286" t="str">
            <v>江西药都仁和制药有限公司</v>
          </cell>
          <cell r="G286" t="str">
            <v>盒</v>
          </cell>
          <cell r="H286" t="str">
            <v>买一得二（原装）</v>
          </cell>
        </row>
        <row r="287">
          <cell r="C287">
            <v>167971</v>
          </cell>
          <cell r="D287" t="str">
            <v>明目护眼贴</v>
          </cell>
          <cell r="E287" t="str">
            <v>月牙形7cmx3.5cm2贴x15袋（女士用）</v>
          </cell>
          <cell r="F287" t="str">
            <v>青海奇力康医疗器械有限公司</v>
          </cell>
          <cell r="G287" t="str">
            <v>盒</v>
          </cell>
          <cell r="H287" t="str">
            <v>买一得二（原装）</v>
          </cell>
        </row>
        <row r="288">
          <cell r="C288">
            <v>167972</v>
          </cell>
          <cell r="D288" t="str">
            <v>明目护眼贴</v>
          </cell>
          <cell r="E288" t="str">
            <v>椭圆形6cmx4cm2贴x15袋（青少年用）</v>
          </cell>
          <cell r="F288" t="str">
            <v>青海奇力康医疗器械有限公司</v>
          </cell>
          <cell r="G288" t="str">
            <v>盒</v>
          </cell>
          <cell r="H288" t="str">
            <v>买一得二（原装）</v>
          </cell>
        </row>
        <row r="289">
          <cell r="C289">
            <v>155346</v>
          </cell>
          <cell r="D289" t="str">
            <v>明目护眼贴</v>
          </cell>
          <cell r="E289" t="str">
            <v>椭圆形7cmx5.5cm15袋x2贴（中老年用）</v>
          </cell>
          <cell r="F289" t="str">
            <v>青海奇力康医疗器械有限公司</v>
          </cell>
          <cell r="G289" t="str">
            <v>盒</v>
          </cell>
          <cell r="H289" t="str">
            <v>买一得二（原装）</v>
          </cell>
        </row>
        <row r="290">
          <cell r="C290">
            <v>142674</v>
          </cell>
          <cell r="D290" t="str">
            <v>三维葡磷钙咀嚼片</v>
          </cell>
          <cell r="E290" t="str">
            <v>100片</v>
          </cell>
          <cell r="F290" t="str">
            <v>江西制药有限责任公司</v>
          </cell>
          <cell r="G290" t="str">
            <v>盒</v>
          </cell>
          <cell r="H290" t="str">
            <v>买一得二（原装）</v>
          </cell>
        </row>
        <row r="291">
          <cell r="C291">
            <v>71230</v>
          </cell>
          <cell r="D291" t="str">
            <v>肾脾双补口服液</v>
          </cell>
          <cell r="E291" t="str">
            <v>10mlx20支</v>
          </cell>
          <cell r="F291" t="str">
            <v>江西药都仁和制药有限公司</v>
          </cell>
          <cell r="G291" t="str">
            <v>盒</v>
          </cell>
          <cell r="H291" t="str">
            <v>买一得二（原装）</v>
          </cell>
        </row>
        <row r="292">
          <cell r="C292">
            <v>151981</v>
          </cell>
          <cell r="D292" t="str">
            <v>维生素C咀嚼片</v>
          </cell>
          <cell r="E292" t="str">
            <v>0.1gx80片</v>
          </cell>
          <cell r="F292" t="str">
            <v>江西新赣江药业有限公司</v>
          </cell>
          <cell r="G292" t="str">
            <v>盒</v>
          </cell>
          <cell r="H292" t="str">
            <v>买一得二（原装）</v>
          </cell>
        </row>
        <row r="293">
          <cell r="C293">
            <v>156696</v>
          </cell>
          <cell r="D293" t="str">
            <v>壮腰健肾片</v>
          </cell>
          <cell r="E293" t="str">
            <v>18片x4板</v>
          </cell>
          <cell r="F293" t="str">
            <v>景忠山国药(唐山)有限公司(原：唐山景忠山药业)</v>
          </cell>
          <cell r="G293" t="str">
            <v>盒</v>
          </cell>
          <cell r="H293" t="str">
            <v>买一得二（原装）</v>
          </cell>
        </row>
        <row r="294">
          <cell r="C294">
            <v>201807</v>
          </cell>
          <cell r="D294" t="str">
            <v>碳酸钙维D3元素片(4)(金钙尔奇D)</v>
          </cell>
          <cell r="E294" t="str">
            <v>600mgx72片</v>
          </cell>
          <cell r="F294" t="str">
            <v>惠氏制药有限公司</v>
          </cell>
          <cell r="G294" t="str">
            <v>盒</v>
          </cell>
          <cell r="H294" t="str">
            <v>第二瓶半价</v>
          </cell>
        </row>
        <row r="295">
          <cell r="C295">
            <v>131175</v>
          </cell>
          <cell r="D295" t="str">
            <v>瑞舒伐他汀钙片</v>
          </cell>
          <cell r="E295" t="str">
            <v>10mgx7片</v>
          </cell>
          <cell r="F295" t="str">
            <v>南京先声东元制药有限公司</v>
          </cell>
          <cell r="G295" t="str">
            <v>盒</v>
          </cell>
          <cell r="H295" t="str">
            <v>买4得5（原装）</v>
          </cell>
        </row>
        <row r="296">
          <cell r="C296">
            <v>172829</v>
          </cell>
          <cell r="D296" t="str">
            <v>瑞舒伐他汀钙片</v>
          </cell>
          <cell r="E296" t="str">
            <v>10mgx12片</v>
          </cell>
          <cell r="F296" t="str">
            <v>南京先声东元制药有限公司</v>
          </cell>
          <cell r="G296" t="str">
            <v>盒</v>
          </cell>
          <cell r="H296" t="str">
            <v>买3得4（原装）</v>
          </cell>
        </row>
        <row r="297">
          <cell r="C297">
            <v>190519</v>
          </cell>
          <cell r="D297" t="str">
            <v>瑞舒伐他汀钙片</v>
          </cell>
          <cell r="E297" t="str">
            <v>10mgx7片x4板</v>
          </cell>
          <cell r="F297" t="str">
            <v>南京先声东元制药有限公司</v>
          </cell>
          <cell r="G297" t="str">
            <v>盒</v>
          </cell>
          <cell r="H297" t="str">
            <v>买3得4（原装）</v>
          </cell>
        </row>
        <row r="298">
          <cell r="C298">
            <v>195219</v>
          </cell>
          <cell r="D298" t="str">
            <v>苯磺酸左氨氯地平片</v>
          </cell>
          <cell r="E298" t="str">
            <v>2.5mgx21片</v>
          </cell>
          <cell r="F298" t="str">
            <v>先声药业有限公司(原：海南先声药业有限公司)</v>
          </cell>
          <cell r="G298" t="str">
            <v>盒</v>
          </cell>
          <cell r="H298" t="str">
            <v>买2得3[赠品为28粒装（组合ID:9914212)]</v>
          </cell>
        </row>
        <row r="299">
          <cell r="C299">
            <v>143364</v>
          </cell>
          <cell r="D299" t="str">
            <v>通天口服液</v>
          </cell>
          <cell r="E299" t="str">
            <v>10mlx12支</v>
          </cell>
          <cell r="F299" t="str">
            <v>太极集团重庆涪陵制药厂有限公司</v>
          </cell>
          <cell r="G299" t="str">
            <v>盒</v>
          </cell>
          <cell r="H299" t="str">
            <v>会员特价：35元</v>
          </cell>
        </row>
        <row r="300">
          <cell r="C300">
            <v>196488</v>
          </cell>
          <cell r="D300" t="str">
            <v>百合固金口服液</v>
          </cell>
          <cell r="E300" t="str">
            <v>10mlx6支</v>
          </cell>
          <cell r="F300" t="str">
            <v>内蒙古海天制药有限公司</v>
          </cell>
          <cell r="G300" t="str">
            <v>盒</v>
          </cell>
          <cell r="H300" t="str">
            <v>买3盒 加 0.1元换购原品1盒</v>
          </cell>
        </row>
        <row r="301">
          <cell r="C301">
            <v>168727</v>
          </cell>
          <cell r="D301" t="str">
            <v>八珍益母片</v>
          </cell>
          <cell r="E301" t="str">
            <v>15片x6板（糖衣片）</v>
          </cell>
          <cell r="F301" t="str">
            <v>太极集团四川绵阳制药有限公司</v>
          </cell>
          <cell r="G301" t="str">
            <v>盒</v>
          </cell>
          <cell r="H301" t="str">
            <v>第二瓶半价</v>
          </cell>
        </row>
        <row r="302">
          <cell r="C302">
            <v>166880</v>
          </cell>
          <cell r="D302" t="str">
            <v>五子衍宗丸</v>
          </cell>
          <cell r="E302" t="str">
            <v>10丸x30袋(浓缩丸）</v>
          </cell>
          <cell r="F302" t="str">
            <v>太极集团四川绵阳制药有限公司</v>
          </cell>
          <cell r="G302" t="str">
            <v>盒</v>
          </cell>
          <cell r="H302" t="str">
            <v>买2盒 加 0.1元换购原品1盒</v>
          </cell>
        </row>
        <row r="303">
          <cell r="C303">
            <v>183811</v>
          </cell>
          <cell r="D303" t="str">
            <v>参芪颗粒</v>
          </cell>
          <cell r="E303" t="str">
            <v>10g×12袋×3小盒</v>
          </cell>
          <cell r="F303" t="str">
            <v>太极集团四川绵阳制药有限公司</v>
          </cell>
          <cell r="G303" t="str">
            <v>盒</v>
          </cell>
          <cell r="H303" t="str">
            <v>第二瓶半价</v>
          </cell>
        </row>
        <row r="304">
          <cell r="C304">
            <v>184572</v>
          </cell>
          <cell r="D304" t="str">
            <v>蚕蛾公补合剂</v>
          </cell>
          <cell r="E304" t="str">
            <v>10mlx10瓶</v>
          </cell>
          <cell r="F304" t="str">
            <v>太极集团四川南充制药有限公司</v>
          </cell>
          <cell r="G304" t="str">
            <v>盒</v>
          </cell>
          <cell r="H304" t="str">
            <v>买2盒 加 0.1元换购原品1盒</v>
          </cell>
        </row>
        <row r="305">
          <cell r="C305">
            <v>100007</v>
          </cell>
          <cell r="D305" t="str">
            <v>藤黄健骨片</v>
          </cell>
          <cell r="E305" t="str">
            <v>0.5gx12片x2板(薄膜衣片)</v>
          </cell>
          <cell r="F305" t="str">
            <v>湖南方盛制药股份有限公司(原:湖南方盛制药有限公司)</v>
          </cell>
          <cell r="G305" t="str">
            <v>盒</v>
          </cell>
          <cell r="H305" t="str">
            <v>买5盒 加 0.1元换购赠品1盒（赠品ID：9914892</v>
          </cell>
        </row>
        <row r="306">
          <cell r="C306">
            <v>69284</v>
          </cell>
          <cell r="D306" t="str">
            <v>氯沙坦钾片(缓宁)</v>
          </cell>
          <cell r="E306" t="str">
            <v>50mgx7片</v>
          </cell>
          <cell r="F306" t="str">
            <v>扬子江药业集团四川海蓉药业有限公司</v>
          </cell>
          <cell r="G306" t="str">
            <v>盒</v>
          </cell>
          <cell r="H306" t="str">
            <v>买4盒 加 0.1元换购原品1盒</v>
          </cell>
        </row>
        <row r="307">
          <cell r="C307">
            <v>5627</v>
          </cell>
          <cell r="D307" t="str">
            <v>马来酸依那普利片(依苏)</v>
          </cell>
          <cell r="E307" t="str">
            <v>10mgx16片</v>
          </cell>
          <cell r="F307" t="str">
            <v>扬子江药业集团江苏制药股份有限公司</v>
          </cell>
          <cell r="G307" t="str">
            <v>盒</v>
          </cell>
          <cell r="H307" t="str">
            <v>买5盒 加 0.1元换购原品1盒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8"/>
  <sheetViews>
    <sheetView workbookViewId="0">
      <pane xSplit="7" ySplit="2" topLeftCell="N36" activePane="bottomRight" state="frozen"/>
      <selection/>
      <selection pane="topRight"/>
      <selection pane="bottomLeft"/>
      <selection pane="bottomRight" activeCell="F3" sqref="F3:F38"/>
    </sheetView>
  </sheetViews>
  <sheetFormatPr defaultColWidth="9" defaultRowHeight="28" customHeight="1"/>
  <cols>
    <col min="1" max="1" width="6.375" style="2" customWidth="1"/>
    <col min="2" max="3" width="9" style="2"/>
    <col min="4" max="5" width="9" style="2" hidden="1" customWidth="1"/>
    <col min="6" max="6" width="28.75" style="173" customWidth="1"/>
    <col min="7" max="7" width="18.75" style="173" customWidth="1"/>
    <col min="8" max="8" width="20.375" style="173" customWidth="1"/>
    <col min="9" max="9" width="10.875" style="2" customWidth="1"/>
    <col min="10" max="10" width="19.25" style="2" customWidth="1"/>
    <col min="11" max="11" width="10.875" style="2" customWidth="1"/>
    <col min="12" max="12" width="16.25" style="2" customWidth="1"/>
    <col min="13" max="13" width="10.625" style="2" customWidth="1"/>
    <col min="14" max="15" width="9" style="2" customWidth="1"/>
    <col min="16" max="16" width="9.625" style="2" customWidth="1"/>
    <col min="17" max="17" width="18.125" style="2" customWidth="1"/>
    <col min="18" max="20" width="9" style="2" customWidth="1"/>
    <col min="21" max="21" width="32.9166666666667" style="2" customWidth="1"/>
    <col min="22" max="22" width="14" style="2" customWidth="1"/>
    <col min="23" max="35" width="9" style="2"/>
    <col min="36" max="16355" width="16.625" style="2"/>
    <col min="16356" max="16368" width="9" style="2"/>
    <col min="16369" max="16384" width="9" style="29"/>
  </cols>
  <sheetData>
    <row r="1" customHeight="1" spans="1:22">
      <c r="A1" s="174" t="s">
        <v>0</v>
      </c>
      <c r="B1" s="174"/>
      <c r="C1" s="174"/>
      <c r="D1" s="174"/>
      <c r="E1" s="174"/>
      <c r="F1" s="175"/>
      <c r="G1" s="175"/>
      <c r="H1" s="175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</row>
    <row r="2" s="1" customFormat="1" ht="41" customHeight="1" spans="1:16382">
      <c r="A2" s="4" t="s">
        <v>1</v>
      </c>
      <c r="B2" s="4" t="s">
        <v>1</v>
      </c>
      <c r="C2" s="4" t="s">
        <v>2</v>
      </c>
      <c r="D2" s="4"/>
      <c r="E2" s="4"/>
      <c r="F2" s="4" t="s">
        <v>3</v>
      </c>
      <c r="G2" s="4" t="s">
        <v>4</v>
      </c>
      <c r="H2" s="4" t="s">
        <v>5</v>
      </c>
      <c r="I2" s="4" t="s">
        <v>6</v>
      </c>
      <c r="J2" s="4" t="s">
        <v>7</v>
      </c>
      <c r="K2" s="4" t="s">
        <v>8</v>
      </c>
      <c r="L2" s="4" t="s">
        <v>9</v>
      </c>
      <c r="M2" s="4" t="s">
        <v>10</v>
      </c>
      <c r="N2" s="4" t="s">
        <v>11</v>
      </c>
      <c r="O2" s="4" t="s">
        <v>12</v>
      </c>
      <c r="P2" s="4" t="s">
        <v>13</v>
      </c>
      <c r="Q2" s="4" t="s">
        <v>14</v>
      </c>
      <c r="R2" s="185" t="s">
        <v>15</v>
      </c>
      <c r="S2" s="185" t="s">
        <v>16</v>
      </c>
      <c r="T2" s="185" t="s">
        <v>17</v>
      </c>
      <c r="U2" s="185" t="s">
        <v>18</v>
      </c>
      <c r="V2" s="185" t="s">
        <v>19</v>
      </c>
      <c r="XEO2" s="26"/>
      <c r="XEP2" s="26"/>
      <c r="XEQ2" s="26"/>
      <c r="XER2" s="26"/>
      <c r="XES2" s="26"/>
      <c r="XET2" s="26"/>
      <c r="XEU2" s="26"/>
      <c r="XEV2" s="26"/>
      <c r="XEW2" s="26"/>
      <c r="XEX2" s="26"/>
      <c r="XEY2" s="26"/>
      <c r="XEZ2" s="26"/>
      <c r="XFA2" s="26"/>
      <c r="XFB2" s="26"/>
    </row>
    <row r="3" s="2" customFormat="1" ht="25" customHeight="1" spans="1:22">
      <c r="A3" s="5">
        <v>1</v>
      </c>
      <c r="B3" s="5" t="s">
        <v>20</v>
      </c>
      <c r="C3" s="6">
        <v>110795</v>
      </c>
      <c r="D3" s="34" t="s">
        <v>21</v>
      </c>
      <c r="E3" s="34" t="str">
        <f t="shared" ref="E3:E23" si="0">C3&amp;D3</f>
        <v>110795,</v>
      </c>
      <c r="F3" s="19" t="s">
        <v>22</v>
      </c>
      <c r="G3" s="35" t="s">
        <v>23</v>
      </c>
      <c r="H3" s="19" t="s">
        <v>24</v>
      </c>
      <c r="I3" s="8">
        <f>O3*0.03</f>
        <v>0.834</v>
      </c>
      <c r="J3" s="8">
        <f t="shared" ref="J3:J22" si="1">O3*0.08</f>
        <v>2.224</v>
      </c>
      <c r="K3" s="8">
        <f>J3-I3</f>
        <v>1.39</v>
      </c>
      <c r="L3" s="8"/>
      <c r="M3" s="8"/>
      <c r="N3" s="5">
        <v>16</v>
      </c>
      <c r="O3" s="5">
        <v>27.8</v>
      </c>
      <c r="P3" s="22">
        <f>(O3-N3)/O3</f>
        <v>0.424460431654676</v>
      </c>
      <c r="Q3" s="23" t="s">
        <v>25</v>
      </c>
      <c r="R3" s="11" t="s">
        <v>26</v>
      </c>
      <c r="S3" s="11" t="s">
        <v>27</v>
      </c>
      <c r="T3" s="11" t="s">
        <v>28</v>
      </c>
      <c r="U3" s="11">
        <v>13880506963</v>
      </c>
      <c r="V3" s="11" t="s">
        <v>29</v>
      </c>
    </row>
    <row r="4" s="2" customFormat="1" ht="25" customHeight="1" spans="1:22">
      <c r="A4" s="5"/>
      <c r="B4" s="5"/>
      <c r="C4" s="36">
        <v>40935</v>
      </c>
      <c r="D4" s="34" t="s">
        <v>21</v>
      </c>
      <c r="E4" s="34" t="str">
        <f t="shared" si="0"/>
        <v>40935,</v>
      </c>
      <c r="F4" s="19" t="s">
        <v>30</v>
      </c>
      <c r="G4" s="35" t="s">
        <v>31</v>
      </c>
      <c r="H4" s="19" t="s">
        <v>32</v>
      </c>
      <c r="I4" s="8">
        <f>O4*0.03</f>
        <v>0.75</v>
      </c>
      <c r="J4" s="8">
        <f t="shared" si="1"/>
        <v>2</v>
      </c>
      <c r="K4" s="8">
        <f>J4-I4</f>
        <v>1.25</v>
      </c>
      <c r="L4" s="8" t="s">
        <v>33</v>
      </c>
      <c r="M4" s="5" t="s">
        <v>34</v>
      </c>
      <c r="N4" s="5">
        <v>12.5</v>
      </c>
      <c r="O4" s="5">
        <v>25</v>
      </c>
      <c r="P4" s="22">
        <f>(O4-N4)/O4</f>
        <v>0.5</v>
      </c>
      <c r="Q4" s="23"/>
      <c r="R4" s="11" t="s">
        <v>26</v>
      </c>
      <c r="S4" s="11" t="s">
        <v>35</v>
      </c>
      <c r="T4" s="11" t="s">
        <v>36</v>
      </c>
      <c r="U4" s="11">
        <v>15928757313</v>
      </c>
      <c r="V4" s="11" t="s">
        <v>37</v>
      </c>
    </row>
    <row r="5" s="2" customFormat="1" ht="25" customHeight="1" spans="1:22">
      <c r="A5" s="5"/>
      <c r="B5" s="5"/>
      <c r="C5" s="5">
        <v>202044</v>
      </c>
      <c r="D5" s="34" t="s">
        <v>21</v>
      </c>
      <c r="E5" s="34" t="str">
        <f t="shared" si="0"/>
        <v>202044,</v>
      </c>
      <c r="F5" s="5" t="s">
        <v>30</v>
      </c>
      <c r="G5" s="5" t="s">
        <v>38</v>
      </c>
      <c r="H5" s="5" t="s">
        <v>35</v>
      </c>
      <c r="I5" s="5">
        <f>O5*0.04</f>
        <v>1.52</v>
      </c>
      <c r="J5" s="8">
        <f t="shared" si="1"/>
        <v>3.04</v>
      </c>
      <c r="K5" s="8">
        <f>J5-I5</f>
        <v>1.52</v>
      </c>
      <c r="L5" s="5" t="s">
        <v>39</v>
      </c>
      <c r="M5" s="5" t="s">
        <v>34</v>
      </c>
      <c r="N5" s="11">
        <v>15.2</v>
      </c>
      <c r="O5" s="11">
        <v>38</v>
      </c>
      <c r="P5" s="54">
        <v>0.6</v>
      </c>
      <c r="Q5" s="183" t="s">
        <v>40</v>
      </c>
      <c r="R5" s="11" t="s">
        <v>26</v>
      </c>
      <c r="S5" s="11" t="s">
        <v>35</v>
      </c>
      <c r="T5" s="11" t="s">
        <v>36</v>
      </c>
      <c r="U5" s="11">
        <v>15928757313</v>
      </c>
      <c r="V5" s="11" t="s">
        <v>37</v>
      </c>
    </row>
    <row r="6" s="170" customFormat="1" ht="25" customHeight="1" spans="1:16384">
      <c r="A6" s="10"/>
      <c r="B6" s="10"/>
      <c r="C6" s="9">
        <v>141233</v>
      </c>
      <c r="D6" s="10" t="s">
        <v>21</v>
      </c>
      <c r="E6" s="10" t="str">
        <f t="shared" si="0"/>
        <v>141233,</v>
      </c>
      <c r="F6" s="10" t="s">
        <v>41</v>
      </c>
      <c r="G6" s="10" t="s">
        <v>42</v>
      </c>
      <c r="H6" s="10" t="s">
        <v>43</v>
      </c>
      <c r="I6" s="7">
        <v>0.96</v>
      </c>
      <c r="J6" s="7">
        <f t="shared" si="1"/>
        <v>2.56</v>
      </c>
      <c r="K6" s="7">
        <v>2.24</v>
      </c>
      <c r="L6" s="7" t="s">
        <v>44</v>
      </c>
      <c r="M6" s="9"/>
      <c r="N6" s="10">
        <v>22.39</v>
      </c>
      <c r="O6" s="10">
        <v>32</v>
      </c>
      <c r="P6" s="25">
        <v>0.3003125</v>
      </c>
      <c r="Q6" s="25" t="s">
        <v>45</v>
      </c>
      <c r="R6" s="9" t="s">
        <v>46</v>
      </c>
      <c r="S6" s="14"/>
      <c r="T6" s="9"/>
      <c r="U6" s="9"/>
      <c r="V6" s="9" t="s">
        <v>29</v>
      </c>
      <c r="XEO6" s="188"/>
      <c r="XEP6" s="188"/>
      <c r="XEQ6" s="188"/>
      <c r="XER6" s="188"/>
      <c r="XES6" s="188"/>
      <c r="XET6" s="188"/>
      <c r="XEU6" s="188"/>
      <c r="XEV6" s="188"/>
      <c r="XEW6" s="188"/>
      <c r="XEX6" s="188"/>
      <c r="XEY6" s="188"/>
      <c r="XEZ6" s="188"/>
      <c r="XFA6" s="188"/>
      <c r="XFB6" s="188"/>
      <c r="XFC6" s="188"/>
      <c r="XFD6" s="188"/>
    </row>
    <row r="7" s="170" customFormat="1" ht="25" customHeight="1" spans="1:16384">
      <c r="A7" s="10"/>
      <c r="B7" s="10"/>
      <c r="C7" s="9">
        <v>137775</v>
      </c>
      <c r="D7" s="10" t="s">
        <v>21</v>
      </c>
      <c r="E7" s="10" t="str">
        <f t="shared" si="0"/>
        <v>137775,</v>
      </c>
      <c r="F7" s="10" t="s">
        <v>41</v>
      </c>
      <c r="G7" s="10" t="s">
        <v>47</v>
      </c>
      <c r="H7" s="10" t="s">
        <v>43</v>
      </c>
      <c r="I7" s="7">
        <v>1.08</v>
      </c>
      <c r="J7" s="7">
        <f t="shared" si="1"/>
        <v>2.88</v>
      </c>
      <c r="K7" s="7">
        <v>2.52</v>
      </c>
      <c r="L7" s="7" t="s">
        <v>48</v>
      </c>
      <c r="M7" s="9"/>
      <c r="N7" s="10">
        <v>25.14</v>
      </c>
      <c r="O7" s="10">
        <v>36</v>
      </c>
      <c r="P7" s="25">
        <v>0.301666666666667</v>
      </c>
      <c r="Q7" s="25" t="s">
        <v>45</v>
      </c>
      <c r="R7" s="9" t="s">
        <v>46</v>
      </c>
      <c r="S7" s="14"/>
      <c r="T7" s="9"/>
      <c r="U7" s="9"/>
      <c r="V7" s="9" t="s">
        <v>29</v>
      </c>
      <c r="XEO7" s="188"/>
      <c r="XEP7" s="188"/>
      <c r="XEQ7" s="188"/>
      <c r="XER7" s="188"/>
      <c r="XES7" s="188"/>
      <c r="XET7" s="188"/>
      <c r="XEU7" s="188"/>
      <c r="XEV7" s="188"/>
      <c r="XEW7" s="188"/>
      <c r="XEX7" s="188"/>
      <c r="XEY7" s="188"/>
      <c r="XEZ7" s="188"/>
      <c r="XFA7" s="188"/>
      <c r="XFB7" s="188"/>
      <c r="XFC7" s="188"/>
      <c r="XFD7" s="188"/>
    </row>
    <row r="8" s="2" customFormat="1" ht="25" customHeight="1" spans="1:22">
      <c r="A8" s="5"/>
      <c r="B8" s="5"/>
      <c r="C8" s="11">
        <v>139379</v>
      </c>
      <c r="D8" s="34" t="s">
        <v>21</v>
      </c>
      <c r="E8" s="34" t="str">
        <f t="shared" si="0"/>
        <v>139379,</v>
      </c>
      <c r="F8" s="5" t="s">
        <v>49</v>
      </c>
      <c r="G8" s="5" t="s">
        <v>50</v>
      </c>
      <c r="H8" s="5" t="s">
        <v>51</v>
      </c>
      <c r="I8" s="8">
        <f>O8*0.05</f>
        <v>1.2</v>
      </c>
      <c r="J8" s="8">
        <f t="shared" si="1"/>
        <v>1.92</v>
      </c>
      <c r="K8" s="8">
        <f t="shared" ref="K8:K22" si="2">J8-I8</f>
        <v>0.72</v>
      </c>
      <c r="L8" s="8" t="s">
        <v>52</v>
      </c>
      <c r="M8" s="11"/>
      <c r="N8" s="5">
        <v>8.4</v>
      </c>
      <c r="O8" s="5">
        <v>24</v>
      </c>
      <c r="P8" s="22">
        <f t="shared" ref="P8:P22" si="3">(O8-N8)/O8</f>
        <v>0.65</v>
      </c>
      <c r="Q8" s="23" t="s">
        <v>45</v>
      </c>
      <c r="R8" s="11" t="s">
        <v>53</v>
      </c>
      <c r="S8" s="11"/>
      <c r="T8" s="11" t="s">
        <v>54</v>
      </c>
      <c r="U8" s="11">
        <v>18908183866</v>
      </c>
      <c r="V8" s="11" t="s">
        <v>29</v>
      </c>
    </row>
    <row r="9" s="2" customFormat="1" ht="25" customHeight="1" spans="1:22">
      <c r="A9" s="5">
        <v>2</v>
      </c>
      <c r="B9" s="5" t="s">
        <v>55</v>
      </c>
      <c r="C9" s="5">
        <v>161198</v>
      </c>
      <c r="D9" s="34" t="s">
        <v>21</v>
      </c>
      <c r="E9" s="34" t="str">
        <f t="shared" si="0"/>
        <v>161198,</v>
      </c>
      <c r="F9" s="5" t="s">
        <v>56</v>
      </c>
      <c r="G9" s="5" t="s">
        <v>57</v>
      </c>
      <c r="H9" s="5" t="s">
        <v>58</v>
      </c>
      <c r="I9" s="5">
        <f>O9*0.04</f>
        <v>1.28</v>
      </c>
      <c r="J9" s="8">
        <f t="shared" si="1"/>
        <v>2.56</v>
      </c>
      <c r="K9" s="8">
        <f t="shared" si="2"/>
        <v>1.28</v>
      </c>
      <c r="L9" s="8" t="s">
        <v>59</v>
      </c>
      <c r="M9" s="5"/>
      <c r="N9" s="5">
        <v>13.9</v>
      </c>
      <c r="O9" s="5">
        <v>32</v>
      </c>
      <c r="P9" s="22">
        <f t="shared" si="3"/>
        <v>0.565625</v>
      </c>
      <c r="Q9" s="23" t="s">
        <v>60</v>
      </c>
      <c r="R9" s="11" t="s">
        <v>53</v>
      </c>
      <c r="S9" s="11"/>
      <c r="T9" s="11"/>
      <c r="U9" s="11"/>
      <c r="V9" s="11" t="s">
        <v>29</v>
      </c>
    </row>
    <row r="10" s="2" customFormat="1" ht="25" customHeight="1" spans="1:22">
      <c r="A10" s="5"/>
      <c r="B10" s="5"/>
      <c r="C10" s="5">
        <v>144423</v>
      </c>
      <c r="D10" s="34" t="s">
        <v>21</v>
      </c>
      <c r="E10" s="34" t="str">
        <f t="shared" si="0"/>
        <v>144423,</v>
      </c>
      <c r="F10" s="5" t="s">
        <v>61</v>
      </c>
      <c r="G10" s="5" t="s">
        <v>62</v>
      </c>
      <c r="H10" s="5" t="s">
        <v>58</v>
      </c>
      <c r="I10" s="5">
        <f>O10*0.04</f>
        <v>0.72</v>
      </c>
      <c r="J10" s="8">
        <f t="shared" si="1"/>
        <v>1.44</v>
      </c>
      <c r="K10" s="8">
        <f t="shared" si="2"/>
        <v>0.72</v>
      </c>
      <c r="L10" s="8" t="s">
        <v>63</v>
      </c>
      <c r="M10" s="5"/>
      <c r="N10" s="5">
        <v>8.5</v>
      </c>
      <c r="O10" s="5">
        <v>18</v>
      </c>
      <c r="P10" s="22">
        <f t="shared" si="3"/>
        <v>0.527777777777778</v>
      </c>
      <c r="Q10" s="23" t="s">
        <v>64</v>
      </c>
      <c r="R10" s="11" t="s">
        <v>53</v>
      </c>
      <c r="S10" s="11"/>
      <c r="T10" s="11"/>
      <c r="U10" s="11"/>
      <c r="V10" s="11" t="s">
        <v>29</v>
      </c>
    </row>
    <row r="11" s="170" customFormat="1" ht="25" customHeight="1" spans="1:16384">
      <c r="A11" s="10"/>
      <c r="B11" s="10"/>
      <c r="C11" s="37">
        <v>170191</v>
      </c>
      <c r="D11" s="10" t="s">
        <v>21</v>
      </c>
      <c r="E11" s="10" t="str">
        <f t="shared" si="0"/>
        <v>170191,</v>
      </c>
      <c r="F11" s="39" t="s">
        <v>65</v>
      </c>
      <c r="G11" s="40" t="s">
        <v>66</v>
      </c>
      <c r="H11" s="39" t="s">
        <v>67</v>
      </c>
      <c r="I11" s="10">
        <f>O11*0.04</f>
        <v>1.92</v>
      </c>
      <c r="J11" s="7">
        <f t="shared" si="1"/>
        <v>3.84</v>
      </c>
      <c r="K11" s="7">
        <f t="shared" si="2"/>
        <v>1.92</v>
      </c>
      <c r="L11" s="7" t="s">
        <v>39</v>
      </c>
      <c r="M11" s="10"/>
      <c r="N11" s="10">
        <v>19.1</v>
      </c>
      <c r="O11" s="10">
        <v>48</v>
      </c>
      <c r="P11" s="25">
        <f t="shared" si="3"/>
        <v>0.602083333333333</v>
      </c>
      <c r="Q11" s="25"/>
      <c r="R11" s="9"/>
      <c r="S11" s="9"/>
      <c r="T11" s="9"/>
      <c r="U11" s="9"/>
      <c r="V11" s="9" t="s">
        <v>37</v>
      </c>
      <c r="XEO11" s="188"/>
      <c r="XEP11" s="188"/>
      <c r="XEQ11" s="188"/>
      <c r="XER11" s="188"/>
      <c r="XES11" s="188"/>
      <c r="XET11" s="188"/>
      <c r="XEU11" s="188"/>
      <c r="XEV11" s="188"/>
      <c r="XEW11" s="188"/>
      <c r="XEX11" s="188"/>
      <c r="XEY11" s="188"/>
      <c r="XEZ11" s="188"/>
      <c r="XFA11" s="188"/>
      <c r="XFB11" s="188"/>
      <c r="XFC11" s="188"/>
      <c r="XFD11" s="188"/>
    </row>
    <row r="12" s="170" customFormat="1" ht="25" customHeight="1" spans="1:16384">
      <c r="A12" s="10"/>
      <c r="B12" s="10"/>
      <c r="C12" s="37">
        <v>161243</v>
      </c>
      <c r="D12" s="176" t="s">
        <v>21</v>
      </c>
      <c r="E12" s="176" t="str">
        <f t="shared" si="0"/>
        <v>161243,</v>
      </c>
      <c r="F12" s="177" t="s">
        <v>68</v>
      </c>
      <c r="G12" s="178" t="s">
        <v>69</v>
      </c>
      <c r="H12" s="177" t="s">
        <v>70</v>
      </c>
      <c r="I12" s="176">
        <f>O12*0.05</f>
        <v>2.09</v>
      </c>
      <c r="J12" s="179">
        <f t="shared" si="1"/>
        <v>3.344</v>
      </c>
      <c r="K12" s="7">
        <f t="shared" si="2"/>
        <v>1.254</v>
      </c>
      <c r="L12" s="7" t="s">
        <v>71</v>
      </c>
      <c r="M12" s="10"/>
      <c r="N12" s="10">
        <v>15.5</v>
      </c>
      <c r="O12" s="10">
        <v>41.8</v>
      </c>
      <c r="P12" s="25">
        <f t="shared" si="3"/>
        <v>0.629186602870813</v>
      </c>
      <c r="Q12" s="25"/>
      <c r="R12" s="9"/>
      <c r="S12" s="9"/>
      <c r="T12" s="9"/>
      <c r="U12" s="9"/>
      <c r="V12" s="9" t="s">
        <v>37</v>
      </c>
      <c r="XEO12" s="188"/>
      <c r="XEP12" s="188"/>
      <c r="XEQ12" s="188"/>
      <c r="XER12" s="188"/>
      <c r="XES12" s="188"/>
      <c r="XET12" s="188"/>
      <c r="XEU12" s="188"/>
      <c r="XEV12" s="188"/>
      <c r="XEW12" s="188"/>
      <c r="XEX12" s="188"/>
      <c r="XEY12" s="188"/>
      <c r="XEZ12" s="188"/>
      <c r="XFA12" s="188"/>
      <c r="XFB12" s="188"/>
      <c r="XFC12" s="188"/>
      <c r="XFD12" s="188"/>
    </row>
    <row r="13" s="170" customFormat="1" ht="25" customHeight="1" spans="1:16384">
      <c r="A13" s="10"/>
      <c r="B13" s="10"/>
      <c r="C13" s="37">
        <v>111105</v>
      </c>
      <c r="D13" s="10" t="s">
        <v>21</v>
      </c>
      <c r="E13" s="10" t="str">
        <f t="shared" si="0"/>
        <v>111105,</v>
      </c>
      <c r="F13" s="38" t="s">
        <v>72</v>
      </c>
      <c r="G13" s="37" t="s">
        <v>73</v>
      </c>
      <c r="H13" s="39" t="s">
        <v>74</v>
      </c>
      <c r="I13" s="176">
        <f>O13*0.03</f>
        <v>0.72</v>
      </c>
      <c r="J13" s="179">
        <f t="shared" si="1"/>
        <v>1.92</v>
      </c>
      <c r="K13" s="7">
        <f t="shared" si="2"/>
        <v>1.2</v>
      </c>
      <c r="L13" s="7"/>
      <c r="M13" s="10"/>
      <c r="N13" s="10">
        <v>12.34</v>
      </c>
      <c r="O13" s="10">
        <v>24</v>
      </c>
      <c r="P13" s="25">
        <f t="shared" si="3"/>
        <v>0.485833333333333</v>
      </c>
      <c r="Q13" s="25"/>
      <c r="R13" s="9"/>
      <c r="S13" s="9"/>
      <c r="T13" s="9"/>
      <c r="U13" s="9"/>
      <c r="V13" s="9"/>
      <c r="XEO13" s="188"/>
      <c r="XEP13" s="188"/>
      <c r="XEQ13" s="188"/>
      <c r="XER13" s="188"/>
      <c r="XES13" s="188"/>
      <c r="XET13" s="188"/>
      <c r="XEU13" s="188"/>
      <c r="XEV13" s="188"/>
      <c r="XEW13" s="188"/>
      <c r="XEX13" s="188"/>
      <c r="XEY13" s="188"/>
      <c r="XEZ13" s="188"/>
      <c r="XFA13" s="188"/>
      <c r="XFB13" s="188"/>
      <c r="XFC13" s="188"/>
      <c r="XFD13" s="188"/>
    </row>
    <row r="14" s="2" customFormat="1" ht="25" customHeight="1" spans="1:22">
      <c r="A14" s="5"/>
      <c r="B14" s="5"/>
      <c r="C14" s="11">
        <v>58522</v>
      </c>
      <c r="D14" s="34" t="s">
        <v>21</v>
      </c>
      <c r="E14" s="34" t="str">
        <f t="shared" si="0"/>
        <v>58522,</v>
      </c>
      <c r="F14" s="5" t="s">
        <v>75</v>
      </c>
      <c r="G14" s="5" t="s">
        <v>76</v>
      </c>
      <c r="H14" s="5" t="s">
        <v>77</v>
      </c>
      <c r="I14" s="8">
        <f>O14*0.05</f>
        <v>1.75</v>
      </c>
      <c r="J14" s="8">
        <f t="shared" si="1"/>
        <v>2.8</v>
      </c>
      <c r="K14" s="8">
        <f t="shared" si="2"/>
        <v>1.05</v>
      </c>
      <c r="L14" s="8" t="s">
        <v>78</v>
      </c>
      <c r="M14" s="11"/>
      <c r="N14" s="5">
        <v>11.812</v>
      </c>
      <c r="O14" s="5">
        <v>35</v>
      </c>
      <c r="P14" s="22">
        <f t="shared" si="3"/>
        <v>0.662514285714286</v>
      </c>
      <c r="Q14" s="23" t="s">
        <v>79</v>
      </c>
      <c r="R14" s="11" t="s">
        <v>53</v>
      </c>
      <c r="S14" s="11"/>
      <c r="T14" s="11"/>
      <c r="U14" s="11"/>
      <c r="V14" s="11" t="s">
        <v>29</v>
      </c>
    </row>
    <row r="15" s="171" customFormat="1" ht="25" customHeight="1" spans="1:16382">
      <c r="A15" s="11">
        <v>3</v>
      </c>
      <c r="B15" s="5" t="s">
        <v>80</v>
      </c>
      <c r="C15" s="41">
        <v>41368</v>
      </c>
      <c r="D15" s="17" t="s">
        <v>21</v>
      </c>
      <c r="E15" s="17" t="str">
        <f t="shared" si="0"/>
        <v>41368,</v>
      </c>
      <c r="F15" s="17" t="s">
        <v>81</v>
      </c>
      <c r="G15" s="17" t="s">
        <v>82</v>
      </c>
      <c r="H15" s="17" t="s">
        <v>83</v>
      </c>
      <c r="I15" s="16">
        <f>O15*0.02</f>
        <v>1.396</v>
      </c>
      <c r="J15" s="8">
        <f t="shared" si="1"/>
        <v>5.584</v>
      </c>
      <c r="K15" s="8">
        <f t="shared" si="2"/>
        <v>4.188</v>
      </c>
      <c r="L15" s="16" t="s">
        <v>84</v>
      </c>
      <c r="M15" s="16" t="s">
        <v>34</v>
      </c>
      <c r="N15" s="16">
        <v>56.6</v>
      </c>
      <c r="O15" s="16">
        <v>69.8</v>
      </c>
      <c r="P15" s="180">
        <f t="shared" si="3"/>
        <v>0.189111747851003</v>
      </c>
      <c r="Q15" s="11"/>
      <c r="R15" s="16" t="s">
        <v>26</v>
      </c>
      <c r="S15" s="16" t="s">
        <v>85</v>
      </c>
      <c r="T15" s="16" t="s">
        <v>86</v>
      </c>
      <c r="U15" s="16">
        <v>18508242266</v>
      </c>
      <c r="V15" s="11" t="s">
        <v>37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</row>
    <row r="16" s="2" customFormat="1" ht="25" customHeight="1" spans="1:22">
      <c r="A16" s="11"/>
      <c r="B16" s="5"/>
      <c r="C16" s="6">
        <v>201264</v>
      </c>
      <c r="D16" s="34" t="s">
        <v>21</v>
      </c>
      <c r="E16" s="34" t="str">
        <f t="shared" si="0"/>
        <v>201264,</v>
      </c>
      <c r="F16" s="19" t="s">
        <v>87</v>
      </c>
      <c r="G16" s="35" t="s">
        <v>88</v>
      </c>
      <c r="H16" s="19" t="s">
        <v>89</v>
      </c>
      <c r="I16" s="5">
        <f>O16*0.04</f>
        <v>9.92</v>
      </c>
      <c r="J16" s="8">
        <f t="shared" si="1"/>
        <v>19.84</v>
      </c>
      <c r="K16" s="8">
        <f t="shared" si="2"/>
        <v>9.92</v>
      </c>
      <c r="L16" s="8" t="s">
        <v>90</v>
      </c>
      <c r="M16" s="5" t="s">
        <v>34</v>
      </c>
      <c r="N16" s="5">
        <v>120</v>
      </c>
      <c r="O16" s="5">
        <v>248</v>
      </c>
      <c r="P16" s="22">
        <f t="shared" si="3"/>
        <v>0.516129032258065</v>
      </c>
      <c r="Q16" s="186" t="s">
        <v>91</v>
      </c>
      <c r="R16" s="11" t="s">
        <v>26</v>
      </c>
      <c r="S16" s="11" t="s">
        <v>92</v>
      </c>
      <c r="T16" s="11" t="s">
        <v>93</v>
      </c>
      <c r="U16" s="11">
        <v>13547834487</v>
      </c>
      <c r="V16" s="11" t="s">
        <v>29</v>
      </c>
    </row>
    <row r="17" s="2" customFormat="1" ht="25" customHeight="1" spans="1:22">
      <c r="A17" s="11"/>
      <c r="B17" s="5"/>
      <c r="C17" s="6">
        <v>201495</v>
      </c>
      <c r="D17" s="34" t="s">
        <v>21</v>
      </c>
      <c r="E17" s="34" t="str">
        <f t="shared" si="0"/>
        <v>201495,</v>
      </c>
      <c r="F17" s="19" t="s">
        <v>94</v>
      </c>
      <c r="G17" s="35" t="s">
        <v>95</v>
      </c>
      <c r="H17" s="19" t="s">
        <v>89</v>
      </c>
      <c r="I17" s="8">
        <f>O17*0.03</f>
        <v>8.04</v>
      </c>
      <c r="J17" s="8">
        <f t="shared" si="1"/>
        <v>21.44</v>
      </c>
      <c r="K17" s="8">
        <f t="shared" si="2"/>
        <v>13.4</v>
      </c>
      <c r="L17" s="8" t="s">
        <v>90</v>
      </c>
      <c r="M17" s="5" t="s">
        <v>34</v>
      </c>
      <c r="N17" s="5">
        <v>137</v>
      </c>
      <c r="O17" s="5">
        <v>268</v>
      </c>
      <c r="P17" s="22">
        <f t="shared" si="3"/>
        <v>0.488805970149254</v>
      </c>
      <c r="Q17" s="186" t="s">
        <v>91</v>
      </c>
      <c r="R17" s="11" t="s">
        <v>26</v>
      </c>
      <c r="S17" s="11" t="s">
        <v>92</v>
      </c>
      <c r="T17" s="11" t="s">
        <v>93</v>
      </c>
      <c r="U17" s="11">
        <v>13547834487</v>
      </c>
      <c r="V17" s="11" t="s">
        <v>29</v>
      </c>
    </row>
    <row r="18" s="2" customFormat="1" ht="25" customHeight="1" spans="1:22">
      <c r="A18" s="11"/>
      <c r="B18" s="5"/>
      <c r="C18" s="11">
        <v>174232</v>
      </c>
      <c r="D18" s="34" t="s">
        <v>21</v>
      </c>
      <c r="E18" s="34" t="str">
        <f t="shared" si="0"/>
        <v>174232,</v>
      </c>
      <c r="F18" s="5" t="s">
        <v>96</v>
      </c>
      <c r="G18" s="5" t="s">
        <v>97</v>
      </c>
      <c r="H18" s="5" t="s">
        <v>98</v>
      </c>
      <c r="I18" s="8">
        <f>O18*0.03</f>
        <v>4.14</v>
      </c>
      <c r="J18" s="8">
        <f t="shared" si="1"/>
        <v>11.04</v>
      </c>
      <c r="K18" s="8">
        <f t="shared" si="2"/>
        <v>6.9</v>
      </c>
      <c r="L18" s="8" t="s">
        <v>52</v>
      </c>
      <c r="M18" s="5"/>
      <c r="N18" s="5">
        <v>69</v>
      </c>
      <c r="O18" s="5">
        <v>138</v>
      </c>
      <c r="P18" s="22">
        <f t="shared" si="3"/>
        <v>0.5</v>
      </c>
      <c r="Q18" s="23" t="s">
        <v>99</v>
      </c>
      <c r="R18" s="11" t="s">
        <v>53</v>
      </c>
      <c r="S18" s="11"/>
      <c r="T18" s="11" t="s">
        <v>100</v>
      </c>
      <c r="U18" s="11">
        <v>13882179091</v>
      </c>
      <c r="V18" s="11" t="s">
        <v>29</v>
      </c>
    </row>
    <row r="19" s="2" customFormat="1" ht="25" customHeight="1" spans="1:22">
      <c r="A19" s="11"/>
      <c r="B19" s="5"/>
      <c r="C19" s="42">
        <v>191655</v>
      </c>
      <c r="D19" s="34" t="s">
        <v>21</v>
      </c>
      <c r="E19" s="34" t="str">
        <f t="shared" si="0"/>
        <v>191655,</v>
      </c>
      <c r="F19" s="43" t="s">
        <v>96</v>
      </c>
      <c r="G19" s="43" t="s">
        <v>101</v>
      </c>
      <c r="H19" s="43" t="s">
        <v>98</v>
      </c>
      <c r="I19" s="8">
        <f>O19*0.03</f>
        <v>5.64</v>
      </c>
      <c r="J19" s="8">
        <f t="shared" si="1"/>
        <v>15.04</v>
      </c>
      <c r="K19" s="8">
        <f t="shared" si="2"/>
        <v>9.4</v>
      </c>
      <c r="L19" s="8" t="s">
        <v>52</v>
      </c>
      <c r="M19" s="5"/>
      <c r="N19" s="5">
        <v>112.8</v>
      </c>
      <c r="O19" s="5">
        <v>188</v>
      </c>
      <c r="P19" s="22">
        <f t="shared" si="3"/>
        <v>0.4</v>
      </c>
      <c r="Q19" s="23"/>
      <c r="R19" s="11"/>
      <c r="S19" s="11"/>
      <c r="T19" s="11"/>
      <c r="U19" s="11"/>
      <c r="V19" s="11" t="s">
        <v>102</v>
      </c>
    </row>
    <row r="20" s="2" customFormat="1" ht="25" customHeight="1" spans="1:22">
      <c r="A20" s="11"/>
      <c r="B20" s="5"/>
      <c r="C20" s="11">
        <v>181356</v>
      </c>
      <c r="D20" s="34" t="s">
        <v>21</v>
      </c>
      <c r="E20" s="34" t="str">
        <f t="shared" si="0"/>
        <v>181356,</v>
      </c>
      <c r="F20" s="5" t="s">
        <v>103</v>
      </c>
      <c r="G20" s="5" t="s">
        <v>104</v>
      </c>
      <c r="H20" s="5" t="s">
        <v>105</v>
      </c>
      <c r="I20" s="8">
        <f>O20*0.03</f>
        <v>2.34</v>
      </c>
      <c r="J20" s="8">
        <f t="shared" si="1"/>
        <v>6.24</v>
      </c>
      <c r="K20" s="8">
        <f t="shared" si="2"/>
        <v>3.9</v>
      </c>
      <c r="L20" s="19" t="s">
        <v>106</v>
      </c>
      <c r="M20" s="5"/>
      <c r="N20" s="5">
        <v>44.5</v>
      </c>
      <c r="O20" s="5">
        <v>78</v>
      </c>
      <c r="P20" s="22">
        <f t="shared" si="3"/>
        <v>0.429487179487179</v>
      </c>
      <c r="Q20" s="23" t="s">
        <v>107</v>
      </c>
      <c r="R20" s="11" t="s">
        <v>53</v>
      </c>
      <c r="S20" s="11"/>
      <c r="T20" s="11" t="s">
        <v>100</v>
      </c>
      <c r="U20" s="11">
        <v>13882179091</v>
      </c>
      <c r="V20" s="11" t="s">
        <v>29</v>
      </c>
    </row>
    <row r="21" s="2" customFormat="1" ht="25" customHeight="1" spans="1:22">
      <c r="A21" s="11"/>
      <c r="B21" s="5"/>
      <c r="C21" s="11">
        <v>67665</v>
      </c>
      <c r="D21" s="34" t="s">
        <v>21</v>
      </c>
      <c r="E21" s="34" t="str">
        <f t="shared" si="0"/>
        <v>67665,</v>
      </c>
      <c r="F21" s="5" t="s">
        <v>108</v>
      </c>
      <c r="G21" s="5" t="s">
        <v>109</v>
      </c>
      <c r="H21" s="5" t="s">
        <v>110</v>
      </c>
      <c r="I21" s="5">
        <f>O21*0.04</f>
        <v>1.592</v>
      </c>
      <c r="J21" s="8">
        <f t="shared" si="1"/>
        <v>3.184</v>
      </c>
      <c r="K21" s="8">
        <f t="shared" si="2"/>
        <v>1.592</v>
      </c>
      <c r="L21" s="11" t="s">
        <v>39</v>
      </c>
      <c r="M21" s="5" t="s">
        <v>34</v>
      </c>
      <c r="N21" s="5">
        <v>15.92</v>
      </c>
      <c r="O21" s="5">
        <v>39.8</v>
      </c>
      <c r="P21" s="22">
        <f t="shared" si="3"/>
        <v>0.6</v>
      </c>
      <c r="Q21" s="23" t="s">
        <v>111</v>
      </c>
      <c r="R21" s="11" t="s">
        <v>26</v>
      </c>
      <c r="S21" s="11" t="s">
        <v>112</v>
      </c>
      <c r="T21" s="11" t="s">
        <v>113</v>
      </c>
      <c r="U21" s="11">
        <v>15102884246</v>
      </c>
      <c r="V21" s="11" t="s">
        <v>29</v>
      </c>
    </row>
    <row r="22" s="2" customFormat="1" ht="25" customHeight="1" spans="1:22">
      <c r="A22" s="11"/>
      <c r="B22" s="5"/>
      <c r="C22" s="11">
        <v>184102</v>
      </c>
      <c r="D22" s="34" t="s">
        <v>21</v>
      </c>
      <c r="E22" s="34" t="str">
        <f t="shared" si="0"/>
        <v>184102,</v>
      </c>
      <c r="F22" s="5" t="s">
        <v>108</v>
      </c>
      <c r="G22" s="5" t="s">
        <v>114</v>
      </c>
      <c r="H22" s="5" t="s">
        <v>110</v>
      </c>
      <c r="I22" s="5">
        <f>O22*0.04</f>
        <v>1.752</v>
      </c>
      <c r="J22" s="8">
        <f t="shared" si="1"/>
        <v>3.504</v>
      </c>
      <c r="K22" s="8">
        <f t="shared" si="2"/>
        <v>1.752</v>
      </c>
      <c r="L22" s="11" t="s">
        <v>39</v>
      </c>
      <c r="M22" s="5" t="s">
        <v>34</v>
      </c>
      <c r="N22" s="5">
        <v>17.65</v>
      </c>
      <c r="O22" s="5">
        <v>43.8</v>
      </c>
      <c r="P22" s="22">
        <f t="shared" si="3"/>
        <v>0.59703196347032</v>
      </c>
      <c r="Q22" s="23" t="s">
        <v>111</v>
      </c>
      <c r="R22" s="11" t="s">
        <v>26</v>
      </c>
      <c r="S22" s="11" t="s">
        <v>112</v>
      </c>
      <c r="T22" s="11" t="s">
        <v>113</v>
      </c>
      <c r="U22" s="11">
        <v>15102884246</v>
      </c>
      <c r="V22" s="11" t="s">
        <v>29</v>
      </c>
    </row>
    <row r="23" s="172" customFormat="1" ht="25" customHeight="1" spans="1:16384">
      <c r="A23" s="44"/>
      <c r="B23" s="34"/>
      <c r="C23" s="44">
        <v>169668</v>
      </c>
      <c r="D23" s="34" t="s">
        <v>21</v>
      </c>
      <c r="E23" s="34" t="str">
        <f t="shared" si="0"/>
        <v>169668,</v>
      </c>
      <c r="F23" s="34" t="s">
        <v>115</v>
      </c>
      <c r="G23" s="34" t="s">
        <v>116</v>
      </c>
      <c r="H23" s="34" t="s">
        <v>117</v>
      </c>
      <c r="I23" s="34">
        <v>3.48</v>
      </c>
      <c r="J23" s="8">
        <v>8.7</v>
      </c>
      <c r="K23" s="8">
        <v>5.22</v>
      </c>
      <c r="L23" s="34" t="s">
        <v>118</v>
      </c>
      <c r="M23" s="34"/>
      <c r="N23" s="34">
        <v>34.8</v>
      </c>
      <c r="O23" s="34">
        <v>87</v>
      </c>
      <c r="P23" s="23">
        <v>0.6</v>
      </c>
      <c r="Q23" s="23" t="s">
        <v>119</v>
      </c>
      <c r="R23" s="23"/>
      <c r="S23" s="23"/>
      <c r="T23" s="44"/>
      <c r="U23" s="44"/>
      <c r="V23" s="11" t="s">
        <v>29</v>
      </c>
      <c r="W23" s="44"/>
      <c r="X23" s="44"/>
      <c r="XEO23" s="189"/>
      <c r="XEP23" s="189"/>
      <c r="XEQ23" s="189"/>
      <c r="XER23" s="189"/>
      <c r="XES23" s="189"/>
      <c r="XET23" s="189"/>
      <c r="XEU23" s="189"/>
      <c r="XEV23" s="189"/>
      <c r="XEW23" s="189"/>
      <c r="XEX23" s="189"/>
      <c r="XEY23" s="189"/>
      <c r="XEZ23" s="189"/>
      <c r="XFA23" s="189"/>
      <c r="XFB23" s="189"/>
      <c r="XFC23" s="189"/>
      <c r="XFD23" s="189"/>
    </row>
    <row r="24" s="2" customFormat="1" ht="25" customHeight="1" spans="1:22">
      <c r="A24" s="11"/>
      <c r="B24" s="5"/>
      <c r="C24" s="5">
        <v>183439</v>
      </c>
      <c r="D24" s="34" t="s">
        <v>21</v>
      </c>
      <c r="E24" s="34" t="str">
        <f t="shared" ref="E24:E38" si="4">C24&amp;D24</f>
        <v>183439,</v>
      </c>
      <c r="F24" s="5" t="s">
        <v>120</v>
      </c>
      <c r="G24" s="5" t="s">
        <v>121</v>
      </c>
      <c r="H24" s="5" t="s">
        <v>122</v>
      </c>
      <c r="I24" s="8">
        <f>O24*0.03</f>
        <v>3.36</v>
      </c>
      <c r="J24" s="8">
        <f t="shared" ref="J24:J38" si="5">O24*0.08</f>
        <v>8.96</v>
      </c>
      <c r="K24" s="8">
        <f t="shared" ref="K24:K38" si="6">J24-I24</f>
        <v>5.6</v>
      </c>
      <c r="L24" s="8" t="s">
        <v>52</v>
      </c>
      <c r="M24" s="5"/>
      <c r="N24" s="5">
        <v>56</v>
      </c>
      <c r="O24" s="5">
        <v>112</v>
      </c>
      <c r="P24" s="22">
        <f>(O24-N24)/O24</f>
        <v>0.5</v>
      </c>
      <c r="Q24" s="23" t="s">
        <v>79</v>
      </c>
      <c r="R24" s="11" t="s">
        <v>53</v>
      </c>
      <c r="S24" s="11"/>
      <c r="T24" s="11"/>
      <c r="U24" s="11"/>
      <c r="V24" s="11" t="s">
        <v>29</v>
      </c>
    </row>
    <row r="25" s="2" customFormat="1" ht="25" customHeight="1" spans="1:22">
      <c r="A25" s="5">
        <v>4</v>
      </c>
      <c r="B25" s="5" t="s">
        <v>123</v>
      </c>
      <c r="C25" s="5">
        <v>84174</v>
      </c>
      <c r="D25" s="34" t="s">
        <v>21</v>
      </c>
      <c r="E25" s="34" t="str">
        <f t="shared" si="4"/>
        <v>84174,</v>
      </c>
      <c r="F25" s="5" t="s">
        <v>124</v>
      </c>
      <c r="G25" s="5" t="s">
        <v>125</v>
      </c>
      <c r="H25" s="5" t="s">
        <v>51</v>
      </c>
      <c r="I25" s="8">
        <f>O25*0.05</f>
        <v>1.75</v>
      </c>
      <c r="J25" s="8">
        <f t="shared" si="5"/>
        <v>2.8</v>
      </c>
      <c r="K25" s="8">
        <f t="shared" si="6"/>
        <v>1.05</v>
      </c>
      <c r="L25" s="8" t="s">
        <v>52</v>
      </c>
      <c r="M25" s="5"/>
      <c r="N25" s="5">
        <v>12.25</v>
      </c>
      <c r="O25" s="5">
        <v>35</v>
      </c>
      <c r="P25" s="22">
        <f>(O25-N25)/O25</f>
        <v>0.65</v>
      </c>
      <c r="Q25" s="23" t="s">
        <v>126</v>
      </c>
      <c r="R25" s="11" t="s">
        <v>53</v>
      </c>
      <c r="S25" s="11"/>
      <c r="T25" s="11"/>
      <c r="U25" s="11"/>
      <c r="V25" s="11" t="s">
        <v>29</v>
      </c>
    </row>
    <row r="26" s="2" customFormat="1" ht="25" customHeight="1" spans="1:22">
      <c r="A26" s="11">
        <v>5</v>
      </c>
      <c r="B26" s="11" t="s">
        <v>127</v>
      </c>
      <c r="C26" s="11">
        <v>201173</v>
      </c>
      <c r="D26" s="34" t="s">
        <v>21</v>
      </c>
      <c r="E26" s="34" t="str">
        <f t="shared" si="4"/>
        <v>201173,</v>
      </c>
      <c r="F26" s="5" t="s">
        <v>128</v>
      </c>
      <c r="G26" s="5" t="s">
        <v>129</v>
      </c>
      <c r="H26" s="5" t="s">
        <v>130</v>
      </c>
      <c r="I26" s="5">
        <f>O26*0.04</f>
        <v>1.196</v>
      </c>
      <c r="J26" s="8">
        <f t="shared" si="5"/>
        <v>2.392</v>
      </c>
      <c r="K26" s="8">
        <f t="shared" si="6"/>
        <v>1.196</v>
      </c>
      <c r="L26" s="19" t="s">
        <v>131</v>
      </c>
      <c r="M26" s="11"/>
      <c r="N26" s="5">
        <v>12</v>
      </c>
      <c r="O26" s="5">
        <v>29.9</v>
      </c>
      <c r="P26" s="22">
        <f>(O26-N26)/O26</f>
        <v>0.598662207357859</v>
      </c>
      <c r="Q26" s="23" t="s">
        <v>132</v>
      </c>
      <c r="R26" s="11" t="s">
        <v>53</v>
      </c>
      <c r="S26" s="11"/>
      <c r="T26" s="11"/>
      <c r="U26" s="11"/>
      <c r="V26" s="11" t="s">
        <v>29</v>
      </c>
    </row>
    <row r="27" s="2" customFormat="1" ht="25" customHeight="1" spans="1:22">
      <c r="A27" s="11">
        <v>6</v>
      </c>
      <c r="B27" s="11" t="s">
        <v>133</v>
      </c>
      <c r="C27" s="11">
        <v>132393</v>
      </c>
      <c r="D27" s="34" t="s">
        <v>21</v>
      </c>
      <c r="E27" s="34" t="str">
        <f t="shared" si="4"/>
        <v>132393,</v>
      </c>
      <c r="F27" s="5" t="s">
        <v>134</v>
      </c>
      <c r="G27" s="5" t="s">
        <v>135</v>
      </c>
      <c r="H27" s="5" t="s">
        <v>136</v>
      </c>
      <c r="I27" s="8">
        <f>O27*0.05</f>
        <v>0.975</v>
      </c>
      <c r="J27" s="8">
        <f t="shared" si="5"/>
        <v>1.56</v>
      </c>
      <c r="K27" s="8">
        <f t="shared" si="6"/>
        <v>0.585</v>
      </c>
      <c r="L27" s="8" t="s">
        <v>59</v>
      </c>
      <c r="M27" s="5"/>
      <c r="N27" s="5">
        <v>7.02</v>
      </c>
      <c r="O27" s="5">
        <v>19.5</v>
      </c>
      <c r="P27" s="22">
        <f>(O27-N27)/O27</f>
        <v>0.64</v>
      </c>
      <c r="Q27" s="23" t="s">
        <v>137</v>
      </c>
      <c r="R27" s="11" t="s">
        <v>53</v>
      </c>
      <c r="S27" s="11"/>
      <c r="T27" s="11" t="s">
        <v>138</v>
      </c>
      <c r="U27" s="11">
        <v>19950375397</v>
      </c>
      <c r="V27" s="11" t="s">
        <v>29</v>
      </c>
    </row>
    <row r="28" s="2" customFormat="1" ht="25" customHeight="1" spans="1:22">
      <c r="A28" s="11"/>
      <c r="B28" s="11"/>
      <c r="C28" s="6">
        <v>53857</v>
      </c>
      <c r="D28" s="34" t="s">
        <v>21</v>
      </c>
      <c r="E28" s="34" t="str">
        <f t="shared" si="4"/>
        <v>53857,</v>
      </c>
      <c r="F28" s="19" t="s">
        <v>139</v>
      </c>
      <c r="G28" s="35" t="s">
        <v>140</v>
      </c>
      <c r="H28" s="19" t="s">
        <v>141</v>
      </c>
      <c r="I28" s="8">
        <f>O28*0.05</f>
        <v>1.05</v>
      </c>
      <c r="J28" s="8">
        <f t="shared" si="5"/>
        <v>1.68</v>
      </c>
      <c r="K28" s="8">
        <f t="shared" si="6"/>
        <v>0.63</v>
      </c>
      <c r="L28" s="8" t="s">
        <v>59</v>
      </c>
      <c r="M28" s="8"/>
      <c r="N28" s="5">
        <v>4.5</v>
      </c>
      <c r="O28" s="5">
        <v>21</v>
      </c>
      <c r="P28" s="22">
        <f>(O28-N28)/O28</f>
        <v>0.785714285714286</v>
      </c>
      <c r="Q28" s="23" t="s">
        <v>52</v>
      </c>
      <c r="R28" s="11" t="s">
        <v>53</v>
      </c>
      <c r="S28" s="11"/>
      <c r="T28" s="11"/>
      <c r="U28" s="11"/>
      <c r="V28" s="11" t="s">
        <v>29</v>
      </c>
    </row>
    <row r="29" s="3" customFormat="1" ht="25" customHeight="1" spans="1:16384">
      <c r="A29" s="16">
        <v>7</v>
      </c>
      <c r="B29" s="16" t="s">
        <v>142</v>
      </c>
      <c r="C29" s="45">
        <v>187104</v>
      </c>
      <c r="D29" s="17" t="s">
        <v>21</v>
      </c>
      <c r="E29" s="17" t="str">
        <f t="shared" si="4"/>
        <v>187104,</v>
      </c>
      <c r="F29" s="46" t="s">
        <v>143</v>
      </c>
      <c r="G29" s="47" t="s">
        <v>144</v>
      </c>
      <c r="H29" s="46" t="s">
        <v>145</v>
      </c>
      <c r="I29" s="181">
        <f>O29*0.03</f>
        <v>2.34</v>
      </c>
      <c r="J29" s="181">
        <f t="shared" si="5"/>
        <v>6.24</v>
      </c>
      <c r="K29" s="181">
        <f t="shared" si="6"/>
        <v>3.9</v>
      </c>
      <c r="L29" s="182" t="s">
        <v>146</v>
      </c>
      <c r="M29" s="16"/>
      <c r="N29" s="183">
        <v>39</v>
      </c>
      <c r="O29" s="183">
        <v>78</v>
      </c>
      <c r="P29" s="184">
        <v>0.5</v>
      </c>
      <c r="Q29" s="16" t="str">
        <f>VLOOKUP(C:C,'[1]1.2月单品活动'!$C:$H,6,0)</f>
        <v>第2件半价</v>
      </c>
      <c r="R29" s="16" t="s">
        <v>147</v>
      </c>
      <c r="S29" s="182" t="s">
        <v>148</v>
      </c>
      <c r="T29" s="16" t="s">
        <v>149</v>
      </c>
      <c r="U29" s="16">
        <v>18623654372</v>
      </c>
      <c r="V29" s="16" t="s">
        <v>37</v>
      </c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27"/>
      <c r="XFB29" s="27"/>
      <c r="XFC29" s="27"/>
      <c r="XFD29" s="27"/>
    </row>
    <row r="30" s="3" customFormat="1" ht="25" customHeight="1" spans="1:16384">
      <c r="A30" s="16"/>
      <c r="B30" s="16"/>
      <c r="C30" s="45">
        <v>205097</v>
      </c>
      <c r="D30" s="17" t="s">
        <v>21</v>
      </c>
      <c r="E30" s="17" t="str">
        <f t="shared" si="4"/>
        <v>205097,</v>
      </c>
      <c r="F30" s="46" t="s">
        <v>150</v>
      </c>
      <c r="G30" s="47" t="s">
        <v>151</v>
      </c>
      <c r="H30" s="46" t="s">
        <v>152</v>
      </c>
      <c r="I30" s="181">
        <f>O30*0.05</f>
        <v>9.9</v>
      </c>
      <c r="J30" s="181">
        <f t="shared" si="5"/>
        <v>15.84</v>
      </c>
      <c r="K30" s="181">
        <f t="shared" si="6"/>
        <v>5.94</v>
      </c>
      <c r="L30" s="182" t="s">
        <v>153</v>
      </c>
      <c r="M30" s="16"/>
      <c r="N30" s="183">
        <v>54</v>
      </c>
      <c r="O30" s="183">
        <v>198</v>
      </c>
      <c r="P30" s="184">
        <v>0.727272727272727</v>
      </c>
      <c r="Q30" s="16" t="str">
        <f>VLOOKUP(C:C,'[1]1.2月单品活动'!$C:$H,6,0)</f>
        <v>2瓶198元</v>
      </c>
      <c r="R30" s="16" t="s">
        <v>147</v>
      </c>
      <c r="S30" s="187" t="s">
        <v>152</v>
      </c>
      <c r="T30" s="16" t="s">
        <v>154</v>
      </c>
      <c r="U30" s="16">
        <v>13730642442</v>
      </c>
      <c r="V30" s="16" t="s">
        <v>37</v>
      </c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  <c r="XEZ30" s="27"/>
      <c r="XFA30" s="27"/>
      <c r="XFB30" s="27"/>
      <c r="XFC30" s="27"/>
      <c r="XFD30" s="27"/>
    </row>
    <row r="31" s="28" customFormat="1" ht="25" customHeight="1" spans="1:16382">
      <c r="A31" s="5">
        <v>8</v>
      </c>
      <c r="B31" s="5" t="s">
        <v>155</v>
      </c>
      <c r="C31" s="48">
        <v>94090</v>
      </c>
      <c r="D31" s="17" t="s">
        <v>21</v>
      </c>
      <c r="E31" s="17" t="str">
        <f t="shared" si="4"/>
        <v>94090,</v>
      </c>
      <c r="F31" s="17" t="s">
        <v>156</v>
      </c>
      <c r="G31" s="17" t="s">
        <v>157</v>
      </c>
      <c r="H31" s="17" t="s">
        <v>158</v>
      </c>
      <c r="I31" s="16">
        <f>O31*0.03</f>
        <v>0.894</v>
      </c>
      <c r="J31" s="8">
        <f t="shared" si="5"/>
        <v>2.384</v>
      </c>
      <c r="K31" s="8">
        <f t="shared" si="6"/>
        <v>1.49</v>
      </c>
      <c r="L31" s="16" t="s">
        <v>71</v>
      </c>
      <c r="M31" s="16" t="s">
        <v>34</v>
      </c>
      <c r="N31" s="16">
        <v>14.9</v>
      </c>
      <c r="O31" s="16">
        <v>29.8</v>
      </c>
      <c r="P31" s="180">
        <f t="shared" ref="P31:P38" si="7">(O31-N31)/O31</f>
        <v>0.5</v>
      </c>
      <c r="Q31" s="11"/>
      <c r="R31" s="16" t="s">
        <v>26</v>
      </c>
      <c r="S31" s="16" t="s">
        <v>159</v>
      </c>
      <c r="T31" s="16" t="s">
        <v>160</v>
      </c>
      <c r="U31" s="16">
        <v>13908078760</v>
      </c>
      <c r="V31" s="11" t="s">
        <v>37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  <c r="XEY31" s="27"/>
      <c r="XEZ31" s="27"/>
      <c r="XFA31" s="27"/>
      <c r="XFB31" s="27"/>
    </row>
    <row r="32" s="28" customFormat="1" ht="25" customHeight="1" spans="1:16382">
      <c r="A32" s="5"/>
      <c r="B32" s="5"/>
      <c r="C32" s="16">
        <v>192737</v>
      </c>
      <c r="D32" s="17" t="s">
        <v>21</v>
      </c>
      <c r="E32" s="17" t="str">
        <f t="shared" si="4"/>
        <v>192737,</v>
      </c>
      <c r="F32" s="17" t="s">
        <v>161</v>
      </c>
      <c r="G32" s="17" t="s">
        <v>162</v>
      </c>
      <c r="H32" s="17" t="s">
        <v>158</v>
      </c>
      <c r="I32" s="16">
        <f>O32*0.03</f>
        <v>0.96</v>
      </c>
      <c r="J32" s="8">
        <f t="shared" si="5"/>
        <v>2.56</v>
      </c>
      <c r="K32" s="8">
        <f t="shared" si="6"/>
        <v>1.6</v>
      </c>
      <c r="L32" s="16" t="s">
        <v>71</v>
      </c>
      <c r="M32" s="16" t="s">
        <v>34</v>
      </c>
      <c r="N32" s="16">
        <v>21.7</v>
      </c>
      <c r="O32" s="16">
        <v>32</v>
      </c>
      <c r="P32" s="180">
        <f t="shared" si="7"/>
        <v>0.321875</v>
      </c>
      <c r="Q32" s="11"/>
      <c r="R32" s="16" t="s">
        <v>26</v>
      </c>
      <c r="S32" s="16" t="s">
        <v>159</v>
      </c>
      <c r="T32" s="16" t="s">
        <v>160</v>
      </c>
      <c r="U32" s="16">
        <v>13908078760</v>
      </c>
      <c r="V32" s="11" t="s">
        <v>37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27"/>
      <c r="XFB32" s="27"/>
    </row>
    <row r="33" s="28" customFormat="1" ht="25" customHeight="1" spans="1:16382">
      <c r="A33" s="5"/>
      <c r="B33" s="5"/>
      <c r="C33" s="45">
        <v>195888</v>
      </c>
      <c r="D33" s="17" t="s">
        <v>21</v>
      </c>
      <c r="E33" s="17" t="str">
        <f t="shared" si="4"/>
        <v>195888,</v>
      </c>
      <c r="F33" s="49" t="s">
        <v>163</v>
      </c>
      <c r="G33" s="47" t="s">
        <v>164</v>
      </c>
      <c r="H33" s="49" t="s">
        <v>165</v>
      </c>
      <c r="I33" s="16">
        <f>O33*0.02</f>
        <v>0.596</v>
      </c>
      <c r="J33" s="8">
        <f t="shared" si="5"/>
        <v>2.384</v>
      </c>
      <c r="K33" s="8">
        <f t="shared" si="6"/>
        <v>1.788</v>
      </c>
      <c r="L33" s="16" t="s">
        <v>166</v>
      </c>
      <c r="M33" s="16" t="s">
        <v>34</v>
      </c>
      <c r="N33" s="45">
        <v>21.01</v>
      </c>
      <c r="O33" s="45">
        <v>29.8</v>
      </c>
      <c r="P33" s="180">
        <f t="shared" si="7"/>
        <v>0.29496644295302</v>
      </c>
      <c r="Q33" s="11"/>
      <c r="R33" s="16"/>
      <c r="S33" s="16"/>
      <c r="T33" s="16" t="s">
        <v>167</v>
      </c>
      <c r="U33" s="16"/>
      <c r="V33" s="11" t="s">
        <v>37</v>
      </c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27"/>
      <c r="XEP33" s="27"/>
      <c r="XEQ33" s="27"/>
      <c r="XER33" s="27"/>
      <c r="XES33" s="27"/>
      <c r="XET33" s="27"/>
      <c r="XEU33" s="27"/>
      <c r="XEV33" s="27"/>
      <c r="XEW33" s="27"/>
      <c r="XEX33" s="27"/>
      <c r="XEY33" s="27"/>
      <c r="XEZ33" s="27"/>
      <c r="XFA33" s="27"/>
      <c r="XFB33" s="27"/>
    </row>
    <row r="34" s="28" customFormat="1" ht="25" customHeight="1" spans="1:16382">
      <c r="A34" s="5"/>
      <c r="B34" s="5"/>
      <c r="C34" s="45">
        <v>179321</v>
      </c>
      <c r="D34" s="17" t="s">
        <v>21</v>
      </c>
      <c r="E34" s="17" t="str">
        <f t="shared" si="4"/>
        <v>179321,</v>
      </c>
      <c r="F34" s="49" t="s">
        <v>168</v>
      </c>
      <c r="G34" s="47" t="s">
        <v>169</v>
      </c>
      <c r="H34" s="47" t="s">
        <v>170</v>
      </c>
      <c r="I34" s="16">
        <f>O34*0.03</f>
        <v>0.825</v>
      </c>
      <c r="J34" s="8">
        <f t="shared" si="5"/>
        <v>2.2</v>
      </c>
      <c r="K34" s="8">
        <f t="shared" si="6"/>
        <v>1.375</v>
      </c>
      <c r="L34" s="16" t="s">
        <v>52</v>
      </c>
      <c r="M34" s="16" t="s">
        <v>34</v>
      </c>
      <c r="N34" s="45">
        <v>18.5</v>
      </c>
      <c r="O34" s="45">
        <v>27.5</v>
      </c>
      <c r="P34" s="180">
        <f t="shared" si="7"/>
        <v>0.327272727272727</v>
      </c>
      <c r="Q34" s="11"/>
      <c r="R34" s="16"/>
      <c r="S34" s="16"/>
      <c r="T34" s="16" t="s">
        <v>167</v>
      </c>
      <c r="U34" s="16"/>
      <c r="V34" s="11" t="s">
        <v>37</v>
      </c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  <c r="XEY34" s="27"/>
      <c r="XEZ34" s="27"/>
      <c r="XFA34" s="27"/>
      <c r="XFB34" s="27"/>
    </row>
    <row r="35" s="28" customFormat="1" ht="25" customHeight="1" spans="1:16382">
      <c r="A35" s="5"/>
      <c r="B35" s="5"/>
      <c r="C35" s="45">
        <v>190969</v>
      </c>
      <c r="D35" s="17" t="s">
        <v>21</v>
      </c>
      <c r="E35" s="17" t="str">
        <f t="shared" si="4"/>
        <v>190969,</v>
      </c>
      <c r="F35" s="49" t="s">
        <v>168</v>
      </c>
      <c r="G35" s="47" t="s">
        <v>171</v>
      </c>
      <c r="H35" s="47" t="s">
        <v>170</v>
      </c>
      <c r="I35" s="16">
        <f>O35*0.03</f>
        <v>2.04</v>
      </c>
      <c r="J35" s="8">
        <f t="shared" si="5"/>
        <v>5.44</v>
      </c>
      <c r="K35" s="8">
        <f t="shared" si="6"/>
        <v>3.4</v>
      </c>
      <c r="L35" s="16" t="s">
        <v>172</v>
      </c>
      <c r="M35" s="16" t="s">
        <v>34</v>
      </c>
      <c r="N35" s="45">
        <v>35.8</v>
      </c>
      <c r="O35" s="45">
        <v>68</v>
      </c>
      <c r="P35" s="180">
        <f t="shared" si="7"/>
        <v>0.473529411764706</v>
      </c>
      <c r="Q35" s="11"/>
      <c r="R35" s="16"/>
      <c r="S35" s="16"/>
      <c r="T35" s="16" t="s">
        <v>167</v>
      </c>
      <c r="U35" s="16"/>
      <c r="V35" s="11" t="s">
        <v>37</v>
      </c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  <c r="XEY35" s="27"/>
      <c r="XEZ35" s="27"/>
      <c r="XFA35" s="27"/>
      <c r="XFB35" s="27"/>
    </row>
    <row r="36" s="2" customFormat="1" ht="25" customHeight="1" spans="1:22">
      <c r="A36" s="5"/>
      <c r="B36" s="5"/>
      <c r="C36" s="11">
        <v>184082</v>
      </c>
      <c r="D36" s="34" t="s">
        <v>21</v>
      </c>
      <c r="E36" s="34" t="str">
        <f t="shared" si="4"/>
        <v>184082,</v>
      </c>
      <c r="F36" s="34" t="s">
        <v>173</v>
      </c>
      <c r="G36" s="5" t="s">
        <v>174</v>
      </c>
      <c r="H36" s="5" t="s">
        <v>112</v>
      </c>
      <c r="I36" s="8">
        <f>O36*0.05</f>
        <v>2.95</v>
      </c>
      <c r="J36" s="8">
        <f t="shared" si="5"/>
        <v>4.72</v>
      </c>
      <c r="K36" s="8">
        <f t="shared" si="6"/>
        <v>1.77</v>
      </c>
      <c r="L36" s="5" t="s">
        <v>39</v>
      </c>
      <c r="M36" s="5" t="s">
        <v>34</v>
      </c>
      <c r="N36" s="5">
        <v>19.08</v>
      </c>
      <c r="O36" s="5">
        <v>59</v>
      </c>
      <c r="P36" s="22">
        <f t="shared" si="7"/>
        <v>0.676610169491525</v>
      </c>
      <c r="Q36" s="23" t="s">
        <v>52</v>
      </c>
      <c r="R36" s="11" t="s">
        <v>26</v>
      </c>
      <c r="S36" s="11" t="s">
        <v>112</v>
      </c>
      <c r="T36" s="11" t="s">
        <v>113</v>
      </c>
      <c r="U36" s="11">
        <v>15102884246</v>
      </c>
      <c r="V36" s="11" t="s">
        <v>29</v>
      </c>
    </row>
    <row r="37" s="2" customFormat="1" ht="25" customHeight="1" spans="1:22">
      <c r="A37" s="5"/>
      <c r="B37" s="5"/>
      <c r="C37" s="11">
        <v>48233</v>
      </c>
      <c r="D37" s="34" t="s">
        <v>21</v>
      </c>
      <c r="E37" s="34" t="str">
        <f t="shared" si="4"/>
        <v>48233,</v>
      </c>
      <c r="F37" s="34" t="s">
        <v>173</v>
      </c>
      <c r="G37" s="5" t="s">
        <v>175</v>
      </c>
      <c r="H37" s="5" t="s">
        <v>112</v>
      </c>
      <c r="I37" s="8">
        <f>O37*0.05</f>
        <v>1.49</v>
      </c>
      <c r="J37" s="8">
        <f t="shared" si="5"/>
        <v>2.384</v>
      </c>
      <c r="K37" s="8">
        <f t="shared" si="6"/>
        <v>0.894</v>
      </c>
      <c r="L37" s="5" t="s">
        <v>52</v>
      </c>
      <c r="M37" s="5" t="s">
        <v>34</v>
      </c>
      <c r="N37" s="5">
        <v>11.14</v>
      </c>
      <c r="O37" s="5">
        <v>29.8</v>
      </c>
      <c r="P37" s="22">
        <f t="shared" si="7"/>
        <v>0.626174496644295</v>
      </c>
      <c r="Q37" s="23" t="s">
        <v>52</v>
      </c>
      <c r="R37" s="11" t="s">
        <v>26</v>
      </c>
      <c r="S37" s="11" t="s">
        <v>112</v>
      </c>
      <c r="T37" s="11" t="s">
        <v>113</v>
      </c>
      <c r="U37" s="11">
        <v>15102884246</v>
      </c>
      <c r="V37" s="11" t="s">
        <v>29</v>
      </c>
    </row>
    <row r="38" customHeight="1" spans="1:22">
      <c r="A38" s="5"/>
      <c r="B38" s="5"/>
      <c r="C38" s="42">
        <v>165878</v>
      </c>
      <c r="D38" s="34" t="s">
        <v>21</v>
      </c>
      <c r="E38" s="34" t="str">
        <f t="shared" si="4"/>
        <v>165878,</v>
      </c>
      <c r="F38" s="49" t="s">
        <v>176</v>
      </c>
      <c r="G38" s="43" t="s">
        <v>177</v>
      </c>
      <c r="H38" s="49" t="s">
        <v>178</v>
      </c>
      <c r="I38" s="8">
        <f>O38*0.04</f>
        <v>1.44</v>
      </c>
      <c r="J38" s="8">
        <f t="shared" si="5"/>
        <v>2.88</v>
      </c>
      <c r="K38" s="8">
        <f t="shared" si="6"/>
        <v>1.44</v>
      </c>
      <c r="L38" s="11"/>
      <c r="M38" s="11"/>
      <c r="N38" s="11">
        <v>16.5</v>
      </c>
      <c r="O38" s="11">
        <v>36</v>
      </c>
      <c r="P38" s="22">
        <f t="shared" si="7"/>
        <v>0.541666666666667</v>
      </c>
      <c r="Q38" s="11"/>
      <c r="R38" s="11"/>
      <c r="S38" s="11"/>
      <c r="T38" s="11" t="s">
        <v>28</v>
      </c>
      <c r="U38" s="11">
        <v>13880506963</v>
      </c>
      <c r="V38" s="11" t="s">
        <v>37</v>
      </c>
    </row>
  </sheetData>
  <mergeCells count="13">
    <mergeCell ref="A1:V1"/>
    <mergeCell ref="A3:A8"/>
    <mergeCell ref="A9:A14"/>
    <mergeCell ref="A15:A24"/>
    <mergeCell ref="A27:A28"/>
    <mergeCell ref="A29:A30"/>
    <mergeCell ref="A31:A38"/>
    <mergeCell ref="B3:B8"/>
    <mergeCell ref="B9:B14"/>
    <mergeCell ref="B15:B24"/>
    <mergeCell ref="B27:B28"/>
    <mergeCell ref="B29:B30"/>
    <mergeCell ref="B31:B38"/>
  </mergeCells>
  <pageMargins left="0.590277777777778" right="0.156944444444444" top="0.66875" bottom="0.865972222222222" header="0.156944444444444" footer="0.0784722222222222"/>
  <pageSetup paperSize="9" scale="47" fitToHeight="0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L584"/>
  <sheetViews>
    <sheetView tabSelected="1" workbookViewId="0">
      <pane xSplit="5" ySplit="2" topLeftCell="F3" activePane="bottomRight" state="frozen"/>
      <selection/>
      <selection pane="topRight"/>
      <selection pane="bottomLeft"/>
      <selection pane="bottomRight" activeCell="J7" sqref="J7"/>
    </sheetView>
  </sheetViews>
  <sheetFormatPr defaultColWidth="8" defaultRowHeight="19" customHeight="1"/>
  <cols>
    <col min="1" max="1" width="8" style="159"/>
    <col min="2" max="2" width="9.75" style="159" customWidth="1"/>
    <col min="3" max="3" width="8" style="159"/>
    <col min="4" max="4" width="28.75" style="159" customWidth="1"/>
    <col min="5" max="5" width="8" style="159"/>
    <col min="6" max="11" width="8" style="159" customWidth="1"/>
    <col min="12" max="12" width="8.375" style="159" customWidth="1"/>
    <col min="13" max="13" width="8" style="159"/>
    <col min="14" max="14" width="8.375" style="159"/>
    <col min="15" max="15" width="8" style="159"/>
    <col min="16" max="16" width="9.25" style="159"/>
    <col min="17" max="18" width="8" style="159"/>
    <col min="19" max="19" width="10.125" style="159"/>
    <col min="20" max="20" width="10.75" style="159" customWidth="1"/>
    <col min="21" max="21" width="8.375" style="159"/>
    <col min="22" max="22" width="9.25" style="159"/>
    <col min="23" max="23" width="10.125" style="159"/>
    <col min="24" max="24" width="9.25" style="159"/>
    <col min="25" max="25" width="8" style="159"/>
    <col min="26" max="26" width="10.125" style="159"/>
    <col min="27" max="29" width="8" style="159"/>
    <col min="30" max="30" width="9.25" style="159"/>
    <col min="31" max="32" width="8" style="159"/>
    <col min="33" max="33" width="9.25" style="159"/>
    <col min="34" max="36" width="8" style="159"/>
    <col min="37" max="38" width="8.375" style="159"/>
    <col min="39" max="39" width="8" style="159"/>
    <col min="40" max="40" width="9.25" style="159"/>
    <col min="41" max="43" width="8" style="159"/>
    <col min="44" max="44" width="8.375" style="159"/>
    <col min="45" max="46" width="8" style="159"/>
    <col min="47" max="47" width="9.25" style="159"/>
    <col min="48" max="50" width="8" style="159"/>
    <col min="51" max="51" width="8.375" style="159"/>
    <col min="52" max="53" width="8" style="159"/>
    <col min="54" max="54" width="9.25" style="159"/>
    <col min="55" max="57" width="8" style="159"/>
    <col min="58" max="58" width="8.375" style="159"/>
    <col min="59" max="60" width="8" style="159"/>
    <col min="61" max="61" width="10.125" style="159"/>
    <col min="62" max="16354" width="8" style="159"/>
    <col min="16355" max="16384" width="8" style="160"/>
  </cols>
  <sheetData>
    <row r="1" ht="22" customHeight="1" spans="1:64">
      <c r="A1" s="161" t="s">
        <v>179</v>
      </c>
      <c r="B1" s="162"/>
      <c r="C1" s="162"/>
      <c r="D1" s="162"/>
      <c r="E1" s="163"/>
      <c r="F1" s="164" t="s">
        <v>20</v>
      </c>
      <c r="G1" s="164"/>
      <c r="H1" s="164"/>
      <c r="I1" s="164"/>
      <c r="J1" s="164"/>
      <c r="K1" s="164"/>
      <c r="L1" s="164"/>
      <c r="M1" s="165" t="s">
        <v>180</v>
      </c>
      <c r="N1" s="165"/>
      <c r="O1" s="165"/>
      <c r="P1" s="165"/>
      <c r="Q1" s="165"/>
      <c r="R1" s="165"/>
      <c r="S1" s="165"/>
      <c r="T1" s="166" t="s">
        <v>80</v>
      </c>
      <c r="U1" s="166"/>
      <c r="V1" s="166"/>
      <c r="W1" s="166"/>
      <c r="X1" s="166"/>
      <c r="Y1" s="166"/>
      <c r="Z1" s="166"/>
      <c r="AA1" s="167" t="s">
        <v>123</v>
      </c>
      <c r="AB1" s="167"/>
      <c r="AC1" s="167"/>
      <c r="AD1" s="167"/>
      <c r="AE1" s="167"/>
      <c r="AF1" s="167"/>
      <c r="AG1" s="167"/>
      <c r="AH1" s="166" t="s">
        <v>127</v>
      </c>
      <c r="AI1" s="166"/>
      <c r="AJ1" s="166"/>
      <c r="AK1" s="166"/>
      <c r="AL1" s="166"/>
      <c r="AM1" s="166"/>
      <c r="AN1" s="166"/>
      <c r="AO1" s="167" t="s">
        <v>133</v>
      </c>
      <c r="AP1" s="167"/>
      <c r="AQ1" s="167"/>
      <c r="AR1" s="167"/>
      <c r="AS1" s="167"/>
      <c r="AT1" s="167"/>
      <c r="AU1" s="167"/>
      <c r="AV1" s="168" t="s">
        <v>142</v>
      </c>
      <c r="AW1" s="168"/>
      <c r="AX1" s="168"/>
      <c r="AY1" s="168"/>
      <c r="AZ1" s="168"/>
      <c r="BA1" s="168"/>
      <c r="BB1" s="168"/>
      <c r="BC1" s="164" t="s">
        <v>155</v>
      </c>
      <c r="BD1" s="164"/>
      <c r="BE1" s="164"/>
      <c r="BF1" s="164"/>
      <c r="BG1" s="164"/>
      <c r="BH1" s="164"/>
      <c r="BI1" s="164"/>
      <c r="BJ1" s="164"/>
      <c r="BK1" s="169" t="s">
        <v>181</v>
      </c>
      <c r="BL1" s="169"/>
    </row>
    <row r="2" s="158" customFormat="1" ht="24" customHeight="1" spans="1:64">
      <c r="A2" s="89" t="s">
        <v>182</v>
      </c>
      <c r="B2" s="89" t="s">
        <v>183</v>
      </c>
      <c r="C2" s="89" t="s">
        <v>184</v>
      </c>
      <c r="D2" s="89" t="s">
        <v>185</v>
      </c>
      <c r="E2" s="89" t="s">
        <v>186</v>
      </c>
      <c r="F2" s="90" t="s">
        <v>187</v>
      </c>
      <c r="G2" s="90" t="s">
        <v>188</v>
      </c>
      <c r="H2" s="90" t="s">
        <v>189</v>
      </c>
      <c r="I2" s="90" t="s">
        <v>190</v>
      </c>
      <c r="J2" s="90" t="s">
        <v>191</v>
      </c>
      <c r="K2" s="90" t="s">
        <v>192</v>
      </c>
      <c r="L2" s="90" t="s">
        <v>193</v>
      </c>
      <c r="M2" s="94" t="s">
        <v>194</v>
      </c>
      <c r="N2" s="94" t="s">
        <v>195</v>
      </c>
      <c r="O2" s="94" t="s">
        <v>196</v>
      </c>
      <c r="P2" s="94" t="s">
        <v>190</v>
      </c>
      <c r="Q2" s="94" t="s">
        <v>191</v>
      </c>
      <c r="R2" s="94" t="s">
        <v>192</v>
      </c>
      <c r="S2" s="94" t="s">
        <v>193</v>
      </c>
      <c r="T2" s="96" t="s">
        <v>197</v>
      </c>
      <c r="U2" s="96" t="s">
        <v>198</v>
      </c>
      <c r="V2" s="96" t="s">
        <v>196</v>
      </c>
      <c r="W2" s="96" t="s">
        <v>190</v>
      </c>
      <c r="X2" s="96" t="s">
        <v>191</v>
      </c>
      <c r="Y2" s="96" t="s">
        <v>192</v>
      </c>
      <c r="Z2" s="96" t="s">
        <v>193</v>
      </c>
      <c r="AA2" s="97" t="s">
        <v>199</v>
      </c>
      <c r="AB2" s="97" t="s">
        <v>200</v>
      </c>
      <c r="AC2" s="97" t="s">
        <v>196</v>
      </c>
      <c r="AD2" s="97" t="s">
        <v>190</v>
      </c>
      <c r="AE2" s="97" t="s">
        <v>191</v>
      </c>
      <c r="AF2" s="97" t="s">
        <v>192</v>
      </c>
      <c r="AG2" s="97" t="s">
        <v>201</v>
      </c>
      <c r="AH2" s="96" t="s">
        <v>202</v>
      </c>
      <c r="AI2" s="96" t="s">
        <v>203</v>
      </c>
      <c r="AJ2" s="96" t="s">
        <v>196</v>
      </c>
      <c r="AK2" s="96" t="s">
        <v>190</v>
      </c>
      <c r="AL2" s="96" t="s">
        <v>191</v>
      </c>
      <c r="AM2" s="96" t="s">
        <v>192</v>
      </c>
      <c r="AN2" s="96" t="s">
        <v>193</v>
      </c>
      <c r="AO2" s="97" t="s">
        <v>204</v>
      </c>
      <c r="AP2" s="97" t="s">
        <v>205</v>
      </c>
      <c r="AQ2" s="97" t="s">
        <v>196</v>
      </c>
      <c r="AR2" s="97" t="s">
        <v>190</v>
      </c>
      <c r="AS2" s="97" t="s">
        <v>191</v>
      </c>
      <c r="AT2" s="97" t="s">
        <v>192</v>
      </c>
      <c r="AU2" s="97" t="s">
        <v>193</v>
      </c>
      <c r="AV2" s="98" t="s">
        <v>206</v>
      </c>
      <c r="AW2" s="98" t="s">
        <v>207</v>
      </c>
      <c r="AX2" s="98" t="s">
        <v>196</v>
      </c>
      <c r="AY2" s="98" t="s">
        <v>190</v>
      </c>
      <c r="AZ2" s="98" t="s">
        <v>191</v>
      </c>
      <c r="BA2" s="98" t="s">
        <v>192</v>
      </c>
      <c r="BB2" s="98" t="s">
        <v>193</v>
      </c>
      <c r="BC2" s="90" t="s">
        <v>208</v>
      </c>
      <c r="BD2" s="90" t="s">
        <v>209</v>
      </c>
      <c r="BE2" s="99" t="s">
        <v>196</v>
      </c>
      <c r="BF2" s="99" t="s">
        <v>190</v>
      </c>
      <c r="BG2" s="99" t="s">
        <v>191</v>
      </c>
      <c r="BH2" s="99" t="s">
        <v>192</v>
      </c>
      <c r="BI2" s="99" t="s">
        <v>193</v>
      </c>
      <c r="BJ2" s="99" t="s">
        <v>210</v>
      </c>
      <c r="BK2" s="100" t="s">
        <v>211</v>
      </c>
      <c r="BL2" s="100" t="s">
        <v>212</v>
      </c>
    </row>
    <row r="3" s="159" customFormat="1" customHeight="1" spans="1:64">
      <c r="A3" s="91">
        <v>4435</v>
      </c>
      <c r="B3" s="91" t="s">
        <v>213</v>
      </c>
      <c r="C3" s="91">
        <v>733</v>
      </c>
      <c r="D3" s="91" t="s">
        <v>214</v>
      </c>
      <c r="E3" s="91" t="s">
        <v>215</v>
      </c>
      <c r="F3" s="91">
        <v>27</v>
      </c>
      <c r="G3" s="91">
        <v>32</v>
      </c>
      <c r="H3" s="91">
        <v>34</v>
      </c>
      <c r="I3" s="91">
        <v>859.83</v>
      </c>
      <c r="J3" s="91">
        <f>H3-F3</f>
        <v>7</v>
      </c>
      <c r="K3" s="95" t="s">
        <v>216</v>
      </c>
      <c r="L3" s="91">
        <f>I3*0.06</f>
        <v>51.5898</v>
      </c>
      <c r="M3" s="91">
        <v>27</v>
      </c>
      <c r="N3" s="91">
        <v>35</v>
      </c>
      <c r="O3" s="91">
        <v>24</v>
      </c>
      <c r="P3" s="91">
        <v>715.87</v>
      </c>
      <c r="Q3" s="91">
        <f>O3-M3</f>
        <v>-3</v>
      </c>
      <c r="R3" s="95" t="s">
        <v>217</v>
      </c>
      <c r="S3" s="91">
        <f>P3*0.05</f>
        <v>35.7935</v>
      </c>
      <c r="T3" s="91">
        <v>24</v>
      </c>
      <c r="U3" s="91">
        <v>29</v>
      </c>
      <c r="V3" s="91">
        <v>48</v>
      </c>
      <c r="W3" s="91">
        <v>3331.27</v>
      </c>
      <c r="X3" s="91">
        <f>V3-T3</f>
        <v>24</v>
      </c>
      <c r="Y3" s="95" t="s">
        <v>216</v>
      </c>
      <c r="Z3" s="91">
        <f>W3*0.06</f>
        <v>199.8762</v>
      </c>
      <c r="AA3" s="91">
        <v>6</v>
      </c>
      <c r="AB3" s="91">
        <v>8</v>
      </c>
      <c r="AC3" s="91">
        <v>14</v>
      </c>
      <c r="AD3" s="91">
        <v>508.01</v>
      </c>
      <c r="AE3" s="91">
        <f>AC3-AA3</f>
        <v>8</v>
      </c>
      <c r="AF3" s="95" t="s">
        <v>216</v>
      </c>
      <c r="AG3" s="91">
        <f>AD3*0.08</f>
        <v>40.6408</v>
      </c>
      <c r="AH3" s="91">
        <v>8</v>
      </c>
      <c r="AI3" s="91">
        <v>9</v>
      </c>
      <c r="AJ3" s="91">
        <v>0</v>
      </c>
      <c r="AK3" s="91">
        <v>0</v>
      </c>
      <c r="AL3" s="91">
        <f>AJ3-AH3</f>
        <v>-8</v>
      </c>
      <c r="AM3" s="95" t="s">
        <v>217</v>
      </c>
      <c r="AN3" s="91">
        <f>AK3*0.05</f>
        <v>0</v>
      </c>
      <c r="AO3" s="91">
        <v>10</v>
      </c>
      <c r="AP3" s="91">
        <v>12</v>
      </c>
      <c r="AQ3" s="91">
        <v>3</v>
      </c>
      <c r="AR3" s="91">
        <v>63</v>
      </c>
      <c r="AS3" s="91">
        <f>AQ3-AO3</f>
        <v>-7</v>
      </c>
      <c r="AT3" s="95" t="s">
        <v>217</v>
      </c>
      <c r="AU3" s="91">
        <f>AR3*0.05</f>
        <v>3.15</v>
      </c>
      <c r="AV3" s="91">
        <v>2</v>
      </c>
      <c r="AW3" s="91">
        <v>3</v>
      </c>
      <c r="AX3" s="91">
        <v>0</v>
      </c>
      <c r="AY3" s="91">
        <v>0</v>
      </c>
      <c r="AZ3" s="91">
        <f>AX3-AV3</f>
        <v>-2</v>
      </c>
      <c r="BA3" s="95" t="s">
        <v>217</v>
      </c>
      <c r="BB3" s="91">
        <f>AY3*0.05</f>
        <v>0</v>
      </c>
      <c r="BC3" s="91">
        <v>6</v>
      </c>
      <c r="BD3" s="91">
        <v>7</v>
      </c>
      <c r="BE3" s="91">
        <v>4</v>
      </c>
      <c r="BF3" s="91">
        <v>113.4</v>
      </c>
      <c r="BG3" s="91">
        <f>BE3-BC3</f>
        <v>-2</v>
      </c>
      <c r="BH3" s="95" t="s">
        <v>217</v>
      </c>
      <c r="BI3" s="91">
        <f>BF3*0.04</f>
        <v>4.536</v>
      </c>
      <c r="BJ3" s="91">
        <f>BG3*1</f>
        <v>-2</v>
      </c>
      <c r="BK3" s="101">
        <f>ROUND(L3+S3+Z3+AG3+AN3+AU3+BB3+BI3,0)</f>
        <v>336</v>
      </c>
      <c r="BL3" s="91">
        <f>BJ3</f>
        <v>-2</v>
      </c>
    </row>
    <row r="4" s="159" customFormat="1" customHeight="1" spans="1:64">
      <c r="A4" s="91">
        <v>4444</v>
      </c>
      <c r="B4" s="91" t="s">
        <v>218</v>
      </c>
      <c r="C4" s="91">
        <v>582</v>
      </c>
      <c r="D4" s="91" t="s">
        <v>219</v>
      </c>
      <c r="E4" s="91" t="s">
        <v>220</v>
      </c>
      <c r="F4" s="91">
        <v>36</v>
      </c>
      <c r="G4" s="91">
        <v>43</v>
      </c>
      <c r="H4" s="91">
        <v>26</v>
      </c>
      <c r="I4" s="91">
        <v>699.6</v>
      </c>
      <c r="J4" s="91">
        <f t="shared" ref="J4:J67" si="0">H4-F4</f>
        <v>-10</v>
      </c>
      <c r="K4" s="95" t="s">
        <v>217</v>
      </c>
      <c r="L4" s="91">
        <f>I4*0.04</f>
        <v>27.984</v>
      </c>
      <c r="M4" s="91">
        <v>34</v>
      </c>
      <c r="N4" s="91">
        <v>41</v>
      </c>
      <c r="O4" s="91">
        <v>10</v>
      </c>
      <c r="P4" s="91">
        <v>264</v>
      </c>
      <c r="Q4" s="91">
        <f t="shared" ref="Q4:Q67" si="1">O4-M4</f>
        <v>-24</v>
      </c>
      <c r="R4" s="95" t="s">
        <v>217</v>
      </c>
      <c r="S4" s="91">
        <f>P4*0.05</f>
        <v>13.2</v>
      </c>
      <c r="T4" s="91">
        <v>44</v>
      </c>
      <c r="U4" s="91">
        <v>52</v>
      </c>
      <c r="V4" s="91">
        <v>10</v>
      </c>
      <c r="W4" s="91">
        <v>777.2</v>
      </c>
      <c r="X4" s="91">
        <f t="shared" ref="X4:X67" si="2">V4-T4</f>
        <v>-34</v>
      </c>
      <c r="Y4" s="95" t="s">
        <v>217</v>
      </c>
      <c r="Z4" s="91">
        <f>W4*0.04</f>
        <v>31.088</v>
      </c>
      <c r="AA4" s="91">
        <v>17</v>
      </c>
      <c r="AB4" s="91">
        <v>20</v>
      </c>
      <c r="AC4" s="91">
        <v>5</v>
      </c>
      <c r="AD4" s="91">
        <v>172</v>
      </c>
      <c r="AE4" s="91">
        <f t="shared" ref="AE4:AE67" si="3">AC4-AA4</f>
        <v>-12</v>
      </c>
      <c r="AF4" s="95" t="s">
        <v>217</v>
      </c>
      <c r="AG4" s="91">
        <f>AD4*0.05</f>
        <v>8.6</v>
      </c>
      <c r="AH4" s="91">
        <v>13</v>
      </c>
      <c r="AI4" s="91">
        <v>16</v>
      </c>
      <c r="AJ4" s="91">
        <v>8</v>
      </c>
      <c r="AK4" s="91">
        <v>179.4</v>
      </c>
      <c r="AL4" s="91">
        <f t="shared" ref="AL4:AL67" si="4">AJ4-AH4</f>
        <v>-5</v>
      </c>
      <c r="AM4" s="95" t="s">
        <v>217</v>
      </c>
      <c r="AN4" s="91">
        <f>AK4*0.05</f>
        <v>8.97</v>
      </c>
      <c r="AO4" s="91">
        <v>11</v>
      </c>
      <c r="AP4" s="91">
        <v>13</v>
      </c>
      <c r="AQ4" s="91">
        <v>3</v>
      </c>
      <c r="AR4" s="91">
        <v>60.06</v>
      </c>
      <c r="AS4" s="91">
        <f t="shared" ref="AS4:AS67" si="5">AQ4-AO4</f>
        <v>-8</v>
      </c>
      <c r="AT4" s="95" t="s">
        <v>217</v>
      </c>
      <c r="AU4" s="91">
        <f>AR4*0.05</f>
        <v>3.003</v>
      </c>
      <c r="AV4" s="91">
        <v>4</v>
      </c>
      <c r="AW4" s="91">
        <v>5</v>
      </c>
      <c r="AX4" s="91">
        <v>0</v>
      </c>
      <c r="AY4" s="91">
        <v>0</v>
      </c>
      <c r="AZ4" s="91">
        <f t="shared" ref="AZ4:AZ67" si="6">AX4-AV4</f>
        <v>-4</v>
      </c>
      <c r="BA4" s="95" t="s">
        <v>217</v>
      </c>
      <c r="BB4" s="91">
        <f>AY4*0.05</f>
        <v>0</v>
      </c>
      <c r="BC4" s="91">
        <v>11</v>
      </c>
      <c r="BD4" s="91">
        <v>13</v>
      </c>
      <c r="BE4" s="91">
        <v>11</v>
      </c>
      <c r="BF4" s="91">
        <v>322.4</v>
      </c>
      <c r="BG4" s="91">
        <f t="shared" ref="BG4:BG67" si="7">BE4-BC4</f>
        <v>0</v>
      </c>
      <c r="BH4" s="95" t="s">
        <v>221</v>
      </c>
      <c r="BI4" s="91">
        <f>BF4*0.05</f>
        <v>16.12</v>
      </c>
      <c r="BJ4" s="91"/>
      <c r="BK4" s="101">
        <f t="shared" ref="BK4:BK67" si="8">ROUND(L4+S4+Z4+AG4+AN4+AU4+BB4+BI4,0)</f>
        <v>109</v>
      </c>
      <c r="BL4" s="91"/>
    </row>
    <row r="5" s="159" customFormat="1" customHeight="1" spans="1:64">
      <c r="A5" s="91">
        <v>990176</v>
      </c>
      <c r="B5" s="91" t="s">
        <v>222</v>
      </c>
      <c r="C5" s="91">
        <v>337</v>
      </c>
      <c r="D5" s="91" t="s">
        <v>223</v>
      </c>
      <c r="E5" s="91" t="s">
        <v>224</v>
      </c>
      <c r="F5" s="91">
        <v>48</v>
      </c>
      <c r="G5" s="91">
        <v>58</v>
      </c>
      <c r="H5" s="91">
        <v>38</v>
      </c>
      <c r="I5" s="91">
        <v>1024.46</v>
      </c>
      <c r="J5" s="91">
        <f t="shared" si="0"/>
        <v>-10</v>
      </c>
      <c r="K5" s="95" t="s">
        <v>217</v>
      </c>
      <c r="L5" s="91">
        <f>I5*0.04</f>
        <v>40.9784</v>
      </c>
      <c r="M5" s="91">
        <v>39</v>
      </c>
      <c r="N5" s="91">
        <v>48</v>
      </c>
      <c r="O5" s="91">
        <v>36</v>
      </c>
      <c r="P5" s="91">
        <v>1378.75</v>
      </c>
      <c r="Q5" s="91">
        <f t="shared" si="1"/>
        <v>-3</v>
      </c>
      <c r="R5" s="95" t="s">
        <v>217</v>
      </c>
      <c r="S5" s="91">
        <f>P5*0.05</f>
        <v>68.9375</v>
      </c>
      <c r="T5" s="91">
        <v>44</v>
      </c>
      <c r="U5" s="91">
        <v>52</v>
      </c>
      <c r="V5" s="91">
        <v>17</v>
      </c>
      <c r="W5" s="91">
        <v>1490.2</v>
      </c>
      <c r="X5" s="91">
        <f t="shared" si="2"/>
        <v>-27</v>
      </c>
      <c r="Y5" s="95" t="s">
        <v>217</v>
      </c>
      <c r="Z5" s="91">
        <f>W5*0.04</f>
        <v>59.608</v>
      </c>
      <c r="AA5" s="91">
        <v>15</v>
      </c>
      <c r="AB5" s="91">
        <v>18</v>
      </c>
      <c r="AC5" s="91">
        <v>0</v>
      </c>
      <c r="AD5" s="91">
        <v>0</v>
      </c>
      <c r="AE5" s="91">
        <f t="shared" si="3"/>
        <v>-15</v>
      </c>
      <c r="AF5" s="95" t="s">
        <v>217</v>
      </c>
      <c r="AG5" s="91">
        <f>AD5*0.05</f>
        <v>0</v>
      </c>
      <c r="AH5" s="91">
        <v>12</v>
      </c>
      <c r="AI5" s="91">
        <v>14</v>
      </c>
      <c r="AJ5" s="91">
        <v>0</v>
      </c>
      <c r="AK5" s="91">
        <v>0</v>
      </c>
      <c r="AL5" s="91">
        <f t="shared" si="4"/>
        <v>-12</v>
      </c>
      <c r="AM5" s="95" t="s">
        <v>217</v>
      </c>
      <c r="AN5" s="91">
        <f>AK5*0.05</f>
        <v>0</v>
      </c>
      <c r="AO5" s="91">
        <v>11</v>
      </c>
      <c r="AP5" s="91">
        <v>12</v>
      </c>
      <c r="AQ5" s="91">
        <v>2</v>
      </c>
      <c r="AR5" s="91">
        <v>42</v>
      </c>
      <c r="AS5" s="91">
        <f t="shared" si="5"/>
        <v>-9</v>
      </c>
      <c r="AT5" s="95" t="s">
        <v>217</v>
      </c>
      <c r="AU5" s="91">
        <f>AR5*0.05</f>
        <v>2.1</v>
      </c>
      <c r="AV5" s="91">
        <v>4</v>
      </c>
      <c r="AW5" s="91">
        <v>5</v>
      </c>
      <c r="AX5" s="91">
        <v>0</v>
      </c>
      <c r="AY5" s="91">
        <v>0</v>
      </c>
      <c r="AZ5" s="91">
        <f t="shared" si="6"/>
        <v>-4</v>
      </c>
      <c r="BA5" s="95" t="s">
        <v>217</v>
      </c>
      <c r="BB5" s="91">
        <f>AY5*0.05</f>
        <v>0</v>
      </c>
      <c r="BC5" s="91">
        <v>11</v>
      </c>
      <c r="BD5" s="91">
        <v>12</v>
      </c>
      <c r="BE5" s="91">
        <v>8</v>
      </c>
      <c r="BF5" s="91">
        <v>237.3</v>
      </c>
      <c r="BG5" s="91">
        <f t="shared" si="7"/>
        <v>-3</v>
      </c>
      <c r="BH5" s="95" t="s">
        <v>217</v>
      </c>
      <c r="BI5" s="91">
        <f>BF5*0.04</f>
        <v>9.492</v>
      </c>
      <c r="BJ5" s="91">
        <f>BG5*1</f>
        <v>-3</v>
      </c>
      <c r="BK5" s="101">
        <f t="shared" si="8"/>
        <v>181</v>
      </c>
      <c r="BL5" s="91">
        <f>BJ5</f>
        <v>-3</v>
      </c>
    </row>
    <row r="6" s="159" customFormat="1" customHeight="1" spans="1:64">
      <c r="A6" s="91">
        <v>4187</v>
      </c>
      <c r="B6" s="91" t="s">
        <v>225</v>
      </c>
      <c r="C6" s="91">
        <v>341</v>
      </c>
      <c r="D6" s="91" t="s">
        <v>226</v>
      </c>
      <c r="E6" s="91" t="s">
        <v>215</v>
      </c>
      <c r="F6" s="91">
        <v>0</v>
      </c>
      <c r="G6" s="91">
        <v>0</v>
      </c>
      <c r="H6" s="91">
        <v>0</v>
      </c>
      <c r="I6" s="91">
        <v>0</v>
      </c>
      <c r="J6" s="91">
        <f t="shared" si="0"/>
        <v>0</v>
      </c>
      <c r="K6" s="95" t="s">
        <v>227</v>
      </c>
      <c r="L6" s="91">
        <f>I6*0.04</f>
        <v>0</v>
      </c>
      <c r="M6" s="91">
        <v>0</v>
      </c>
      <c r="N6" s="91">
        <v>0</v>
      </c>
      <c r="O6" s="91">
        <v>1</v>
      </c>
      <c r="P6" s="91">
        <v>15</v>
      </c>
      <c r="Q6" s="91">
        <f t="shared" si="1"/>
        <v>1</v>
      </c>
      <c r="R6" s="95" t="s">
        <v>227</v>
      </c>
      <c r="S6" s="91">
        <f>P6*0.05</f>
        <v>0.75</v>
      </c>
      <c r="T6" s="91">
        <v>0</v>
      </c>
      <c r="U6" s="91">
        <v>0</v>
      </c>
      <c r="V6" s="91">
        <v>2</v>
      </c>
      <c r="W6" s="91">
        <v>0.01</v>
      </c>
      <c r="X6" s="91">
        <f t="shared" si="2"/>
        <v>2</v>
      </c>
      <c r="Y6" s="95" t="s">
        <v>227</v>
      </c>
      <c r="Z6" s="91">
        <f>W6*0.04</f>
        <v>0.0004</v>
      </c>
      <c r="AA6" s="91">
        <v>0</v>
      </c>
      <c r="AB6" s="91">
        <v>0</v>
      </c>
      <c r="AC6" s="91">
        <v>0</v>
      </c>
      <c r="AD6" s="91">
        <v>0</v>
      </c>
      <c r="AE6" s="91">
        <f t="shared" si="3"/>
        <v>0</v>
      </c>
      <c r="AF6" s="95" t="s">
        <v>227</v>
      </c>
      <c r="AG6" s="91">
        <f>AD6*0.05</f>
        <v>0</v>
      </c>
      <c r="AH6" s="91">
        <v>0</v>
      </c>
      <c r="AI6" s="91">
        <v>0</v>
      </c>
      <c r="AJ6" s="91">
        <v>0</v>
      </c>
      <c r="AK6" s="91">
        <v>0</v>
      </c>
      <c r="AL6" s="91">
        <f t="shared" si="4"/>
        <v>0</v>
      </c>
      <c r="AM6" s="95" t="s">
        <v>227</v>
      </c>
      <c r="AN6" s="91">
        <f>AK6*0.05</f>
        <v>0</v>
      </c>
      <c r="AO6" s="91">
        <v>0</v>
      </c>
      <c r="AP6" s="91">
        <v>0</v>
      </c>
      <c r="AQ6" s="91">
        <v>0</v>
      </c>
      <c r="AR6" s="91">
        <v>0</v>
      </c>
      <c r="AS6" s="91">
        <f t="shared" si="5"/>
        <v>0</v>
      </c>
      <c r="AT6" s="95" t="s">
        <v>227</v>
      </c>
      <c r="AU6" s="91">
        <f>AR6*0.05</f>
        <v>0</v>
      </c>
      <c r="AV6" s="91">
        <v>0</v>
      </c>
      <c r="AW6" s="91">
        <v>0</v>
      </c>
      <c r="AX6" s="91">
        <v>0</v>
      </c>
      <c r="AY6" s="91">
        <v>0</v>
      </c>
      <c r="AZ6" s="91">
        <f t="shared" si="6"/>
        <v>0</v>
      </c>
      <c r="BA6" s="95" t="s">
        <v>227</v>
      </c>
      <c r="BB6" s="91">
        <f>AY6*0.05</f>
        <v>0</v>
      </c>
      <c r="BC6" s="91">
        <v>0</v>
      </c>
      <c r="BD6" s="91">
        <v>0</v>
      </c>
      <c r="BE6" s="91">
        <v>4</v>
      </c>
      <c r="BF6" s="91">
        <v>130</v>
      </c>
      <c r="BG6" s="91">
        <f t="shared" si="7"/>
        <v>4</v>
      </c>
      <c r="BH6" s="95" t="s">
        <v>227</v>
      </c>
      <c r="BI6" s="91">
        <f>BF6*0.04</f>
        <v>5.2</v>
      </c>
      <c r="BJ6" s="91"/>
      <c r="BK6" s="101">
        <f t="shared" si="8"/>
        <v>6</v>
      </c>
      <c r="BL6" s="91"/>
    </row>
    <row r="7" s="159" customFormat="1" customHeight="1" spans="1:64">
      <c r="A7" s="91">
        <v>4188</v>
      </c>
      <c r="B7" s="91" t="s">
        <v>228</v>
      </c>
      <c r="C7" s="91">
        <v>112415</v>
      </c>
      <c r="D7" s="91" t="s">
        <v>229</v>
      </c>
      <c r="E7" s="91" t="s">
        <v>215</v>
      </c>
      <c r="F7" s="91">
        <v>27</v>
      </c>
      <c r="G7" s="91">
        <v>32</v>
      </c>
      <c r="H7" s="91">
        <v>70</v>
      </c>
      <c r="I7" s="91">
        <v>1757.7</v>
      </c>
      <c r="J7" s="91">
        <f t="shared" si="0"/>
        <v>43</v>
      </c>
      <c r="K7" s="95" t="s">
        <v>216</v>
      </c>
      <c r="L7" s="91">
        <f>I7*0.06</f>
        <v>105.462</v>
      </c>
      <c r="M7" s="91">
        <v>18</v>
      </c>
      <c r="N7" s="91">
        <v>21</v>
      </c>
      <c r="O7" s="91">
        <v>33</v>
      </c>
      <c r="P7" s="91">
        <v>963.3</v>
      </c>
      <c r="Q7" s="91">
        <f t="shared" si="1"/>
        <v>15</v>
      </c>
      <c r="R7" s="95" t="s">
        <v>216</v>
      </c>
      <c r="S7" s="91">
        <f>P7*0.07</f>
        <v>67.431</v>
      </c>
      <c r="T7" s="91">
        <v>27</v>
      </c>
      <c r="U7" s="91">
        <v>32</v>
      </c>
      <c r="V7" s="91">
        <v>6</v>
      </c>
      <c r="W7" s="91">
        <v>438</v>
      </c>
      <c r="X7" s="91">
        <f t="shared" si="2"/>
        <v>-21</v>
      </c>
      <c r="Y7" s="95" t="s">
        <v>217</v>
      </c>
      <c r="Z7" s="91">
        <f>W7*0.04</f>
        <v>17.52</v>
      </c>
      <c r="AA7" s="91">
        <v>17</v>
      </c>
      <c r="AB7" s="91">
        <v>19</v>
      </c>
      <c r="AC7" s="91">
        <v>8</v>
      </c>
      <c r="AD7" s="91">
        <v>289</v>
      </c>
      <c r="AE7" s="91">
        <f t="shared" si="3"/>
        <v>-9</v>
      </c>
      <c r="AF7" s="95" t="s">
        <v>217</v>
      </c>
      <c r="AG7" s="91">
        <f>AD7*0.05</f>
        <v>14.45</v>
      </c>
      <c r="AH7" s="91">
        <v>5</v>
      </c>
      <c r="AI7" s="91">
        <v>6</v>
      </c>
      <c r="AJ7" s="91">
        <v>0</v>
      </c>
      <c r="AK7" s="91">
        <v>0</v>
      </c>
      <c r="AL7" s="91">
        <f t="shared" si="4"/>
        <v>-5</v>
      </c>
      <c r="AM7" s="95" t="s">
        <v>217</v>
      </c>
      <c r="AN7" s="91">
        <f>AK7*0.05</f>
        <v>0</v>
      </c>
      <c r="AO7" s="91">
        <v>10</v>
      </c>
      <c r="AP7" s="91">
        <v>12</v>
      </c>
      <c r="AQ7" s="91">
        <v>10</v>
      </c>
      <c r="AR7" s="91">
        <v>169.5</v>
      </c>
      <c r="AS7" s="91">
        <f t="shared" si="5"/>
        <v>0</v>
      </c>
      <c r="AT7" s="95" t="s">
        <v>221</v>
      </c>
      <c r="AU7" s="91">
        <f>AR7*0.06</f>
        <v>10.17</v>
      </c>
      <c r="AV7" s="91">
        <v>3</v>
      </c>
      <c r="AW7" s="91">
        <v>3</v>
      </c>
      <c r="AX7" s="91">
        <v>0</v>
      </c>
      <c r="AY7" s="91">
        <v>0</v>
      </c>
      <c r="AZ7" s="91">
        <f t="shared" si="6"/>
        <v>-3</v>
      </c>
      <c r="BA7" s="95" t="s">
        <v>217</v>
      </c>
      <c r="BB7" s="91">
        <f t="shared" ref="BB7:BB17" si="9">AY7*0.05</f>
        <v>0</v>
      </c>
      <c r="BC7" s="91">
        <v>5</v>
      </c>
      <c r="BD7" s="91">
        <v>6</v>
      </c>
      <c r="BE7" s="91">
        <v>11</v>
      </c>
      <c r="BF7" s="91">
        <v>286.32</v>
      </c>
      <c r="BG7" s="91">
        <f t="shared" si="7"/>
        <v>6</v>
      </c>
      <c r="BH7" s="95" t="s">
        <v>216</v>
      </c>
      <c r="BI7" s="91">
        <f>BF7*0.06</f>
        <v>17.1792</v>
      </c>
      <c r="BJ7" s="91"/>
      <c r="BK7" s="101">
        <f t="shared" si="8"/>
        <v>232</v>
      </c>
      <c r="BL7" s="91"/>
    </row>
    <row r="8" s="159" customFormat="1" customHeight="1" spans="1:64">
      <c r="A8" s="91">
        <v>4196</v>
      </c>
      <c r="B8" s="91" t="s">
        <v>230</v>
      </c>
      <c r="C8" s="91">
        <v>102567</v>
      </c>
      <c r="D8" s="91" t="s">
        <v>231</v>
      </c>
      <c r="E8" s="91" t="s">
        <v>220</v>
      </c>
      <c r="F8" s="91">
        <v>41</v>
      </c>
      <c r="G8" s="91">
        <v>49</v>
      </c>
      <c r="H8" s="91">
        <v>0</v>
      </c>
      <c r="I8" s="91">
        <v>0</v>
      </c>
      <c r="J8" s="91">
        <f t="shared" si="0"/>
        <v>-41</v>
      </c>
      <c r="K8" s="95" t="s">
        <v>217</v>
      </c>
      <c r="L8" s="91">
        <f>I8*0.04</f>
        <v>0</v>
      </c>
      <c r="M8" s="91">
        <v>25</v>
      </c>
      <c r="N8" s="91">
        <v>31</v>
      </c>
      <c r="O8" s="91">
        <v>5</v>
      </c>
      <c r="P8" s="91">
        <v>420.34</v>
      </c>
      <c r="Q8" s="91">
        <f t="shared" si="1"/>
        <v>-20</v>
      </c>
      <c r="R8" s="95" t="s">
        <v>217</v>
      </c>
      <c r="S8" s="91">
        <f>P8*0.05</f>
        <v>21.017</v>
      </c>
      <c r="T8" s="91">
        <v>25</v>
      </c>
      <c r="U8" s="91">
        <v>31</v>
      </c>
      <c r="V8" s="91">
        <v>4</v>
      </c>
      <c r="W8" s="91">
        <v>529.5</v>
      </c>
      <c r="X8" s="91">
        <f t="shared" si="2"/>
        <v>-21</v>
      </c>
      <c r="Y8" s="95" t="s">
        <v>217</v>
      </c>
      <c r="Z8" s="91">
        <f>W8*0.04</f>
        <v>21.18</v>
      </c>
      <c r="AA8" s="91">
        <v>11</v>
      </c>
      <c r="AB8" s="91">
        <v>13</v>
      </c>
      <c r="AC8" s="91">
        <v>0</v>
      </c>
      <c r="AD8" s="91">
        <v>0</v>
      </c>
      <c r="AE8" s="91">
        <f t="shared" si="3"/>
        <v>-11</v>
      </c>
      <c r="AF8" s="95" t="s">
        <v>217</v>
      </c>
      <c r="AG8" s="91">
        <f>AD8*0.05</f>
        <v>0</v>
      </c>
      <c r="AH8" s="91">
        <v>13</v>
      </c>
      <c r="AI8" s="91">
        <v>16</v>
      </c>
      <c r="AJ8" s="91">
        <v>0</v>
      </c>
      <c r="AK8" s="91">
        <v>0</v>
      </c>
      <c r="AL8" s="91">
        <f t="shared" si="4"/>
        <v>-13</v>
      </c>
      <c r="AM8" s="95" t="s">
        <v>217</v>
      </c>
      <c r="AN8" s="91">
        <f>AK8*0.05</f>
        <v>0</v>
      </c>
      <c r="AO8" s="91">
        <v>17</v>
      </c>
      <c r="AP8" s="91">
        <v>20</v>
      </c>
      <c r="AQ8" s="91">
        <v>0</v>
      </c>
      <c r="AR8" s="91">
        <v>0</v>
      </c>
      <c r="AS8" s="91">
        <f t="shared" si="5"/>
        <v>-17</v>
      </c>
      <c r="AT8" s="95" t="s">
        <v>217</v>
      </c>
      <c r="AU8" s="91">
        <f>AR8*0.05</f>
        <v>0</v>
      </c>
      <c r="AV8" s="91">
        <v>4</v>
      </c>
      <c r="AW8" s="91">
        <v>5</v>
      </c>
      <c r="AX8" s="91">
        <v>0</v>
      </c>
      <c r="AY8" s="91">
        <v>0</v>
      </c>
      <c r="AZ8" s="91">
        <f t="shared" si="6"/>
        <v>-4</v>
      </c>
      <c r="BA8" s="95" t="s">
        <v>217</v>
      </c>
      <c r="BB8" s="91">
        <f t="shared" si="9"/>
        <v>0</v>
      </c>
      <c r="BC8" s="91">
        <v>10</v>
      </c>
      <c r="BD8" s="91">
        <v>12</v>
      </c>
      <c r="BE8" s="91">
        <v>0</v>
      </c>
      <c r="BF8" s="91">
        <v>0</v>
      </c>
      <c r="BG8" s="91">
        <f t="shared" si="7"/>
        <v>-10</v>
      </c>
      <c r="BH8" s="95" t="s">
        <v>217</v>
      </c>
      <c r="BI8" s="91">
        <f>BF8*0.04</f>
        <v>0</v>
      </c>
      <c r="BJ8" s="91">
        <f>BG8*1</f>
        <v>-10</v>
      </c>
      <c r="BK8" s="101">
        <f t="shared" si="8"/>
        <v>42</v>
      </c>
      <c r="BL8" s="91">
        <f>BJ8</f>
        <v>-10</v>
      </c>
    </row>
    <row r="9" s="159" customFormat="1" customHeight="1" spans="1:64">
      <c r="A9" s="91">
        <v>4264</v>
      </c>
      <c r="B9" s="91" t="s">
        <v>232</v>
      </c>
      <c r="C9" s="91">
        <v>337</v>
      </c>
      <c r="D9" s="91" t="s">
        <v>223</v>
      </c>
      <c r="E9" s="91" t="s">
        <v>215</v>
      </c>
      <c r="F9" s="91">
        <v>36</v>
      </c>
      <c r="G9" s="91">
        <v>43</v>
      </c>
      <c r="H9" s="91">
        <v>45</v>
      </c>
      <c r="I9" s="91">
        <v>1292.42</v>
      </c>
      <c r="J9" s="91">
        <f t="shared" si="0"/>
        <v>9</v>
      </c>
      <c r="K9" s="95" t="s">
        <v>216</v>
      </c>
      <c r="L9" s="91">
        <f>I9*0.06</f>
        <v>77.5452</v>
      </c>
      <c r="M9" s="91">
        <v>30</v>
      </c>
      <c r="N9" s="91">
        <v>35</v>
      </c>
      <c r="O9" s="91">
        <v>52</v>
      </c>
      <c r="P9" s="91">
        <v>1619.65</v>
      </c>
      <c r="Q9" s="91">
        <f t="shared" si="1"/>
        <v>22</v>
      </c>
      <c r="R9" s="95" t="s">
        <v>216</v>
      </c>
      <c r="S9" s="91">
        <f>P9*0.07</f>
        <v>113.3755</v>
      </c>
      <c r="T9" s="91">
        <v>33</v>
      </c>
      <c r="U9" s="91">
        <v>39</v>
      </c>
      <c r="V9" s="91">
        <v>32</v>
      </c>
      <c r="W9" s="91">
        <v>2363.04</v>
      </c>
      <c r="X9" s="91">
        <f t="shared" si="2"/>
        <v>-1</v>
      </c>
      <c r="Y9" s="95" t="s">
        <v>217</v>
      </c>
      <c r="Z9" s="91">
        <f>W9*0.04</f>
        <v>94.5216</v>
      </c>
      <c r="AA9" s="91">
        <v>11</v>
      </c>
      <c r="AB9" s="91">
        <v>12</v>
      </c>
      <c r="AC9" s="91">
        <v>0</v>
      </c>
      <c r="AD9" s="91">
        <v>0</v>
      </c>
      <c r="AE9" s="91">
        <f t="shared" si="3"/>
        <v>-11</v>
      </c>
      <c r="AF9" s="95" t="s">
        <v>217</v>
      </c>
      <c r="AG9" s="91">
        <f>AD9*0.05</f>
        <v>0</v>
      </c>
      <c r="AH9" s="91">
        <v>8</v>
      </c>
      <c r="AI9" s="91">
        <v>10</v>
      </c>
      <c r="AJ9" s="91">
        <v>0</v>
      </c>
      <c r="AK9" s="91">
        <v>0</v>
      </c>
      <c r="AL9" s="91">
        <f t="shared" si="4"/>
        <v>-8</v>
      </c>
      <c r="AM9" s="95" t="s">
        <v>217</v>
      </c>
      <c r="AN9" s="91">
        <f>AK9*0.05</f>
        <v>0</v>
      </c>
      <c r="AO9" s="91">
        <v>7</v>
      </c>
      <c r="AP9" s="91">
        <v>9</v>
      </c>
      <c r="AQ9" s="91">
        <v>0</v>
      </c>
      <c r="AR9" s="91">
        <v>0</v>
      </c>
      <c r="AS9" s="91">
        <f t="shared" si="5"/>
        <v>-7</v>
      </c>
      <c r="AT9" s="95" t="s">
        <v>217</v>
      </c>
      <c r="AU9" s="91">
        <f>AR9*0.05</f>
        <v>0</v>
      </c>
      <c r="AV9" s="91">
        <v>3</v>
      </c>
      <c r="AW9" s="91">
        <v>3</v>
      </c>
      <c r="AX9" s="91">
        <v>0</v>
      </c>
      <c r="AY9" s="91">
        <v>0</v>
      </c>
      <c r="AZ9" s="91">
        <f t="shared" si="6"/>
        <v>-3</v>
      </c>
      <c r="BA9" s="95" t="s">
        <v>217</v>
      </c>
      <c r="BB9" s="91">
        <f t="shared" si="9"/>
        <v>0</v>
      </c>
      <c r="BC9" s="91">
        <v>8</v>
      </c>
      <c r="BD9" s="91">
        <v>9</v>
      </c>
      <c r="BE9" s="91">
        <v>8</v>
      </c>
      <c r="BF9" s="91">
        <v>234.6</v>
      </c>
      <c r="BG9" s="91">
        <f t="shared" si="7"/>
        <v>0</v>
      </c>
      <c r="BH9" s="95" t="s">
        <v>221</v>
      </c>
      <c r="BI9" s="91">
        <f>BF9*0.05</f>
        <v>11.73</v>
      </c>
      <c r="BJ9" s="91"/>
      <c r="BK9" s="101">
        <f t="shared" si="8"/>
        <v>297</v>
      </c>
      <c r="BL9" s="91"/>
    </row>
    <row r="10" s="159" customFormat="1" customHeight="1" spans="1:64">
      <c r="A10" s="91">
        <v>4024</v>
      </c>
      <c r="B10" s="91" t="s">
        <v>233</v>
      </c>
      <c r="C10" s="91">
        <v>517</v>
      </c>
      <c r="D10" s="91" t="s">
        <v>234</v>
      </c>
      <c r="E10" s="91" t="s">
        <v>215</v>
      </c>
      <c r="F10" s="91">
        <v>35</v>
      </c>
      <c r="G10" s="91">
        <v>42</v>
      </c>
      <c r="H10" s="91">
        <v>42</v>
      </c>
      <c r="I10" s="91">
        <v>1126.86</v>
      </c>
      <c r="J10" s="91">
        <f t="shared" si="0"/>
        <v>7</v>
      </c>
      <c r="K10" s="95" t="s">
        <v>216</v>
      </c>
      <c r="L10" s="91">
        <f>I10*0.06</f>
        <v>67.6116</v>
      </c>
      <c r="M10" s="91">
        <v>34</v>
      </c>
      <c r="N10" s="91">
        <v>40</v>
      </c>
      <c r="O10" s="91">
        <v>37</v>
      </c>
      <c r="P10" s="91">
        <v>1568.61</v>
      </c>
      <c r="Q10" s="91">
        <f t="shared" si="1"/>
        <v>3</v>
      </c>
      <c r="R10" s="95" t="s">
        <v>221</v>
      </c>
      <c r="S10" s="91">
        <f>P10*0.06</f>
        <v>94.1166</v>
      </c>
      <c r="T10" s="91">
        <v>45</v>
      </c>
      <c r="U10" s="91">
        <v>54</v>
      </c>
      <c r="V10" s="91">
        <v>89</v>
      </c>
      <c r="W10" s="91">
        <v>8042.17</v>
      </c>
      <c r="X10" s="91">
        <f t="shared" si="2"/>
        <v>44</v>
      </c>
      <c r="Y10" s="95" t="s">
        <v>216</v>
      </c>
      <c r="Z10" s="91">
        <f>W10*0.06</f>
        <v>482.5302</v>
      </c>
      <c r="AA10" s="91">
        <v>13</v>
      </c>
      <c r="AB10" s="91">
        <v>16</v>
      </c>
      <c r="AC10" s="91">
        <v>7</v>
      </c>
      <c r="AD10" s="91">
        <v>285</v>
      </c>
      <c r="AE10" s="91">
        <f t="shared" si="3"/>
        <v>-6</v>
      </c>
      <c r="AF10" s="95" t="s">
        <v>217</v>
      </c>
      <c r="AG10" s="91">
        <f>AD10*0.05</f>
        <v>14.25</v>
      </c>
      <c r="AH10" s="91">
        <v>13</v>
      </c>
      <c r="AI10" s="91">
        <v>16</v>
      </c>
      <c r="AJ10" s="91">
        <v>23</v>
      </c>
      <c r="AK10" s="91">
        <v>538.2</v>
      </c>
      <c r="AL10" s="91">
        <f t="shared" si="4"/>
        <v>10</v>
      </c>
      <c r="AM10" s="95" t="s">
        <v>216</v>
      </c>
      <c r="AN10" s="91">
        <f>AK10*0.07</f>
        <v>37.674</v>
      </c>
      <c r="AO10" s="91">
        <v>11</v>
      </c>
      <c r="AP10" s="91">
        <v>13</v>
      </c>
      <c r="AQ10" s="91">
        <v>8</v>
      </c>
      <c r="AR10" s="91">
        <v>159.31</v>
      </c>
      <c r="AS10" s="91">
        <f t="shared" si="5"/>
        <v>-3</v>
      </c>
      <c r="AT10" s="95" t="s">
        <v>217</v>
      </c>
      <c r="AU10" s="91">
        <f>AR10*0.05</f>
        <v>7.9655</v>
      </c>
      <c r="AV10" s="91">
        <v>5</v>
      </c>
      <c r="AW10" s="91">
        <v>6</v>
      </c>
      <c r="AX10" s="91">
        <v>0</v>
      </c>
      <c r="AY10" s="91">
        <v>0</v>
      </c>
      <c r="AZ10" s="91">
        <f t="shared" si="6"/>
        <v>-5</v>
      </c>
      <c r="BA10" s="95" t="s">
        <v>217</v>
      </c>
      <c r="BB10" s="91">
        <f t="shared" si="9"/>
        <v>0</v>
      </c>
      <c r="BC10" s="91">
        <v>13</v>
      </c>
      <c r="BD10" s="91">
        <v>16</v>
      </c>
      <c r="BE10" s="91">
        <v>47</v>
      </c>
      <c r="BF10" s="91">
        <v>1425.3</v>
      </c>
      <c r="BG10" s="91">
        <f t="shared" si="7"/>
        <v>34</v>
      </c>
      <c r="BH10" s="95" t="s">
        <v>216</v>
      </c>
      <c r="BI10" s="91">
        <f>BF10*0.06</f>
        <v>85.518</v>
      </c>
      <c r="BJ10" s="91"/>
      <c r="BK10" s="101">
        <f t="shared" si="8"/>
        <v>790</v>
      </c>
      <c r="BL10" s="91"/>
    </row>
    <row r="11" s="159" customFormat="1" customHeight="1" spans="1:64">
      <c r="A11" s="91">
        <v>4028</v>
      </c>
      <c r="B11" s="91" t="s">
        <v>235</v>
      </c>
      <c r="C11" s="91">
        <v>746</v>
      </c>
      <c r="D11" s="91" t="s">
        <v>236</v>
      </c>
      <c r="E11" s="91" t="s">
        <v>215</v>
      </c>
      <c r="F11" s="91">
        <v>49</v>
      </c>
      <c r="G11" s="91">
        <v>58</v>
      </c>
      <c r="H11" s="91">
        <v>126</v>
      </c>
      <c r="I11" s="91">
        <v>3347.45</v>
      </c>
      <c r="J11" s="91">
        <f t="shared" si="0"/>
        <v>77</v>
      </c>
      <c r="K11" s="95" t="s">
        <v>216</v>
      </c>
      <c r="L11" s="91">
        <f>I11*0.06</f>
        <v>200.847</v>
      </c>
      <c r="M11" s="91">
        <v>42</v>
      </c>
      <c r="N11" s="91">
        <v>51</v>
      </c>
      <c r="O11" s="91">
        <v>65</v>
      </c>
      <c r="P11" s="91">
        <v>1544.82</v>
      </c>
      <c r="Q11" s="91">
        <f t="shared" si="1"/>
        <v>23</v>
      </c>
      <c r="R11" s="95" t="s">
        <v>216</v>
      </c>
      <c r="S11" s="91">
        <f>P11*0.07</f>
        <v>108.1374</v>
      </c>
      <c r="T11" s="91">
        <v>102</v>
      </c>
      <c r="U11" s="91">
        <v>122</v>
      </c>
      <c r="V11" s="91">
        <v>159</v>
      </c>
      <c r="W11" s="91">
        <v>13847.28</v>
      </c>
      <c r="X11" s="91">
        <f t="shared" si="2"/>
        <v>57</v>
      </c>
      <c r="Y11" s="95" t="s">
        <v>216</v>
      </c>
      <c r="Z11" s="91">
        <f>W11*0.06</f>
        <v>830.8368</v>
      </c>
      <c r="AA11" s="91">
        <v>13</v>
      </c>
      <c r="AB11" s="91">
        <v>16</v>
      </c>
      <c r="AC11" s="91">
        <v>12</v>
      </c>
      <c r="AD11" s="91">
        <v>375</v>
      </c>
      <c r="AE11" s="91">
        <f t="shared" si="3"/>
        <v>-1</v>
      </c>
      <c r="AF11" s="95" t="s">
        <v>217</v>
      </c>
      <c r="AG11" s="91">
        <f>AD11*0.05</f>
        <v>18.75</v>
      </c>
      <c r="AH11" s="91">
        <v>16</v>
      </c>
      <c r="AI11" s="91">
        <v>19</v>
      </c>
      <c r="AJ11" s="91">
        <v>0</v>
      </c>
      <c r="AK11" s="91">
        <v>0</v>
      </c>
      <c r="AL11" s="91">
        <f t="shared" si="4"/>
        <v>-16</v>
      </c>
      <c r="AM11" s="95" t="s">
        <v>217</v>
      </c>
      <c r="AN11" s="91">
        <f t="shared" ref="AN11:AN17" si="10">AK11*0.05</f>
        <v>0</v>
      </c>
      <c r="AO11" s="91">
        <v>16</v>
      </c>
      <c r="AP11" s="91">
        <v>19</v>
      </c>
      <c r="AQ11" s="91">
        <v>20</v>
      </c>
      <c r="AR11" s="91">
        <v>245.86</v>
      </c>
      <c r="AS11" s="91">
        <f t="shared" si="5"/>
        <v>4</v>
      </c>
      <c r="AT11" s="95" t="s">
        <v>216</v>
      </c>
      <c r="AU11" s="91">
        <f>AR11*0.08</f>
        <v>19.6688</v>
      </c>
      <c r="AV11" s="91">
        <v>8</v>
      </c>
      <c r="AW11" s="91">
        <v>9</v>
      </c>
      <c r="AX11" s="91">
        <v>1</v>
      </c>
      <c r="AY11" s="91">
        <v>76.96</v>
      </c>
      <c r="AZ11" s="91">
        <f t="shared" si="6"/>
        <v>-7</v>
      </c>
      <c r="BA11" s="95" t="s">
        <v>217</v>
      </c>
      <c r="BB11" s="91">
        <f t="shared" si="9"/>
        <v>3.848</v>
      </c>
      <c r="BC11" s="91">
        <v>13</v>
      </c>
      <c r="BD11" s="91">
        <v>15</v>
      </c>
      <c r="BE11" s="91">
        <v>5</v>
      </c>
      <c r="BF11" s="91">
        <v>141.01</v>
      </c>
      <c r="BG11" s="91">
        <f t="shared" si="7"/>
        <v>-8</v>
      </c>
      <c r="BH11" s="95" t="s">
        <v>217</v>
      </c>
      <c r="BI11" s="91">
        <f>BF11*0.04</f>
        <v>5.6404</v>
      </c>
      <c r="BJ11" s="91">
        <f>BG11*1</f>
        <v>-8</v>
      </c>
      <c r="BK11" s="101">
        <f t="shared" si="8"/>
        <v>1188</v>
      </c>
      <c r="BL11" s="91">
        <f>BJ11</f>
        <v>-8</v>
      </c>
    </row>
    <row r="12" s="159" customFormat="1" customHeight="1" spans="1:64">
      <c r="A12" s="91">
        <v>4033</v>
      </c>
      <c r="B12" s="91" t="s">
        <v>237</v>
      </c>
      <c r="C12" s="91">
        <v>750</v>
      </c>
      <c r="D12" s="91" t="s">
        <v>238</v>
      </c>
      <c r="E12" s="91" t="s">
        <v>215</v>
      </c>
      <c r="F12" s="91">
        <v>64</v>
      </c>
      <c r="G12" s="91">
        <v>77</v>
      </c>
      <c r="H12" s="91">
        <v>83</v>
      </c>
      <c r="I12" s="91">
        <v>2087.71</v>
      </c>
      <c r="J12" s="91">
        <f t="shared" si="0"/>
        <v>19</v>
      </c>
      <c r="K12" s="95" t="s">
        <v>216</v>
      </c>
      <c r="L12" s="91">
        <f>I12*0.06</f>
        <v>125.2626</v>
      </c>
      <c r="M12" s="91">
        <v>50</v>
      </c>
      <c r="N12" s="91">
        <v>60</v>
      </c>
      <c r="O12" s="91">
        <v>86</v>
      </c>
      <c r="P12" s="91">
        <v>5209.24</v>
      </c>
      <c r="Q12" s="91">
        <f t="shared" si="1"/>
        <v>36</v>
      </c>
      <c r="R12" s="95" t="s">
        <v>216</v>
      </c>
      <c r="S12" s="91">
        <f>P12*0.07</f>
        <v>364.6468</v>
      </c>
      <c r="T12" s="91">
        <v>51</v>
      </c>
      <c r="U12" s="91">
        <v>61</v>
      </c>
      <c r="V12" s="91">
        <v>106</v>
      </c>
      <c r="W12" s="91">
        <v>8063.76</v>
      </c>
      <c r="X12" s="91">
        <f t="shared" si="2"/>
        <v>55</v>
      </c>
      <c r="Y12" s="95" t="s">
        <v>216</v>
      </c>
      <c r="Z12" s="91">
        <f>W12*0.06</f>
        <v>483.8256</v>
      </c>
      <c r="AA12" s="91">
        <v>16</v>
      </c>
      <c r="AB12" s="91">
        <v>19</v>
      </c>
      <c r="AC12" s="91">
        <v>21</v>
      </c>
      <c r="AD12" s="91">
        <v>715</v>
      </c>
      <c r="AE12" s="91">
        <f t="shared" si="3"/>
        <v>5</v>
      </c>
      <c r="AF12" s="95" t="s">
        <v>216</v>
      </c>
      <c r="AG12" s="91">
        <f>AD12*0.08</f>
        <v>57.2</v>
      </c>
      <c r="AH12" s="91">
        <v>12</v>
      </c>
      <c r="AI12" s="91">
        <v>14</v>
      </c>
      <c r="AJ12" s="91">
        <v>0</v>
      </c>
      <c r="AK12" s="91">
        <v>0</v>
      </c>
      <c r="AL12" s="91">
        <f t="shared" si="4"/>
        <v>-12</v>
      </c>
      <c r="AM12" s="95" t="s">
        <v>217</v>
      </c>
      <c r="AN12" s="91">
        <f t="shared" si="10"/>
        <v>0</v>
      </c>
      <c r="AO12" s="91">
        <v>14</v>
      </c>
      <c r="AP12" s="91">
        <v>17</v>
      </c>
      <c r="AQ12" s="91">
        <v>10</v>
      </c>
      <c r="AR12" s="91">
        <v>191.52</v>
      </c>
      <c r="AS12" s="91">
        <f t="shared" si="5"/>
        <v>-4</v>
      </c>
      <c r="AT12" s="95" t="s">
        <v>217</v>
      </c>
      <c r="AU12" s="91">
        <f>AR12*0.05</f>
        <v>9.576</v>
      </c>
      <c r="AV12" s="91">
        <v>4</v>
      </c>
      <c r="AW12" s="91">
        <v>4</v>
      </c>
      <c r="AX12" s="91">
        <v>0</v>
      </c>
      <c r="AY12" s="91">
        <v>0</v>
      </c>
      <c r="AZ12" s="91">
        <f t="shared" si="6"/>
        <v>-4</v>
      </c>
      <c r="BA12" s="95" t="s">
        <v>217</v>
      </c>
      <c r="BB12" s="91">
        <f t="shared" si="9"/>
        <v>0</v>
      </c>
      <c r="BC12" s="91">
        <v>13</v>
      </c>
      <c r="BD12" s="91">
        <v>14</v>
      </c>
      <c r="BE12" s="91">
        <v>19</v>
      </c>
      <c r="BF12" s="91">
        <v>575.73</v>
      </c>
      <c r="BG12" s="91">
        <f t="shared" si="7"/>
        <v>6</v>
      </c>
      <c r="BH12" s="95" t="s">
        <v>216</v>
      </c>
      <c r="BI12" s="91">
        <f>BF12*0.06</f>
        <v>34.5438</v>
      </c>
      <c r="BJ12" s="91"/>
      <c r="BK12" s="101">
        <f t="shared" si="8"/>
        <v>1075</v>
      </c>
      <c r="BL12" s="91"/>
    </row>
    <row r="13" s="159" customFormat="1" customHeight="1" spans="1:64">
      <c r="A13" s="91">
        <v>4044</v>
      </c>
      <c r="B13" s="91" t="s">
        <v>239</v>
      </c>
      <c r="C13" s="91">
        <v>582</v>
      </c>
      <c r="D13" s="91" t="s">
        <v>219</v>
      </c>
      <c r="E13" s="91" t="s">
        <v>215</v>
      </c>
      <c r="F13" s="91">
        <v>36</v>
      </c>
      <c r="G13" s="91">
        <v>43</v>
      </c>
      <c r="H13" s="91">
        <v>50</v>
      </c>
      <c r="I13" s="91">
        <v>1397.45</v>
      </c>
      <c r="J13" s="91">
        <f t="shared" si="0"/>
        <v>14</v>
      </c>
      <c r="K13" s="95" t="s">
        <v>216</v>
      </c>
      <c r="L13" s="91">
        <f>I13*0.06</f>
        <v>83.847</v>
      </c>
      <c r="M13" s="91">
        <v>34</v>
      </c>
      <c r="N13" s="91">
        <v>40</v>
      </c>
      <c r="O13" s="91">
        <v>45</v>
      </c>
      <c r="P13" s="91">
        <v>1615.29</v>
      </c>
      <c r="Q13" s="91">
        <f t="shared" si="1"/>
        <v>11</v>
      </c>
      <c r="R13" s="95" t="s">
        <v>216</v>
      </c>
      <c r="S13" s="91">
        <f>P13*0.07</f>
        <v>113.0703</v>
      </c>
      <c r="T13" s="91">
        <v>44</v>
      </c>
      <c r="U13" s="91">
        <v>52</v>
      </c>
      <c r="V13" s="91">
        <v>30</v>
      </c>
      <c r="W13" s="91">
        <v>2554.01</v>
      </c>
      <c r="X13" s="91">
        <f t="shared" si="2"/>
        <v>-14</v>
      </c>
      <c r="Y13" s="95" t="s">
        <v>217</v>
      </c>
      <c r="Z13" s="91">
        <f>W13*0.04</f>
        <v>102.1604</v>
      </c>
      <c r="AA13" s="91">
        <v>17</v>
      </c>
      <c r="AB13" s="91">
        <v>19</v>
      </c>
      <c r="AC13" s="91">
        <v>2</v>
      </c>
      <c r="AD13" s="91">
        <v>82</v>
      </c>
      <c r="AE13" s="91">
        <f t="shared" si="3"/>
        <v>-15</v>
      </c>
      <c r="AF13" s="95" t="s">
        <v>217</v>
      </c>
      <c r="AG13" s="91">
        <f>AD13*0.05</f>
        <v>4.1</v>
      </c>
      <c r="AH13" s="91">
        <v>13</v>
      </c>
      <c r="AI13" s="91">
        <v>16</v>
      </c>
      <c r="AJ13" s="91">
        <v>0</v>
      </c>
      <c r="AK13" s="91">
        <v>0</v>
      </c>
      <c r="AL13" s="91">
        <f t="shared" si="4"/>
        <v>-13</v>
      </c>
      <c r="AM13" s="95" t="s">
        <v>217</v>
      </c>
      <c r="AN13" s="91">
        <f t="shared" si="10"/>
        <v>0</v>
      </c>
      <c r="AO13" s="91">
        <v>11</v>
      </c>
      <c r="AP13" s="91">
        <v>13</v>
      </c>
      <c r="AQ13" s="91">
        <v>5</v>
      </c>
      <c r="AR13" s="91">
        <v>103.5</v>
      </c>
      <c r="AS13" s="91">
        <f t="shared" si="5"/>
        <v>-6</v>
      </c>
      <c r="AT13" s="95" t="s">
        <v>217</v>
      </c>
      <c r="AU13" s="91">
        <f>AR13*0.05</f>
        <v>5.175</v>
      </c>
      <c r="AV13" s="91">
        <v>4</v>
      </c>
      <c r="AW13" s="91">
        <v>5</v>
      </c>
      <c r="AX13" s="91">
        <v>0</v>
      </c>
      <c r="AY13" s="91">
        <v>0</v>
      </c>
      <c r="AZ13" s="91">
        <f t="shared" si="6"/>
        <v>-4</v>
      </c>
      <c r="BA13" s="95" t="s">
        <v>217</v>
      </c>
      <c r="BB13" s="91">
        <f t="shared" si="9"/>
        <v>0</v>
      </c>
      <c r="BC13" s="91">
        <v>10</v>
      </c>
      <c r="BD13" s="91">
        <v>13</v>
      </c>
      <c r="BE13" s="91">
        <v>19</v>
      </c>
      <c r="BF13" s="91">
        <v>567.83</v>
      </c>
      <c r="BG13" s="91">
        <f t="shared" si="7"/>
        <v>9</v>
      </c>
      <c r="BH13" s="95" t="s">
        <v>216</v>
      </c>
      <c r="BI13" s="91">
        <f>BF13*0.06</f>
        <v>34.0698</v>
      </c>
      <c r="BJ13" s="91"/>
      <c r="BK13" s="101">
        <f t="shared" si="8"/>
        <v>342</v>
      </c>
      <c r="BL13" s="91"/>
    </row>
    <row r="14" s="159" customFormat="1" customHeight="1" spans="1:64">
      <c r="A14" s="91">
        <v>4061</v>
      </c>
      <c r="B14" s="91" t="s">
        <v>240</v>
      </c>
      <c r="C14" s="91">
        <v>337</v>
      </c>
      <c r="D14" s="91" t="s">
        <v>223</v>
      </c>
      <c r="E14" s="91" t="s">
        <v>241</v>
      </c>
      <c r="F14" s="91">
        <v>41</v>
      </c>
      <c r="G14" s="91">
        <v>49</v>
      </c>
      <c r="H14" s="91">
        <v>40</v>
      </c>
      <c r="I14" s="91">
        <v>1149.04</v>
      </c>
      <c r="J14" s="91">
        <f t="shared" si="0"/>
        <v>-1</v>
      </c>
      <c r="K14" s="95" t="s">
        <v>217</v>
      </c>
      <c r="L14" s="91">
        <f>I14*0.04</f>
        <v>45.9616</v>
      </c>
      <c r="M14" s="91">
        <v>33</v>
      </c>
      <c r="N14" s="91">
        <v>39</v>
      </c>
      <c r="O14" s="91">
        <v>27</v>
      </c>
      <c r="P14" s="91">
        <v>1057.8</v>
      </c>
      <c r="Q14" s="91">
        <f t="shared" si="1"/>
        <v>-6</v>
      </c>
      <c r="R14" s="95" t="s">
        <v>217</v>
      </c>
      <c r="S14" s="91">
        <f>P14*0.05</f>
        <v>52.89</v>
      </c>
      <c r="T14" s="91">
        <v>36</v>
      </c>
      <c r="U14" s="91">
        <v>44</v>
      </c>
      <c r="V14" s="91">
        <v>32</v>
      </c>
      <c r="W14" s="91">
        <v>2413.4</v>
      </c>
      <c r="X14" s="91">
        <f t="shared" si="2"/>
        <v>-4</v>
      </c>
      <c r="Y14" s="95" t="s">
        <v>217</v>
      </c>
      <c r="Z14" s="91">
        <f>W14*0.04</f>
        <v>96.536</v>
      </c>
      <c r="AA14" s="91">
        <v>12</v>
      </c>
      <c r="AB14" s="91">
        <v>15</v>
      </c>
      <c r="AC14" s="91">
        <v>1</v>
      </c>
      <c r="AD14" s="91">
        <v>39</v>
      </c>
      <c r="AE14" s="91">
        <f t="shared" si="3"/>
        <v>-11</v>
      </c>
      <c r="AF14" s="95" t="s">
        <v>217</v>
      </c>
      <c r="AG14" s="91">
        <f>AD14*0.05</f>
        <v>1.95</v>
      </c>
      <c r="AH14" s="91">
        <v>10</v>
      </c>
      <c r="AI14" s="91">
        <v>12</v>
      </c>
      <c r="AJ14" s="91">
        <v>0</v>
      </c>
      <c r="AK14" s="91">
        <v>0</v>
      </c>
      <c r="AL14" s="91">
        <f t="shared" si="4"/>
        <v>-10</v>
      </c>
      <c r="AM14" s="95" t="s">
        <v>217</v>
      </c>
      <c r="AN14" s="91">
        <f t="shared" si="10"/>
        <v>0</v>
      </c>
      <c r="AO14" s="91">
        <v>8</v>
      </c>
      <c r="AP14" s="91">
        <v>10</v>
      </c>
      <c r="AQ14" s="91">
        <v>15</v>
      </c>
      <c r="AR14" s="91">
        <v>242.87</v>
      </c>
      <c r="AS14" s="91">
        <f t="shared" si="5"/>
        <v>7</v>
      </c>
      <c r="AT14" s="95" t="s">
        <v>216</v>
      </c>
      <c r="AU14" s="91">
        <f>AR14*0.08</f>
        <v>19.4296</v>
      </c>
      <c r="AV14" s="91">
        <v>3</v>
      </c>
      <c r="AW14" s="91">
        <v>4</v>
      </c>
      <c r="AX14" s="91">
        <v>0</v>
      </c>
      <c r="AY14" s="91">
        <v>0</v>
      </c>
      <c r="AZ14" s="91">
        <f t="shared" si="6"/>
        <v>-3</v>
      </c>
      <c r="BA14" s="95" t="s">
        <v>217</v>
      </c>
      <c r="BB14" s="91">
        <f t="shared" si="9"/>
        <v>0</v>
      </c>
      <c r="BC14" s="91">
        <v>8</v>
      </c>
      <c r="BD14" s="91">
        <v>10</v>
      </c>
      <c r="BE14" s="91">
        <v>9</v>
      </c>
      <c r="BF14" s="91">
        <v>262.8</v>
      </c>
      <c r="BG14" s="91">
        <f t="shared" si="7"/>
        <v>1</v>
      </c>
      <c r="BH14" s="95" t="s">
        <v>221</v>
      </c>
      <c r="BI14" s="91">
        <f>BF14*0.05</f>
        <v>13.14</v>
      </c>
      <c r="BJ14" s="91"/>
      <c r="BK14" s="101">
        <f t="shared" si="8"/>
        <v>230</v>
      </c>
      <c r="BL14" s="91"/>
    </row>
    <row r="15" s="159" customFormat="1" customHeight="1" spans="1:64">
      <c r="A15" s="91">
        <v>4077</v>
      </c>
      <c r="B15" s="91" t="s">
        <v>242</v>
      </c>
      <c r="C15" s="91">
        <v>114286</v>
      </c>
      <c r="D15" s="91" t="s">
        <v>243</v>
      </c>
      <c r="E15" s="91" t="s">
        <v>215</v>
      </c>
      <c r="F15" s="91">
        <v>25</v>
      </c>
      <c r="G15" s="91">
        <v>29</v>
      </c>
      <c r="H15" s="91">
        <v>67</v>
      </c>
      <c r="I15" s="91">
        <v>1539.97</v>
      </c>
      <c r="J15" s="91">
        <f t="shared" si="0"/>
        <v>42</v>
      </c>
      <c r="K15" s="95" t="s">
        <v>216</v>
      </c>
      <c r="L15" s="91">
        <f>I15*0.06</f>
        <v>92.3982</v>
      </c>
      <c r="M15" s="91">
        <v>17</v>
      </c>
      <c r="N15" s="91">
        <v>19</v>
      </c>
      <c r="O15" s="91">
        <v>47</v>
      </c>
      <c r="P15" s="91">
        <v>2067.98</v>
      </c>
      <c r="Q15" s="91">
        <f t="shared" si="1"/>
        <v>30</v>
      </c>
      <c r="R15" s="95" t="s">
        <v>216</v>
      </c>
      <c r="S15" s="91">
        <f>P15*0.07</f>
        <v>144.7586</v>
      </c>
      <c r="T15" s="91">
        <v>25</v>
      </c>
      <c r="U15" s="91">
        <v>30</v>
      </c>
      <c r="V15" s="91">
        <v>28</v>
      </c>
      <c r="W15" s="91">
        <v>2334.81</v>
      </c>
      <c r="X15" s="91">
        <f t="shared" si="2"/>
        <v>3</v>
      </c>
      <c r="Y15" s="95" t="s">
        <v>221</v>
      </c>
      <c r="Z15" s="91">
        <f>W15*0.05</f>
        <v>116.7405</v>
      </c>
      <c r="AA15" s="91">
        <v>5</v>
      </c>
      <c r="AB15" s="91">
        <v>6</v>
      </c>
      <c r="AC15" s="91">
        <v>4</v>
      </c>
      <c r="AD15" s="91">
        <v>130.29</v>
      </c>
      <c r="AE15" s="91">
        <f t="shared" si="3"/>
        <v>-1</v>
      </c>
      <c r="AF15" s="95" t="s">
        <v>217</v>
      </c>
      <c r="AG15" s="91">
        <f>AD15*0.05</f>
        <v>6.5145</v>
      </c>
      <c r="AH15" s="91">
        <v>3</v>
      </c>
      <c r="AI15" s="91">
        <v>3</v>
      </c>
      <c r="AJ15" s="91">
        <v>0</v>
      </c>
      <c r="AK15" s="91">
        <v>0</v>
      </c>
      <c r="AL15" s="91">
        <f t="shared" si="4"/>
        <v>-3</v>
      </c>
      <c r="AM15" s="95" t="s">
        <v>217</v>
      </c>
      <c r="AN15" s="91">
        <f t="shared" si="10"/>
        <v>0</v>
      </c>
      <c r="AO15" s="91">
        <v>11</v>
      </c>
      <c r="AP15" s="91">
        <v>14</v>
      </c>
      <c r="AQ15" s="91">
        <v>8</v>
      </c>
      <c r="AR15" s="91">
        <v>123.73</v>
      </c>
      <c r="AS15" s="91">
        <f t="shared" si="5"/>
        <v>-3</v>
      </c>
      <c r="AT15" s="95" t="s">
        <v>217</v>
      </c>
      <c r="AU15" s="91">
        <f>AR15*0.05</f>
        <v>6.1865</v>
      </c>
      <c r="AV15" s="91">
        <v>3</v>
      </c>
      <c r="AW15" s="91">
        <v>3</v>
      </c>
      <c r="AX15" s="91">
        <v>0</v>
      </c>
      <c r="AY15" s="91">
        <v>0</v>
      </c>
      <c r="AZ15" s="91">
        <f t="shared" si="6"/>
        <v>-3</v>
      </c>
      <c r="BA15" s="95" t="s">
        <v>217</v>
      </c>
      <c r="BB15" s="91">
        <f t="shared" si="9"/>
        <v>0</v>
      </c>
      <c r="BC15" s="91">
        <v>8</v>
      </c>
      <c r="BD15" s="91">
        <v>10</v>
      </c>
      <c r="BE15" s="91">
        <v>21</v>
      </c>
      <c r="BF15" s="91">
        <v>525.45</v>
      </c>
      <c r="BG15" s="91">
        <f t="shared" si="7"/>
        <v>13</v>
      </c>
      <c r="BH15" s="95" t="s">
        <v>216</v>
      </c>
      <c r="BI15" s="91">
        <f>BF15*0.06</f>
        <v>31.527</v>
      </c>
      <c r="BJ15" s="91"/>
      <c r="BK15" s="101">
        <f t="shared" si="8"/>
        <v>398</v>
      </c>
      <c r="BL15" s="91"/>
    </row>
    <row r="16" s="159" customFormat="1" customHeight="1" spans="1:64">
      <c r="A16" s="91">
        <v>4081</v>
      </c>
      <c r="B16" s="91" t="s">
        <v>244</v>
      </c>
      <c r="C16" s="91">
        <v>104533</v>
      </c>
      <c r="D16" s="91" t="s">
        <v>245</v>
      </c>
      <c r="E16" s="91" t="s">
        <v>246</v>
      </c>
      <c r="F16" s="91">
        <v>37</v>
      </c>
      <c r="G16" s="91">
        <v>44</v>
      </c>
      <c r="H16" s="91">
        <v>63</v>
      </c>
      <c r="I16" s="91">
        <v>1598.02</v>
      </c>
      <c r="J16" s="91">
        <f t="shared" si="0"/>
        <v>26</v>
      </c>
      <c r="K16" s="95" t="s">
        <v>216</v>
      </c>
      <c r="L16" s="91">
        <f>I16*0.06</f>
        <v>95.8812</v>
      </c>
      <c r="M16" s="91">
        <v>24</v>
      </c>
      <c r="N16" s="91">
        <v>29</v>
      </c>
      <c r="O16" s="91">
        <v>24</v>
      </c>
      <c r="P16" s="91">
        <v>472.52</v>
      </c>
      <c r="Q16" s="91">
        <f t="shared" si="1"/>
        <v>0</v>
      </c>
      <c r="R16" s="95" t="s">
        <v>221</v>
      </c>
      <c r="S16" s="91">
        <f>P16*0.06</f>
        <v>28.3512</v>
      </c>
      <c r="T16" s="91">
        <v>62</v>
      </c>
      <c r="U16" s="91">
        <v>74</v>
      </c>
      <c r="V16" s="91">
        <v>30</v>
      </c>
      <c r="W16" s="91">
        <v>2735.67</v>
      </c>
      <c r="X16" s="91">
        <f t="shared" si="2"/>
        <v>-32</v>
      </c>
      <c r="Y16" s="95" t="s">
        <v>217</v>
      </c>
      <c r="Z16" s="91">
        <f>W16*0.04</f>
        <v>109.4268</v>
      </c>
      <c r="AA16" s="91">
        <v>15</v>
      </c>
      <c r="AB16" s="91">
        <v>18</v>
      </c>
      <c r="AC16" s="91">
        <v>2</v>
      </c>
      <c r="AD16" s="91">
        <v>78</v>
      </c>
      <c r="AE16" s="91">
        <f t="shared" si="3"/>
        <v>-13</v>
      </c>
      <c r="AF16" s="95" t="s">
        <v>217</v>
      </c>
      <c r="AG16" s="91">
        <f>AD16*0.05</f>
        <v>3.9</v>
      </c>
      <c r="AH16" s="91">
        <v>12</v>
      </c>
      <c r="AI16" s="91">
        <v>14</v>
      </c>
      <c r="AJ16" s="91">
        <v>0</v>
      </c>
      <c r="AK16" s="91">
        <v>0</v>
      </c>
      <c r="AL16" s="91">
        <f t="shared" si="4"/>
        <v>-12</v>
      </c>
      <c r="AM16" s="95" t="s">
        <v>217</v>
      </c>
      <c r="AN16" s="91">
        <f t="shared" si="10"/>
        <v>0</v>
      </c>
      <c r="AO16" s="91">
        <v>14</v>
      </c>
      <c r="AP16" s="91">
        <v>17</v>
      </c>
      <c r="AQ16" s="91">
        <v>14</v>
      </c>
      <c r="AR16" s="91">
        <v>258.19</v>
      </c>
      <c r="AS16" s="91">
        <f t="shared" si="5"/>
        <v>0</v>
      </c>
      <c r="AT16" s="95" t="s">
        <v>221</v>
      </c>
      <c r="AU16" s="91">
        <f>AR16*0.06</f>
        <v>15.4914</v>
      </c>
      <c r="AV16" s="91">
        <v>4</v>
      </c>
      <c r="AW16" s="91">
        <v>5</v>
      </c>
      <c r="AX16" s="91">
        <v>0</v>
      </c>
      <c r="AY16" s="91">
        <v>0</v>
      </c>
      <c r="AZ16" s="91">
        <f t="shared" si="6"/>
        <v>-4</v>
      </c>
      <c r="BA16" s="95" t="s">
        <v>217</v>
      </c>
      <c r="BB16" s="91">
        <f t="shared" si="9"/>
        <v>0</v>
      </c>
      <c r="BC16" s="91">
        <v>9</v>
      </c>
      <c r="BD16" s="91">
        <v>10</v>
      </c>
      <c r="BE16" s="91">
        <v>13</v>
      </c>
      <c r="BF16" s="91">
        <v>407.34</v>
      </c>
      <c r="BG16" s="91">
        <f t="shared" si="7"/>
        <v>4</v>
      </c>
      <c r="BH16" s="95" t="s">
        <v>216</v>
      </c>
      <c r="BI16" s="91">
        <f>BF16*0.06</f>
        <v>24.4404</v>
      </c>
      <c r="BJ16" s="91"/>
      <c r="BK16" s="101">
        <f t="shared" si="8"/>
        <v>277</v>
      </c>
      <c r="BL16" s="91"/>
    </row>
    <row r="17" s="159" customFormat="1" customHeight="1" spans="1:64">
      <c r="A17" s="91">
        <v>4086</v>
      </c>
      <c r="B17" s="91" t="s">
        <v>247</v>
      </c>
      <c r="C17" s="91">
        <v>114685</v>
      </c>
      <c r="D17" s="91" t="s">
        <v>248</v>
      </c>
      <c r="E17" s="91" t="s">
        <v>215</v>
      </c>
      <c r="F17" s="91">
        <v>31</v>
      </c>
      <c r="G17" s="91">
        <v>37</v>
      </c>
      <c r="H17" s="91">
        <v>31</v>
      </c>
      <c r="I17" s="91">
        <v>763.81</v>
      </c>
      <c r="J17" s="91">
        <f t="shared" si="0"/>
        <v>0</v>
      </c>
      <c r="K17" s="95" t="s">
        <v>221</v>
      </c>
      <c r="L17" s="91">
        <f>I17*0.05</f>
        <v>38.1905</v>
      </c>
      <c r="M17" s="91">
        <v>18</v>
      </c>
      <c r="N17" s="91">
        <v>21</v>
      </c>
      <c r="O17" s="91">
        <v>23</v>
      </c>
      <c r="P17" s="91">
        <v>1569.66</v>
      </c>
      <c r="Q17" s="91">
        <f t="shared" si="1"/>
        <v>5</v>
      </c>
      <c r="R17" s="95" t="s">
        <v>216</v>
      </c>
      <c r="S17" s="91">
        <f>P17*0.07</f>
        <v>109.8762</v>
      </c>
      <c r="T17" s="91">
        <v>29</v>
      </c>
      <c r="U17" s="91">
        <v>35</v>
      </c>
      <c r="V17" s="91">
        <v>32</v>
      </c>
      <c r="W17" s="91">
        <v>1774.05</v>
      </c>
      <c r="X17" s="91">
        <f t="shared" si="2"/>
        <v>3</v>
      </c>
      <c r="Y17" s="95" t="s">
        <v>221</v>
      </c>
      <c r="Z17" s="91">
        <f>W17*0.05</f>
        <v>88.7025</v>
      </c>
      <c r="AA17" s="91">
        <v>3</v>
      </c>
      <c r="AB17" s="91">
        <v>4</v>
      </c>
      <c r="AC17" s="91">
        <v>0</v>
      </c>
      <c r="AD17" s="91">
        <v>0</v>
      </c>
      <c r="AE17" s="91">
        <f t="shared" si="3"/>
        <v>-3</v>
      </c>
      <c r="AF17" s="95" t="s">
        <v>217</v>
      </c>
      <c r="AG17" s="91">
        <f>AD17*0.05</f>
        <v>0</v>
      </c>
      <c r="AH17" s="91">
        <v>10</v>
      </c>
      <c r="AI17" s="91">
        <v>12</v>
      </c>
      <c r="AJ17" s="91">
        <v>1</v>
      </c>
      <c r="AK17" s="91">
        <v>29.9</v>
      </c>
      <c r="AL17" s="91">
        <f t="shared" si="4"/>
        <v>-9</v>
      </c>
      <c r="AM17" s="95" t="s">
        <v>217</v>
      </c>
      <c r="AN17" s="91">
        <f t="shared" si="10"/>
        <v>1.495</v>
      </c>
      <c r="AO17" s="91">
        <v>10</v>
      </c>
      <c r="AP17" s="91">
        <v>12</v>
      </c>
      <c r="AQ17" s="91">
        <v>3</v>
      </c>
      <c r="AR17" s="91">
        <v>59.85</v>
      </c>
      <c r="AS17" s="91">
        <f t="shared" si="5"/>
        <v>-7</v>
      </c>
      <c r="AT17" s="95" t="s">
        <v>217</v>
      </c>
      <c r="AU17" s="91">
        <f>AR17*0.05</f>
        <v>2.9925</v>
      </c>
      <c r="AV17" s="91">
        <v>5</v>
      </c>
      <c r="AW17" s="91">
        <v>6</v>
      </c>
      <c r="AX17" s="91">
        <v>0</v>
      </c>
      <c r="AY17" s="91">
        <v>0</v>
      </c>
      <c r="AZ17" s="91">
        <f t="shared" si="6"/>
        <v>-5</v>
      </c>
      <c r="BA17" s="95" t="s">
        <v>217</v>
      </c>
      <c r="BB17" s="91">
        <f t="shared" si="9"/>
        <v>0</v>
      </c>
      <c r="BC17" s="91">
        <v>13</v>
      </c>
      <c r="BD17" s="91">
        <v>15</v>
      </c>
      <c r="BE17" s="91">
        <v>13</v>
      </c>
      <c r="BF17" s="91">
        <v>359</v>
      </c>
      <c r="BG17" s="91">
        <f t="shared" si="7"/>
        <v>0</v>
      </c>
      <c r="BH17" s="95" t="s">
        <v>221</v>
      </c>
      <c r="BI17" s="91">
        <f>BF17*0.05</f>
        <v>17.95</v>
      </c>
      <c r="BJ17" s="91"/>
      <c r="BK17" s="101">
        <f t="shared" si="8"/>
        <v>259</v>
      </c>
      <c r="BL17" s="91"/>
    </row>
    <row r="18" s="159" customFormat="1" customHeight="1" spans="1:64">
      <c r="A18" s="91">
        <v>4529</v>
      </c>
      <c r="B18" s="91" t="s">
        <v>249</v>
      </c>
      <c r="C18" s="91">
        <v>307</v>
      </c>
      <c r="D18" s="91" t="s">
        <v>250</v>
      </c>
      <c r="E18" s="91" t="s">
        <v>215</v>
      </c>
      <c r="F18" s="91"/>
      <c r="G18" s="91"/>
      <c r="H18" s="91">
        <v>5</v>
      </c>
      <c r="I18" s="91">
        <v>79</v>
      </c>
      <c r="J18" s="91">
        <f t="shared" si="0"/>
        <v>5</v>
      </c>
      <c r="K18" s="95" t="s">
        <v>227</v>
      </c>
      <c r="L18" s="91">
        <f>I18*0.04</f>
        <v>3.16</v>
      </c>
      <c r="M18" s="91"/>
      <c r="N18" s="91"/>
      <c r="O18" s="91">
        <v>1</v>
      </c>
      <c r="P18" s="91">
        <v>18</v>
      </c>
      <c r="Q18" s="91">
        <f t="shared" si="1"/>
        <v>1</v>
      </c>
      <c r="R18" s="95" t="s">
        <v>227</v>
      </c>
      <c r="S18" s="91">
        <f>P18*0.05</f>
        <v>0.9</v>
      </c>
      <c r="T18" s="91"/>
      <c r="U18" s="91"/>
      <c r="V18" s="91">
        <v>1</v>
      </c>
      <c r="W18" s="91">
        <v>25</v>
      </c>
      <c r="X18" s="91">
        <f t="shared" si="2"/>
        <v>1</v>
      </c>
      <c r="Y18" s="95" t="s">
        <v>227</v>
      </c>
      <c r="Z18" s="91">
        <f>W18*0.04</f>
        <v>1</v>
      </c>
      <c r="AA18" s="91"/>
      <c r="AB18" s="91"/>
      <c r="AC18" s="91">
        <v>0</v>
      </c>
      <c r="AD18" s="91">
        <v>0</v>
      </c>
      <c r="AE18" s="91">
        <f t="shared" si="3"/>
        <v>0</v>
      </c>
      <c r="AF18" s="95" t="s">
        <v>227</v>
      </c>
      <c r="AG18" s="91">
        <f>AD18*0.05</f>
        <v>0</v>
      </c>
      <c r="AH18" s="91"/>
      <c r="AI18" s="91"/>
      <c r="AJ18" s="91">
        <v>0</v>
      </c>
      <c r="AK18" s="91">
        <v>0</v>
      </c>
      <c r="AL18" s="91">
        <f t="shared" si="4"/>
        <v>0</v>
      </c>
      <c r="AM18" s="95" t="s">
        <v>227</v>
      </c>
      <c r="AN18" s="91">
        <f>AK18*0.05</f>
        <v>0</v>
      </c>
      <c r="AO18" s="91"/>
      <c r="AP18" s="91"/>
      <c r="AQ18" s="91">
        <v>0</v>
      </c>
      <c r="AR18" s="91">
        <v>0</v>
      </c>
      <c r="AS18" s="91">
        <f t="shared" si="5"/>
        <v>0</v>
      </c>
      <c r="AT18" s="95" t="s">
        <v>227</v>
      </c>
      <c r="AU18" s="91">
        <f>AR18*0.05</f>
        <v>0</v>
      </c>
      <c r="AV18" s="91"/>
      <c r="AW18" s="91"/>
      <c r="AX18" s="91">
        <v>0</v>
      </c>
      <c r="AY18" s="91">
        <v>0</v>
      </c>
      <c r="AZ18" s="91">
        <f t="shared" si="6"/>
        <v>0</v>
      </c>
      <c r="BA18" s="95" t="s">
        <v>227</v>
      </c>
      <c r="BB18" s="91">
        <f>AY18*0.05</f>
        <v>0</v>
      </c>
      <c r="BC18" s="91"/>
      <c r="BD18" s="91"/>
      <c r="BE18" s="91">
        <v>0</v>
      </c>
      <c r="BF18" s="91">
        <v>0</v>
      </c>
      <c r="BG18" s="91">
        <f t="shared" si="7"/>
        <v>0</v>
      </c>
      <c r="BH18" s="95" t="s">
        <v>227</v>
      </c>
      <c r="BI18" s="91">
        <f>BF18*0.04</f>
        <v>0</v>
      </c>
      <c r="BJ18" s="91"/>
      <c r="BK18" s="101">
        <f t="shared" si="8"/>
        <v>5</v>
      </c>
      <c r="BL18" s="91"/>
    </row>
    <row r="19" s="159" customFormat="1" customHeight="1" spans="1:64">
      <c r="A19" s="91">
        <v>4518</v>
      </c>
      <c r="B19" s="91" t="s">
        <v>251</v>
      </c>
      <c r="C19" s="91">
        <v>101453</v>
      </c>
      <c r="D19" s="91" t="s">
        <v>252</v>
      </c>
      <c r="E19" s="91" t="s">
        <v>215</v>
      </c>
      <c r="F19" s="91">
        <v>60</v>
      </c>
      <c r="G19" s="91">
        <v>71</v>
      </c>
      <c r="H19" s="91">
        <v>83</v>
      </c>
      <c r="I19" s="91">
        <v>1965.95</v>
      </c>
      <c r="J19" s="91">
        <f t="shared" si="0"/>
        <v>23</v>
      </c>
      <c r="K19" s="95" t="s">
        <v>216</v>
      </c>
      <c r="L19" s="91">
        <f>I19*0.06</f>
        <v>117.957</v>
      </c>
      <c r="M19" s="91">
        <v>41</v>
      </c>
      <c r="N19" s="91">
        <v>50</v>
      </c>
      <c r="O19" s="91">
        <v>42</v>
      </c>
      <c r="P19" s="91">
        <v>1674.8</v>
      </c>
      <c r="Q19" s="91">
        <f t="shared" si="1"/>
        <v>1</v>
      </c>
      <c r="R19" s="95" t="s">
        <v>221</v>
      </c>
      <c r="S19" s="91">
        <f>P19*0.06</f>
        <v>100.488</v>
      </c>
      <c r="T19" s="91">
        <v>61</v>
      </c>
      <c r="U19" s="91">
        <v>74</v>
      </c>
      <c r="V19" s="91">
        <v>84</v>
      </c>
      <c r="W19" s="91">
        <v>6975.42</v>
      </c>
      <c r="X19" s="91">
        <f t="shared" si="2"/>
        <v>23</v>
      </c>
      <c r="Y19" s="95" t="s">
        <v>216</v>
      </c>
      <c r="Z19" s="91">
        <f>W19*0.06</f>
        <v>418.5252</v>
      </c>
      <c r="AA19" s="91">
        <v>9</v>
      </c>
      <c r="AB19" s="91">
        <v>11</v>
      </c>
      <c r="AC19" s="91">
        <v>15</v>
      </c>
      <c r="AD19" s="91">
        <v>442.47</v>
      </c>
      <c r="AE19" s="91">
        <f t="shared" si="3"/>
        <v>6</v>
      </c>
      <c r="AF19" s="95" t="s">
        <v>216</v>
      </c>
      <c r="AG19" s="91">
        <f>AD19*0.08</f>
        <v>35.3976</v>
      </c>
      <c r="AH19" s="91">
        <v>11</v>
      </c>
      <c r="AI19" s="91">
        <v>14</v>
      </c>
      <c r="AJ19" s="91">
        <v>0</v>
      </c>
      <c r="AK19" s="91">
        <v>0</v>
      </c>
      <c r="AL19" s="91">
        <f t="shared" si="4"/>
        <v>-11</v>
      </c>
      <c r="AM19" s="95" t="s">
        <v>217</v>
      </c>
      <c r="AN19" s="91">
        <f>AK19*0.05</f>
        <v>0</v>
      </c>
      <c r="AO19" s="91">
        <v>11</v>
      </c>
      <c r="AP19" s="91">
        <v>13</v>
      </c>
      <c r="AQ19" s="91">
        <v>13</v>
      </c>
      <c r="AR19" s="91">
        <v>207.22</v>
      </c>
      <c r="AS19" s="91">
        <f t="shared" si="5"/>
        <v>2</v>
      </c>
      <c r="AT19" s="95" t="s">
        <v>216</v>
      </c>
      <c r="AU19" s="91">
        <f>AR19*0.08</f>
        <v>16.5776</v>
      </c>
      <c r="AV19" s="91">
        <v>5</v>
      </c>
      <c r="AW19" s="91">
        <v>6</v>
      </c>
      <c r="AX19" s="91">
        <v>1</v>
      </c>
      <c r="AY19" s="91">
        <v>0.08</v>
      </c>
      <c r="AZ19" s="91">
        <f t="shared" si="6"/>
        <v>-4</v>
      </c>
      <c r="BA19" s="95" t="s">
        <v>217</v>
      </c>
      <c r="BB19" s="91">
        <f>AY19*0.05</f>
        <v>0.004</v>
      </c>
      <c r="BC19" s="91">
        <v>9</v>
      </c>
      <c r="BD19" s="91">
        <v>11</v>
      </c>
      <c r="BE19" s="91">
        <v>6</v>
      </c>
      <c r="BF19" s="91">
        <v>148.24</v>
      </c>
      <c r="BG19" s="91">
        <f t="shared" si="7"/>
        <v>-3</v>
      </c>
      <c r="BH19" s="95" t="s">
        <v>217</v>
      </c>
      <c r="BI19" s="91">
        <f>BF19*0.04</f>
        <v>5.9296</v>
      </c>
      <c r="BJ19" s="91">
        <f>BG19*1</f>
        <v>-3</v>
      </c>
      <c r="BK19" s="101">
        <f t="shared" si="8"/>
        <v>695</v>
      </c>
      <c r="BL19" s="91">
        <f>BJ19</f>
        <v>-3</v>
      </c>
    </row>
    <row r="20" s="159" customFormat="1" customHeight="1" spans="1:64">
      <c r="A20" s="91">
        <v>990280</v>
      </c>
      <c r="B20" s="91" t="s">
        <v>253</v>
      </c>
      <c r="C20" s="91">
        <v>307</v>
      </c>
      <c r="D20" s="91" t="s">
        <v>250</v>
      </c>
      <c r="E20" s="91" t="s">
        <v>254</v>
      </c>
      <c r="F20" s="91"/>
      <c r="G20" s="91"/>
      <c r="H20" s="91">
        <v>9</v>
      </c>
      <c r="I20" s="91">
        <v>242.57</v>
      </c>
      <c r="J20" s="91">
        <f t="shared" si="0"/>
        <v>9</v>
      </c>
      <c r="K20" s="95" t="s">
        <v>227</v>
      </c>
      <c r="L20" s="91">
        <f>I20*0.04</f>
        <v>9.7028</v>
      </c>
      <c r="M20" s="91"/>
      <c r="N20" s="91"/>
      <c r="O20" s="91">
        <v>0</v>
      </c>
      <c r="P20" s="91">
        <v>0</v>
      </c>
      <c r="Q20" s="91">
        <f t="shared" si="1"/>
        <v>0</v>
      </c>
      <c r="R20" s="95" t="s">
        <v>227</v>
      </c>
      <c r="S20" s="91">
        <f>P20*0.05</f>
        <v>0</v>
      </c>
      <c r="T20" s="91"/>
      <c r="U20" s="91"/>
      <c r="V20" s="91">
        <v>1</v>
      </c>
      <c r="W20" s="91">
        <v>25</v>
      </c>
      <c r="X20" s="91">
        <f t="shared" si="2"/>
        <v>1</v>
      </c>
      <c r="Y20" s="95" t="s">
        <v>227</v>
      </c>
      <c r="Z20" s="91">
        <f>W20*0.04</f>
        <v>1</v>
      </c>
      <c r="AA20" s="91"/>
      <c r="AB20" s="91"/>
      <c r="AC20" s="91">
        <v>2</v>
      </c>
      <c r="AD20" s="91">
        <v>45.35</v>
      </c>
      <c r="AE20" s="91">
        <f t="shared" si="3"/>
        <v>2</v>
      </c>
      <c r="AF20" s="95" t="s">
        <v>227</v>
      </c>
      <c r="AG20" s="91">
        <f>AD20*0.05</f>
        <v>2.2675</v>
      </c>
      <c r="AH20" s="91"/>
      <c r="AI20" s="91"/>
      <c r="AJ20" s="91">
        <v>7</v>
      </c>
      <c r="AK20" s="91">
        <v>149.5</v>
      </c>
      <c r="AL20" s="91">
        <f t="shared" si="4"/>
        <v>7</v>
      </c>
      <c r="AM20" s="95" t="s">
        <v>227</v>
      </c>
      <c r="AN20" s="91">
        <f>AK20*0.05</f>
        <v>7.475</v>
      </c>
      <c r="AO20" s="91"/>
      <c r="AP20" s="91"/>
      <c r="AQ20" s="91">
        <v>0</v>
      </c>
      <c r="AR20" s="91">
        <v>0</v>
      </c>
      <c r="AS20" s="91">
        <f t="shared" si="5"/>
        <v>0</v>
      </c>
      <c r="AT20" s="95" t="s">
        <v>227</v>
      </c>
      <c r="AU20" s="91">
        <f>AR20*0.05</f>
        <v>0</v>
      </c>
      <c r="AV20" s="91"/>
      <c r="AW20" s="91"/>
      <c r="AX20" s="91">
        <v>0</v>
      </c>
      <c r="AY20" s="91">
        <v>0</v>
      </c>
      <c r="AZ20" s="91">
        <f t="shared" si="6"/>
        <v>0</v>
      </c>
      <c r="BA20" s="95" t="s">
        <v>227</v>
      </c>
      <c r="BB20" s="91">
        <f>AY20*0.05</f>
        <v>0</v>
      </c>
      <c r="BC20" s="91"/>
      <c r="BD20" s="91"/>
      <c r="BE20" s="91">
        <v>0</v>
      </c>
      <c r="BF20" s="91">
        <v>0</v>
      </c>
      <c r="BG20" s="91">
        <f t="shared" si="7"/>
        <v>0</v>
      </c>
      <c r="BH20" s="95" t="s">
        <v>227</v>
      </c>
      <c r="BI20" s="91">
        <f>BF20*0.04</f>
        <v>0</v>
      </c>
      <c r="BJ20" s="91"/>
      <c r="BK20" s="101">
        <f t="shared" si="8"/>
        <v>20</v>
      </c>
      <c r="BL20" s="91"/>
    </row>
    <row r="21" s="159" customFormat="1" customHeight="1" spans="1:64">
      <c r="A21" s="91">
        <v>4093</v>
      </c>
      <c r="B21" s="91" t="s">
        <v>255</v>
      </c>
      <c r="C21" s="91">
        <v>311</v>
      </c>
      <c r="D21" s="91" t="s">
        <v>256</v>
      </c>
      <c r="E21" s="91" t="s">
        <v>215</v>
      </c>
      <c r="F21" s="91">
        <v>47</v>
      </c>
      <c r="G21" s="91">
        <v>57</v>
      </c>
      <c r="H21" s="91">
        <v>67</v>
      </c>
      <c r="I21" s="91">
        <v>1724.28</v>
      </c>
      <c r="J21" s="91">
        <f t="shared" si="0"/>
        <v>20</v>
      </c>
      <c r="K21" s="95" t="s">
        <v>216</v>
      </c>
      <c r="L21" s="91">
        <f>I21*0.06</f>
        <v>103.4568</v>
      </c>
      <c r="M21" s="91">
        <v>29</v>
      </c>
      <c r="N21" s="91">
        <v>34</v>
      </c>
      <c r="O21" s="91">
        <v>20</v>
      </c>
      <c r="P21" s="91">
        <v>600.49</v>
      </c>
      <c r="Q21" s="91">
        <f t="shared" si="1"/>
        <v>-9</v>
      </c>
      <c r="R21" s="95" t="s">
        <v>217</v>
      </c>
      <c r="S21" s="91">
        <f>P21*0.05</f>
        <v>30.0245</v>
      </c>
      <c r="T21" s="91">
        <v>81</v>
      </c>
      <c r="U21" s="91">
        <v>97</v>
      </c>
      <c r="V21" s="91">
        <v>31</v>
      </c>
      <c r="W21" s="91">
        <v>3202.68</v>
      </c>
      <c r="X21" s="91">
        <f t="shared" si="2"/>
        <v>-50</v>
      </c>
      <c r="Y21" s="95" t="s">
        <v>217</v>
      </c>
      <c r="Z21" s="91">
        <f>W21*0.04</f>
        <v>128.1072</v>
      </c>
      <c r="AA21" s="91">
        <v>38</v>
      </c>
      <c r="AB21" s="91">
        <v>46</v>
      </c>
      <c r="AC21" s="91">
        <v>32</v>
      </c>
      <c r="AD21" s="91">
        <v>1102.13</v>
      </c>
      <c r="AE21" s="91">
        <f t="shared" si="3"/>
        <v>-6</v>
      </c>
      <c r="AF21" s="95" t="s">
        <v>217</v>
      </c>
      <c r="AG21" s="91">
        <f>AD21*0.05</f>
        <v>55.1065</v>
      </c>
      <c r="AH21" s="91">
        <v>28</v>
      </c>
      <c r="AI21" s="91">
        <v>34</v>
      </c>
      <c r="AJ21" s="91">
        <v>73</v>
      </c>
      <c r="AK21" s="91">
        <v>1584.7</v>
      </c>
      <c r="AL21" s="91">
        <f t="shared" si="4"/>
        <v>45</v>
      </c>
      <c r="AM21" s="95" t="s">
        <v>216</v>
      </c>
      <c r="AN21" s="91">
        <f>AK21*0.07</f>
        <v>110.929</v>
      </c>
      <c r="AO21" s="91">
        <v>23</v>
      </c>
      <c r="AP21" s="91">
        <v>28</v>
      </c>
      <c r="AQ21" s="91">
        <v>2</v>
      </c>
      <c r="AR21" s="91">
        <v>42</v>
      </c>
      <c r="AS21" s="91">
        <f t="shared" si="5"/>
        <v>-21</v>
      </c>
      <c r="AT21" s="95" t="s">
        <v>217</v>
      </c>
      <c r="AU21" s="91">
        <f>AR21*0.05</f>
        <v>2.1</v>
      </c>
      <c r="AV21" s="91">
        <v>7</v>
      </c>
      <c r="AW21" s="91">
        <v>9</v>
      </c>
      <c r="AX21" s="91">
        <v>2</v>
      </c>
      <c r="AY21" s="91">
        <v>0.16</v>
      </c>
      <c r="AZ21" s="91">
        <f t="shared" si="6"/>
        <v>-5</v>
      </c>
      <c r="BA21" s="95" t="s">
        <v>217</v>
      </c>
      <c r="BB21" s="91">
        <f t="shared" ref="BB21:BB28" si="11">AY21*0.05</f>
        <v>0.008</v>
      </c>
      <c r="BC21" s="91">
        <v>13</v>
      </c>
      <c r="BD21" s="91">
        <v>15</v>
      </c>
      <c r="BE21" s="91">
        <v>8</v>
      </c>
      <c r="BF21" s="91">
        <v>241.8</v>
      </c>
      <c r="BG21" s="91">
        <f t="shared" si="7"/>
        <v>-5</v>
      </c>
      <c r="BH21" s="95" t="s">
        <v>217</v>
      </c>
      <c r="BI21" s="91">
        <f>BF21*0.04</f>
        <v>9.672</v>
      </c>
      <c r="BJ21" s="91">
        <f>BG21*1</f>
        <v>-5</v>
      </c>
      <c r="BK21" s="101">
        <f t="shared" si="8"/>
        <v>439</v>
      </c>
      <c r="BL21" s="91">
        <f>BJ21</f>
        <v>-5</v>
      </c>
    </row>
    <row r="22" s="159" customFormat="1" customHeight="1" spans="1:64">
      <c r="A22" s="91">
        <v>4117</v>
      </c>
      <c r="B22" s="91" t="s">
        <v>257</v>
      </c>
      <c r="C22" s="91">
        <v>111219</v>
      </c>
      <c r="D22" s="91" t="s">
        <v>258</v>
      </c>
      <c r="E22" s="91" t="s">
        <v>215</v>
      </c>
      <c r="F22" s="91">
        <v>52</v>
      </c>
      <c r="G22" s="91">
        <v>63</v>
      </c>
      <c r="H22" s="91">
        <v>100</v>
      </c>
      <c r="I22" s="91">
        <v>2511.62</v>
      </c>
      <c r="J22" s="91">
        <f t="shared" si="0"/>
        <v>48</v>
      </c>
      <c r="K22" s="95" t="s">
        <v>216</v>
      </c>
      <c r="L22" s="91">
        <f>I22*0.06</f>
        <v>150.6972</v>
      </c>
      <c r="M22" s="91">
        <v>32</v>
      </c>
      <c r="N22" s="91">
        <v>38</v>
      </c>
      <c r="O22" s="91">
        <v>59</v>
      </c>
      <c r="P22" s="91">
        <v>1890.12</v>
      </c>
      <c r="Q22" s="91">
        <f t="shared" si="1"/>
        <v>27</v>
      </c>
      <c r="R22" s="95" t="s">
        <v>216</v>
      </c>
      <c r="S22" s="91">
        <f>P22*0.07</f>
        <v>132.3084</v>
      </c>
      <c r="T22" s="91">
        <v>39</v>
      </c>
      <c r="U22" s="91">
        <v>47</v>
      </c>
      <c r="V22" s="91">
        <v>105</v>
      </c>
      <c r="W22" s="91">
        <v>7646.16</v>
      </c>
      <c r="X22" s="91">
        <f t="shared" si="2"/>
        <v>66</v>
      </c>
      <c r="Y22" s="95" t="s">
        <v>216</v>
      </c>
      <c r="Z22" s="91">
        <f>W22*0.06</f>
        <v>458.7696</v>
      </c>
      <c r="AA22" s="91">
        <v>10</v>
      </c>
      <c r="AB22" s="91">
        <v>12</v>
      </c>
      <c r="AC22" s="91">
        <v>21</v>
      </c>
      <c r="AD22" s="91">
        <v>635.38</v>
      </c>
      <c r="AE22" s="91">
        <f t="shared" si="3"/>
        <v>11</v>
      </c>
      <c r="AF22" s="95" t="s">
        <v>216</v>
      </c>
      <c r="AG22" s="91">
        <f>AD22*0.08</f>
        <v>50.8304</v>
      </c>
      <c r="AH22" s="91">
        <v>9</v>
      </c>
      <c r="AI22" s="91">
        <v>10</v>
      </c>
      <c r="AJ22" s="91">
        <v>30</v>
      </c>
      <c r="AK22" s="91">
        <v>598</v>
      </c>
      <c r="AL22" s="91">
        <f t="shared" si="4"/>
        <v>21</v>
      </c>
      <c r="AM22" s="95" t="s">
        <v>216</v>
      </c>
      <c r="AN22" s="91">
        <f>AK22*0.07</f>
        <v>41.86</v>
      </c>
      <c r="AO22" s="91">
        <v>13</v>
      </c>
      <c r="AP22" s="91">
        <v>15</v>
      </c>
      <c r="AQ22" s="91">
        <v>17</v>
      </c>
      <c r="AR22" s="91">
        <v>308.87</v>
      </c>
      <c r="AS22" s="91">
        <f t="shared" si="5"/>
        <v>4</v>
      </c>
      <c r="AT22" s="95" t="s">
        <v>216</v>
      </c>
      <c r="AU22" s="91">
        <f>AR22*0.08</f>
        <v>24.7096</v>
      </c>
      <c r="AV22" s="91">
        <v>6</v>
      </c>
      <c r="AW22" s="91">
        <v>7</v>
      </c>
      <c r="AX22" s="91">
        <v>2</v>
      </c>
      <c r="AY22" s="91">
        <v>156</v>
      </c>
      <c r="AZ22" s="91">
        <f t="shared" si="6"/>
        <v>-4</v>
      </c>
      <c r="BA22" s="95" t="s">
        <v>217</v>
      </c>
      <c r="BB22" s="91">
        <f t="shared" si="11"/>
        <v>7.8</v>
      </c>
      <c r="BC22" s="91">
        <v>14</v>
      </c>
      <c r="BD22" s="91">
        <v>17</v>
      </c>
      <c r="BE22" s="91">
        <v>21</v>
      </c>
      <c r="BF22" s="91">
        <v>547.42</v>
      </c>
      <c r="BG22" s="91">
        <f t="shared" si="7"/>
        <v>7</v>
      </c>
      <c r="BH22" s="95" t="s">
        <v>216</v>
      </c>
      <c r="BI22" s="91">
        <f>BF22*0.06</f>
        <v>32.8452</v>
      </c>
      <c r="BJ22" s="91"/>
      <c r="BK22" s="101">
        <f t="shared" si="8"/>
        <v>900</v>
      </c>
      <c r="BL22" s="91"/>
    </row>
    <row r="23" s="159" customFormat="1" customHeight="1" spans="1:64">
      <c r="A23" s="91">
        <v>4147</v>
      </c>
      <c r="B23" s="91" t="s">
        <v>259</v>
      </c>
      <c r="C23" s="91">
        <v>102934</v>
      </c>
      <c r="D23" s="91" t="s">
        <v>260</v>
      </c>
      <c r="E23" s="91" t="s">
        <v>215</v>
      </c>
      <c r="F23" s="91">
        <v>49</v>
      </c>
      <c r="G23" s="91">
        <v>59</v>
      </c>
      <c r="H23" s="91">
        <v>30</v>
      </c>
      <c r="I23" s="91">
        <v>752.04</v>
      </c>
      <c r="J23" s="91">
        <f t="shared" si="0"/>
        <v>-19</v>
      </c>
      <c r="K23" s="95" t="s">
        <v>217</v>
      </c>
      <c r="L23" s="91">
        <f>I23*0.04</f>
        <v>30.0816</v>
      </c>
      <c r="M23" s="91">
        <v>42</v>
      </c>
      <c r="N23" s="91">
        <v>51</v>
      </c>
      <c r="O23" s="91">
        <v>20</v>
      </c>
      <c r="P23" s="91">
        <v>546.7</v>
      </c>
      <c r="Q23" s="91">
        <f t="shared" si="1"/>
        <v>-22</v>
      </c>
      <c r="R23" s="95" t="s">
        <v>217</v>
      </c>
      <c r="S23" s="91">
        <f>P23*0.05</f>
        <v>27.335</v>
      </c>
      <c r="T23" s="91">
        <v>55</v>
      </c>
      <c r="U23" s="91">
        <v>68</v>
      </c>
      <c r="V23" s="91">
        <v>35</v>
      </c>
      <c r="W23" s="91">
        <v>3001.11</v>
      </c>
      <c r="X23" s="91">
        <f t="shared" si="2"/>
        <v>-20</v>
      </c>
      <c r="Y23" s="95" t="s">
        <v>217</v>
      </c>
      <c r="Z23" s="91">
        <f>W23*0.04</f>
        <v>120.0444</v>
      </c>
      <c r="AA23" s="91">
        <v>15</v>
      </c>
      <c r="AB23" s="91">
        <v>18</v>
      </c>
      <c r="AC23" s="91">
        <v>3</v>
      </c>
      <c r="AD23" s="91">
        <v>117</v>
      </c>
      <c r="AE23" s="91">
        <f t="shared" si="3"/>
        <v>-12</v>
      </c>
      <c r="AF23" s="95" t="s">
        <v>217</v>
      </c>
      <c r="AG23" s="91">
        <f>AD23*0.05</f>
        <v>5.85</v>
      </c>
      <c r="AH23" s="91">
        <v>15</v>
      </c>
      <c r="AI23" s="91">
        <v>18</v>
      </c>
      <c r="AJ23" s="91">
        <v>0</v>
      </c>
      <c r="AK23" s="91">
        <v>0</v>
      </c>
      <c r="AL23" s="91">
        <f t="shared" si="4"/>
        <v>-15</v>
      </c>
      <c r="AM23" s="95" t="s">
        <v>217</v>
      </c>
      <c r="AN23" s="91">
        <f t="shared" ref="AN23:AN28" si="12">AK23*0.05</f>
        <v>0</v>
      </c>
      <c r="AO23" s="91">
        <v>15</v>
      </c>
      <c r="AP23" s="91">
        <v>18</v>
      </c>
      <c r="AQ23" s="91">
        <v>10</v>
      </c>
      <c r="AR23" s="91">
        <v>169.5</v>
      </c>
      <c r="AS23" s="91">
        <f t="shared" si="5"/>
        <v>-5</v>
      </c>
      <c r="AT23" s="95" t="s">
        <v>217</v>
      </c>
      <c r="AU23" s="91">
        <f t="shared" ref="AU23:AU29" si="13">AR23*0.05</f>
        <v>8.475</v>
      </c>
      <c r="AV23" s="91">
        <v>7</v>
      </c>
      <c r="AW23" s="91">
        <v>8</v>
      </c>
      <c r="AX23" s="91">
        <v>0</v>
      </c>
      <c r="AY23" s="91">
        <v>0</v>
      </c>
      <c r="AZ23" s="91">
        <f t="shared" si="6"/>
        <v>-7</v>
      </c>
      <c r="BA23" s="95" t="s">
        <v>217</v>
      </c>
      <c r="BB23" s="91">
        <f t="shared" si="11"/>
        <v>0</v>
      </c>
      <c r="BC23" s="91">
        <v>13</v>
      </c>
      <c r="BD23" s="91">
        <v>15</v>
      </c>
      <c r="BE23" s="91">
        <v>5</v>
      </c>
      <c r="BF23" s="91">
        <v>120.52</v>
      </c>
      <c r="BG23" s="91">
        <f t="shared" si="7"/>
        <v>-8</v>
      </c>
      <c r="BH23" s="95" t="s">
        <v>217</v>
      </c>
      <c r="BI23" s="91">
        <f>BF23*0.04</f>
        <v>4.8208</v>
      </c>
      <c r="BJ23" s="91">
        <f>BG23*1</f>
        <v>-8</v>
      </c>
      <c r="BK23" s="101">
        <f t="shared" si="8"/>
        <v>197</v>
      </c>
      <c r="BL23" s="91">
        <f>BJ23</f>
        <v>-8</v>
      </c>
    </row>
    <row r="24" s="159" customFormat="1" customHeight="1" spans="1:64">
      <c r="A24" s="91">
        <v>4301</v>
      </c>
      <c r="B24" s="91" t="s">
        <v>261</v>
      </c>
      <c r="C24" s="91">
        <v>365</v>
      </c>
      <c r="D24" s="91" t="s">
        <v>262</v>
      </c>
      <c r="E24" s="91" t="s">
        <v>215</v>
      </c>
      <c r="F24" s="91">
        <v>54</v>
      </c>
      <c r="G24" s="91">
        <v>65</v>
      </c>
      <c r="H24" s="91">
        <v>123</v>
      </c>
      <c r="I24" s="91">
        <v>3032.34</v>
      </c>
      <c r="J24" s="91">
        <f t="shared" si="0"/>
        <v>69</v>
      </c>
      <c r="K24" s="95" t="s">
        <v>216</v>
      </c>
      <c r="L24" s="91">
        <f>I24*0.06</f>
        <v>181.9404</v>
      </c>
      <c r="M24" s="91">
        <v>41</v>
      </c>
      <c r="N24" s="91">
        <v>49</v>
      </c>
      <c r="O24" s="91">
        <v>77</v>
      </c>
      <c r="P24" s="91">
        <v>5828.58</v>
      </c>
      <c r="Q24" s="91">
        <f t="shared" si="1"/>
        <v>36</v>
      </c>
      <c r="R24" s="95" t="s">
        <v>216</v>
      </c>
      <c r="S24" s="91">
        <f>P24*0.07</f>
        <v>408.0006</v>
      </c>
      <c r="T24" s="91">
        <v>113</v>
      </c>
      <c r="U24" s="91">
        <v>136</v>
      </c>
      <c r="V24" s="91">
        <v>237</v>
      </c>
      <c r="W24" s="91">
        <v>18908.1</v>
      </c>
      <c r="X24" s="91">
        <f t="shared" si="2"/>
        <v>124</v>
      </c>
      <c r="Y24" s="95" t="s">
        <v>216</v>
      </c>
      <c r="Z24" s="91">
        <f>W24*0.06</f>
        <v>1134.486</v>
      </c>
      <c r="AA24" s="91">
        <v>14</v>
      </c>
      <c r="AB24" s="91">
        <v>17</v>
      </c>
      <c r="AC24" s="91">
        <v>10</v>
      </c>
      <c r="AD24" s="91">
        <v>371</v>
      </c>
      <c r="AE24" s="91">
        <f t="shared" si="3"/>
        <v>-4</v>
      </c>
      <c r="AF24" s="95" t="s">
        <v>217</v>
      </c>
      <c r="AG24" s="91">
        <f>AD24*0.05</f>
        <v>18.55</v>
      </c>
      <c r="AH24" s="91">
        <v>20</v>
      </c>
      <c r="AI24" s="91">
        <v>24</v>
      </c>
      <c r="AJ24" s="91">
        <v>0</v>
      </c>
      <c r="AK24" s="91">
        <v>0</v>
      </c>
      <c r="AL24" s="91">
        <f t="shared" si="4"/>
        <v>-20</v>
      </c>
      <c r="AM24" s="95" t="s">
        <v>217</v>
      </c>
      <c r="AN24" s="91">
        <f t="shared" si="12"/>
        <v>0</v>
      </c>
      <c r="AO24" s="91">
        <v>16</v>
      </c>
      <c r="AP24" s="91">
        <v>19</v>
      </c>
      <c r="AQ24" s="91">
        <v>6</v>
      </c>
      <c r="AR24" s="91">
        <v>66.14</v>
      </c>
      <c r="AS24" s="91">
        <f t="shared" si="5"/>
        <v>-10</v>
      </c>
      <c r="AT24" s="95" t="s">
        <v>217</v>
      </c>
      <c r="AU24" s="91">
        <f t="shared" si="13"/>
        <v>3.307</v>
      </c>
      <c r="AV24" s="91">
        <v>7</v>
      </c>
      <c r="AW24" s="91">
        <v>8</v>
      </c>
      <c r="AX24" s="91">
        <v>2</v>
      </c>
      <c r="AY24" s="91">
        <v>198</v>
      </c>
      <c r="AZ24" s="91">
        <f t="shared" si="6"/>
        <v>-5</v>
      </c>
      <c r="BA24" s="95" t="s">
        <v>217</v>
      </c>
      <c r="BB24" s="91">
        <f t="shared" si="11"/>
        <v>9.9</v>
      </c>
      <c r="BC24" s="91">
        <v>12</v>
      </c>
      <c r="BD24" s="91">
        <v>14</v>
      </c>
      <c r="BE24" s="91">
        <v>38</v>
      </c>
      <c r="BF24" s="91">
        <v>975.95</v>
      </c>
      <c r="BG24" s="91">
        <f t="shared" si="7"/>
        <v>26</v>
      </c>
      <c r="BH24" s="95" t="s">
        <v>216</v>
      </c>
      <c r="BI24" s="91">
        <f>BF24*0.06</f>
        <v>58.557</v>
      </c>
      <c r="BJ24" s="91"/>
      <c r="BK24" s="101">
        <f t="shared" si="8"/>
        <v>1815</v>
      </c>
      <c r="BL24" s="91"/>
    </row>
    <row r="25" s="159" customFormat="1" customHeight="1" spans="1:64">
      <c r="A25" s="91">
        <v>4302</v>
      </c>
      <c r="B25" s="91" t="s">
        <v>263</v>
      </c>
      <c r="C25" s="91">
        <v>311</v>
      </c>
      <c r="D25" s="91" t="s">
        <v>256</v>
      </c>
      <c r="E25" s="91" t="s">
        <v>220</v>
      </c>
      <c r="F25" s="91">
        <v>47</v>
      </c>
      <c r="G25" s="91">
        <v>56</v>
      </c>
      <c r="H25" s="91">
        <v>60</v>
      </c>
      <c r="I25" s="91">
        <v>1523.5</v>
      </c>
      <c r="J25" s="91">
        <f t="shared" si="0"/>
        <v>13</v>
      </c>
      <c r="K25" s="95" t="s">
        <v>216</v>
      </c>
      <c r="L25" s="91">
        <f>I25*0.06</f>
        <v>91.41</v>
      </c>
      <c r="M25" s="91">
        <v>28</v>
      </c>
      <c r="N25" s="91">
        <v>34</v>
      </c>
      <c r="O25" s="91">
        <v>14</v>
      </c>
      <c r="P25" s="91">
        <v>1000</v>
      </c>
      <c r="Q25" s="91">
        <f t="shared" si="1"/>
        <v>-14</v>
      </c>
      <c r="R25" s="95" t="s">
        <v>217</v>
      </c>
      <c r="S25" s="91">
        <f>P25*0.05</f>
        <v>50</v>
      </c>
      <c r="T25" s="91">
        <v>80</v>
      </c>
      <c r="U25" s="91">
        <v>96</v>
      </c>
      <c r="V25" s="91">
        <v>52</v>
      </c>
      <c r="W25" s="91">
        <v>3571.64</v>
      </c>
      <c r="X25" s="91">
        <f t="shared" si="2"/>
        <v>-28</v>
      </c>
      <c r="Y25" s="95" t="s">
        <v>217</v>
      </c>
      <c r="Z25" s="91">
        <f>W25*0.04</f>
        <v>142.8656</v>
      </c>
      <c r="AA25" s="91">
        <v>38</v>
      </c>
      <c r="AB25" s="91">
        <v>45</v>
      </c>
      <c r="AC25" s="91">
        <v>5</v>
      </c>
      <c r="AD25" s="91">
        <v>172</v>
      </c>
      <c r="AE25" s="91">
        <f t="shared" si="3"/>
        <v>-33</v>
      </c>
      <c r="AF25" s="95" t="s">
        <v>217</v>
      </c>
      <c r="AG25" s="91">
        <f>AD25*0.05</f>
        <v>8.6</v>
      </c>
      <c r="AH25" s="91">
        <v>28</v>
      </c>
      <c r="AI25" s="91">
        <v>33</v>
      </c>
      <c r="AJ25" s="91">
        <v>1</v>
      </c>
      <c r="AK25" s="91">
        <v>29.9</v>
      </c>
      <c r="AL25" s="91">
        <f t="shared" si="4"/>
        <v>-27</v>
      </c>
      <c r="AM25" s="95" t="s">
        <v>217</v>
      </c>
      <c r="AN25" s="91">
        <f t="shared" si="12"/>
        <v>1.495</v>
      </c>
      <c r="AO25" s="91">
        <v>23</v>
      </c>
      <c r="AP25" s="91">
        <v>27</v>
      </c>
      <c r="AQ25" s="91">
        <v>5</v>
      </c>
      <c r="AR25" s="91">
        <v>70</v>
      </c>
      <c r="AS25" s="91">
        <f t="shared" si="5"/>
        <v>-18</v>
      </c>
      <c r="AT25" s="95" t="s">
        <v>217</v>
      </c>
      <c r="AU25" s="91">
        <f t="shared" si="13"/>
        <v>3.5</v>
      </c>
      <c r="AV25" s="91">
        <v>7</v>
      </c>
      <c r="AW25" s="91">
        <v>8</v>
      </c>
      <c r="AX25" s="91">
        <v>4</v>
      </c>
      <c r="AY25" s="91">
        <v>0.32</v>
      </c>
      <c r="AZ25" s="91">
        <f t="shared" si="6"/>
        <v>-3</v>
      </c>
      <c r="BA25" s="95" t="s">
        <v>217</v>
      </c>
      <c r="BB25" s="91">
        <f t="shared" si="11"/>
        <v>0.016</v>
      </c>
      <c r="BC25" s="91">
        <v>13</v>
      </c>
      <c r="BD25" s="91">
        <v>15</v>
      </c>
      <c r="BE25" s="91">
        <v>17</v>
      </c>
      <c r="BF25" s="91">
        <v>397.7</v>
      </c>
      <c r="BG25" s="91">
        <f t="shared" si="7"/>
        <v>4</v>
      </c>
      <c r="BH25" s="95" t="s">
        <v>216</v>
      </c>
      <c r="BI25" s="91">
        <f>BF25*0.06</f>
        <v>23.862</v>
      </c>
      <c r="BJ25" s="91"/>
      <c r="BK25" s="101">
        <f t="shared" si="8"/>
        <v>322</v>
      </c>
      <c r="BL25" s="91"/>
    </row>
    <row r="26" s="159" customFormat="1" customHeight="1" spans="1:64">
      <c r="A26" s="91">
        <v>4304</v>
      </c>
      <c r="B26" s="91" t="s">
        <v>264</v>
      </c>
      <c r="C26" s="91">
        <v>114069</v>
      </c>
      <c r="D26" s="91" t="s">
        <v>265</v>
      </c>
      <c r="E26" s="91" t="s">
        <v>215</v>
      </c>
      <c r="F26" s="91">
        <v>44</v>
      </c>
      <c r="G26" s="91">
        <v>53</v>
      </c>
      <c r="H26" s="91">
        <v>47</v>
      </c>
      <c r="I26" s="91">
        <v>1273.04</v>
      </c>
      <c r="J26" s="91">
        <f t="shared" si="0"/>
        <v>3</v>
      </c>
      <c r="K26" s="95" t="s">
        <v>221</v>
      </c>
      <c r="L26" s="91">
        <f>I26*0.05</f>
        <v>63.652</v>
      </c>
      <c r="M26" s="91">
        <v>27</v>
      </c>
      <c r="N26" s="91">
        <v>32</v>
      </c>
      <c r="O26" s="91">
        <v>27</v>
      </c>
      <c r="P26" s="91">
        <v>1097</v>
      </c>
      <c r="Q26" s="91">
        <f t="shared" si="1"/>
        <v>0</v>
      </c>
      <c r="R26" s="95" t="s">
        <v>221</v>
      </c>
      <c r="S26" s="91">
        <f>P26*0.06</f>
        <v>65.82</v>
      </c>
      <c r="T26" s="91">
        <v>46</v>
      </c>
      <c r="U26" s="91">
        <v>55</v>
      </c>
      <c r="V26" s="91">
        <v>4</v>
      </c>
      <c r="W26" s="91">
        <v>118.1</v>
      </c>
      <c r="X26" s="91">
        <f t="shared" si="2"/>
        <v>-42</v>
      </c>
      <c r="Y26" s="95" t="s">
        <v>217</v>
      </c>
      <c r="Z26" s="91">
        <f>W26*0.04</f>
        <v>4.724</v>
      </c>
      <c r="AA26" s="91">
        <v>10</v>
      </c>
      <c r="AB26" s="91">
        <v>11</v>
      </c>
      <c r="AC26" s="91">
        <v>1</v>
      </c>
      <c r="AD26" s="91">
        <v>43</v>
      </c>
      <c r="AE26" s="91">
        <f t="shared" si="3"/>
        <v>-9</v>
      </c>
      <c r="AF26" s="95" t="s">
        <v>217</v>
      </c>
      <c r="AG26" s="91">
        <f>AD26*0.05</f>
        <v>2.15</v>
      </c>
      <c r="AH26" s="91">
        <v>5</v>
      </c>
      <c r="AI26" s="91">
        <v>5</v>
      </c>
      <c r="AJ26" s="91">
        <v>0</v>
      </c>
      <c r="AK26" s="91">
        <v>0</v>
      </c>
      <c r="AL26" s="91">
        <f t="shared" si="4"/>
        <v>-5</v>
      </c>
      <c r="AM26" s="95" t="s">
        <v>217</v>
      </c>
      <c r="AN26" s="91">
        <f t="shared" si="12"/>
        <v>0</v>
      </c>
      <c r="AO26" s="91">
        <v>22</v>
      </c>
      <c r="AP26" s="91">
        <v>26</v>
      </c>
      <c r="AQ26" s="91">
        <v>1</v>
      </c>
      <c r="AR26" s="91">
        <v>0.01</v>
      </c>
      <c r="AS26" s="91">
        <f t="shared" si="5"/>
        <v>-21</v>
      </c>
      <c r="AT26" s="95" t="s">
        <v>217</v>
      </c>
      <c r="AU26" s="91">
        <f t="shared" si="13"/>
        <v>0.0005</v>
      </c>
      <c r="AV26" s="91">
        <v>2</v>
      </c>
      <c r="AW26" s="91">
        <v>3</v>
      </c>
      <c r="AX26" s="91">
        <v>0</v>
      </c>
      <c r="AY26" s="91">
        <v>0</v>
      </c>
      <c r="AZ26" s="91">
        <f t="shared" si="6"/>
        <v>-2</v>
      </c>
      <c r="BA26" s="95" t="s">
        <v>217</v>
      </c>
      <c r="BB26" s="91">
        <f t="shared" si="11"/>
        <v>0</v>
      </c>
      <c r="BC26" s="91">
        <v>8</v>
      </c>
      <c r="BD26" s="91">
        <v>12</v>
      </c>
      <c r="BE26" s="91">
        <v>2</v>
      </c>
      <c r="BF26" s="91">
        <v>59.6</v>
      </c>
      <c r="BG26" s="91">
        <f t="shared" si="7"/>
        <v>-6</v>
      </c>
      <c r="BH26" s="95" t="s">
        <v>217</v>
      </c>
      <c r="BI26" s="91">
        <f>BF26*0.04</f>
        <v>2.384</v>
      </c>
      <c r="BJ26" s="91">
        <f>BG26*1</f>
        <v>-6</v>
      </c>
      <c r="BK26" s="101">
        <f t="shared" si="8"/>
        <v>139</v>
      </c>
      <c r="BL26" s="91">
        <f>BJ26</f>
        <v>-6</v>
      </c>
    </row>
    <row r="27" s="159" customFormat="1" customHeight="1" spans="1:64">
      <c r="A27" s="91">
        <v>4310</v>
      </c>
      <c r="B27" s="91" t="s">
        <v>266</v>
      </c>
      <c r="C27" s="91">
        <v>111400</v>
      </c>
      <c r="D27" s="91" t="s">
        <v>267</v>
      </c>
      <c r="E27" s="91" t="s">
        <v>215</v>
      </c>
      <c r="F27" s="91">
        <v>49</v>
      </c>
      <c r="G27" s="91">
        <v>58</v>
      </c>
      <c r="H27" s="91">
        <v>16</v>
      </c>
      <c r="I27" s="91">
        <v>413.51</v>
      </c>
      <c r="J27" s="91">
        <f t="shared" si="0"/>
        <v>-33</v>
      </c>
      <c r="K27" s="95" t="s">
        <v>217</v>
      </c>
      <c r="L27" s="91">
        <f>I27*0.04</f>
        <v>16.5404</v>
      </c>
      <c r="M27" s="91">
        <v>21</v>
      </c>
      <c r="N27" s="91">
        <v>26</v>
      </c>
      <c r="O27" s="91">
        <v>14</v>
      </c>
      <c r="P27" s="91">
        <v>571.19</v>
      </c>
      <c r="Q27" s="91">
        <f t="shared" si="1"/>
        <v>-7</v>
      </c>
      <c r="R27" s="95" t="s">
        <v>217</v>
      </c>
      <c r="S27" s="91">
        <f>P27*0.05</f>
        <v>28.5595</v>
      </c>
      <c r="T27" s="91">
        <v>31</v>
      </c>
      <c r="U27" s="91">
        <v>38</v>
      </c>
      <c r="V27" s="91">
        <v>22</v>
      </c>
      <c r="W27" s="91">
        <v>1933.8</v>
      </c>
      <c r="X27" s="91">
        <f t="shared" si="2"/>
        <v>-9</v>
      </c>
      <c r="Y27" s="95" t="s">
        <v>217</v>
      </c>
      <c r="Z27" s="91">
        <f>W27*0.04</f>
        <v>77.352</v>
      </c>
      <c r="AA27" s="91">
        <v>9</v>
      </c>
      <c r="AB27" s="91">
        <v>11</v>
      </c>
      <c r="AC27" s="91">
        <v>2</v>
      </c>
      <c r="AD27" s="91">
        <v>63.37</v>
      </c>
      <c r="AE27" s="91">
        <f t="shared" si="3"/>
        <v>-7</v>
      </c>
      <c r="AF27" s="95" t="s">
        <v>217</v>
      </c>
      <c r="AG27" s="91">
        <f>AD27*0.05</f>
        <v>3.1685</v>
      </c>
      <c r="AH27" s="91">
        <v>12</v>
      </c>
      <c r="AI27" s="91">
        <v>14</v>
      </c>
      <c r="AJ27" s="91">
        <v>0</v>
      </c>
      <c r="AK27" s="91">
        <v>0</v>
      </c>
      <c r="AL27" s="91">
        <f t="shared" si="4"/>
        <v>-12</v>
      </c>
      <c r="AM27" s="95" t="s">
        <v>217</v>
      </c>
      <c r="AN27" s="91">
        <f t="shared" si="12"/>
        <v>0</v>
      </c>
      <c r="AO27" s="91">
        <v>12</v>
      </c>
      <c r="AP27" s="91">
        <v>15</v>
      </c>
      <c r="AQ27" s="91">
        <v>3</v>
      </c>
      <c r="AR27" s="91">
        <v>63</v>
      </c>
      <c r="AS27" s="91">
        <f t="shared" si="5"/>
        <v>-9</v>
      </c>
      <c r="AT27" s="95" t="s">
        <v>217</v>
      </c>
      <c r="AU27" s="91">
        <f t="shared" si="13"/>
        <v>3.15</v>
      </c>
      <c r="AV27" s="91">
        <v>7</v>
      </c>
      <c r="AW27" s="91">
        <v>8</v>
      </c>
      <c r="AX27" s="91">
        <v>0</v>
      </c>
      <c r="AY27" s="91">
        <v>0</v>
      </c>
      <c r="AZ27" s="91">
        <f t="shared" si="6"/>
        <v>-7</v>
      </c>
      <c r="BA27" s="95" t="s">
        <v>217</v>
      </c>
      <c r="BB27" s="91">
        <f t="shared" si="11"/>
        <v>0</v>
      </c>
      <c r="BC27" s="91">
        <v>13</v>
      </c>
      <c r="BD27" s="91">
        <v>15</v>
      </c>
      <c r="BE27" s="91">
        <v>12</v>
      </c>
      <c r="BF27" s="91">
        <v>368.94</v>
      </c>
      <c r="BG27" s="91">
        <f t="shared" si="7"/>
        <v>-1</v>
      </c>
      <c r="BH27" s="95" t="s">
        <v>217</v>
      </c>
      <c r="BI27" s="91">
        <f>BF27*0.04</f>
        <v>14.7576</v>
      </c>
      <c r="BJ27" s="91">
        <f>BG27*1</f>
        <v>-1</v>
      </c>
      <c r="BK27" s="101">
        <f t="shared" si="8"/>
        <v>144</v>
      </c>
      <c r="BL27" s="91">
        <f>BJ27</f>
        <v>-1</v>
      </c>
    </row>
    <row r="28" s="159" customFormat="1" customHeight="1" spans="1:64">
      <c r="A28" s="91">
        <v>4311</v>
      </c>
      <c r="B28" s="91" t="s">
        <v>268</v>
      </c>
      <c r="C28" s="91">
        <v>102479</v>
      </c>
      <c r="D28" s="91" t="s">
        <v>269</v>
      </c>
      <c r="E28" s="91" t="s">
        <v>215</v>
      </c>
      <c r="F28" s="91">
        <v>28</v>
      </c>
      <c r="G28" s="91">
        <v>34</v>
      </c>
      <c r="H28" s="91">
        <v>44</v>
      </c>
      <c r="I28" s="91">
        <v>1048.03</v>
      </c>
      <c r="J28" s="91">
        <f t="shared" si="0"/>
        <v>16</v>
      </c>
      <c r="K28" s="95" t="s">
        <v>216</v>
      </c>
      <c r="L28" s="91">
        <f>I28*0.06</f>
        <v>62.8818</v>
      </c>
      <c r="M28" s="91">
        <v>16</v>
      </c>
      <c r="N28" s="91">
        <v>20</v>
      </c>
      <c r="O28" s="91">
        <v>16</v>
      </c>
      <c r="P28" s="91">
        <v>418.5</v>
      </c>
      <c r="Q28" s="91">
        <f t="shared" si="1"/>
        <v>0</v>
      </c>
      <c r="R28" s="95" t="s">
        <v>221</v>
      </c>
      <c r="S28" s="91">
        <f>P28*0.06</f>
        <v>25.11</v>
      </c>
      <c r="T28" s="91">
        <v>20</v>
      </c>
      <c r="U28" s="91">
        <v>24</v>
      </c>
      <c r="V28" s="91">
        <v>22</v>
      </c>
      <c r="W28" s="91">
        <v>1388.73</v>
      </c>
      <c r="X28" s="91">
        <f t="shared" si="2"/>
        <v>2</v>
      </c>
      <c r="Y28" s="95" t="s">
        <v>221</v>
      </c>
      <c r="Z28" s="91">
        <f>W28*0.05</f>
        <v>69.4365</v>
      </c>
      <c r="AA28" s="91">
        <v>5</v>
      </c>
      <c r="AB28" s="91">
        <v>6</v>
      </c>
      <c r="AC28" s="91">
        <v>11</v>
      </c>
      <c r="AD28" s="91">
        <v>384.14</v>
      </c>
      <c r="AE28" s="91">
        <f t="shared" si="3"/>
        <v>6</v>
      </c>
      <c r="AF28" s="95" t="s">
        <v>216</v>
      </c>
      <c r="AG28" s="91">
        <f>AD28*0.08</f>
        <v>30.7312</v>
      </c>
      <c r="AH28" s="91">
        <v>5</v>
      </c>
      <c r="AI28" s="91">
        <v>7</v>
      </c>
      <c r="AJ28" s="91">
        <v>0</v>
      </c>
      <c r="AK28" s="91">
        <v>0</v>
      </c>
      <c r="AL28" s="91">
        <f t="shared" si="4"/>
        <v>-5</v>
      </c>
      <c r="AM28" s="95" t="s">
        <v>217</v>
      </c>
      <c r="AN28" s="91">
        <f t="shared" si="12"/>
        <v>0</v>
      </c>
      <c r="AO28" s="91">
        <v>7</v>
      </c>
      <c r="AP28" s="91">
        <v>8</v>
      </c>
      <c r="AQ28" s="91">
        <v>5</v>
      </c>
      <c r="AR28" s="91">
        <v>68.95</v>
      </c>
      <c r="AS28" s="91">
        <f t="shared" si="5"/>
        <v>-2</v>
      </c>
      <c r="AT28" s="95" t="s">
        <v>217</v>
      </c>
      <c r="AU28" s="91">
        <f t="shared" si="13"/>
        <v>3.4475</v>
      </c>
      <c r="AV28" s="91">
        <v>3</v>
      </c>
      <c r="AW28" s="91">
        <v>3</v>
      </c>
      <c r="AX28" s="91">
        <v>0</v>
      </c>
      <c r="AY28" s="91">
        <v>0</v>
      </c>
      <c r="AZ28" s="91">
        <f t="shared" si="6"/>
        <v>-3</v>
      </c>
      <c r="BA28" s="95" t="s">
        <v>217</v>
      </c>
      <c r="BB28" s="91">
        <f t="shared" si="11"/>
        <v>0</v>
      </c>
      <c r="BC28" s="91">
        <v>5</v>
      </c>
      <c r="BD28" s="91">
        <v>6</v>
      </c>
      <c r="BE28" s="91">
        <v>10</v>
      </c>
      <c r="BF28" s="91">
        <v>247.6</v>
      </c>
      <c r="BG28" s="91">
        <f t="shared" si="7"/>
        <v>5</v>
      </c>
      <c r="BH28" s="95" t="s">
        <v>216</v>
      </c>
      <c r="BI28" s="91">
        <f>BF28*0.06</f>
        <v>14.856</v>
      </c>
      <c r="BJ28" s="91"/>
      <c r="BK28" s="101">
        <f t="shared" si="8"/>
        <v>206</v>
      </c>
      <c r="BL28" s="91"/>
    </row>
    <row r="29" s="159" customFormat="1" customHeight="1" spans="1:64">
      <c r="A29" s="91">
        <v>4325</v>
      </c>
      <c r="B29" s="91" t="s">
        <v>270</v>
      </c>
      <c r="C29" s="91">
        <v>730</v>
      </c>
      <c r="D29" s="91" t="s">
        <v>271</v>
      </c>
      <c r="E29" s="91" t="s">
        <v>215</v>
      </c>
      <c r="F29" s="91">
        <v>55</v>
      </c>
      <c r="G29" s="91">
        <v>66</v>
      </c>
      <c r="H29" s="91">
        <v>69</v>
      </c>
      <c r="I29" s="91">
        <v>1693.06</v>
      </c>
      <c r="J29" s="91">
        <f t="shared" si="0"/>
        <v>14</v>
      </c>
      <c r="K29" s="95" t="s">
        <v>216</v>
      </c>
      <c r="L29" s="91">
        <f>I29*0.06</f>
        <v>101.5836</v>
      </c>
      <c r="M29" s="91">
        <v>33</v>
      </c>
      <c r="N29" s="91">
        <v>40</v>
      </c>
      <c r="O29" s="91">
        <v>56</v>
      </c>
      <c r="P29" s="91">
        <v>2530.09</v>
      </c>
      <c r="Q29" s="91">
        <f t="shared" si="1"/>
        <v>23</v>
      </c>
      <c r="R29" s="95" t="s">
        <v>216</v>
      </c>
      <c r="S29" s="91">
        <f>P29*0.07</f>
        <v>177.1063</v>
      </c>
      <c r="T29" s="91">
        <v>58</v>
      </c>
      <c r="U29" s="91">
        <v>69</v>
      </c>
      <c r="V29" s="91">
        <v>111</v>
      </c>
      <c r="W29" s="91">
        <v>11052.87</v>
      </c>
      <c r="X29" s="91">
        <f t="shared" si="2"/>
        <v>53</v>
      </c>
      <c r="Y29" s="95" t="s">
        <v>216</v>
      </c>
      <c r="Z29" s="91">
        <f>W29*0.06</f>
        <v>663.1722</v>
      </c>
      <c r="AA29" s="91">
        <v>12</v>
      </c>
      <c r="AB29" s="91">
        <v>14</v>
      </c>
      <c r="AC29" s="91">
        <v>10</v>
      </c>
      <c r="AD29" s="91">
        <v>379</v>
      </c>
      <c r="AE29" s="91">
        <f t="shared" si="3"/>
        <v>-2</v>
      </c>
      <c r="AF29" s="95" t="s">
        <v>217</v>
      </c>
      <c r="AG29" s="91">
        <f t="shared" ref="AG29:AG35" si="14">AD29*0.05</f>
        <v>18.95</v>
      </c>
      <c r="AH29" s="91">
        <v>11</v>
      </c>
      <c r="AI29" s="91">
        <v>13</v>
      </c>
      <c r="AJ29" s="91">
        <v>15</v>
      </c>
      <c r="AK29" s="91">
        <v>299</v>
      </c>
      <c r="AL29" s="91">
        <f t="shared" si="4"/>
        <v>4</v>
      </c>
      <c r="AM29" s="95" t="s">
        <v>216</v>
      </c>
      <c r="AN29" s="91">
        <f>AK29*0.07</f>
        <v>20.93</v>
      </c>
      <c r="AO29" s="91">
        <v>11</v>
      </c>
      <c r="AP29" s="91">
        <v>12</v>
      </c>
      <c r="AQ29" s="91">
        <v>9</v>
      </c>
      <c r="AR29" s="91">
        <v>189</v>
      </c>
      <c r="AS29" s="91">
        <f t="shared" si="5"/>
        <v>-2</v>
      </c>
      <c r="AT29" s="95" t="s">
        <v>217</v>
      </c>
      <c r="AU29" s="91">
        <f t="shared" si="13"/>
        <v>9.45</v>
      </c>
      <c r="AV29" s="91">
        <v>4</v>
      </c>
      <c r="AW29" s="91">
        <v>5</v>
      </c>
      <c r="AX29" s="91">
        <v>4</v>
      </c>
      <c r="AY29" s="91">
        <v>198.16</v>
      </c>
      <c r="AZ29" s="91">
        <f t="shared" si="6"/>
        <v>0</v>
      </c>
      <c r="BA29" s="95" t="s">
        <v>221</v>
      </c>
      <c r="BB29" s="91">
        <f>AY29*0.06</f>
        <v>11.8896</v>
      </c>
      <c r="BC29" s="91">
        <v>13</v>
      </c>
      <c r="BD29" s="91">
        <v>16</v>
      </c>
      <c r="BE29" s="91">
        <v>20</v>
      </c>
      <c r="BF29" s="91">
        <v>477.1</v>
      </c>
      <c r="BG29" s="91">
        <f t="shared" si="7"/>
        <v>7</v>
      </c>
      <c r="BH29" s="95" t="s">
        <v>216</v>
      </c>
      <c r="BI29" s="91">
        <f>BF29*0.06</f>
        <v>28.626</v>
      </c>
      <c r="BJ29" s="91"/>
      <c r="BK29" s="101">
        <f t="shared" si="8"/>
        <v>1032</v>
      </c>
      <c r="BL29" s="91"/>
    </row>
    <row r="30" s="159" customFormat="1" customHeight="1" spans="1:64">
      <c r="A30" s="91">
        <v>4330</v>
      </c>
      <c r="B30" s="91" t="s">
        <v>272</v>
      </c>
      <c r="C30" s="91">
        <v>514</v>
      </c>
      <c r="D30" s="91" t="s">
        <v>273</v>
      </c>
      <c r="E30" s="91" t="s">
        <v>241</v>
      </c>
      <c r="F30" s="91">
        <v>80</v>
      </c>
      <c r="G30" s="91">
        <v>96</v>
      </c>
      <c r="H30" s="91">
        <v>200</v>
      </c>
      <c r="I30" s="91">
        <v>4957.75</v>
      </c>
      <c r="J30" s="91">
        <f t="shared" si="0"/>
        <v>120</v>
      </c>
      <c r="K30" s="95" t="s">
        <v>216</v>
      </c>
      <c r="L30" s="91">
        <f>I30*0.06</f>
        <v>297.465</v>
      </c>
      <c r="M30" s="91">
        <v>75</v>
      </c>
      <c r="N30" s="91">
        <v>90</v>
      </c>
      <c r="O30" s="91">
        <v>45</v>
      </c>
      <c r="P30" s="91">
        <v>1164.48</v>
      </c>
      <c r="Q30" s="91">
        <f t="shared" si="1"/>
        <v>-30</v>
      </c>
      <c r="R30" s="95" t="s">
        <v>217</v>
      </c>
      <c r="S30" s="91">
        <f>P30*0.05</f>
        <v>58.224</v>
      </c>
      <c r="T30" s="91">
        <v>74</v>
      </c>
      <c r="U30" s="91">
        <v>88</v>
      </c>
      <c r="V30" s="91">
        <v>73</v>
      </c>
      <c r="W30" s="91">
        <v>5212.63</v>
      </c>
      <c r="X30" s="91">
        <f t="shared" si="2"/>
        <v>-1</v>
      </c>
      <c r="Y30" s="95" t="s">
        <v>217</v>
      </c>
      <c r="Z30" s="91">
        <f>W30*0.04</f>
        <v>208.5052</v>
      </c>
      <c r="AA30" s="91">
        <v>17</v>
      </c>
      <c r="AB30" s="91">
        <v>21</v>
      </c>
      <c r="AC30" s="91">
        <v>8</v>
      </c>
      <c r="AD30" s="91">
        <v>312</v>
      </c>
      <c r="AE30" s="91">
        <f t="shared" si="3"/>
        <v>-9</v>
      </c>
      <c r="AF30" s="95" t="s">
        <v>217</v>
      </c>
      <c r="AG30" s="91">
        <f t="shared" si="14"/>
        <v>15.6</v>
      </c>
      <c r="AH30" s="91">
        <v>16</v>
      </c>
      <c r="AI30" s="91">
        <v>20</v>
      </c>
      <c r="AJ30" s="91">
        <v>0</v>
      </c>
      <c r="AK30" s="91">
        <v>0</v>
      </c>
      <c r="AL30" s="91">
        <f t="shared" si="4"/>
        <v>-16</v>
      </c>
      <c r="AM30" s="95" t="s">
        <v>217</v>
      </c>
      <c r="AN30" s="91">
        <f>AK30*0.05</f>
        <v>0</v>
      </c>
      <c r="AO30" s="91">
        <v>19</v>
      </c>
      <c r="AP30" s="91">
        <v>23</v>
      </c>
      <c r="AQ30" s="91">
        <v>39</v>
      </c>
      <c r="AR30" s="91">
        <v>644.52</v>
      </c>
      <c r="AS30" s="91">
        <f t="shared" si="5"/>
        <v>20</v>
      </c>
      <c r="AT30" s="95" t="s">
        <v>216</v>
      </c>
      <c r="AU30" s="91">
        <f>AR30*0.08</f>
        <v>51.5616</v>
      </c>
      <c r="AV30" s="91">
        <v>6</v>
      </c>
      <c r="AW30" s="91">
        <v>8</v>
      </c>
      <c r="AX30" s="91">
        <v>11</v>
      </c>
      <c r="AY30" s="91">
        <v>747.08</v>
      </c>
      <c r="AZ30" s="91">
        <f t="shared" si="6"/>
        <v>5</v>
      </c>
      <c r="BA30" s="95" t="s">
        <v>216</v>
      </c>
      <c r="BB30" s="91">
        <f>AY30*0.07</f>
        <v>52.2956</v>
      </c>
      <c r="BC30" s="91">
        <v>15</v>
      </c>
      <c r="BD30" s="91">
        <v>18</v>
      </c>
      <c r="BE30" s="91">
        <v>37</v>
      </c>
      <c r="BF30" s="91">
        <v>1074.24</v>
      </c>
      <c r="BG30" s="91">
        <f t="shared" si="7"/>
        <v>22</v>
      </c>
      <c r="BH30" s="95" t="s">
        <v>216</v>
      </c>
      <c r="BI30" s="91">
        <f>BF30*0.06</f>
        <v>64.4544</v>
      </c>
      <c r="BJ30" s="91"/>
      <c r="BK30" s="101">
        <f t="shared" si="8"/>
        <v>748</v>
      </c>
      <c r="BL30" s="91"/>
    </row>
    <row r="31" s="159" customFormat="1" customHeight="1" spans="1:64">
      <c r="A31" s="91">
        <v>5471</v>
      </c>
      <c r="B31" s="91" t="s">
        <v>274</v>
      </c>
      <c r="C31" s="91">
        <v>571</v>
      </c>
      <c r="D31" s="91" t="s">
        <v>275</v>
      </c>
      <c r="E31" s="91" t="s">
        <v>215</v>
      </c>
      <c r="F31" s="91">
        <v>95</v>
      </c>
      <c r="G31" s="91">
        <v>113</v>
      </c>
      <c r="H31" s="91">
        <v>95</v>
      </c>
      <c r="I31" s="91">
        <v>2437.13</v>
      </c>
      <c r="J31" s="91">
        <f t="shared" si="0"/>
        <v>0</v>
      </c>
      <c r="K31" s="95" t="s">
        <v>221</v>
      </c>
      <c r="L31" s="91">
        <f>I31*0.05</f>
        <v>121.8565</v>
      </c>
      <c r="M31" s="91">
        <v>58</v>
      </c>
      <c r="N31" s="91">
        <v>68</v>
      </c>
      <c r="O31" s="91">
        <v>85</v>
      </c>
      <c r="P31" s="91">
        <v>4064.81</v>
      </c>
      <c r="Q31" s="91">
        <f t="shared" si="1"/>
        <v>27</v>
      </c>
      <c r="R31" s="95" t="s">
        <v>216</v>
      </c>
      <c r="S31" s="91">
        <f>P31*0.07</f>
        <v>284.5367</v>
      </c>
      <c r="T31" s="91">
        <v>64</v>
      </c>
      <c r="U31" s="91">
        <v>76</v>
      </c>
      <c r="V31" s="91">
        <v>67</v>
      </c>
      <c r="W31" s="91">
        <v>6217.39</v>
      </c>
      <c r="X31" s="91">
        <f t="shared" si="2"/>
        <v>3</v>
      </c>
      <c r="Y31" s="95" t="s">
        <v>221</v>
      </c>
      <c r="Z31" s="91">
        <f>W31*0.05</f>
        <v>310.8695</v>
      </c>
      <c r="AA31" s="91">
        <v>25</v>
      </c>
      <c r="AB31" s="91">
        <v>31</v>
      </c>
      <c r="AC31" s="91">
        <v>16</v>
      </c>
      <c r="AD31" s="91">
        <v>539</v>
      </c>
      <c r="AE31" s="91">
        <f t="shared" si="3"/>
        <v>-9</v>
      </c>
      <c r="AF31" s="95" t="s">
        <v>217</v>
      </c>
      <c r="AG31" s="91">
        <f t="shared" si="14"/>
        <v>26.95</v>
      </c>
      <c r="AH31" s="91">
        <v>17</v>
      </c>
      <c r="AI31" s="91">
        <v>20</v>
      </c>
      <c r="AJ31" s="91">
        <v>38</v>
      </c>
      <c r="AK31" s="91">
        <v>730.3</v>
      </c>
      <c r="AL31" s="91">
        <f t="shared" si="4"/>
        <v>21</v>
      </c>
      <c r="AM31" s="95" t="s">
        <v>216</v>
      </c>
      <c r="AN31" s="91">
        <f>AK31*0.07</f>
        <v>51.121</v>
      </c>
      <c r="AO31" s="91">
        <v>17</v>
      </c>
      <c r="AP31" s="91">
        <v>20</v>
      </c>
      <c r="AQ31" s="91">
        <v>29</v>
      </c>
      <c r="AR31" s="91">
        <v>397.3</v>
      </c>
      <c r="AS31" s="91">
        <f t="shared" si="5"/>
        <v>12</v>
      </c>
      <c r="AT31" s="95" t="s">
        <v>216</v>
      </c>
      <c r="AU31" s="91">
        <f>AR31*0.08</f>
        <v>31.784</v>
      </c>
      <c r="AV31" s="91">
        <v>5</v>
      </c>
      <c r="AW31" s="91">
        <v>5</v>
      </c>
      <c r="AX31" s="91">
        <v>14</v>
      </c>
      <c r="AY31" s="91">
        <v>1071.32</v>
      </c>
      <c r="AZ31" s="91">
        <f t="shared" si="6"/>
        <v>9</v>
      </c>
      <c r="BA31" s="95" t="s">
        <v>216</v>
      </c>
      <c r="BB31" s="91">
        <f>AY31*0.07</f>
        <v>74.9924</v>
      </c>
      <c r="BC31" s="91">
        <v>14</v>
      </c>
      <c r="BD31" s="91">
        <v>18</v>
      </c>
      <c r="BE31" s="91">
        <v>34</v>
      </c>
      <c r="BF31" s="91">
        <v>877.07</v>
      </c>
      <c r="BG31" s="91">
        <f t="shared" si="7"/>
        <v>20</v>
      </c>
      <c r="BH31" s="95" t="s">
        <v>216</v>
      </c>
      <c r="BI31" s="91">
        <f>BF31*0.06</f>
        <v>52.6242</v>
      </c>
      <c r="BJ31" s="91"/>
      <c r="BK31" s="101">
        <f t="shared" si="8"/>
        <v>955</v>
      </c>
      <c r="BL31" s="91"/>
    </row>
    <row r="32" s="159" customFormat="1" customHeight="1" spans="1:64">
      <c r="A32" s="91">
        <v>4540</v>
      </c>
      <c r="B32" s="91" t="s">
        <v>276</v>
      </c>
      <c r="C32" s="91">
        <v>754</v>
      </c>
      <c r="D32" s="91" t="s">
        <v>277</v>
      </c>
      <c r="E32" s="91" t="s">
        <v>215</v>
      </c>
      <c r="F32" s="91">
        <v>33</v>
      </c>
      <c r="G32" s="91">
        <v>39</v>
      </c>
      <c r="H32" s="91">
        <v>58</v>
      </c>
      <c r="I32" s="91">
        <v>1543.61</v>
      </c>
      <c r="J32" s="91">
        <f t="shared" si="0"/>
        <v>25</v>
      </c>
      <c r="K32" s="95" t="s">
        <v>216</v>
      </c>
      <c r="L32" s="91">
        <f>I32*0.06</f>
        <v>92.6166</v>
      </c>
      <c r="M32" s="91">
        <v>38</v>
      </c>
      <c r="N32" s="91">
        <v>46</v>
      </c>
      <c r="O32" s="91">
        <v>45</v>
      </c>
      <c r="P32" s="91">
        <v>1729.39</v>
      </c>
      <c r="Q32" s="91">
        <f t="shared" si="1"/>
        <v>7</v>
      </c>
      <c r="R32" s="95" t="s">
        <v>221</v>
      </c>
      <c r="S32" s="91">
        <f>P32*0.06</f>
        <v>103.7634</v>
      </c>
      <c r="T32" s="91">
        <v>51</v>
      </c>
      <c r="U32" s="91">
        <v>61</v>
      </c>
      <c r="V32" s="91">
        <v>42</v>
      </c>
      <c r="W32" s="91">
        <v>4331.48</v>
      </c>
      <c r="X32" s="91">
        <f t="shared" si="2"/>
        <v>-9</v>
      </c>
      <c r="Y32" s="95" t="s">
        <v>217</v>
      </c>
      <c r="Z32" s="91">
        <f t="shared" ref="Z32:Z37" si="15">W32*0.04</f>
        <v>173.2592</v>
      </c>
      <c r="AA32" s="91">
        <v>18</v>
      </c>
      <c r="AB32" s="91">
        <v>22</v>
      </c>
      <c r="AC32" s="91">
        <v>13</v>
      </c>
      <c r="AD32" s="91">
        <v>430</v>
      </c>
      <c r="AE32" s="91">
        <f t="shared" si="3"/>
        <v>-5</v>
      </c>
      <c r="AF32" s="95" t="s">
        <v>217</v>
      </c>
      <c r="AG32" s="91">
        <f t="shared" si="14"/>
        <v>21.5</v>
      </c>
      <c r="AH32" s="91">
        <v>16</v>
      </c>
      <c r="AI32" s="91">
        <v>21</v>
      </c>
      <c r="AJ32" s="91">
        <v>29</v>
      </c>
      <c r="AK32" s="91">
        <v>598</v>
      </c>
      <c r="AL32" s="91">
        <f t="shared" si="4"/>
        <v>13</v>
      </c>
      <c r="AM32" s="95" t="s">
        <v>216</v>
      </c>
      <c r="AN32" s="91">
        <f>AK32*0.07</f>
        <v>41.86</v>
      </c>
      <c r="AO32" s="91">
        <v>14</v>
      </c>
      <c r="AP32" s="91">
        <v>17</v>
      </c>
      <c r="AQ32" s="91">
        <v>11</v>
      </c>
      <c r="AR32" s="91">
        <v>181.54</v>
      </c>
      <c r="AS32" s="91">
        <f t="shared" si="5"/>
        <v>-3</v>
      </c>
      <c r="AT32" s="95" t="s">
        <v>217</v>
      </c>
      <c r="AU32" s="91">
        <f>AR32*0.05</f>
        <v>9.077</v>
      </c>
      <c r="AV32" s="91">
        <v>4</v>
      </c>
      <c r="AW32" s="91">
        <v>5</v>
      </c>
      <c r="AX32" s="91">
        <v>5</v>
      </c>
      <c r="AY32" s="91">
        <v>396.08</v>
      </c>
      <c r="AZ32" s="91">
        <f t="shared" si="6"/>
        <v>1</v>
      </c>
      <c r="BA32" s="95" t="s">
        <v>216</v>
      </c>
      <c r="BB32" s="91">
        <f>AY32*0.07</f>
        <v>27.7256</v>
      </c>
      <c r="BC32" s="91">
        <v>10</v>
      </c>
      <c r="BD32" s="91">
        <v>12</v>
      </c>
      <c r="BE32" s="91">
        <v>10</v>
      </c>
      <c r="BF32" s="91">
        <v>318.16</v>
      </c>
      <c r="BG32" s="91">
        <f t="shared" si="7"/>
        <v>0</v>
      </c>
      <c r="BH32" s="95" t="s">
        <v>221</v>
      </c>
      <c r="BI32" s="91">
        <f>BF32*0.05</f>
        <v>15.908</v>
      </c>
      <c r="BJ32" s="91"/>
      <c r="BK32" s="101">
        <f t="shared" si="8"/>
        <v>486</v>
      </c>
      <c r="BL32" s="91"/>
    </row>
    <row r="33" s="159" customFormat="1" customHeight="1" spans="1:64">
      <c r="A33" s="91">
        <v>4549</v>
      </c>
      <c r="B33" s="91" t="s">
        <v>278</v>
      </c>
      <c r="C33" s="91">
        <v>359</v>
      </c>
      <c r="D33" s="91" t="s">
        <v>279</v>
      </c>
      <c r="E33" s="91" t="s">
        <v>215</v>
      </c>
      <c r="F33" s="91">
        <v>42</v>
      </c>
      <c r="G33" s="91">
        <v>52</v>
      </c>
      <c r="H33" s="91">
        <v>30</v>
      </c>
      <c r="I33" s="91">
        <v>834.89</v>
      </c>
      <c r="J33" s="91">
        <f t="shared" si="0"/>
        <v>-12</v>
      </c>
      <c r="K33" s="95" t="s">
        <v>217</v>
      </c>
      <c r="L33" s="91">
        <f>I33*0.04</f>
        <v>33.3956</v>
      </c>
      <c r="M33" s="91">
        <v>33</v>
      </c>
      <c r="N33" s="91">
        <v>41</v>
      </c>
      <c r="O33" s="91">
        <v>45</v>
      </c>
      <c r="P33" s="91">
        <v>2060.65</v>
      </c>
      <c r="Q33" s="91">
        <f t="shared" si="1"/>
        <v>12</v>
      </c>
      <c r="R33" s="95" t="s">
        <v>216</v>
      </c>
      <c r="S33" s="91">
        <f>P33*0.07</f>
        <v>144.2455</v>
      </c>
      <c r="T33" s="91">
        <v>46</v>
      </c>
      <c r="U33" s="91">
        <v>55</v>
      </c>
      <c r="V33" s="91">
        <v>13</v>
      </c>
      <c r="W33" s="91">
        <v>1436.79</v>
      </c>
      <c r="X33" s="91">
        <f t="shared" si="2"/>
        <v>-33</v>
      </c>
      <c r="Y33" s="95" t="s">
        <v>217</v>
      </c>
      <c r="Z33" s="91">
        <f t="shared" si="15"/>
        <v>57.4716</v>
      </c>
      <c r="AA33" s="91">
        <v>13</v>
      </c>
      <c r="AB33" s="91">
        <v>16</v>
      </c>
      <c r="AC33" s="91">
        <v>10</v>
      </c>
      <c r="AD33" s="91">
        <v>371</v>
      </c>
      <c r="AE33" s="91">
        <f t="shared" si="3"/>
        <v>-3</v>
      </c>
      <c r="AF33" s="95" t="s">
        <v>217</v>
      </c>
      <c r="AG33" s="91">
        <f t="shared" si="14"/>
        <v>18.55</v>
      </c>
      <c r="AH33" s="91">
        <v>14</v>
      </c>
      <c r="AI33" s="91">
        <v>16</v>
      </c>
      <c r="AJ33" s="91">
        <v>30</v>
      </c>
      <c r="AK33" s="91">
        <v>598</v>
      </c>
      <c r="AL33" s="91">
        <f t="shared" si="4"/>
        <v>16</v>
      </c>
      <c r="AM33" s="95" t="s">
        <v>216</v>
      </c>
      <c r="AN33" s="91">
        <f>AK33*0.07</f>
        <v>41.86</v>
      </c>
      <c r="AO33" s="91">
        <v>13</v>
      </c>
      <c r="AP33" s="91">
        <v>15</v>
      </c>
      <c r="AQ33" s="91">
        <v>5</v>
      </c>
      <c r="AR33" s="91">
        <v>77</v>
      </c>
      <c r="AS33" s="91">
        <f t="shared" si="5"/>
        <v>-8</v>
      </c>
      <c r="AT33" s="95" t="s">
        <v>217</v>
      </c>
      <c r="AU33" s="91">
        <f>AR33*0.05</f>
        <v>3.85</v>
      </c>
      <c r="AV33" s="91">
        <v>6</v>
      </c>
      <c r="AW33" s="91">
        <v>6</v>
      </c>
      <c r="AX33" s="91">
        <v>11</v>
      </c>
      <c r="AY33" s="91">
        <v>66.82</v>
      </c>
      <c r="AZ33" s="91">
        <f t="shared" si="6"/>
        <v>5</v>
      </c>
      <c r="BA33" s="95" t="s">
        <v>216</v>
      </c>
      <c r="BB33" s="91">
        <f>AY33*0.07</f>
        <v>4.6774</v>
      </c>
      <c r="BC33" s="91">
        <v>15</v>
      </c>
      <c r="BD33" s="91">
        <v>17</v>
      </c>
      <c r="BE33" s="91">
        <v>11</v>
      </c>
      <c r="BF33" s="91">
        <v>318.83</v>
      </c>
      <c r="BG33" s="91">
        <f t="shared" si="7"/>
        <v>-4</v>
      </c>
      <c r="BH33" s="95" t="s">
        <v>217</v>
      </c>
      <c r="BI33" s="91">
        <f>BF33*0.04</f>
        <v>12.7532</v>
      </c>
      <c r="BJ33" s="91">
        <f>BG33*1</f>
        <v>-4</v>
      </c>
      <c r="BK33" s="101">
        <f t="shared" si="8"/>
        <v>317</v>
      </c>
      <c r="BL33" s="91">
        <f>BJ33</f>
        <v>-4</v>
      </c>
    </row>
    <row r="34" s="159" customFormat="1" customHeight="1" spans="1:64">
      <c r="A34" s="91">
        <v>4562</v>
      </c>
      <c r="B34" s="91" t="s">
        <v>280</v>
      </c>
      <c r="C34" s="91">
        <v>107658</v>
      </c>
      <c r="D34" s="91" t="s">
        <v>281</v>
      </c>
      <c r="E34" s="91" t="s">
        <v>220</v>
      </c>
      <c r="F34" s="91">
        <v>76</v>
      </c>
      <c r="G34" s="91">
        <v>91</v>
      </c>
      <c r="H34" s="91">
        <v>84</v>
      </c>
      <c r="I34" s="91">
        <v>2063.81</v>
      </c>
      <c r="J34" s="91">
        <f t="shared" si="0"/>
        <v>8</v>
      </c>
      <c r="K34" s="95" t="s">
        <v>221</v>
      </c>
      <c r="L34" s="91">
        <f>I34*0.05</f>
        <v>103.1905</v>
      </c>
      <c r="M34" s="91">
        <v>73</v>
      </c>
      <c r="N34" s="91">
        <v>88</v>
      </c>
      <c r="O34" s="91">
        <v>69</v>
      </c>
      <c r="P34" s="91">
        <v>1661.06</v>
      </c>
      <c r="Q34" s="91">
        <f t="shared" si="1"/>
        <v>-4</v>
      </c>
      <c r="R34" s="95" t="s">
        <v>217</v>
      </c>
      <c r="S34" s="91">
        <f>P34*0.05</f>
        <v>83.053</v>
      </c>
      <c r="T34" s="91">
        <v>82</v>
      </c>
      <c r="U34" s="91">
        <v>99</v>
      </c>
      <c r="V34" s="91">
        <v>56</v>
      </c>
      <c r="W34" s="91">
        <v>5650.99</v>
      </c>
      <c r="X34" s="91">
        <f t="shared" si="2"/>
        <v>-26</v>
      </c>
      <c r="Y34" s="95" t="s">
        <v>217</v>
      </c>
      <c r="Z34" s="91">
        <f t="shared" si="15"/>
        <v>226.0396</v>
      </c>
      <c r="AA34" s="91">
        <v>18</v>
      </c>
      <c r="AB34" s="91">
        <v>22</v>
      </c>
      <c r="AC34" s="91">
        <v>8</v>
      </c>
      <c r="AD34" s="91">
        <v>229.26</v>
      </c>
      <c r="AE34" s="91">
        <f t="shared" si="3"/>
        <v>-10</v>
      </c>
      <c r="AF34" s="95" t="s">
        <v>217</v>
      </c>
      <c r="AG34" s="91">
        <f t="shared" si="14"/>
        <v>11.463</v>
      </c>
      <c r="AH34" s="91">
        <v>18</v>
      </c>
      <c r="AI34" s="91">
        <v>22</v>
      </c>
      <c r="AJ34" s="91">
        <v>17</v>
      </c>
      <c r="AK34" s="91">
        <v>358.8</v>
      </c>
      <c r="AL34" s="91">
        <f t="shared" si="4"/>
        <v>-1</v>
      </c>
      <c r="AM34" s="95" t="s">
        <v>217</v>
      </c>
      <c r="AN34" s="91">
        <f>AK34*0.05</f>
        <v>17.94</v>
      </c>
      <c r="AO34" s="91">
        <v>18</v>
      </c>
      <c r="AP34" s="91">
        <v>22</v>
      </c>
      <c r="AQ34" s="91">
        <v>43</v>
      </c>
      <c r="AR34" s="91">
        <v>709.46</v>
      </c>
      <c r="AS34" s="91">
        <f t="shared" si="5"/>
        <v>25</v>
      </c>
      <c r="AT34" s="95" t="s">
        <v>216</v>
      </c>
      <c r="AU34" s="91">
        <f>AR34*0.08</f>
        <v>56.7568</v>
      </c>
      <c r="AV34" s="91">
        <v>8</v>
      </c>
      <c r="AW34" s="91">
        <v>10</v>
      </c>
      <c r="AX34" s="91">
        <v>1</v>
      </c>
      <c r="AY34" s="91">
        <v>0.01</v>
      </c>
      <c r="AZ34" s="91">
        <f t="shared" si="6"/>
        <v>-7</v>
      </c>
      <c r="BA34" s="95" t="s">
        <v>217</v>
      </c>
      <c r="BB34" s="91">
        <f>AY34*0.05</f>
        <v>0.0005</v>
      </c>
      <c r="BC34" s="91">
        <v>15</v>
      </c>
      <c r="BD34" s="91">
        <v>17</v>
      </c>
      <c r="BE34" s="91">
        <v>19</v>
      </c>
      <c r="BF34" s="91">
        <v>493.78</v>
      </c>
      <c r="BG34" s="91">
        <f t="shared" si="7"/>
        <v>4</v>
      </c>
      <c r="BH34" s="95" t="s">
        <v>216</v>
      </c>
      <c r="BI34" s="91">
        <f>BF34*0.06</f>
        <v>29.6268</v>
      </c>
      <c r="BJ34" s="91"/>
      <c r="BK34" s="101">
        <f t="shared" si="8"/>
        <v>528</v>
      </c>
      <c r="BL34" s="91"/>
    </row>
    <row r="35" s="159" customFormat="1" customHeight="1" spans="1:64">
      <c r="A35" s="91">
        <v>990451</v>
      </c>
      <c r="B35" s="91" t="s">
        <v>282</v>
      </c>
      <c r="C35" s="91">
        <v>337</v>
      </c>
      <c r="D35" s="91" t="s">
        <v>223</v>
      </c>
      <c r="E35" s="91" t="s">
        <v>224</v>
      </c>
      <c r="F35" s="91">
        <v>48</v>
      </c>
      <c r="G35" s="91">
        <v>58</v>
      </c>
      <c r="H35" s="91">
        <v>28</v>
      </c>
      <c r="I35" s="91">
        <v>730.1</v>
      </c>
      <c r="J35" s="91">
        <f t="shared" si="0"/>
        <v>-20</v>
      </c>
      <c r="K35" s="95" t="s">
        <v>217</v>
      </c>
      <c r="L35" s="91">
        <f>I35*0.04</f>
        <v>29.204</v>
      </c>
      <c r="M35" s="91">
        <v>39</v>
      </c>
      <c r="N35" s="91">
        <v>48</v>
      </c>
      <c r="O35" s="91">
        <v>51</v>
      </c>
      <c r="P35" s="91">
        <v>2062.2</v>
      </c>
      <c r="Q35" s="91">
        <f t="shared" si="1"/>
        <v>12</v>
      </c>
      <c r="R35" s="95" t="s">
        <v>216</v>
      </c>
      <c r="S35" s="91">
        <f>P35*0.07</f>
        <v>144.354</v>
      </c>
      <c r="T35" s="91">
        <v>44</v>
      </c>
      <c r="U35" s="91">
        <v>52</v>
      </c>
      <c r="V35" s="91">
        <v>27</v>
      </c>
      <c r="W35" s="91">
        <v>2047.52</v>
      </c>
      <c r="X35" s="91">
        <f t="shared" si="2"/>
        <v>-17</v>
      </c>
      <c r="Y35" s="95" t="s">
        <v>217</v>
      </c>
      <c r="Z35" s="91">
        <f t="shared" si="15"/>
        <v>81.9008</v>
      </c>
      <c r="AA35" s="91">
        <v>15</v>
      </c>
      <c r="AB35" s="91">
        <v>18</v>
      </c>
      <c r="AC35" s="91">
        <v>0</v>
      </c>
      <c r="AD35" s="91">
        <v>0</v>
      </c>
      <c r="AE35" s="91">
        <f t="shared" si="3"/>
        <v>-15</v>
      </c>
      <c r="AF35" s="95" t="s">
        <v>217</v>
      </c>
      <c r="AG35" s="91">
        <f t="shared" si="14"/>
        <v>0</v>
      </c>
      <c r="AH35" s="91">
        <v>12</v>
      </c>
      <c r="AI35" s="91">
        <v>14</v>
      </c>
      <c r="AJ35" s="91">
        <v>0</v>
      </c>
      <c r="AK35" s="91">
        <v>0</v>
      </c>
      <c r="AL35" s="91">
        <f t="shared" si="4"/>
        <v>-12</v>
      </c>
      <c r="AM35" s="95" t="s">
        <v>217</v>
      </c>
      <c r="AN35" s="91">
        <f>AK35*0.05</f>
        <v>0</v>
      </c>
      <c r="AO35" s="91">
        <v>11</v>
      </c>
      <c r="AP35" s="91">
        <v>12</v>
      </c>
      <c r="AQ35" s="91">
        <v>3</v>
      </c>
      <c r="AR35" s="91">
        <v>63</v>
      </c>
      <c r="AS35" s="91">
        <f t="shared" si="5"/>
        <v>-8</v>
      </c>
      <c r="AT35" s="95" t="s">
        <v>217</v>
      </c>
      <c r="AU35" s="91">
        <f>AR35*0.05</f>
        <v>3.15</v>
      </c>
      <c r="AV35" s="91">
        <v>4</v>
      </c>
      <c r="AW35" s="91">
        <v>5</v>
      </c>
      <c r="AX35" s="91">
        <v>0</v>
      </c>
      <c r="AY35" s="91">
        <v>0</v>
      </c>
      <c r="AZ35" s="91">
        <f t="shared" si="6"/>
        <v>-4</v>
      </c>
      <c r="BA35" s="95" t="s">
        <v>217</v>
      </c>
      <c r="BB35" s="91">
        <f>AY35*0.05</f>
        <v>0</v>
      </c>
      <c r="BC35" s="91">
        <v>11</v>
      </c>
      <c r="BD35" s="91">
        <v>12</v>
      </c>
      <c r="BE35" s="91">
        <v>9</v>
      </c>
      <c r="BF35" s="91">
        <v>233.2</v>
      </c>
      <c r="BG35" s="91">
        <f t="shared" si="7"/>
        <v>-2</v>
      </c>
      <c r="BH35" s="95" t="s">
        <v>217</v>
      </c>
      <c r="BI35" s="91">
        <f>BF35*0.04</f>
        <v>9.328</v>
      </c>
      <c r="BJ35" s="91">
        <f>BG35*1</f>
        <v>-2</v>
      </c>
      <c r="BK35" s="101">
        <f t="shared" si="8"/>
        <v>268</v>
      </c>
      <c r="BL35" s="91">
        <f>BJ35</f>
        <v>-2</v>
      </c>
    </row>
    <row r="36" s="159" customFormat="1" customHeight="1" spans="1:64">
      <c r="A36" s="91">
        <v>5344</v>
      </c>
      <c r="B36" s="91" t="s">
        <v>283</v>
      </c>
      <c r="C36" s="91">
        <v>379</v>
      </c>
      <c r="D36" s="91" t="s">
        <v>284</v>
      </c>
      <c r="E36" s="91" t="s">
        <v>220</v>
      </c>
      <c r="F36" s="91">
        <v>60</v>
      </c>
      <c r="G36" s="91">
        <v>70</v>
      </c>
      <c r="H36" s="91">
        <v>52</v>
      </c>
      <c r="I36" s="91">
        <v>1261.18</v>
      </c>
      <c r="J36" s="91">
        <f t="shared" si="0"/>
        <v>-8</v>
      </c>
      <c r="K36" s="95" t="s">
        <v>217</v>
      </c>
      <c r="L36" s="91">
        <f>I36*0.04</f>
        <v>50.4472</v>
      </c>
      <c r="M36" s="91">
        <v>40</v>
      </c>
      <c r="N36" s="91">
        <v>48</v>
      </c>
      <c r="O36" s="91">
        <v>56</v>
      </c>
      <c r="P36" s="91">
        <v>1871.92</v>
      </c>
      <c r="Q36" s="91">
        <f t="shared" si="1"/>
        <v>16</v>
      </c>
      <c r="R36" s="95" t="s">
        <v>216</v>
      </c>
      <c r="S36" s="91">
        <f>P36*0.07</f>
        <v>131.0344</v>
      </c>
      <c r="T36" s="91">
        <v>85</v>
      </c>
      <c r="U36" s="91">
        <v>100</v>
      </c>
      <c r="V36" s="91">
        <v>63</v>
      </c>
      <c r="W36" s="91">
        <v>5181.56</v>
      </c>
      <c r="X36" s="91">
        <f t="shared" si="2"/>
        <v>-22</v>
      </c>
      <c r="Y36" s="95" t="s">
        <v>217</v>
      </c>
      <c r="Z36" s="91">
        <f t="shared" si="15"/>
        <v>207.2624</v>
      </c>
      <c r="AA36" s="91">
        <v>12</v>
      </c>
      <c r="AB36" s="91">
        <v>14</v>
      </c>
      <c r="AC36" s="91">
        <v>12</v>
      </c>
      <c r="AD36" s="91">
        <v>418</v>
      </c>
      <c r="AE36" s="91">
        <f t="shared" si="3"/>
        <v>0</v>
      </c>
      <c r="AF36" s="95" t="s">
        <v>221</v>
      </c>
      <c r="AG36" s="91">
        <f>AD36*0.06</f>
        <v>25.08</v>
      </c>
      <c r="AH36" s="91">
        <v>12</v>
      </c>
      <c r="AI36" s="91">
        <v>15</v>
      </c>
      <c r="AJ36" s="91">
        <v>0</v>
      </c>
      <c r="AK36" s="91">
        <v>0</v>
      </c>
      <c r="AL36" s="91">
        <f t="shared" si="4"/>
        <v>-12</v>
      </c>
      <c r="AM36" s="95" t="s">
        <v>217</v>
      </c>
      <c r="AN36" s="91">
        <f>AK36*0.05</f>
        <v>0</v>
      </c>
      <c r="AO36" s="91">
        <v>14</v>
      </c>
      <c r="AP36" s="91">
        <v>16</v>
      </c>
      <c r="AQ36" s="91">
        <v>12</v>
      </c>
      <c r="AR36" s="91">
        <v>226.5</v>
      </c>
      <c r="AS36" s="91">
        <f t="shared" si="5"/>
        <v>-2</v>
      </c>
      <c r="AT36" s="95" t="s">
        <v>217</v>
      </c>
      <c r="AU36" s="91">
        <f>AR36*0.05</f>
        <v>11.325</v>
      </c>
      <c r="AV36" s="91">
        <v>6</v>
      </c>
      <c r="AW36" s="91">
        <v>7</v>
      </c>
      <c r="AX36" s="91">
        <v>2</v>
      </c>
      <c r="AY36" s="91">
        <v>0.16</v>
      </c>
      <c r="AZ36" s="91">
        <f t="shared" si="6"/>
        <v>-4</v>
      </c>
      <c r="BA36" s="95" t="s">
        <v>217</v>
      </c>
      <c r="BB36" s="91">
        <f t="shared" ref="BB35:BB42" si="16">AY36*0.05</f>
        <v>0.008</v>
      </c>
      <c r="BC36" s="91">
        <v>10</v>
      </c>
      <c r="BD36" s="91">
        <v>12</v>
      </c>
      <c r="BE36" s="91">
        <v>3</v>
      </c>
      <c r="BF36" s="91">
        <v>94.8</v>
      </c>
      <c r="BG36" s="91">
        <f t="shared" si="7"/>
        <v>-7</v>
      </c>
      <c r="BH36" s="95" t="s">
        <v>217</v>
      </c>
      <c r="BI36" s="91">
        <f>BF36*0.04</f>
        <v>3.792</v>
      </c>
      <c r="BJ36" s="91">
        <f>BG36*1</f>
        <v>-7</v>
      </c>
      <c r="BK36" s="101">
        <f t="shared" si="8"/>
        <v>429</v>
      </c>
      <c r="BL36" s="91">
        <f>BJ36</f>
        <v>-7</v>
      </c>
    </row>
    <row r="37" s="159" customFormat="1" customHeight="1" spans="1:64">
      <c r="A37" s="91">
        <v>5347</v>
      </c>
      <c r="B37" s="91" t="s">
        <v>285</v>
      </c>
      <c r="C37" s="91">
        <v>103639</v>
      </c>
      <c r="D37" s="91" t="s">
        <v>286</v>
      </c>
      <c r="E37" s="91" t="s">
        <v>215</v>
      </c>
      <c r="F37" s="91">
        <v>39</v>
      </c>
      <c r="G37" s="91">
        <v>47</v>
      </c>
      <c r="H37" s="91">
        <v>64</v>
      </c>
      <c r="I37" s="91">
        <v>1607.96</v>
      </c>
      <c r="J37" s="91">
        <f t="shared" si="0"/>
        <v>25</v>
      </c>
      <c r="K37" s="95" t="s">
        <v>216</v>
      </c>
      <c r="L37" s="91">
        <f>I37*0.06</f>
        <v>96.4776</v>
      </c>
      <c r="M37" s="91">
        <v>35</v>
      </c>
      <c r="N37" s="91">
        <v>41</v>
      </c>
      <c r="O37" s="91">
        <v>45</v>
      </c>
      <c r="P37" s="91">
        <v>2693.65</v>
      </c>
      <c r="Q37" s="91">
        <f t="shared" si="1"/>
        <v>10</v>
      </c>
      <c r="R37" s="95" t="s">
        <v>216</v>
      </c>
      <c r="S37" s="91">
        <f>P37*0.07</f>
        <v>188.5555</v>
      </c>
      <c r="T37" s="91">
        <v>62</v>
      </c>
      <c r="U37" s="91">
        <v>72</v>
      </c>
      <c r="V37" s="91">
        <v>37</v>
      </c>
      <c r="W37" s="91">
        <v>3518.45</v>
      </c>
      <c r="X37" s="91">
        <f t="shared" si="2"/>
        <v>-25</v>
      </c>
      <c r="Y37" s="95" t="s">
        <v>217</v>
      </c>
      <c r="Z37" s="91">
        <f t="shared" si="15"/>
        <v>140.738</v>
      </c>
      <c r="AA37" s="91">
        <v>9</v>
      </c>
      <c r="AB37" s="91">
        <v>11</v>
      </c>
      <c r="AC37" s="91">
        <v>2</v>
      </c>
      <c r="AD37" s="91">
        <v>82</v>
      </c>
      <c r="AE37" s="91">
        <f t="shared" si="3"/>
        <v>-7</v>
      </c>
      <c r="AF37" s="95" t="s">
        <v>217</v>
      </c>
      <c r="AG37" s="91">
        <f>AD37*0.05</f>
        <v>4.1</v>
      </c>
      <c r="AH37" s="91">
        <v>12</v>
      </c>
      <c r="AI37" s="91">
        <v>14</v>
      </c>
      <c r="AJ37" s="91">
        <v>20</v>
      </c>
      <c r="AK37" s="91">
        <v>497.2</v>
      </c>
      <c r="AL37" s="91">
        <f t="shared" si="4"/>
        <v>8</v>
      </c>
      <c r="AM37" s="95" t="s">
        <v>216</v>
      </c>
      <c r="AN37" s="91">
        <f>AK37*0.07</f>
        <v>34.804</v>
      </c>
      <c r="AO37" s="91">
        <v>15</v>
      </c>
      <c r="AP37" s="91">
        <v>17</v>
      </c>
      <c r="AQ37" s="91">
        <v>7</v>
      </c>
      <c r="AR37" s="91">
        <v>81.97</v>
      </c>
      <c r="AS37" s="91">
        <f t="shared" si="5"/>
        <v>-8</v>
      </c>
      <c r="AT37" s="95" t="s">
        <v>217</v>
      </c>
      <c r="AU37" s="91">
        <f>AR37*0.05</f>
        <v>4.0985</v>
      </c>
      <c r="AV37" s="91">
        <v>5</v>
      </c>
      <c r="AW37" s="91">
        <v>5</v>
      </c>
      <c r="AX37" s="91">
        <v>1</v>
      </c>
      <c r="AY37" s="91">
        <v>0.08</v>
      </c>
      <c r="AZ37" s="91">
        <f t="shared" si="6"/>
        <v>-4</v>
      </c>
      <c r="BA37" s="95" t="s">
        <v>217</v>
      </c>
      <c r="BB37" s="91">
        <f t="shared" si="16"/>
        <v>0.004</v>
      </c>
      <c r="BC37" s="91">
        <v>12</v>
      </c>
      <c r="BD37" s="91">
        <v>14</v>
      </c>
      <c r="BE37" s="91">
        <v>15</v>
      </c>
      <c r="BF37" s="91">
        <v>395.47</v>
      </c>
      <c r="BG37" s="91">
        <f t="shared" si="7"/>
        <v>3</v>
      </c>
      <c r="BH37" s="95" t="s">
        <v>216</v>
      </c>
      <c r="BI37" s="91">
        <f>BF37*0.06</f>
        <v>23.7282</v>
      </c>
      <c r="BJ37" s="91"/>
      <c r="BK37" s="101">
        <f t="shared" si="8"/>
        <v>493</v>
      </c>
      <c r="BL37" s="91"/>
    </row>
    <row r="38" s="159" customFormat="1" customHeight="1" spans="1:64">
      <c r="A38" s="91">
        <v>5406</v>
      </c>
      <c r="B38" s="91" t="s">
        <v>287</v>
      </c>
      <c r="C38" s="91">
        <v>514</v>
      </c>
      <c r="D38" s="91" t="s">
        <v>273</v>
      </c>
      <c r="E38" s="91" t="s">
        <v>215</v>
      </c>
      <c r="F38" s="91">
        <v>60</v>
      </c>
      <c r="G38" s="91">
        <v>73</v>
      </c>
      <c r="H38" s="91">
        <v>189</v>
      </c>
      <c r="I38" s="91">
        <v>4548.31</v>
      </c>
      <c r="J38" s="91">
        <f t="shared" si="0"/>
        <v>129</v>
      </c>
      <c r="K38" s="95" t="s">
        <v>216</v>
      </c>
      <c r="L38" s="91">
        <f>I38*0.06</f>
        <v>272.8986</v>
      </c>
      <c r="M38" s="91">
        <v>57</v>
      </c>
      <c r="N38" s="91">
        <v>67</v>
      </c>
      <c r="O38" s="91">
        <v>50</v>
      </c>
      <c r="P38" s="91">
        <v>1740.53</v>
      </c>
      <c r="Q38" s="91">
        <f t="shared" si="1"/>
        <v>-7</v>
      </c>
      <c r="R38" s="95" t="s">
        <v>217</v>
      </c>
      <c r="S38" s="91">
        <f>P38*0.05</f>
        <v>87.0265</v>
      </c>
      <c r="T38" s="91">
        <v>56</v>
      </c>
      <c r="U38" s="91">
        <v>67</v>
      </c>
      <c r="V38" s="91">
        <v>103</v>
      </c>
      <c r="W38" s="91">
        <v>9715.59</v>
      </c>
      <c r="X38" s="91">
        <f t="shared" si="2"/>
        <v>47</v>
      </c>
      <c r="Y38" s="95" t="s">
        <v>216</v>
      </c>
      <c r="Z38" s="91">
        <f>W38*0.06</f>
        <v>582.9354</v>
      </c>
      <c r="AA38" s="91">
        <v>13</v>
      </c>
      <c r="AB38" s="91">
        <v>15</v>
      </c>
      <c r="AC38" s="91">
        <v>2</v>
      </c>
      <c r="AD38" s="91">
        <v>82</v>
      </c>
      <c r="AE38" s="91">
        <f t="shared" si="3"/>
        <v>-11</v>
      </c>
      <c r="AF38" s="95" t="s">
        <v>217</v>
      </c>
      <c r="AG38" s="91">
        <f>AD38*0.05</f>
        <v>4.1</v>
      </c>
      <c r="AH38" s="91">
        <v>12</v>
      </c>
      <c r="AI38" s="91">
        <v>15</v>
      </c>
      <c r="AJ38" s="91">
        <v>0</v>
      </c>
      <c r="AK38" s="91">
        <v>0</v>
      </c>
      <c r="AL38" s="91">
        <f t="shared" si="4"/>
        <v>-12</v>
      </c>
      <c r="AM38" s="95" t="s">
        <v>217</v>
      </c>
      <c r="AN38" s="91">
        <f>AK38*0.05</f>
        <v>0</v>
      </c>
      <c r="AO38" s="91">
        <v>14</v>
      </c>
      <c r="AP38" s="91">
        <v>17</v>
      </c>
      <c r="AQ38" s="91">
        <v>39</v>
      </c>
      <c r="AR38" s="91">
        <v>719.54</v>
      </c>
      <c r="AS38" s="91">
        <f t="shared" si="5"/>
        <v>25</v>
      </c>
      <c r="AT38" s="95" t="s">
        <v>216</v>
      </c>
      <c r="AU38" s="91">
        <f>AR38*0.08</f>
        <v>57.5632</v>
      </c>
      <c r="AV38" s="91">
        <v>6</v>
      </c>
      <c r="AW38" s="91">
        <v>6</v>
      </c>
      <c r="AX38" s="91">
        <v>4</v>
      </c>
      <c r="AY38" s="91">
        <v>198.16</v>
      </c>
      <c r="AZ38" s="91">
        <f t="shared" si="6"/>
        <v>-2</v>
      </c>
      <c r="BA38" s="95" t="s">
        <v>217</v>
      </c>
      <c r="BB38" s="91">
        <f t="shared" si="16"/>
        <v>9.908</v>
      </c>
      <c r="BC38" s="91">
        <v>11</v>
      </c>
      <c r="BD38" s="91">
        <v>14</v>
      </c>
      <c r="BE38" s="91">
        <v>35</v>
      </c>
      <c r="BF38" s="91">
        <v>1024.75</v>
      </c>
      <c r="BG38" s="91">
        <f t="shared" si="7"/>
        <v>24</v>
      </c>
      <c r="BH38" s="95" t="s">
        <v>216</v>
      </c>
      <c r="BI38" s="91">
        <f>BF38*0.06</f>
        <v>61.485</v>
      </c>
      <c r="BJ38" s="91"/>
      <c r="BK38" s="101">
        <f t="shared" si="8"/>
        <v>1076</v>
      </c>
      <c r="BL38" s="91"/>
    </row>
    <row r="39" s="159" customFormat="1" customHeight="1" spans="1:64">
      <c r="A39" s="91">
        <v>5407</v>
      </c>
      <c r="B39" s="91" t="s">
        <v>288</v>
      </c>
      <c r="C39" s="91">
        <v>106485</v>
      </c>
      <c r="D39" s="91" t="s">
        <v>289</v>
      </c>
      <c r="E39" s="91" t="s">
        <v>215</v>
      </c>
      <c r="F39" s="91">
        <v>35</v>
      </c>
      <c r="G39" s="91">
        <v>43</v>
      </c>
      <c r="H39" s="91">
        <v>54</v>
      </c>
      <c r="I39" s="91">
        <v>1323.93</v>
      </c>
      <c r="J39" s="91">
        <f t="shared" si="0"/>
        <v>19</v>
      </c>
      <c r="K39" s="95" t="s">
        <v>216</v>
      </c>
      <c r="L39" s="91">
        <f>I39*0.06</f>
        <v>79.4358</v>
      </c>
      <c r="M39" s="91">
        <v>22</v>
      </c>
      <c r="N39" s="91">
        <v>25</v>
      </c>
      <c r="O39" s="91">
        <v>43</v>
      </c>
      <c r="P39" s="91">
        <v>4533.23</v>
      </c>
      <c r="Q39" s="91">
        <f t="shared" si="1"/>
        <v>21</v>
      </c>
      <c r="R39" s="95" t="s">
        <v>216</v>
      </c>
      <c r="S39" s="91">
        <f>P39*0.07</f>
        <v>317.3261</v>
      </c>
      <c r="T39" s="91">
        <v>21</v>
      </c>
      <c r="U39" s="91">
        <v>25</v>
      </c>
      <c r="V39" s="91">
        <v>42</v>
      </c>
      <c r="W39" s="91">
        <v>3356.9</v>
      </c>
      <c r="X39" s="91">
        <f t="shared" si="2"/>
        <v>21</v>
      </c>
      <c r="Y39" s="95" t="s">
        <v>216</v>
      </c>
      <c r="Z39" s="91">
        <f>W39*0.06</f>
        <v>201.414</v>
      </c>
      <c r="AA39" s="91">
        <v>9</v>
      </c>
      <c r="AB39" s="91">
        <v>12</v>
      </c>
      <c r="AC39" s="91">
        <v>14</v>
      </c>
      <c r="AD39" s="91">
        <v>473</v>
      </c>
      <c r="AE39" s="91">
        <f t="shared" si="3"/>
        <v>5</v>
      </c>
      <c r="AF39" s="95" t="s">
        <v>216</v>
      </c>
      <c r="AG39" s="91">
        <f>AD39*0.08</f>
        <v>37.84</v>
      </c>
      <c r="AH39" s="91">
        <v>12</v>
      </c>
      <c r="AI39" s="91">
        <v>14</v>
      </c>
      <c r="AJ39" s="91">
        <v>12</v>
      </c>
      <c r="AK39" s="91">
        <v>287.64</v>
      </c>
      <c r="AL39" s="91">
        <f t="shared" si="4"/>
        <v>0</v>
      </c>
      <c r="AM39" s="95" t="s">
        <v>221</v>
      </c>
      <c r="AN39" s="91">
        <f>AK39*0.06</f>
        <v>17.2584</v>
      </c>
      <c r="AO39" s="91">
        <v>14</v>
      </c>
      <c r="AP39" s="91">
        <v>17</v>
      </c>
      <c r="AQ39" s="91">
        <v>4</v>
      </c>
      <c r="AR39" s="91">
        <v>84</v>
      </c>
      <c r="AS39" s="91">
        <f t="shared" si="5"/>
        <v>-10</v>
      </c>
      <c r="AT39" s="95" t="s">
        <v>217</v>
      </c>
      <c r="AU39" s="91">
        <f>AR39*0.05</f>
        <v>4.2</v>
      </c>
      <c r="AV39" s="91">
        <v>3</v>
      </c>
      <c r="AW39" s="91">
        <v>4</v>
      </c>
      <c r="AX39" s="91">
        <v>0</v>
      </c>
      <c r="AY39" s="91">
        <v>0</v>
      </c>
      <c r="AZ39" s="91">
        <f t="shared" si="6"/>
        <v>-3</v>
      </c>
      <c r="BA39" s="95" t="s">
        <v>217</v>
      </c>
      <c r="BB39" s="91">
        <f t="shared" si="16"/>
        <v>0</v>
      </c>
      <c r="BC39" s="91">
        <v>9</v>
      </c>
      <c r="BD39" s="91">
        <v>10</v>
      </c>
      <c r="BE39" s="91">
        <v>13</v>
      </c>
      <c r="BF39" s="91">
        <v>390.09</v>
      </c>
      <c r="BG39" s="91">
        <f t="shared" si="7"/>
        <v>4</v>
      </c>
      <c r="BH39" s="95" t="s">
        <v>216</v>
      </c>
      <c r="BI39" s="91">
        <f>BF39*0.06</f>
        <v>23.4054</v>
      </c>
      <c r="BJ39" s="91"/>
      <c r="BK39" s="101">
        <f t="shared" si="8"/>
        <v>681</v>
      </c>
      <c r="BL39" s="91"/>
    </row>
    <row r="40" s="159" customFormat="1" customHeight="1" spans="1:64">
      <c r="A40" s="91">
        <v>5408</v>
      </c>
      <c r="B40" s="91" t="s">
        <v>290</v>
      </c>
      <c r="C40" s="91">
        <v>387</v>
      </c>
      <c r="D40" s="91" t="s">
        <v>291</v>
      </c>
      <c r="E40" s="91" t="s">
        <v>215</v>
      </c>
      <c r="F40" s="91">
        <v>49</v>
      </c>
      <c r="G40" s="91">
        <v>59</v>
      </c>
      <c r="H40" s="91">
        <v>46</v>
      </c>
      <c r="I40" s="91">
        <v>1174.4</v>
      </c>
      <c r="J40" s="91">
        <f t="shared" si="0"/>
        <v>-3</v>
      </c>
      <c r="K40" s="95" t="s">
        <v>217</v>
      </c>
      <c r="L40" s="91">
        <f>I40*0.04</f>
        <v>46.976</v>
      </c>
      <c r="M40" s="91">
        <v>53</v>
      </c>
      <c r="N40" s="91">
        <v>63</v>
      </c>
      <c r="O40" s="91">
        <v>55</v>
      </c>
      <c r="P40" s="91">
        <v>2684.45</v>
      </c>
      <c r="Q40" s="91">
        <f t="shared" si="1"/>
        <v>2</v>
      </c>
      <c r="R40" s="95" t="s">
        <v>221</v>
      </c>
      <c r="S40" s="91">
        <f>P40*0.06</f>
        <v>161.067</v>
      </c>
      <c r="T40" s="91">
        <v>80</v>
      </c>
      <c r="U40" s="91">
        <v>96</v>
      </c>
      <c r="V40" s="91">
        <v>63</v>
      </c>
      <c r="W40" s="91">
        <v>4402.71</v>
      </c>
      <c r="X40" s="91">
        <f t="shared" si="2"/>
        <v>-17</v>
      </c>
      <c r="Y40" s="95" t="s">
        <v>217</v>
      </c>
      <c r="Z40" s="91">
        <f>W40*0.04</f>
        <v>176.1084</v>
      </c>
      <c r="AA40" s="91">
        <v>15</v>
      </c>
      <c r="AB40" s="91">
        <v>18</v>
      </c>
      <c r="AC40" s="91">
        <v>5</v>
      </c>
      <c r="AD40" s="91">
        <v>192.55</v>
      </c>
      <c r="AE40" s="91">
        <f t="shared" si="3"/>
        <v>-10</v>
      </c>
      <c r="AF40" s="95" t="s">
        <v>217</v>
      </c>
      <c r="AG40" s="91">
        <f>AD40*0.05</f>
        <v>9.6275</v>
      </c>
      <c r="AH40" s="91">
        <v>16</v>
      </c>
      <c r="AI40" s="91">
        <v>19</v>
      </c>
      <c r="AJ40" s="91">
        <v>7</v>
      </c>
      <c r="AK40" s="91">
        <v>149.5</v>
      </c>
      <c r="AL40" s="91">
        <f t="shared" si="4"/>
        <v>-9</v>
      </c>
      <c r="AM40" s="95" t="s">
        <v>217</v>
      </c>
      <c r="AN40" s="91">
        <f>AK40*0.05</f>
        <v>7.475</v>
      </c>
      <c r="AO40" s="91">
        <v>16</v>
      </c>
      <c r="AP40" s="91">
        <v>20</v>
      </c>
      <c r="AQ40" s="91">
        <v>11</v>
      </c>
      <c r="AR40" s="91">
        <v>209.96</v>
      </c>
      <c r="AS40" s="91">
        <f t="shared" si="5"/>
        <v>-5</v>
      </c>
      <c r="AT40" s="95" t="s">
        <v>217</v>
      </c>
      <c r="AU40" s="91">
        <f>AR40*0.05</f>
        <v>10.498</v>
      </c>
      <c r="AV40" s="91">
        <v>7</v>
      </c>
      <c r="AW40" s="91">
        <v>8</v>
      </c>
      <c r="AX40" s="91">
        <v>6</v>
      </c>
      <c r="AY40" s="91">
        <v>55.24</v>
      </c>
      <c r="AZ40" s="91">
        <f t="shared" si="6"/>
        <v>-1</v>
      </c>
      <c r="BA40" s="95" t="s">
        <v>217</v>
      </c>
      <c r="BB40" s="91">
        <f t="shared" si="16"/>
        <v>2.762</v>
      </c>
      <c r="BC40" s="91">
        <v>22</v>
      </c>
      <c r="BD40" s="91">
        <v>26</v>
      </c>
      <c r="BE40" s="91">
        <v>22</v>
      </c>
      <c r="BF40" s="91">
        <v>588.23</v>
      </c>
      <c r="BG40" s="91">
        <f t="shared" si="7"/>
        <v>0</v>
      </c>
      <c r="BH40" s="95" t="s">
        <v>221</v>
      </c>
      <c r="BI40" s="91">
        <f>BF40*0.05</f>
        <v>29.4115</v>
      </c>
      <c r="BJ40" s="91"/>
      <c r="BK40" s="101">
        <f t="shared" si="8"/>
        <v>444</v>
      </c>
      <c r="BL40" s="91"/>
    </row>
    <row r="41" s="159" customFormat="1" customHeight="1" spans="1:64">
      <c r="A41" s="91">
        <v>5501</v>
      </c>
      <c r="B41" s="91" t="s">
        <v>292</v>
      </c>
      <c r="C41" s="91">
        <v>573</v>
      </c>
      <c r="D41" s="91" t="s">
        <v>293</v>
      </c>
      <c r="E41" s="91" t="s">
        <v>215</v>
      </c>
      <c r="F41" s="91">
        <v>36</v>
      </c>
      <c r="G41" s="91">
        <v>42</v>
      </c>
      <c r="H41" s="91">
        <v>42</v>
      </c>
      <c r="I41" s="91">
        <v>1069.09</v>
      </c>
      <c r="J41" s="91">
        <f t="shared" si="0"/>
        <v>6</v>
      </c>
      <c r="K41" s="95" t="s">
        <v>216</v>
      </c>
      <c r="L41" s="91">
        <f>I41*0.06</f>
        <v>64.1454</v>
      </c>
      <c r="M41" s="91">
        <v>23</v>
      </c>
      <c r="N41" s="91">
        <v>26</v>
      </c>
      <c r="O41" s="91">
        <v>26</v>
      </c>
      <c r="P41" s="91">
        <v>838.45</v>
      </c>
      <c r="Q41" s="91">
        <f t="shared" si="1"/>
        <v>3</v>
      </c>
      <c r="R41" s="95" t="s">
        <v>216</v>
      </c>
      <c r="S41" s="91">
        <f>P41*0.07</f>
        <v>58.6915</v>
      </c>
      <c r="T41" s="91">
        <v>36</v>
      </c>
      <c r="U41" s="91">
        <v>36</v>
      </c>
      <c r="V41" s="91">
        <v>35</v>
      </c>
      <c r="W41" s="91">
        <v>3450.72</v>
      </c>
      <c r="X41" s="91">
        <f t="shared" si="2"/>
        <v>-1</v>
      </c>
      <c r="Y41" s="95" t="s">
        <v>217</v>
      </c>
      <c r="Z41" s="91">
        <f>W41*0.04</f>
        <v>138.0288</v>
      </c>
      <c r="AA41" s="91">
        <v>20</v>
      </c>
      <c r="AB41" s="91">
        <v>24</v>
      </c>
      <c r="AC41" s="91">
        <v>39</v>
      </c>
      <c r="AD41" s="91">
        <v>1180</v>
      </c>
      <c r="AE41" s="91">
        <f t="shared" si="3"/>
        <v>19</v>
      </c>
      <c r="AF41" s="95" t="s">
        <v>216</v>
      </c>
      <c r="AG41" s="91">
        <f>AD41*0.08</f>
        <v>94.4</v>
      </c>
      <c r="AH41" s="91">
        <v>12</v>
      </c>
      <c r="AI41" s="91">
        <v>15</v>
      </c>
      <c r="AJ41" s="91">
        <v>3</v>
      </c>
      <c r="AK41" s="91">
        <v>43.2</v>
      </c>
      <c r="AL41" s="91">
        <f t="shared" si="4"/>
        <v>-9</v>
      </c>
      <c r="AM41" s="95" t="s">
        <v>217</v>
      </c>
      <c r="AN41" s="91">
        <f>AK41*0.05</f>
        <v>2.16</v>
      </c>
      <c r="AO41" s="91">
        <v>14</v>
      </c>
      <c r="AP41" s="91">
        <v>17</v>
      </c>
      <c r="AQ41" s="91">
        <v>16</v>
      </c>
      <c r="AR41" s="91">
        <v>327.14</v>
      </c>
      <c r="AS41" s="91">
        <f t="shared" si="5"/>
        <v>2</v>
      </c>
      <c r="AT41" s="95" t="s">
        <v>221</v>
      </c>
      <c r="AU41" s="91">
        <f>AR41*0.06</f>
        <v>19.6284</v>
      </c>
      <c r="AV41" s="91">
        <v>3</v>
      </c>
      <c r="AW41" s="91">
        <v>4</v>
      </c>
      <c r="AX41" s="91">
        <v>0</v>
      </c>
      <c r="AY41" s="91">
        <v>0</v>
      </c>
      <c r="AZ41" s="91">
        <f t="shared" si="6"/>
        <v>-3</v>
      </c>
      <c r="BA41" s="95" t="s">
        <v>217</v>
      </c>
      <c r="BB41" s="91">
        <f t="shared" si="16"/>
        <v>0</v>
      </c>
      <c r="BC41" s="91">
        <v>8</v>
      </c>
      <c r="BD41" s="91">
        <v>9</v>
      </c>
      <c r="BE41" s="91">
        <v>14</v>
      </c>
      <c r="BF41" s="91">
        <v>421.39</v>
      </c>
      <c r="BG41" s="91">
        <f t="shared" si="7"/>
        <v>6</v>
      </c>
      <c r="BH41" s="95" t="s">
        <v>216</v>
      </c>
      <c r="BI41" s="91">
        <f>BF41*0.06</f>
        <v>25.2834</v>
      </c>
      <c r="BJ41" s="91"/>
      <c r="BK41" s="101">
        <f t="shared" si="8"/>
        <v>402</v>
      </c>
      <c r="BL41" s="91"/>
    </row>
    <row r="42" s="159" customFormat="1" customHeight="1" spans="1:64">
      <c r="A42" s="91">
        <v>5641</v>
      </c>
      <c r="B42" s="91" t="s">
        <v>294</v>
      </c>
      <c r="C42" s="91">
        <v>114622</v>
      </c>
      <c r="D42" s="91" t="s">
        <v>295</v>
      </c>
      <c r="E42" s="91" t="s">
        <v>215</v>
      </c>
      <c r="F42" s="91">
        <v>30</v>
      </c>
      <c r="G42" s="91">
        <v>35</v>
      </c>
      <c r="H42" s="91">
        <v>40</v>
      </c>
      <c r="I42" s="91">
        <v>948.52</v>
      </c>
      <c r="J42" s="91">
        <f t="shared" si="0"/>
        <v>10</v>
      </c>
      <c r="K42" s="95" t="s">
        <v>216</v>
      </c>
      <c r="L42" s="91">
        <f>I42*0.06</f>
        <v>56.9112</v>
      </c>
      <c r="M42" s="91">
        <v>33</v>
      </c>
      <c r="N42" s="91">
        <v>39</v>
      </c>
      <c r="O42" s="91">
        <v>30</v>
      </c>
      <c r="P42" s="91">
        <v>758.89</v>
      </c>
      <c r="Q42" s="91">
        <f t="shared" si="1"/>
        <v>-3</v>
      </c>
      <c r="R42" s="95" t="s">
        <v>217</v>
      </c>
      <c r="S42" s="91">
        <f>P42*0.05</f>
        <v>37.9445</v>
      </c>
      <c r="T42" s="91">
        <v>55</v>
      </c>
      <c r="U42" s="91">
        <v>66</v>
      </c>
      <c r="V42" s="91">
        <v>56</v>
      </c>
      <c r="W42" s="91">
        <v>3506.09</v>
      </c>
      <c r="X42" s="91">
        <f t="shared" si="2"/>
        <v>1</v>
      </c>
      <c r="Y42" s="95" t="s">
        <v>221</v>
      </c>
      <c r="Z42" s="91">
        <f>W42*0.05</f>
        <v>175.3045</v>
      </c>
      <c r="AA42" s="91">
        <v>10</v>
      </c>
      <c r="AB42" s="91">
        <v>15</v>
      </c>
      <c r="AC42" s="91">
        <v>11</v>
      </c>
      <c r="AD42" s="91">
        <v>332.6</v>
      </c>
      <c r="AE42" s="91">
        <f t="shared" si="3"/>
        <v>1</v>
      </c>
      <c r="AF42" s="95" t="s">
        <v>221</v>
      </c>
      <c r="AG42" s="91">
        <f>AD42*0.06</f>
        <v>19.956</v>
      </c>
      <c r="AH42" s="91">
        <v>2</v>
      </c>
      <c r="AI42" s="91">
        <v>3</v>
      </c>
      <c r="AJ42" s="91">
        <v>0</v>
      </c>
      <c r="AK42" s="91">
        <v>0</v>
      </c>
      <c r="AL42" s="91">
        <f t="shared" si="4"/>
        <v>-2</v>
      </c>
      <c r="AM42" s="95" t="s">
        <v>217</v>
      </c>
      <c r="AN42" s="91">
        <f>AK42*0.05</f>
        <v>0</v>
      </c>
      <c r="AO42" s="91">
        <v>11</v>
      </c>
      <c r="AP42" s="91">
        <v>14</v>
      </c>
      <c r="AQ42" s="91">
        <v>23</v>
      </c>
      <c r="AR42" s="91">
        <v>428.19</v>
      </c>
      <c r="AS42" s="91">
        <f t="shared" si="5"/>
        <v>12</v>
      </c>
      <c r="AT42" s="95" t="s">
        <v>216</v>
      </c>
      <c r="AU42" s="91">
        <f>AR42*0.08</f>
        <v>34.2552</v>
      </c>
      <c r="AV42" s="91">
        <v>4</v>
      </c>
      <c r="AW42" s="91">
        <v>4</v>
      </c>
      <c r="AX42" s="91">
        <v>2</v>
      </c>
      <c r="AY42" s="91">
        <v>68.93</v>
      </c>
      <c r="AZ42" s="91">
        <f t="shared" si="6"/>
        <v>-2</v>
      </c>
      <c r="BA42" s="95" t="s">
        <v>217</v>
      </c>
      <c r="BB42" s="91">
        <f t="shared" si="16"/>
        <v>3.4465</v>
      </c>
      <c r="BC42" s="91">
        <v>8</v>
      </c>
      <c r="BD42" s="91">
        <v>9</v>
      </c>
      <c r="BE42" s="91">
        <v>22</v>
      </c>
      <c r="BF42" s="91">
        <v>653.65</v>
      </c>
      <c r="BG42" s="91">
        <f t="shared" si="7"/>
        <v>14</v>
      </c>
      <c r="BH42" s="95" t="s">
        <v>216</v>
      </c>
      <c r="BI42" s="91">
        <f>BF42*0.06</f>
        <v>39.219</v>
      </c>
      <c r="BJ42" s="91"/>
      <c r="BK42" s="101">
        <f t="shared" si="8"/>
        <v>367</v>
      </c>
      <c r="BL42" s="91"/>
    </row>
    <row r="43" s="159" customFormat="1" customHeight="1" spans="1:64">
      <c r="A43" s="91">
        <v>5665</v>
      </c>
      <c r="B43" s="91" t="s">
        <v>296</v>
      </c>
      <c r="C43" s="91">
        <v>399</v>
      </c>
      <c r="D43" s="91" t="s">
        <v>297</v>
      </c>
      <c r="E43" s="91" t="s">
        <v>215</v>
      </c>
      <c r="F43" s="91">
        <v>57</v>
      </c>
      <c r="G43" s="91">
        <v>69</v>
      </c>
      <c r="H43" s="91">
        <v>57</v>
      </c>
      <c r="I43" s="91">
        <v>1467.41</v>
      </c>
      <c r="J43" s="91">
        <f t="shared" si="0"/>
        <v>0</v>
      </c>
      <c r="K43" s="95" t="s">
        <v>221</v>
      </c>
      <c r="L43" s="91">
        <f>I43*0.05</f>
        <v>73.3705</v>
      </c>
      <c r="M43" s="91">
        <v>37</v>
      </c>
      <c r="N43" s="91">
        <v>45</v>
      </c>
      <c r="O43" s="91">
        <v>50</v>
      </c>
      <c r="P43" s="91">
        <v>3306.99</v>
      </c>
      <c r="Q43" s="91">
        <f t="shared" si="1"/>
        <v>13</v>
      </c>
      <c r="R43" s="95" t="s">
        <v>216</v>
      </c>
      <c r="S43" s="91">
        <f>P43*0.07</f>
        <v>231.4893</v>
      </c>
      <c r="T43" s="91">
        <v>41</v>
      </c>
      <c r="U43" s="91">
        <v>49</v>
      </c>
      <c r="V43" s="91">
        <v>55</v>
      </c>
      <c r="W43" s="91">
        <v>5114.06</v>
      </c>
      <c r="X43" s="91">
        <f t="shared" si="2"/>
        <v>14</v>
      </c>
      <c r="Y43" s="95" t="s">
        <v>216</v>
      </c>
      <c r="Z43" s="91">
        <f>W43*0.06</f>
        <v>306.8436</v>
      </c>
      <c r="AA43" s="91">
        <v>11</v>
      </c>
      <c r="AB43" s="91">
        <v>13</v>
      </c>
      <c r="AC43" s="91">
        <v>7</v>
      </c>
      <c r="AD43" s="91">
        <v>281</v>
      </c>
      <c r="AE43" s="91">
        <f t="shared" si="3"/>
        <v>-4</v>
      </c>
      <c r="AF43" s="95" t="s">
        <v>217</v>
      </c>
      <c r="AG43" s="91">
        <f>AD43*0.05</f>
        <v>14.05</v>
      </c>
      <c r="AH43" s="91">
        <v>14</v>
      </c>
      <c r="AI43" s="91">
        <v>17</v>
      </c>
      <c r="AJ43" s="91">
        <v>0</v>
      </c>
      <c r="AK43" s="91">
        <v>0</v>
      </c>
      <c r="AL43" s="91">
        <f t="shared" si="4"/>
        <v>-14</v>
      </c>
      <c r="AM43" s="95" t="s">
        <v>217</v>
      </c>
      <c r="AN43" s="91">
        <f>AK43*0.05</f>
        <v>0</v>
      </c>
      <c r="AO43" s="91">
        <v>14</v>
      </c>
      <c r="AP43" s="91">
        <v>17</v>
      </c>
      <c r="AQ43" s="91">
        <v>23</v>
      </c>
      <c r="AR43" s="91">
        <v>360.08</v>
      </c>
      <c r="AS43" s="91">
        <f t="shared" si="5"/>
        <v>9</v>
      </c>
      <c r="AT43" s="95" t="s">
        <v>216</v>
      </c>
      <c r="AU43" s="91">
        <f>AR43*0.08</f>
        <v>28.8064</v>
      </c>
      <c r="AV43" s="91">
        <v>5</v>
      </c>
      <c r="AW43" s="91">
        <v>6</v>
      </c>
      <c r="AX43" s="91">
        <v>5</v>
      </c>
      <c r="AY43" s="91">
        <v>393</v>
      </c>
      <c r="AZ43" s="91">
        <f t="shared" si="6"/>
        <v>0</v>
      </c>
      <c r="BA43" s="95" t="s">
        <v>221</v>
      </c>
      <c r="BB43" s="91">
        <f>AY43*0.06</f>
        <v>23.58</v>
      </c>
      <c r="BC43" s="91">
        <v>12</v>
      </c>
      <c r="BD43" s="91">
        <v>14</v>
      </c>
      <c r="BE43" s="91">
        <v>11</v>
      </c>
      <c r="BF43" s="91">
        <v>308.27</v>
      </c>
      <c r="BG43" s="91">
        <f t="shared" si="7"/>
        <v>-1</v>
      </c>
      <c r="BH43" s="95" t="s">
        <v>217</v>
      </c>
      <c r="BI43" s="91">
        <f>BF43*0.04</f>
        <v>12.3308</v>
      </c>
      <c r="BJ43" s="91">
        <f>BG43*1</f>
        <v>-1</v>
      </c>
      <c r="BK43" s="101">
        <f t="shared" si="8"/>
        <v>690</v>
      </c>
      <c r="BL43" s="91">
        <f>BJ43</f>
        <v>-1</v>
      </c>
    </row>
    <row r="44" s="159" customFormat="1" customHeight="1" spans="1:64">
      <c r="A44" s="91">
        <v>5880</v>
      </c>
      <c r="B44" s="91" t="s">
        <v>298</v>
      </c>
      <c r="C44" s="91">
        <v>116482</v>
      </c>
      <c r="D44" s="91" t="s">
        <v>299</v>
      </c>
      <c r="E44" s="91" t="s">
        <v>220</v>
      </c>
      <c r="F44" s="91">
        <v>27</v>
      </c>
      <c r="G44" s="91">
        <v>33</v>
      </c>
      <c r="H44" s="91">
        <v>46</v>
      </c>
      <c r="I44" s="91">
        <v>1178.9</v>
      </c>
      <c r="J44" s="91">
        <f t="shared" si="0"/>
        <v>19</v>
      </c>
      <c r="K44" s="95" t="s">
        <v>216</v>
      </c>
      <c r="L44" s="91">
        <f>I44*0.06</f>
        <v>70.734</v>
      </c>
      <c r="M44" s="91">
        <v>15</v>
      </c>
      <c r="N44" s="91">
        <v>17</v>
      </c>
      <c r="O44" s="91">
        <v>36</v>
      </c>
      <c r="P44" s="91">
        <v>1530.99</v>
      </c>
      <c r="Q44" s="91">
        <f t="shared" si="1"/>
        <v>21</v>
      </c>
      <c r="R44" s="95" t="s">
        <v>216</v>
      </c>
      <c r="S44" s="91">
        <f>P44*0.07</f>
        <v>107.1693</v>
      </c>
      <c r="T44" s="91">
        <v>16</v>
      </c>
      <c r="U44" s="91">
        <v>19</v>
      </c>
      <c r="V44" s="91">
        <v>30</v>
      </c>
      <c r="W44" s="91">
        <v>1487.33</v>
      </c>
      <c r="X44" s="91">
        <f t="shared" si="2"/>
        <v>14</v>
      </c>
      <c r="Y44" s="95" t="s">
        <v>216</v>
      </c>
      <c r="Z44" s="91">
        <f>W44*0.06</f>
        <v>89.2398</v>
      </c>
      <c r="AA44" s="91">
        <v>5</v>
      </c>
      <c r="AB44" s="91">
        <v>6</v>
      </c>
      <c r="AC44" s="91">
        <v>12</v>
      </c>
      <c r="AD44" s="91">
        <v>443.92</v>
      </c>
      <c r="AE44" s="91">
        <f t="shared" si="3"/>
        <v>7</v>
      </c>
      <c r="AF44" s="95" t="s">
        <v>216</v>
      </c>
      <c r="AG44" s="91">
        <f>AD44*0.08</f>
        <v>35.5136</v>
      </c>
      <c r="AH44" s="91">
        <v>5</v>
      </c>
      <c r="AI44" s="91">
        <v>6</v>
      </c>
      <c r="AJ44" s="91">
        <v>8</v>
      </c>
      <c r="AK44" s="91">
        <v>179.4</v>
      </c>
      <c r="AL44" s="91">
        <f t="shared" si="4"/>
        <v>3</v>
      </c>
      <c r="AM44" s="95" t="s">
        <v>216</v>
      </c>
      <c r="AN44" s="91">
        <f>AK44*0.07</f>
        <v>12.558</v>
      </c>
      <c r="AO44" s="91">
        <v>9</v>
      </c>
      <c r="AP44" s="91">
        <v>11</v>
      </c>
      <c r="AQ44" s="91">
        <v>7</v>
      </c>
      <c r="AR44" s="91">
        <v>81.39</v>
      </c>
      <c r="AS44" s="91">
        <f t="shared" si="5"/>
        <v>-2</v>
      </c>
      <c r="AT44" s="95" t="s">
        <v>217</v>
      </c>
      <c r="AU44" s="91">
        <f>AR44*0.05</f>
        <v>4.0695</v>
      </c>
      <c r="AV44" s="91">
        <v>2</v>
      </c>
      <c r="AW44" s="91">
        <v>3</v>
      </c>
      <c r="AX44" s="91">
        <v>0</v>
      </c>
      <c r="AY44" s="91">
        <v>0</v>
      </c>
      <c r="AZ44" s="91">
        <f t="shared" si="6"/>
        <v>-2</v>
      </c>
      <c r="BA44" s="95" t="s">
        <v>217</v>
      </c>
      <c r="BB44" s="91">
        <f>AY44*0.05</f>
        <v>0</v>
      </c>
      <c r="BC44" s="91">
        <v>5</v>
      </c>
      <c r="BD44" s="91">
        <v>6</v>
      </c>
      <c r="BE44" s="91">
        <v>13</v>
      </c>
      <c r="BF44" s="91">
        <v>331.36</v>
      </c>
      <c r="BG44" s="91">
        <f t="shared" si="7"/>
        <v>8</v>
      </c>
      <c r="BH44" s="95" t="s">
        <v>216</v>
      </c>
      <c r="BI44" s="91">
        <f>BF44*0.06</f>
        <v>19.8816</v>
      </c>
      <c r="BJ44" s="91"/>
      <c r="BK44" s="101">
        <f t="shared" si="8"/>
        <v>339</v>
      </c>
      <c r="BL44" s="91"/>
    </row>
    <row r="45" s="159" customFormat="1" customHeight="1" spans="1:64">
      <c r="A45" s="91">
        <v>5701</v>
      </c>
      <c r="B45" s="91" t="s">
        <v>300</v>
      </c>
      <c r="C45" s="91">
        <v>387</v>
      </c>
      <c r="D45" s="91" t="s">
        <v>291</v>
      </c>
      <c r="E45" s="91" t="s">
        <v>220</v>
      </c>
      <c r="F45" s="91">
        <v>49</v>
      </c>
      <c r="G45" s="91">
        <v>59</v>
      </c>
      <c r="H45" s="91">
        <v>62</v>
      </c>
      <c r="I45" s="91">
        <v>1559.87</v>
      </c>
      <c r="J45" s="91">
        <f t="shared" si="0"/>
        <v>13</v>
      </c>
      <c r="K45" s="95" t="s">
        <v>216</v>
      </c>
      <c r="L45" s="91">
        <f>I45*0.06</f>
        <v>93.5922</v>
      </c>
      <c r="M45" s="91">
        <v>53</v>
      </c>
      <c r="N45" s="91">
        <v>63</v>
      </c>
      <c r="O45" s="91">
        <v>49</v>
      </c>
      <c r="P45" s="91">
        <v>1919.37</v>
      </c>
      <c r="Q45" s="91">
        <f t="shared" si="1"/>
        <v>-4</v>
      </c>
      <c r="R45" s="95" t="s">
        <v>217</v>
      </c>
      <c r="S45" s="91">
        <f>P45*0.05</f>
        <v>95.9685</v>
      </c>
      <c r="T45" s="91">
        <v>80</v>
      </c>
      <c r="U45" s="91">
        <v>96</v>
      </c>
      <c r="V45" s="91">
        <v>83</v>
      </c>
      <c r="W45" s="91">
        <v>7091.34</v>
      </c>
      <c r="X45" s="91">
        <f t="shared" si="2"/>
        <v>3</v>
      </c>
      <c r="Y45" s="95" t="s">
        <v>221</v>
      </c>
      <c r="Z45" s="91">
        <f>W45*0.05</f>
        <v>354.567</v>
      </c>
      <c r="AA45" s="91">
        <v>15</v>
      </c>
      <c r="AB45" s="91">
        <v>19</v>
      </c>
      <c r="AC45" s="91">
        <v>13</v>
      </c>
      <c r="AD45" s="91">
        <v>462.57</v>
      </c>
      <c r="AE45" s="91">
        <f t="shared" si="3"/>
        <v>-2</v>
      </c>
      <c r="AF45" s="95" t="s">
        <v>217</v>
      </c>
      <c r="AG45" s="91">
        <f>AD45*0.05</f>
        <v>23.1285</v>
      </c>
      <c r="AH45" s="91">
        <v>15</v>
      </c>
      <c r="AI45" s="91">
        <v>19</v>
      </c>
      <c r="AJ45" s="91">
        <v>0</v>
      </c>
      <c r="AK45" s="91">
        <v>0</v>
      </c>
      <c r="AL45" s="91">
        <f t="shared" si="4"/>
        <v>-15</v>
      </c>
      <c r="AM45" s="95" t="s">
        <v>217</v>
      </c>
      <c r="AN45" s="91">
        <f>AK45*0.05</f>
        <v>0</v>
      </c>
      <c r="AO45" s="91">
        <v>16</v>
      </c>
      <c r="AP45" s="91">
        <v>20</v>
      </c>
      <c r="AQ45" s="91">
        <v>21</v>
      </c>
      <c r="AR45" s="91">
        <v>393.93</v>
      </c>
      <c r="AS45" s="91">
        <f t="shared" si="5"/>
        <v>5</v>
      </c>
      <c r="AT45" s="95" t="s">
        <v>216</v>
      </c>
      <c r="AU45" s="91">
        <f>AR45*0.08</f>
        <v>31.5144</v>
      </c>
      <c r="AV45" s="91">
        <v>7</v>
      </c>
      <c r="AW45" s="91">
        <v>8</v>
      </c>
      <c r="AX45" s="91">
        <v>3</v>
      </c>
      <c r="AY45" s="91">
        <v>0.24</v>
      </c>
      <c r="AZ45" s="91">
        <f t="shared" si="6"/>
        <v>-4</v>
      </c>
      <c r="BA45" s="95" t="s">
        <v>217</v>
      </c>
      <c r="BB45" s="91">
        <f>AY45*0.05</f>
        <v>0.012</v>
      </c>
      <c r="BC45" s="91">
        <v>22</v>
      </c>
      <c r="BD45" s="91">
        <v>26</v>
      </c>
      <c r="BE45" s="91">
        <v>29</v>
      </c>
      <c r="BF45" s="91">
        <v>794.02</v>
      </c>
      <c r="BG45" s="91">
        <f t="shared" si="7"/>
        <v>7</v>
      </c>
      <c r="BH45" s="95" t="s">
        <v>216</v>
      </c>
      <c r="BI45" s="91">
        <f>BF45*0.06</f>
        <v>47.6412</v>
      </c>
      <c r="BJ45" s="91"/>
      <c r="BK45" s="101">
        <f t="shared" si="8"/>
        <v>646</v>
      </c>
      <c r="BL45" s="91"/>
    </row>
    <row r="46" s="159" customFormat="1" customHeight="1" spans="1:64">
      <c r="A46" s="91">
        <v>5698</v>
      </c>
      <c r="B46" s="91" t="s">
        <v>301</v>
      </c>
      <c r="C46" s="91">
        <v>738</v>
      </c>
      <c r="D46" s="91" t="s">
        <v>302</v>
      </c>
      <c r="E46" s="91" t="s">
        <v>215</v>
      </c>
      <c r="F46" s="91">
        <v>30</v>
      </c>
      <c r="G46" s="91">
        <v>36</v>
      </c>
      <c r="H46" s="91">
        <v>35</v>
      </c>
      <c r="I46" s="91">
        <v>891.71</v>
      </c>
      <c r="J46" s="91">
        <f t="shared" si="0"/>
        <v>5</v>
      </c>
      <c r="K46" s="95" t="s">
        <v>221</v>
      </c>
      <c r="L46" s="91">
        <f>I46*0.05</f>
        <v>44.5855</v>
      </c>
      <c r="M46" s="91">
        <v>26</v>
      </c>
      <c r="N46" s="91">
        <v>29</v>
      </c>
      <c r="O46" s="91">
        <v>23</v>
      </c>
      <c r="P46" s="91">
        <v>590.73</v>
      </c>
      <c r="Q46" s="91">
        <f t="shared" si="1"/>
        <v>-3</v>
      </c>
      <c r="R46" s="95" t="s">
        <v>217</v>
      </c>
      <c r="S46" s="91">
        <f>P46*0.05</f>
        <v>29.5365</v>
      </c>
      <c r="T46" s="91">
        <v>29</v>
      </c>
      <c r="U46" s="91">
        <v>35</v>
      </c>
      <c r="V46" s="91">
        <v>23</v>
      </c>
      <c r="W46" s="91">
        <v>2035.27</v>
      </c>
      <c r="X46" s="91">
        <f t="shared" si="2"/>
        <v>-6</v>
      </c>
      <c r="Y46" s="95" t="s">
        <v>217</v>
      </c>
      <c r="Z46" s="91">
        <f>W46*0.04</f>
        <v>81.4108</v>
      </c>
      <c r="AA46" s="91">
        <v>8</v>
      </c>
      <c r="AB46" s="91">
        <v>9</v>
      </c>
      <c r="AC46" s="91">
        <v>1</v>
      </c>
      <c r="AD46" s="91">
        <v>39</v>
      </c>
      <c r="AE46" s="91">
        <f t="shared" si="3"/>
        <v>-7</v>
      </c>
      <c r="AF46" s="95" t="s">
        <v>217</v>
      </c>
      <c r="AG46" s="91">
        <f>AD46*0.05</f>
        <v>1.95</v>
      </c>
      <c r="AH46" s="91">
        <v>8</v>
      </c>
      <c r="AI46" s="91">
        <v>10</v>
      </c>
      <c r="AJ46" s="91">
        <v>0</v>
      </c>
      <c r="AK46" s="91">
        <v>0</v>
      </c>
      <c r="AL46" s="91">
        <f t="shared" si="4"/>
        <v>-8</v>
      </c>
      <c r="AM46" s="95" t="s">
        <v>217</v>
      </c>
      <c r="AN46" s="91">
        <f>AK46*0.05</f>
        <v>0</v>
      </c>
      <c r="AO46" s="91">
        <v>11</v>
      </c>
      <c r="AP46" s="91">
        <v>13</v>
      </c>
      <c r="AQ46" s="91">
        <v>2</v>
      </c>
      <c r="AR46" s="91">
        <v>42</v>
      </c>
      <c r="AS46" s="91">
        <f t="shared" si="5"/>
        <v>-9</v>
      </c>
      <c r="AT46" s="95" t="s">
        <v>217</v>
      </c>
      <c r="AU46" s="91">
        <f>AR46*0.05</f>
        <v>2.1</v>
      </c>
      <c r="AV46" s="91">
        <v>3</v>
      </c>
      <c r="AW46" s="91">
        <v>4</v>
      </c>
      <c r="AX46" s="91">
        <v>5</v>
      </c>
      <c r="AY46" s="91">
        <v>396.08</v>
      </c>
      <c r="AZ46" s="91">
        <f t="shared" si="6"/>
        <v>2</v>
      </c>
      <c r="BA46" s="95" t="s">
        <v>216</v>
      </c>
      <c r="BB46" s="91">
        <f>AY46*0.07</f>
        <v>27.7256</v>
      </c>
      <c r="BC46" s="91">
        <v>7</v>
      </c>
      <c r="BD46" s="91">
        <v>8</v>
      </c>
      <c r="BE46" s="91">
        <v>19</v>
      </c>
      <c r="BF46" s="91">
        <v>554.4</v>
      </c>
      <c r="BG46" s="91">
        <f t="shared" si="7"/>
        <v>12</v>
      </c>
      <c r="BH46" s="95" t="s">
        <v>216</v>
      </c>
      <c r="BI46" s="91">
        <f>BF46*0.06</f>
        <v>33.264</v>
      </c>
      <c r="BJ46" s="91"/>
      <c r="BK46" s="101">
        <f t="shared" si="8"/>
        <v>221</v>
      </c>
      <c r="BL46" s="91"/>
    </row>
    <row r="47" s="159" customFormat="1" customHeight="1" spans="1:64">
      <c r="A47" s="91">
        <v>5457</v>
      </c>
      <c r="B47" s="91" t="s">
        <v>303</v>
      </c>
      <c r="C47" s="91">
        <v>105267</v>
      </c>
      <c r="D47" s="91" t="s">
        <v>304</v>
      </c>
      <c r="E47" s="91" t="s">
        <v>215</v>
      </c>
      <c r="F47" s="91">
        <v>40</v>
      </c>
      <c r="G47" s="91">
        <v>48</v>
      </c>
      <c r="H47" s="91">
        <v>64</v>
      </c>
      <c r="I47" s="91">
        <v>1675.6</v>
      </c>
      <c r="J47" s="91">
        <f>H47-F47</f>
        <v>24</v>
      </c>
      <c r="K47" s="95" t="s">
        <v>216</v>
      </c>
      <c r="L47" s="91">
        <f>I47*0.06</f>
        <v>100.536</v>
      </c>
      <c r="M47" s="91">
        <v>47</v>
      </c>
      <c r="N47" s="91">
        <v>56</v>
      </c>
      <c r="O47" s="91">
        <v>52</v>
      </c>
      <c r="P47" s="91">
        <v>1956.5</v>
      </c>
      <c r="Q47" s="91">
        <f>O47-M47</f>
        <v>5</v>
      </c>
      <c r="R47" s="95" t="s">
        <v>221</v>
      </c>
      <c r="S47" s="91">
        <f>P47*0.06</f>
        <v>117.39</v>
      </c>
      <c r="T47" s="91">
        <v>51</v>
      </c>
      <c r="U47" s="91">
        <v>62</v>
      </c>
      <c r="V47" s="91">
        <v>91</v>
      </c>
      <c r="W47" s="91">
        <v>6849.84</v>
      </c>
      <c r="X47" s="91">
        <f>V47-T47</f>
        <v>40</v>
      </c>
      <c r="Y47" s="95" t="s">
        <v>216</v>
      </c>
      <c r="Z47" s="91">
        <f>W47*0.06</f>
        <v>410.9904</v>
      </c>
      <c r="AA47" s="91">
        <v>21</v>
      </c>
      <c r="AB47" s="91">
        <v>26</v>
      </c>
      <c r="AC47" s="91">
        <v>13</v>
      </c>
      <c r="AD47" s="91">
        <v>474.81</v>
      </c>
      <c r="AE47" s="91">
        <f>AC47-AA47</f>
        <v>-8</v>
      </c>
      <c r="AF47" s="95" t="s">
        <v>217</v>
      </c>
      <c r="AG47" s="91">
        <f>AD47*0.05</f>
        <v>23.7405</v>
      </c>
      <c r="AH47" s="91">
        <v>12</v>
      </c>
      <c r="AI47" s="91">
        <v>15</v>
      </c>
      <c r="AJ47" s="91">
        <v>7</v>
      </c>
      <c r="AK47" s="91">
        <v>89.3</v>
      </c>
      <c r="AL47" s="91">
        <f>AJ47-AH47</f>
        <v>-5</v>
      </c>
      <c r="AM47" s="95" t="s">
        <v>217</v>
      </c>
      <c r="AN47" s="91">
        <f>AK47*0.05</f>
        <v>4.465</v>
      </c>
      <c r="AO47" s="91">
        <v>12</v>
      </c>
      <c r="AP47" s="91">
        <v>15</v>
      </c>
      <c r="AQ47" s="91">
        <v>17</v>
      </c>
      <c r="AR47" s="91">
        <v>286.94</v>
      </c>
      <c r="AS47" s="91">
        <f>AQ47-AO47</f>
        <v>5</v>
      </c>
      <c r="AT47" s="95" t="s">
        <v>216</v>
      </c>
      <c r="AU47" s="91">
        <f>AR47*0.08</f>
        <v>22.9552</v>
      </c>
      <c r="AV47" s="91">
        <v>6</v>
      </c>
      <c r="AW47" s="91">
        <v>7</v>
      </c>
      <c r="AX47" s="91">
        <v>1</v>
      </c>
      <c r="AY47" s="91">
        <v>66.3</v>
      </c>
      <c r="AZ47" s="91">
        <f>AX47-AV47</f>
        <v>-5</v>
      </c>
      <c r="BA47" s="95" t="s">
        <v>217</v>
      </c>
      <c r="BB47" s="91">
        <f t="shared" ref="BB47:BB52" si="17">AY47*0.05</f>
        <v>3.315</v>
      </c>
      <c r="BC47" s="91">
        <v>10</v>
      </c>
      <c r="BD47" s="91">
        <v>12</v>
      </c>
      <c r="BE47" s="91">
        <v>38</v>
      </c>
      <c r="BF47" s="91">
        <v>917.79</v>
      </c>
      <c r="BG47" s="91">
        <f>BE47-BC47</f>
        <v>28</v>
      </c>
      <c r="BH47" s="95" t="s">
        <v>216</v>
      </c>
      <c r="BI47" s="91">
        <f t="shared" ref="BI47:BI52" si="18">BF47*0.06</f>
        <v>55.0674</v>
      </c>
      <c r="BJ47" s="91"/>
      <c r="BK47" s="101">
        <f>ROUND(L47+S47+Z47+AG47+AN47+AU47+BB47+BI47,0)</f>
        <v>738</v>
      </c>
      <c r="BL47" s="91"/>
    </row>
    <row r="48" s="159" customFormat="1" customHeight="1" spans="1:64">
      <c r="A48" s="91">
        <v>5764</v>
      </c>
      <c r="B48" s="91" t="s">
        <v>305</v>
      </c>
      <c r="C48" s="91">
        <v>591</v>
      </c>
      <c r="D48" s="91" t="s">
        <v>306</v>
      </c>
      <c r="E48" s="91" t="s">
        <v>215</v>
      </c>
      <c r="F48" s="91">
        <v>53</v>
      </c>
      <c r="G48" s="91">
        <v>64</v>
      </c>
      <c r="H48" s="91">
        <v>127</v>
      </c>
      <c r="I48" s="91">
        <v>3253.46</v>
      </c>
      <c r="J48" s="91">
        <f>H48-F48</f>
        <v>74</v>
      </c>
      <c r="K48" s="95" t="s">
        <v>216</v>
      </c>
      <c r="L48" s="91">
        <f>I48*0.06</f>
        <v>195.2076</v>
      </c>
      <c r="M48" s="91">
        <v>29</v>
      </c>
      <c r="N48" s="91">
        <v>34</v>
      </c>
      <c r="O48" s="91">
        <v>56</v>
      </c>
      <c r="P48" s="91">
        <v>1807.99</v>
      </c>
      <c r="Q48" s="91">
        <f>O48-M48</f>
        <v>27</v>
      </c>
      <c r="R48" s="95" t="s">
        <v>216</v>
      </c>
      <c r="S48" s="91">
        <f>P48*0.07</f>
        <v>126.5593</v>
      </c>
      <c r="T48" s="91">
        <v>44</v>
      </c>
      <c r="U48" s="91">
        <v>55</v>
      </c>
      <c r="V48" s="91">
        <v>30</v>
      </c>
      <c r="W48" s="91">
        <v>2780.16</v>
      </c>
      <c r="X48" s="91">
        <f>V48-T48</f>
        <v>-14</v>
      </c>
      <c r="Y48" s="95" t="s">
        <v>217</v>
      </c>
      <c r="Z48" s="91">
        <f>W48*0.04</f>
        <v>111.2064</v>
      </c>
      <c r="AA48" s="91">
        <v>14</v>
      </c>
      <c r="AB48" s="91">
        <v>16</v>
      </c>
      <c r="AC48" s="91">
        <v>20</v>
      </c>
      <c r="AD48" s="91">
        <v>647</v>
      </c>
      <c r="AE48" s="91">
        <f>AC48-AA48</f>
        <v>6</v>
      </c>
      <c r="AF48" s="95" t="s">
        <v>216</v>
      </c>
      <c r="AG48" s="91">
        <f>AD48*0.08</f>
        <v>51.76</v>
      </c>
      <c r="AH48" s="91">
        <v>15</v>
      </c>
      <c r="AI48" s="91">
        <v>18</v>
      </c>
      <c r="AJ48" s="91">
        <v>1</v>
      </c>
      <c r="AK48" s="91">
        <v>29.9</v>
      </c>
      <c r="AL48" s="91">
        <f>AJ48-AH48</f>
        <v>-14</v>
      </c>
      <c r="AM48" s="95" t="s">
        <v>217</v>
      </c>
      <c r="AN48" s="91">
        <f>AK48*0.05</f>
        <v>1.495</v>
      </c>
      <c r="AO48" s="91">
        <v>19</v>
      </c>
      <c r="AP48" s="91">
        <v>24</v>
      </c>
      <c r="AQ48" s="91">
        <v>24</v>
      </c>
      <c r="AR48" s="91">
        <v>371.48</v>
      </c>
      <c r="AS48" s="91">
        <f>AQ48-AO48</f>
        <v>5</v>
      </c>
      <c r="AT48" s="95" t="s">
        <v>216</v>
      </c>
      <c r="AU48" s="91">
        <f>AR48*0.08</f>
        <v>29.7184</v>
      </c>
      <c r="AV48" s="91">
        <v>5</v>
      </c>
      <c r="AW48" s="91">
        <v>5</v>
      </c>
      <c r="AX48" s="91">
        <v>2</v>
      </c>
      <c r="AY48" s="91">
        <v>117</v>
      </c>
      <c r="AZ48" s="91">
        <f>AX48-AV48</f>
        <v>-3</v>
      </c>
      <c r="BA48" s="95" t="s">
        <v>217</v>
      </c>
      <c r="BB48" s="91">
        <f t="shared" si="17"/>
        <v>5.85</v>
      </c>
      <c r="BC48" s="91">
        <v>8</v>
      </c>
      <c r="BD48" s="91">
        <v>9</v>
      </c>
      <c r="BE48" s="91">
        <v>11</v>
      </c>
      <c r="BF48" s="91">
        <v>328.62</v>
      </c>
      <c r="BG48" s="91">
        <f>BE48-BC48</f>
        <v>3</v>
      </c>
      <c r="BH48" s="95" t="s">
        <v>216</v>
      </c>
      <c r="BI48" s="91">
        <f t="shared" si="18"/>
        <v>19.7172</v>
      </c>
      <c r="BJ48" s="91"/>
      <c r="BK48" s="101">
        <f>ROUND(L48+S48+Z48+AG48+AN48+AU48+BB48+BI48,0)</f>
        <v>542</v>
      </c>
      <c r="BL48" s="91"/>
    </row>
    <row r="49" s="159" customFormat="1" customHeight="1" spans="1:64">
      <c r="A49" s="91">
        <v>5537</v>
      </c>
      <c r="B49" s="91" t="s">
        <v>307</v>
      </c>
      <c r="C49" s="91">
        <v>511</v>
      </c>
      <c r="D49" s="91" t="s">
        <v>308</v>
      </c>
      <c r="E49" s="91" t="s">
        <v>309</v>
      </c>
      <c r="F49" s="91">
        <v>25</v>
      </c>
      <c r="G49" s="91">
        <v>30</v>
      </c>
      <c r="H49" s="91">
        <v>63</v>
      </c>
      <c r="I49" s="91">
        <v>1514.35</v>
      </c>
      <c r="J49" s="91">
        <f>H49-F49</f>
        <v>38</v>
      </c>
      <c r="K49" s="95" t="s">
        <v>216</v>
      </c>
      <c r="L49" s="91">
        <f>I49*0.06</f>
        <v>90.861</v>
      </c>
      <c r="M49" s="91">
        <v>26</v>
      </c>
      <c r="N49" s="91">
        <v>31</v>
      </c>
      <c r="O49" s="91">
        <v>72</v>
      </c>
      <c r="P49" s="91">
        <v>2924.72</v>
      </c>
      <c r="Q49" s="91">
        <f>O49-M49</f>
        <v>46</v>
      </c>
      <c r="R49" s="95" t="s">
        <v>216</v>
      </c>
      <c r="S49" s="91">
        <f>P49*0.07</f>
        <v>204.7304</v>
      </c>
      <c r="T49" s="91">
        <v>27</v>
      </c>
      <c r="U49" s="91">
        <v>31</v>
      </c>
      <c r="V49" s="91">
        <v>34</v>
      </c>
      <c r="W49" s="91">
        <v>3221.64</v>
      </c>
      <c r="X49" s="91">
        <f>V49-T49</f>
        <v>7</v>
      </c>
      <c r="Y49" s="95" t="s">
        <v>216</v>
      </c>
      <c r="Z49" s="91">
        <f>W49*0.06</f>
        <v>193.2984</v>
      </c>
      <c r="AA49" s="91">
        <v>8</v>
      </c>
      <c r="AB49" s="91">
        <v>9</v>
      </c>
      <c r="AC49" s="91">
        <v>13</v>
      </c>
      <c r="AD49" s="91">
        <v>465</v>
      </c>
      <c r="AE49" s="91">
        <f>AC49-AA49</f>
        <v>5</v>
      </c>
      <c r="AF49" s="95" t="s">
        <v>216</v>
      </c>
      <c r="AG49" s="91">
        <f>AD49*0.08</f>
        <v>37.2</v>
      </c>
      <c r="AH49" s="91">
        <v>7</v>
      </c>
      <c r="AI49" s="91">
        <v>10</v>
      </c>
      <c r="AJ49" s="91">
        <v>7</v>
      </c>
      <c r="AK49" s="91">
        <v>149.5</v>
      </c>
      <c r="AL49" s="91">
        <f>AJ49-AH49</f>
        <v>0</v>
      </c>
      <c r="AM49" s="95" t="s">
        <v>221</v>
      </c>
      <c r="AN49" s="91">
        <f>AK49*0.06</f>
        <v>8.97</v>
      </c>
      <c r="AO49" s="91">
        <v>8</v>
      </c>
      <c r="AP49" s="91">
        <v>9</v>
      </c>
      <c r="AQ49" s="91">
        <v>5</v>
      </c>
      <c r="AR49" s="91">
        <v>103.5</v>
      </c>
      <c r="AS49" s="91">
        <f>AQ49-AO49</f>
        <v>-3</v>
      </c>
      <c r="AT49" s="95" t="s">
        <v>217</v>
      </c>
      <c r="AU49" s="91">
        <f t="shared" ref="AU49:AU54" si="19">AR49*0.05</f>
        <v>5.175</v>
      </c>
      <c r="AV49" s="91">
        <v>4</v>
      </c>
      <c r="AW49" s="91">
        <v>4</v>
      </c>
      <c r="AX49" s="91">
        <v>0</v>
      </c>
      <c r="AY49" s="91">
        <v>0</v>
      </c>
      <c r="AZ49" s="91">
        <f>AX49-AV49</f>
        <v>-4</v>
      </c>
      <c r="BA49" s="95" t="s">
        <v>217</v>
      </c>
      <c r="BB49" s="91">
        <f t="shared" si="17"/>
        <v>0</v>
      </c>
      <c r="BC49" s="91">
        <v>6</v>
      </c>
      <c r="BD49" s="91">
        <v>7</v>
      </c>
      <c r="BE49" s="91">
        <v>23</v>
      </c>
      <c r="BF49" s="91">
        <v>661.32</v>
      </c>
      <c r="BG49" s="91">
        <f>BE49-BC49</f>
        <v>17</v>
      </c>
      <c r="BH49" s="95" t="s">
        <v>216</v>
      </c>
      <c r="BI49" s="91">
        <f t="shared" si="18"/>
        <v>39.6792</v>
      </c>
      <c r="BJ49" s="91"/>
      <c r="BK49" s="101">
        <f>ROUND(L49+S49+Z49+AG49+AN49+AU49+BB49+BI49,0)</f>
        <v>580</v>
      </c>
      <c r="BL49" s="91"/>
    </row>
    <row r="50" s="159" customFormat="1" customHeight="1" spans="1:64">
      <c r="A50" s="91">
        <v>5519</v>
      </c>
      <c r="B50" s="91" t="s">
        <v>310</v>
      </c>
      <c r="C50" s="91">
        <v>744</v>
      </c>
      <c r="D50" s="91" t="s">
        <v>311</v>
      </c>
      <c r="E50" s="91" t="s">
        <v>215</v>
      </c>
      <c r="F50" s="91">
        <v>45</v>
      </c>
      <c r="G50" s="91">
        <v>55</v>
      </c>
      <c r="H50" s="91">
        <v>34</v>
      </c>
      <c r="I50" s="91">
        <v>945.2</v>
      </c>
      <c r="J50" s="91">
        <f>H50-F50</f>
        <v>-11</v>
      </c>
      <c r="K50" s="95" t="s">
        <v>217</v>
      </c>
      <c r="L50" s="91">
        <f>I50*0.04</f>
        <v>37.808</v>
      </c>
      <c r="M50" s="91">
        <v>46</v>
      </c>
      <c r="N50" s="91">
        <v>55</v>
      </c>
      <c r="O50" s="91">
        <v>51</v>
      </c>
      <c r="P50" s="91">
        <v>2458.21</v>
      </c>
      <c r="Q50" s="91">
        <f>O50-M50</f>
        <v>5</v>
      </c>
      <c r="R50" s="95" t="s">
        <v>221</v>
      </c>
      <c r="S50" s="91">
        <f>P50*0.06</f>
        <v>147.4926</v>
      </c>
      <c r="T50" s="91">
        <v>58</v>
      </c>
      <c r="U50" s="91">
        <v>70</v>
      </c>
      <c r="V50" s="91">
        <v>56</v>
      </c>
      <c r="W50" s="91">
        <v>3902.5</v>
      </c>
      <c r="X50" s="91">
        <f>V50-T50</f>
        <v>-2</v>
      </c>
      <c r="Y50" s="95" t="s">
        <v>217</v>
      </c>
      <c r="Z50" s="91">
        <f>W50*0.04</f>
        <v>156.1</v>
      </c>
      <c r="AA50" s="91">
        <v>14</v>
      </c>
      <c r="AB50" s="91">
        <v>17</v>
      </c>
      <c r="AC50" s="91">
        <v>16</v>
      </c>
      <c r="AD50" s="91">
        <v>547</v>
      </c>
      <c r="AE50" s="91">
        <f>AC50-AA50</f>
        <v>2</v>
      </c>
      <c r="AF50" s="95" t="s">
        <v>221</v>
      </c>
      <c r="AG50" s="91">
        <f>AD50*0.06</f>
        <v>32.82</v>
      </c>
      <c r="AH50" s="91">
        <v>14</v>
      </c>
      <c r="AI50" s="91">
        <v>17</v>
      </c>
      <c r="AJ50" s="91">
        <v>5</v>
      </c>
      <c r="AK50" s="91">
        <v>149.5</v>
      </c>
      <c r="AL50" s="91">
        <f>AJ50-AH50</f>
        <v>-9</v>
      </c>
      <c r="AM50" s="95" t="s">
        <v>217</v>
      </c>
      <c r="AN50" s="91">
        <f>AK50*0.05</f>
        <v>7.475</v>
      </c>
      <c r="AO50" s="91">
        <v>15</v>
      </c>
      <c r="AP50" s="91">
        <v>18</v>
      </c>
      <c r="AQ50" s="91">
        <v>5</v>
      </c>
      <c r="AR50" s="91">
        <v>105</v>
      </c>
      <c r="AS50" s="91">
        <f>AQ50-AO50</f>
        <v>-10</v>
      </c>
      <c r="AT50" s="95" t="s">
        <v>217</v>
      </c>
      <c r="AU50" s="91">
        <f t="shared" si="19"/>
        <v>5.25</v>
      </c>
      <c r="AV50" s="91">
        <v>7</v>
      </c>
      <c r="AW50" s="91">
        <v>8</v>
      </c>
      <c r="AX50" s="91">
        <v>0</v>
      </c>
      <c r="AY50" s="91">
        <v>0</v>
      </c>
      <c r="AZ50" s="91">
        <f>AX50-AV50</f>
        <v>-7</v>
      </c>
      <c r="BA50" s="95" t="s">
        <v>217</v>
      </c>
      <c r="BB50" s="91">
        <f t="shared" si="17"/>
        <v>0</v>
      </c>
      <c r="BC50" s="91">
        <v>14</v>
      </c>
      <c r="BD50" s="91">
        <v>16</v>
      </c>
      <c r="BE50" s="91">
        <v>24</v>
      </c>
      <c r="BF50" s="91">
        <v>650.4</v>
      </c>
      <c r="BG50" s="91">
        <f>BE50-BC50</f>
        <v>10</v>
      </c>
      <c r="BH50" s="95" t="s">
        <v>216</v>
      </c>
      <c r="BI50" s="91">
        <f t="shared" si="18"/>
        <v>39.024</v>
      </c>
      <c r="BJ50" s="91"/>
      <c r="BK50" s="101">
        <f>ROUND(L50+S50+Z50+AG50+AN50+AU50+BB50+BI50,0)</f>
        <v>426</v>
      </c>
      <c r="BL50" s="91"/>
    </row>
    <row r="51" s="159" customFormat="1" customHeight="1" spans="1:64">
      <c r="A51" s="91">
        <v>5521</v>
      </c>
      <c r="B51" s="91" t="s">
        <v>312</v>
      </c>
      <c r="C51" s="91">
        <v>110378</v>
      </c>
      <c r="D51" s="91" t="s">
        <v>313</v>
      </c>
      <c r="E51" s="91" t="s">
        <v>215</v>
      </c>
      <c r="F51" s="91">
        <v>28</v>
      </c>
      <c r="G51" s="91">
        <v>30</v>
      </c>
      <c r="H51" s="91">
        <v>21</v>
      </c>
      <c r="I51" s="91">
        <v>518.3</v>
      </c>
      <c r="J51" s="91">
        <f>H51-F51</f>
        <v>-7</v>
      </c>
      <c r="K51" s="95" t="s">
        <v>217</v>
      </c>
      <c r="L51" s="91">
        <f>I51*0.04</f>
        <v>20.732</v>
      </c>
      <c r="M51" s="91">
        <v>15</v>
      </c>
      <c r="N51" s="91">
        <v>18</v>
      </c>
      <c r="O51" s="91">
        <v>25</v>
      </c>
      <c r="P51" s="91">
        <v>598.44</v>
      </c>
      <c r="Q51" s="91">
        <f>O51-M51</f>
        <v>10</v>
      </c>
      <c r="R51" s="95" t="s">
        <v>216</v>
      </c>
      <c r="S51" s="91">
        <f>P51*0.07</f>
        <v>41.8908</v>
      </c>
      <c r="T51" s="91">
        <v>20</v>
      </c>
      <c r="U51" s="91">
        <v>25</v>
      </c>
      <c r="V51" s="91">
        <v>23</v>
      </c>
      <c r="W51" s="91">
        <v>1618.97</v>
      </c>
      <c r="X51" s="91">
        <f>V51-T51</f>
        <v>3</v>
      </c>
      <c r="Y51" s="95" t="s">
        <v>221</v>
      </c>
      <c r="Z51" s="91">
        <f>W51*0.05</f>
        <v>80.9485</v>
      </c>
      <c r="AA51" s="91">
        <v>8</v>
      </c>
      <c r="AB51" s="91">
        <v>10</v>
      </c>
      <c r="AC51" s="91">
        <v>6</v>
      </c>
      <c r="AD51" s="91">
        <v>198.22</v>
      </c>
      <c r="AE51" s="91">
        <f>AC51-AA51</f>
        <v>-2</v>
      </c>
      <c r="AF51" s="95" t="s">
        <v>217</v>
      </c>
      <c r="AG51" s="91">
        <f>AD51*0.05</f>
        <v>9.911</v>
      </c>
      <c r="AH51" s="91">
        <v>8</v>
      </c>
      <c r="AI51" s="91">
        <v>9</v>
      </c>
      <c r="AJ51" s="91">
        <v>7</v>
      </c>
      <c r="AK51" s="91">
        <v>149.5</v>
      </c>
      <c r="AL51" s="91">
        <f>AJ51-AH51</f>
        <v>-1</v>
      </c>
      <c r="AM51" s="95" t="s">
        <v>217</v>
      </c>
      <c r="AN51" s="91">
        <f>AK51*0.05</f>
        <v>7.475</v>
      </c>
      <c r="AO51" s="91">
        <v>14</v>
      </c>
      <c r="AP51" s="91">
        <v>16</v>
      </c>
      <c r="AQ51" s="91">
        <v>10</v>
      </c>
      <c r="AR51" s="91">
        <v>165.11</v>
      </c>
      <c r="AS51" s="91">
        <f>AQ51-AO51</f>
        <v>-4</v>
      </c>
      <c r="AT51" s="95" t="s">
        <v>217</v>
      </c>
      <c r="AU51" s="91">
        <f t="shared" si="19"/>
        <v>8.2555</v>
      </c>
      <c r="AV51" s="91">
        <v>2</v>
      </c>
      <c r="AW51" s="91">
        <v>3</v>
      </c>
      <c r="AX51" s="91">
        <v>0</v>
      </c>
      <c r="AY51" s="91">
        <v>0</v>
      </c>
      <c r="AZ51" s="91">
        <f>AX51-AV51</f>
        <v>-2</v>
      </c>
      <c r="BA51" s="95" t="s">
        <v>217</v>
      </c>
      <c r="BB51" s="91">
        <f t="shared" si="17"/>
        <v>0</v>
      </c>
      <c r="BC51" s="91">
        <v>6</v>
      </c>
      <c r="BD51" s="91">
        <v>7</v>
      </c>
      <c r="BE51" s="91">
        <v>11</v>
      </c>
      <c r="BF51" s="91">
        <v>260.84</v>
      </c>
      <c r="BG51" s="91">
        <f>BE51-BC51</f>
        <v>5</v>
      </c>
      <c r="BH51" s="95" t="s">
        <v>216</v>
      </c>
      <c r="BI51" s="91">
        <f t="shared" si="18"/>
        <v>15.6504</v>
      </c>
      <c r="BJ51" s="91"/>
      <c r="BK51" s="101">
        <f>ROUND(L51+S51+Z51+AG51+AN51+AU51+BB51+BI51,0)</f>
        <v>185</v>
      </c>
      <c r="BL51" s="91"/>
    </row>
    <row r="52" s="159" customFormat="1" customHeight="1" spans="1:64">
      <c r="A52" s="91">
        <v>5527</v>
      </c>
      <c r="B52" s="91" t="s">
        <v>314</v>
      </c>
      <c r="C52" s="91">
        <v>511</v>
      </c>
      <c r="D52" s="91" t="s">
        <v>308</v>
      </c>
      <c r="E52" s="91" t="s">
        <v>215</v>
      </c>
      <c r="F52" s="91">
        <v>40</v>
      </c>
      <c r="G52" s="91">
        <v>48</v>
      </c>
      <c r="H52" s="91">
        <v>52</v>
      </c>
      <c r="I52" s="91">
        <v>1277.7</v>
      </c>
      <c r="J52" s="91">
        <f>H52-F52</f>
        <v>12</v>
      </c>
      <c r="K52" s="95" t="s">
        <v>216</v>
      </c>
      <c r="L52" s="91">
        <f>I52*0.06</f>
        <v>76.662</v>
      </c>
      <c r="M52" s="91">
        <v>43</v>
      </c>
      <c r="N52" s="91">
        <v>52</v>
      </c>
      <c r="O52" s="91">
        <v>69</v>
      </c>
      <c r="P52" s="91">
        <v>2123.64</v>
      </c>
      <c r="Q52" s="91">
        <f>O52-M52</f>
        <v>26</v>
      </c>
      <c r="R52" s="95" t="s">
        <v>216</v>
      </c>
      <c r="S52" s="91">
        <f>P52*0.07</f>
        <v>148.6548</v>
      </c>
      <c r="T52" s="91">
        <v>44</v>
      </c>
      <c r="U52" s="91">
        <v>53</v>
      </c>
      <c r="V52" s="91">
        <v>54</v>
      </c>
      <c r="W52" s="91">
        <v>4798.88</v>
      </c>
      <c r="X52" s="91">
        <f>V52-T52</f>
        <v>10</v>
      </c>
      <c r="Y52" s="95" t="s">
        <v>216</v>
      </c>
      <c r="Z52" s="91">
        <f>W52*0.06</f>
        <v>287.9328</v>
      </c>
      <c r="AA52" s="91">
        <v>12</v>
      </c>
      <c r="AB52" s="91">
        <v>15</v>
      </c>
      <c r="AC52" s="91">
        <v>8</v>
      </c>
      <c r="AD52" s="91">
        <v>265.25</v>
      </c>
      <c r="AE52" s="91">
        <f>AC52-AA52</f>
        <v>-4</v>
      </c>
      <c r="AF52" s="95" t="s">
        <v>217</v>
      </c>
      <c r="AG52" s="91">
        <f>AD52*0.05</f>
        <v>13.2625</v>
      </c>
      <c r="AH52" s="91">
        <v>13</v>
      </c>
      <c r="AI52" s="91">
        <v>15</v>
      </c>
      <c r="AJ52" s="91">
        <v>15</v>
      </c>
      <c r="AK52" s="91">
        <v>299</v>
      </c>
      <c r="AL52" s="91">
        <f>AJ52-AH52</f>
        <v>2</v>
      </c>
      <c r="AM52" s="95" t="s">
        <v>216</v>
      </c>
      <c r="AN52" s="91">
        <f>AK52*0.07</f>
        <v>20.93</v>
      </c>
      <c r="AO52" s="91">
        <v>12</v>
      </c>
      <c r="AP52" s="91">
        <v>15</v>
      </c>
      <c r="AQ52" s="91">
        <v>7</v>
      </c>
      <c r="AR52" s="91">
        <v>145.5</v>
      </c>
      <c r="AS52" s="91">
        <f>AQ52-AO52</f>
        <v>-5</v>
      </c>
      <c r="AT52" s="95" t="s">
        <v>217</v>
      </c>
      <c r="AU52" s="91">
        <f t="shared" si="19"/>
        <v>7.275</v>
      </c>
      <c r="AV52" s="91">
        <v>6</v>
      </c>
      <c r="AW52" s="91">
        <v>7</v>
      </c>
      <c r="AX52" s="91">
        <v>1</v>
      </c>
      <c r="AY52" s="91">
        <v>0.08</v>
      </c>
      <c r="AZ52" s="91">
        <f>AX52-AV52</f>
        <v>-5</v>
      </c>
      <c r="BA52" s="95" t="s">
        <v>217</v>
      </c>
      <c r="BB52" s="91">
        <f t="shared" si="17"/>
        <v>0.004</v>
      </c>
      <c r="BC52" s="91">
        <v>10</v>
      </c>
      <c r="BD52" s="91">
        <v>12</v>
      </c>
      <c r="BE52" s="91">
        <v>24</v>
      </c>
      <c r="BF52" s="91">
        <v>692.88</v>
      </c>
      <c r="BG52" s="91">
        <f>BE52-BC52</f>
        <v>14</v>
      </c>
      <c r="BH52" s="95" t="s">
        <v>216</v>
      </c>
      <c r="BI52" s="91">
        <f t="shared" si="18"/>
        <v>41.5728</v>
      </c>
      <c r="BJ52" s="91"/>
      <c r="BK52" s="101">
        <f>ROUND(L52+S52+Z52+AG52+AN52+AU52+BB52+BI52,0)</f>
        <v>596</v>
      </c>
      <c r="BL52" s="91"/>
    </row>
    <row r="53" s="159" customFormat="1" customHeight="1" spans="1:64">
      <c r="A53" s="91">
        <v>5844</v>
      </c>
      <c r="B53" s="91" t="s">
        <v>315</v>
      </c>
      <c r="C53" s="91">
        <v>349</v>
      </c>
      <c r="D53" s="91" t="s">
        <v>316</v>
      </c>
      <c r="E53" s="91" t="s">
        <v>220</v>
      </c>
      <c r="F53" s="91">
        <v>35</v>
      </c>
      <c r="G53" s="91">
        <v>42</v>
      </c>
      <c r="H53" s="91">
        <v>33</v>
      </c>
      <c r="I53" s="91">
        <v>667.94</v>
      </c>
      <c r="J53" s="91">
        <f>H53-F53</f>
        <v>-2</v>
      </c>
      <c r="K53" s="95" t="s">
        <v>217</v>
      </c>
      <c r="L53" s="91">
        <f>I53*0.04</f>
        <v>26.7176</v>
      </c>
      <c r="M53" s="91">
        <v>29</v>
      </c>
      <c r="N53" s="91">
        <v>35</v>
      </c>
      <c r="O53" s="91">
        <v>21</v>
      </c>
      <c r="P53" s="91">
        <v>809.54</v>
      </c>
      <c r="Q53" s="91">
        <f>O53-M53</f>
        <v>-8</v>
      </c>
      <c r="R53" s="95" t="s">
        <v>217</v>
      </c>
      <c r="S53" s="91">
        <f>P53*0.05</f>
        <v>40.477</v>
      </c>
      <c r="T53" s="91">
        <v>32</v>
      </c>
      <c r="U53" s="91">
        <v>38</v>
      </c>
      <c r="V53" s="91">
        <v>27</v>
      </c>
      <c r="W53" s="91">
        <v>2178.63</v>
      </c>
      <c r="X53" s="91">
        <f>V53-T53</f>
        <v>-5</v>
      </c>
      <c r="Y53" s="95" t="s">
        <v>217</v>
      </c>
      <c r="Z53" s="91">
        <f>W53*0.04</f>
        <v>87.1452</v>
      </c>
      <c r="AA53" s="91">
        <v>9</v>
      </c>
      <c r="AB53" s="91">
        <v>10</v>
      </c>
      <c r="AC53" s="91">
        <v>2</v>
      </c>
      <c r="AD53" s="91">
        <v>86</v>
      </c>
      <c r="AE53" s="91">
        <f>AC53-AA53</f>
        <v>-7</v>
      </c>
      <c r="AF53" s="95" t="s">
        <v>217</v>
      </c>
      <c r="AG53" s="91">
        <f>AD53*0.05</f>
        <v>4.3</v>
      </c>
      <c r="AH53" s="91">
        <v>10</v>
      </c>
      <c r="AI53" s="91">
        <v>12</v>
      </c>
      <c r="AJ53" s="91">
        <v>0</v>
      </c>
      <c r="AK53" s="91">
        <v>0</v>
      </c>
      <c r="AL53" s="91">
        <f>AJ53-AH53</f>
        <v>-10</v>
      </c>
      <c r="AM53" s="95" t="s">
        <v>217</v>
      </c>
      <c r="AN53" s="91">
        <f>AK53*0.05</f>
        <v>0</v>
      </c>
      <c r="AO53" s="91">
        <v>13</v>
      </c>
      <c r="AP53" s="91">
        <v>15</v>
      </c>
      <c r="AQ53" s="91">
        <v>7</v>
      </c>
      <c r="AR53" s="91">
        <v>42.3</v>
      </c>
      <c r="AS53" s="91">
        <f>AQ53-AO53</f>
        <v>-6</v>
      </c>
      <c r="AT53" s="95" t="s">
        <v>217</v>
      </c>
      <c r="AU53" s="91">
        <f t="shared" si="19"/>
        <v>2.115</v>
      </c>
      <c r="AV53" s="91">
        <v>5</v>
      </c>
      <c r="AW53" s="91">
        <v>6</v>
      </c>
      <c r="AX53" s="91">
        <v>6</v>
      </c>
      <c r="AY53" s="91">
        <v>228</v>
      </c>
      <c r="AZ53" s="91">
        <f>AX53-AV53</f>
        <v>1</v>
      </c>
      <c r="BA53" s="95" t="s">
        <v>216</v>
      </c>
      <c r="BB53" s="91">
        <f>AY53*0.07</f>
        <v>15.96</v>
      </c>
      <c r="BC53" s="91">
        <v>9</v>
      </c>
      <c r="BD53" s="91">
        <v>10</v>
      </c>
      <c r="BE53" s="91">
        <v>7</v>
      </c>
      <c r="BF53" s="91">
        <v>104.8</v>
      </c>
      <c r="BG53" s="91">
        <f>BE53-BC53</f>
        <v>-2</v>
      </c>
      <c r="BH53" s="95" t="s">
        <v>217</v>
      </c>
      <c r="BI53" s="91">
        <f>BF53*0.04</f>
        <v>4.192</v>
      </c>
      <c r="BJ53" s="91">
        <f>BG53*1</f>
        <v>-2</v>
      </c>
      <c r="BK53" s="101">
        <f>ROUND(L53+S53+Z53+AG53+AN53+AU53+BB53+BI53,0)</f>
        <v>181</v>
      </c>
      <c r="BL53" s="91">
        <f>BJ53</f>
        <v>-2</v>
      </c>
    </row>
    <row r="54" s="159" customFormat="1" customHeight="1" spans="1:64">
      <c r="A54" s="91">
        <v>4246</v>
      </c>
      <c r="B54" s="91" t="s">
        <v>317</v>
      </c>
      <c r="C54" s="91">
        <v>391</v>
      </c>
      <c r="D54" s="91" t="s">
        <v>318</v>
      </c>
      <c r="E54" s="91" t="s">
        <v>319</v>
      </c>
      <c r="F54" s="91">
        <v>42</v>
      </c>
      <c r="G54" s="91">
        <v>51</v>
      </c>
      <c r="H54" s="91">
        <v>83</v>
      </c>
      <c r="I54" s="91">
        <v>2390.59</v>
      </c>
      <c r="J54" s="91">
        <f>H54-F54</f>
        <v>41</v>
      </c>
      <c r="K54" s="95" t="s">
        <v>216</v>
      </c>
      <c r="L54" s="91">
        <f>I54*0.06</f>
        <v>143.4354</v>
      </c>
      <c r="M54" s="91">
        <v>41</v>
      </c>
      <c r="N54" s="91">
        <v>49</v>
      </c>
      <c r="O54" s="91">
        <v>44</v>
      </c>
      <c r="P54" s="91">
        <v>2966.64</v>
      </c>
      <c r="Q54" s="91">
        <f>O54-M54</f>
        <v>3</v>
      </c>
      <c r="R54" s="95" t="s">
        <v>221</v>
      </c>
      <c r="S54" s="91">
        <f>P54*0.06</f>
        <v>177.9984</v>
      </c>
      <c r="T54" s="91">
        <v>60</v>
      </c>
      <c r="U54" s="91">
        <v>71</v>
      </c>
      <c r="V54" s="91">
        <v>35</v>
      </c>
      <c r="W54" s="91">
        <v>3764.91</v>
      </c>
      <c r="X54" s="91">
        <f>V54-T54</f>
        <v>-25</v>
      </c>
      <c r="Y54" s="95" t="s">
        <v>217</v>
      </c>
      <c r="Z54" s="91">
        <f>W54*0.04</f>
        <v>150.5964</v>
      </c>
      <c r="AA54" s="91">
        <v>24</v>
      </c>
      <c r="AB54" s="91">
        <v>29</v>
      </c>
      <c r="AC54" s="91">
        <v>26</v>
      </c>
      <c r="AD54" s="91">
        <v>874.07</v>
      </c>
      <c r="AE54" s="91">
        <f>AC54-AA54</f>
        <v>2</v>
      </c>
      <c r="AF54" s="95" t="s">
        <v>221</v>
      </c>
      <c r="AG54" s="91">
        <f>AD54*0.06</f>
        <v>52.4442</v>
      </c>
      <c r="AH54" s="91">
        <v>17</v>
      </c>
      <c r="AI54" s="91">
        <v>21</v>
      </c>
      <c r="AJ54" s="91">
        <v>0</v>
      </c>
      <c r="AK54" s="91">
        <v>0</v>
      </c>
      <c r="AL54" s="91">
        <f>AJ54-AH54</f>
        <v>-17</v>
      </c>
      <c r="AM54" s="95" t="s">
        <v>217</v>
      </c>
      <c r="AN54" s="91">
        <f>AK54*0.05</f>
        <v>0</v>
      </c>
      <c r="AO54" s="91">
        <v>17</v>
      </c>
      <c r="AP54" s="91">
        <v>20</v>
      </c>
      <c r="AQ54" s="91">
        <v>4</v>
      </c>
      <c r="AR54" s="91">
        <v>84</v>
      </c>
      <c r="AS54" s="91">
        <f>AQ54-AO54</f>
        <v>-13</v>
      </c>
      <c r="AT54" s="95" t="s">
        <v>217</v>
      </c>
      <c r="AU54" s="91">
        <f t="shared" si="19"/>
        <v>4.2</v>
      </c>
      <c r="AV54" s="91">
        <v>6</v>
      </c>
      <c r="AW54" s="91">
        <v>7</v>
      </c>
      <c r="AX54" s="91">
        <v>0</v>
      </c>
      <c r="AY54" s="91">
        <v>0</v>
      </c>
      <c r="AZ54" s="91">
        <f>AX54-AV54</f>
        <v>-6</v>
      </c>
      <c r="BA54" s="95" t="s">
        <v>217</v>
      </c>
      <c r="BB54" s="91">
        <f>AY54*0.05</f>
        <v>0</v>
      </c>
      <c r="BC54" s="91">
        <v>12</v>
      </c>
      <c r="BD54" s="91">
        <v>14</v>
      </c>
      <c r="BE54" s="91">
        <v>5</v>
      </c>
      <c r="BF54" s="91">
        <v>162.8</v>
      </c>
      <c r="BG54" s="91">
        <f>BE54-BC54</f>
        <v>-7</v>
      </c>
      <c r="BH54" s="95" t="s">
        <v>217</v>
      </c>
      <c r="BI54" s="91">
        <f>BF54*0.04</f>
        <v>6.512</v>
      </c>
      <c r="BJ54" s="91">
        <f>BG54*1</f>
        <v>-7</v>
      </c>
      <c r="BK54" s="101">
        <f>ROUND(L54+S54+Z54+AG54+AN54+AU54+BB54+BI54,0)</f>
        <v>535</v>
      </c>
      <c r="BL54" s="91">
        <f>BJ54</f>
        <v>-7</v>
      </c>
    </row>
    <row r="55" s="159" customFormat="1" customHeight="1" spans="1:64">
      <c r="A55" s="91">
        <v>5954</v>
      </c>
      <c r="B55" s="91" t="s">
        <v>320</v>
      </c>
      <c r="C55" s="91">
        <v>102567</v>
      </c>
      <c r="D55" s="91" t="s">
        <v>231</v>
      </c>
      <c r="E55" s="91" t="s">
        <v>321</v>
      </c>
      <c r="F55" s="91">
        <v>41</v>
      </c>
      <c r="G55" s="91">
        <v>49</v>
      </c>
      <c r="H55" s="91">
        <v>44</v>
      </c>
      <c r="I55" s="91">
        <v>1161.87</v>
      </c>
      <c r="J55" s="91">
        <f>H55-F55</f>
        <v>3</v>
      </c>
      <c r="K55" s="95" t="s">
        <v>221</v>
      </c>
      <c r="L55" s="91">
        <f>I55*0.05</f>
        <v>58.0935</v>
      </c>
      <c r="M55" s="91">
        <v>25</v>
      </c>
      <c r="N55" s="91">
        <v>31</v>
      </c>
      <c r="O55" s="91">
        <v>13</v>
      </c>
      <c r="P55" s="91">
        <v>271.05</v>
      </c>
      <c r="Q55" s="91">
        <f>O55-M55</f>
        <v>-12</v>
      </c>
      <c r="R55" s="95" t="s">
        <v>217</v>
      </c>
      <c r="S55" s="91">
        <f>P55*0.05</f>
        <v>13.5525</v>
      </c>
      <c r="T55" s="91">
        <v>25</v>
      </c>
      <c r="U55" s="91">
        <v>31</v>
      </c>
      <c r="V55" s="91">
        <v>32</v>
      </c>
      <c r="W55" s="91">
        <v>2187.3</v>
      </c>
      <c r="X55" s="91">
        <f>V55-T55</f>
        <v>7</v>
      </c>
      <c r="Y55" s="95" t="s">
        <v>216</v>
      </c>
      <c r="Z55" s="91">
        <f>W55*0.06</f>
        <v>131.238</v>
      </c>
      <c r="AA55" s="91">
        <v>11</v>
      </c>
      <c r="AB55" s="91">
        <v>13</v>
      </c>
      <c r="AC55" s="91">
        <v>3</v>
      </c>
      <c r="AD55" s="91">
        <v>100</v>
      </c>
      <c r="AE55" s="91">
        <f>AC55-AA55</f>
        <v>-8</v>
      </c>
      <c r="AF55" s="95" t="s">
        <v>217</v>
      </c>
      <c r="AG55" s="91">
        <f>AD55*0.05</f>
        <v>5</v>
      </c>
      <c r="AH55" s="91">
        <v>13</v>
      </c>
      <c r="AI55" s="91">
        <v>16</v>
      </c>
      <c r="AJ55" s="91">
        <v>7</v>
      </c>
      <c r="AK55" s="91">
        <v>149.5</v>
      </c>
      <c r="AL55" s="91">
        <f>AJ55-AH55</f>
        <v>-6</v>
      </c>
      <c r="AM55" s="95" t="s">
        <v>217</v>
      </c>
      <c r="AN55" s="91">
        <f>AK55*0.05</f>
        <v>7.475</v>
      </c>
      <c r="AO55" s="91">
        <v>17</v>
      </c>
      <c r="AP55" s="91">
        <v>20</v>
      </c>
      <c r="AQ55" s="91">
        <v>18</v>
      </c>
      <c r="AR55" s="91">
        <v>324.77</v>
      </c>
      <c r="AS55" s="91">
        <f>AQ55-AO55</f>
        <v>1</v>
      </c>
      <c r="AT55" s="95" t="s">
        <v>221</v>
      </c>
      <c r="AU55" s="91">
        <f>AR55*0.06</f>
        <v>19.4862</v>
      </c>
      <c r="AV55" s="91">
        <v>4</v>
      </c>
      <c r="AW55" s="91">
        <v>5</v>
      </c>
      <c r="AX55" s="91">
        <v>4</v>
      </c>
      <c r="AY55" s="91">
        <v>117.02</v>
      </c>
      <c r="AZ55" s="91">
        <f>AX55-AV55</f>
        <v>0</v>
      </c>
      <c r="BA55" s="95" t="s">
        <v>221</v>
      </c>
      <c r="BB55" s="91">
        <f>AY55*0.06</f>
        <v>7.0212</v>
      </c>
      <c r="BC55" s="91">
        <v>10</v>
      </c>
      <c r="BD55" s="91">
        <v>12</v>
      </c>
      <c r="BE55" s="91">
        <v>11</v>
      </c>
      <c r="BF55" s="91">
        <v>339.48</v>
      </c>
      <c r="BG55" s="91">
        <f>BE55-BC55</f>
        <v>1</v>
      </c>
      <c r="BH55" s="95" t="s">
        <v>221</v>
      </c>
      <c r="BI55" s="91">
        <f>BF55*0.05</f>
        <v>16.974</v>
      </c>
      <c r="BJ55" s="91"/>
      <c r="BK55" s="101">
        <f>ROUND(L55+S55+Z55+AG55+AN55+AU55+BB55+BI55,0)</f>
        <v>259</v>
      </c>
      <c r="BL55" s="91"/>
    </row>
    <row r="56" s="159" customFormat="1" customHeight="1" spans="1:64">
      <c r="A56" s="91">
        <v>6303</v>
      </c>
      <c r="B56" s="91" t="s">
        <v>322</v>
      </c>
      <c r="C56" s="91">
        <v>585</v>
      </c>
      <c r="D56" s="91" t="s">
        <v>323</v>
      </c>
      <c r="E56" s="91" t="s">
        <v>215</v>
      </c>
      <c r="F56" s="91">
        <v>49</v>
      </c>
      <c r="G56" s="91">
        <v>59</v>
      </c>
      <c r="H56" s="91">
        <v>130</v>
      </c>
      <c r="I56" s="91">
        <v>3343.53</v>
      </c>
      <c r="J56" s="91">
        <f>H56-F56</f>
        <v>81</v>
      </c>
      <c r="K56" s="95" t="s">
        <v>216</v>
      </c>
      <c r="L56" s="91">
        <f>I56*0.06</f>
        <v>200.6118</v>
      </c>
      <c r="M56" s="91">
        <v>42</v>
      </c>
      <c r="N56" s="91">
        <v>51</v>
      </c>
      <c r="O56" s="91">
        <v>77</v>
      </c>
      <c r="P56" s="91">
        <v>1819.71</v>
      </c>
      <c r="Q56" s="91">
        <f>O56-M56</f>
        <v>35</v>
      </c>
      <c r="R56" s="95" t="s">
        <v>216</v>
      </c>
      <c r="S56" s="91">
        <f>P56*0.07</f>
        <v>127.3797</v>
      </c>
      <c r="T56" s="91">
        <v>46</v>
      </c>
      <c r="U56" s="91">
        <v>56</v>
      </c>
      <c r="V56" s="91">
        <v>47</v>
      </c>
      <c r="W56" s="91">
        <v>3183.43</v>
      </c>
      <c r="X56" s="91">
        <f>V56-T56</f>
        <v>1</v>
      </c>
      <c r="Y56" s="95" t="s">
        <v>221</v>
      </c>
      <c r="Z56" s="91">
        <f>W56*0.05</f>
        <v>159.1715</v>
      </c>
      <c r="AA56" s="91">
        <v>11</v>
      </c>
      <c r="AB56" s="91">
        <v>14</v>
      </c>
      <c r="AC56" s="91">
        <v>11</v>
      </c>
      <c r="AD56" s="91">
        <v>367</v>
      </c>
      <c r="AE56" s="91">
        <f>AC56-AA56</f>
        <v>0</v>
      </c>
      <c r="AF56" s="95" t="s">
        <v>221</v>
      </c>
      <c r="AG56" s="91">
        <f>AD56*0.06</f>
        <v>22.02</v>
      </c>
      <c r="AH56" s="91">
        <v>11</v>
      </c>
      <c r="AI56" s="91">
        <v>13</v>
      </c>
      <c r="AJ56" s="91">
        <v>32</v>
      </c>
      <c r="AK56" s="91">
        <v>641.8</v>
      </c>
      <c r="AL56" s="91">
        <f>AJ56-AH56</f>
        <v>21</v>
      </c>
      <c r="AM56" s="95" t="s">
        <v>216</v>
      </c>
      <c r="AN56" s="91">
        <f>AK56*0.07</f>
        <v>44.926</v>
      </c>
      <c r="AO56" s="91">
        <v>12</v>
      </c>
      <c r="AP56" s="91">
        <v>15</v>
      </c>
      <c r="AQ56" s="91">
        <v>20</v>
      </c>
      <c r="AR56" s="91">
        <v>316.15</v>
      </c>
      <c r="AS56" s="91">
        <f>AQ56-AO56</f>
        <v>8</v>
      </c>
      <c r="AT56" s="95" t="s">
        <v>216</v>
      </c>
      <c r="AU56" s="91">
        <f>AR56*0.08</f>
        <v>25.292</v>
      </c>
      <c r="AV56" s="91">
        <v>4</v>
      </c>
      <c r="AW56" s="91">
        <v>5</v>
      </c>
      <c r="AX56" s="91">
        <v>0</v>
      </c>
      <c r="AY56" s="91">
        <v>0</v>
      </c>
      <c r="AZ56" s="91">
        <f>AX56-AV56</f>
        <v>-4</v>
      </c>
      <c r="BA56" s="95" t="s">
        <v>217</v>
      </c>
      <c r="BB56" s="91">
        <f>AY56*0.05</f>
        <v>0</v>
      </c>
      <c r="BC56" s="91">
        <v>8</v>
      </c>
      <c r="BD56" s="91">
        <v>9</v>
      </c>
      <c r="BE56" s="91">
        <v>15</v>
      </c>
      <c r="BF56" s="91">
        <v>432.5</v>
      </c>
      <c r="BG56" s="91">
        <f>BE56-BC56</f>
        <v>7</v>
      </c>
      <c r="BH56" s="95" t="s">
        <v>216</v>
      </c>
      <c r="BI56" s="91">
        <f>BF56*0.06</f>
        <v>25.95</v>
      </c>
      <c r="BJ56" s="91"/>
      <c r="BK56" s="101">
        <f>ROUND(L56+S56+Z56+AG56+AN56+AU56+BB56+BI56,0)</f>
        <v>605</v>
      </c>
      <c r="BL56" s="91"/>
    </row>
    <row r="57" s="159" customFormat="1" customHeight="1" spans="1:64">
      <c r="A57" s="91">
        <v>6385</v>
      </c>
      <c r="B57" s="91" t="s">
        <v>324</v>
      </c>
      <c r="C57" s="91">
        <v>704</v>
      </c>
      <c r="D57" s="91" t="s">
        <v>325</v>
      </c>
      <c r="E57" s="91" t="s">
        <v>215</v>
      </c>
      <c r="F57" s="91">
        <v>23</v>
      </c>
      <c r="G57" s="91">
        <v>28</v>
      </c>
      <c r="H57" s="91">
        <v>34</v>
      </c>
      <c r="I57" s="91">
        <v>775.95</v>
      </c>
      <c r="J57" s="91">
        <f>H57-F57</f>
        <v>11</v>
      </c>
      <c r="K57" s="95" t="s">
        <v>216</v>
      </c>
      <c r="L57" s="91">
        <f>I57*0.06</f>
        <v>46.557</v>
      </c>
      <c r="M57" s="91">
        <v>22</v>
      </c>
      <c r="N57" s="91">
        <v>26</v>
      </c>
      <c r="O57" s="91">
        <v>21</v>
      </c>
      <c r="P57" s="91">
        <v>655.63</v>
      </c>
      <c r="Q57" s="91">
        <f>O57-M57</f>
        <v>-1</v>
      </c>
      <c r="R57" s="95" t="s">
        <v>217</v>
      </c>
      <c r="S57" s="91">
        <f>P57*0.05</f>
        <v>32.7815</v>
      </c>
      <c r="T57" s="91">
        <v>24</v>
      </c>
      <c r="U57" s="91">
        <v>28</v>
      </c>
      <c r="V57" s="91">
        <v>9</v>
      </c>
      <c r="W57" s="91">
        <v>421.46</v>
      </c>
      <c r="X57" s="91">
        <f>V57-T57</f>
        <v>-15</v>
      </c>
      <c r="Y57" s="95" t="s">
        <v>217</v>
      </c>
      <c r="Z57" s="91">
        <f>W57*0.04</f>
        <v>16.8584</v>
      </c>
      <c r="AA57" s="91">
        <v>9</v>
      </c>
      <c r="AB57" s="91">
        <v>11</v>
      </c>
      <c r="AC57" s="91">
        <v>9</v>
      </c>
      <c r="AD57" s="91">
        <v>289.12</v>
      </c>
      <c r="AE57" s="91">
        <f>AC57-AA57</f>
        <v>0</v>
      </c>
      <c r="AF57" s="95" t="s">
        <v>221</v>
      </c>
      <c r="AG57" s="91">
        <f>AD57*0.06</f>
        <v>17.3472</v>
      </c>
      <c r="AH57" s="91">
        <v>8</v>
      </c>
      <c r="AI57" s="91">
        <v>9</v>
      </c>
      <c r="AJ57" s="91">
        <v>1</v>
      </c>
      <c r="AK57" s="91">
        <v>29.9</v>
      </c>
      <c r="AL57" s="91">
        <f>AJ57-AH57</f>
        <v>-7</v>
      </c>
      <c r="AM57" s="95" t="s">
        <v>217</v>
      </c>
      <c r="AN57" s="91">
        <f>AK57*0.05</f>
        <v>1.495</v>
      </c>
      <c r="AO57" s="91">
        <v>10</v>
      </c>
      <c r="AP57" s="91">
        <v>12</v>
      </c>
      <c r="AQ57" s="91">
        <v>10</v>
      </c>
      <c r="AR57" s="91">
        <v>151.88</v>
      </c>
      <c r="AS57" s="91">
        <f>AQ57-AO57</f>
        <v>0</v>
      </c>
      <c r="AT57" s="95" t="s">
        <v>221</v>
      </c>
      <c r="AU57" s="91">
        <f>AR57*0.06</f>
        <v>9.1128</v>
      </c>
      <c r="AV57" s="91">
        <v>3</v>
      </c>
      <c r="AW57" s="91">
        <v>3</v>
      </c>
      <c r="AX57" s="91">
        <v>0</v>
      </c>
      <c r="AY57" s="91">
        <v>0</v>
      </c>
      <c r="AZ57" s="91">
        <f>AX57-AV57</f>
        <v>-3</v>
      </c>
      <c r="BA57" s="95" t="s">
        <v>217</v>
      </c>
      <c r="BB57" s="91">
        <f>AY57*0.05</f>
        <v>0</v>
      </c>
      <c r="BC57" s="91">
        <v>10</v>
      </c>
      <c r="BD57" s="91">
        <v>11</v>
      </c>
      <c r="BE57" s="91">
        <v>4</v>
      </c>
      <c r="BF57" s="91">
        <v>116.48</v>
      </c>
      <c r="BG57" s="91">
        <f>BE57-BC57</f>
        <v>-6</v>
      </c>
      <c r="BH57" s="95" t="s">
        <v>217</v>
      </c>
      <c r="BI57" s="91">
        <f>BF57*0.04</f>
        <v>4.6592</v>
      </c>
      <c r="BJ57" s="91">
        <f>BG57*1</f>
        <v>-6</v>
      </c>
      <c r="BK57" s="101">
        <f>ROUND(L57+S57+Z57+AG57+AN57+AU57+BB57+BI57,0)</f>
        <v>129</v>
      </c>
      <c r="BL57" s="91">
        <f>BJ57</f>
        <v>-6</v>
      </c>
    </row>
    <row r="58" s="159" customFormat="1" customHeight="1" spans="1:64">
      <c r="A58" s="91">
        <v>6148</v>
      </c>
      <c r="B58" s="91" t="s">
        <v>326</v>
      </c>
      <c r="C58" s="91">
        <v>594</v>
      </c>
      <c r="D58" s="91" t="s">
        <v>327</v>
      </c>
      <c r="E58" s="91" t="s">
        <v>246</v>
      </c>
      <c r="F58" s="91">
        <v>53</v>
      </c>
      <c r="G58" s="91">
        <v>63</v>
      </c>
      <c r="H58" s="91">
        <v>89</v>
      </c>
      <c r="I58" s="91">
        <v>2359.05</v>
      </c>
      <c r="J58" s="91">
        <f>H58-F58</f>
        <v>36</v>
      </c>
      <c r="K58" s="95" t="s">
        <v>216</v>
      </c>
      <c r="L58" s="91">
        <f>I58*0.06</f>
        <v>141.543</v>
      </c>
      <c r="M58" s="91">
        <v>47</v>
      </c>
      <c r="N58" s="91">
        <v>56</v>
      </c>
      <c r="O58" s="91">
        <v>79</v>
      </c>
      <c r="P58" s="91">
        <v>1840.01</v>
      </c>
      <c r="Q58" s="91">
        <f>O58-M58</f>
        <v>32</v>
      </c>
      <c r="R58" s="95" t="s">
        <v>216</v>
      </c>
      <c r="S58" s="91">
        <f>P58*0.07</f>
        <v>128.8007</v>
      </c>
      <c r="T58" s="91">
        <v>51</v>
      </c>
      <c r="U58" s="91">
        <v>62</v>
      </c>
      <c r="V58" s="91">
        <v>51</v>
      </c>
      <c r="W58" s="91">
        <v>4663.64</v>
      </c>
      <c r="X58" s="91">
        <f>V58-T58</f>
        <v>0</v>
      </c>
      <c r="Y58" s="95" t="s">
        <v>221</v>
      </c>
      <c r="Z58" s="91">
        <f>W58*0.05</f>
        <v>233.182</v>
      </c>
      <c r="AA58" s="91">
        <v>13</v>
      </c>
      <c r="AB58" s="91">
        <v>15</v>
      </c>
      <c r="AC58" s="91">
        <v>12</v>
      </c>
      <c r="AD58" s="91">
        <v>442.8</v>
      </c>
      <c r="AE58" s="91">
        <f>AC58-AA58</f>
        <v>-1</v>
      </c>
      <c r="AF58" s="95" t="s">
        <v>217</v>
      </c>
      <c r="AG58" s="91">
        <f>AD58*0.05</f>
        <v>22.14</v>
      </c>
      <c r="AH58" s="91">
        <v>15</v>
      </c>
      <c r="AI58" s="91">
        <v>18</v>
      </c>
      <c r="AJ58" s="91">
        <v>34</v>
      </c>
      <c r="AK58" s="91">
        <v>747.5</v>
      </c>
      <c r="AL58" s="91">
        <f>AJ58-AH58</f>
        <v>19</v>
      </c>
      <c r="AM58" s="95" t="s">
        <v>216</v>
      </c>
      <c r="AN58" s="91">
        <f>AK58*0.07</f>
        <v>52.325</v>
      </c>
      <c r="AO58" s="91">
        <v>19</v>
      </c>
      <c r="AP58" s="91">
        <v>23</v>
      </c>
      <c r="AQ58" s="91">
        <v>21</v>
      </c>
      <c r="AR58" s="91">
        <v>390.88</v>
      </c>
      <c r="AS58" s="91">
        <f>AQ58-AO58</f>
        <v>2</v>
      </c>
      <c r="AT58" s="95" t="s">
        <v>221</v>
      </c>
      <c r="AU58" s="91">
        <f>AR58*0.06</f>
        <v>23.4528</v>
      </c>
      <c r="AV58" s="91">
        <v>5</v>
      </c>
      <c r="AW58" s="91">
        <v>6</v>
      </c>
      <c r="AX58" s="91">
        <v>2</v>
      </c>
      <c r="AY58" s="91">
        <v>156</v>
      </c>
      <c r="AZ58" s="91">
        <f>AX58-AV58</f>
        <v>-3</v>
      </c>
      <c r="BA58" s="95" t="s">
        <v>217</v>
      </c>
      <c r="BB58" s="91">
        <f>AY58*0.05</f>
        <v>7.8</v>
      </c>
      <c r="BC58" s="91">
        <v>11</v>
      </c>
      <c r="BD58" s="91">
        <v>13</v>
      </c>
      <c r="BE58" s="91">
        <v>14</v>
      </c>
      <c r="BF58" s="91">
        <v>412.92</v>
      </c>
      <c r="BG58" s="91">
        <f>BE58-BC58</f>
        <v>3</v>
      </c>
      <c r="BH58" s="95" t="s">
        <v>216</v>
      </c>
      <c r="BI58" s="91">
        <f>BF58*0.06</f>
        <v>24.7752</v>
      </c>
      <c r="BJ58" s="91"/>
      <c r="BK58" s="101">
        <f>ROUND(L58+S58+Z58+AG58+AN58+AU58+BB58+BI58,0)</f>
        <v>634</v>
      </c>
      <c r="BL58" s="91"/>
    </row>
    <row r="59" s="159" customFormat="1" customHeight="1" spans="1:64">
      <c r="A59" s="91">
        <v>6454</v>
      </c>
      <c r="B59" s="91" t="s">
        <v>328</v>
      </c>
      <c r="C59" s="91">
        <v>571</v>
      </c>
      <c r="D59" s="91" t="s">
        <v>275</v>
      </c>
      <c r="E59" s="91" t="s">
        <v>241</v>
      </c>
      <c r="F59" s="91">
        <v>113</v>
      </c>
      <c r="G59" s="91">
        <v>136</v>
      </c>
      <c r="H59" s="91">
        <v>96</v>
      </c>
      <c r="I59" s="91">
        <v>2332.16</v>
      </c>
      <c r="J59" s="91">
        <f>H59-F59</f>
        <v>-17</v>
      </c>
      <c r="K59" s="95" t="s">
        <v>217</v>
      </c>
      <c r="L59" s="91">
        <f>I59*0.04</f>
        <v>93.2864</v>
      </c>
      <c r="M59" s="91">
        <v>68</v>
      </c>
      <c r="N59" s="91">
        <v>82</v>
      </c>
      <c r="O59" s="91">
        <v>98</v>
      </c>
      <c r="P59" s="91">
        <v>3794.95</v>
      </c>
      <c r="Q59" s="91">
        <f>O59-M59</f>
        <v>30</v>
      </c>
      <c r="R59" s="95" t="s">
        <v>216</v>
      </c>
      <c r="S59" s="91">
        <f>P59*0.07</f>
        <v>265.6465</v>
      </c>
      <c r="T59" s="91">
        <v>76</v>
      </c>
      <c r="U59" s="91">
        <v>92</v>
      </c>
      <c r="V59" s="91">
        <v>109</v>
      </c>
      <c r="W59" s="91">
        <v>7908.15</v>
      </c>
      <c r="X59" s="91">
        <f>V59-T59</f>
        <v>33</v>
      </c>
      <c r="Y59" s="95" t="s">
        <v>216</v>
      </c>
      <c r="Z59" s="91">
        <f>W59*0.06</f>
        <v>474.489</v>
      </c>
      <c r="AA59" s="91">
        <v>30</v>
      </c>
      <c r="AB59" s="91">
        <v>36</v>
      </c>
      <c r="AC59" s="91">
        <v>5</v>
      </c>
      <c r="AD59" s="91">
        <v>147</v>
      </c>
      <c r="AE59" s="91">
        <f>AC59-AA59</f>
        <v>-25</v>
      </c>
      <c r="AF59" s="95" t="s">
        <v>217</v>
      </c>
      <c r="AG59" s="91">
        <f>AD59*0.05</f>
        <v>7.35</v>
      </c>
      <c r="AH59" s="91">
        <v>20</v>
      </c>
      <c r="AI59" s="91">
        <v>24</v>
      </c>
      <c r="AJ59" s="91">
        <v>17</v>
      </c>
      <c r="AK59" s="91">
        <v>418.6</v>
      </c>
      <c r="AL59" s="91">
        <f>AJ59-AH59</f>
        <v>-3</v>
      </c>
      <c r="AM59" s="95" t="s">
        <v>217</v>
      </c>
      <c r="AN59" s="91">
        <f t="shared" ref="AN59:AN69" si="20">AK59*0.05</f>
        <v>20.93</v>
      </c>
      <c r="AO59" s="91">
        <v>20</v>
      </c>
      <c r="AP59" s="91">
        <v>24</v>
      </c>
      <c r="AQ59" s="91">
        <v>24</v>
      </c>
      <c r="AR59" s="91">
        <v>461.7</v>
      </c>
      <c r="AS59" s="91">
        <f>AQ59-AO59</f>
        <v>4</v>
      </c>
      <c r="AT59" s="95" t="s">
        <v>216</v>
      </c>
      <c r="AU59" s="91">
        <f>AR59*0.08</f>
        <v>36.936</v>
      </c>
      <c r="AV59" s="91">
        <v>6</v>
      </c>
      <c r="AW59" s="91">
        <v>7</v>
      </c>
      <c r="AX59" s="91">
        <v>7</v>
      </c>
      <c r="AY59" s="91">
        <v>471.09</v>
      </c>
      <c r="AZ59" s="91">
        <f>AX59-AV59</f>
        <v>1</v>
      </c>
      <c r="BA59" s="95" t="s">
        <v>216</v>
      </c>
      <c r="BB59" s="91">
        <f>AY59*0.07</f>
        <v>32.9763</v>
      </c>
      <c r="BC59" s="91">
        <v>17</v>
      </c>
      <c r="BD59" s="91">
        <v>21</v>
      </c>
      <c r="BE59" s="91">
        <v>44</v>
      </c>
      <c r="BF59" s="91">
        <v>1188.73</v>
      </c>
      <c r="BG59" s="91">
        <f>BE59-BC59</f>
        <v>27</v>
      </c>
      <c r="BH59" s="95" t="s">
        <v>216</v>
      </c>
      <c r="BI59" s="91">
        <f>BF59*0.06</f>
        <v>71.3238</v>
      </c>
      <c r="BJ59" s="91"/>
      <c r="BK59" s="101">
        <f>ROUND(L59+S59+Z59+AG59+AN59+AU59+BB59+BI59,0)</f>
        <v>1003</v>
      </c>
      <c r="BL59" s="91"/>
    </row>
    <row r="60" s="159" customFormat="1" customHeight="1" spans="1:64">
      <c r="A60" s="91">
        <v>6492</v>
      </c>
      <c r="B60" s="91" t="s">
        <v>329</v>
      </c>
      <c r="C60" s="91">
        <v>713</v>
      </c>
      <c r="D60" s="91" t="s">
        <v>330</v>
      </c>
      <c r="E60" s="91" t="s">
        <v>215</v>
      </c>
      <c r="F60" s="91">
        <v>47</v>
      </c>
      <c r="G60" s="91">
        <v>57</v>
      </c>
      <c r="H60" s="91">
        <v>129</v>
      </c>
      <c r="I60" s="91">
        <v>3132.06</v>
      </c>
      <c r="J60" s="91">
        <f>H60-F60</f>
        <v>82</v>
      </c>
      <c r="K60" s="95" t="s">
        <v>216</v>
      </c>
      <c r="L60" s="91">
        <f t="shared" ref="L60:L70" si="21">I60*0.06</f>
        <v>187.9236</v>
      </c>
      <c r="M60" s="91">
        <v>43</v>
      </c>
      <c r="N60" s="91">
        <v>52</v>
      </c>
      <c r="O60" s="91">
        <v>48.4</v>
      </c>
      <c r="P60" s="91">
        <v>1041.29</v>
      </c>
      <c r="Q60" s="91">
        <f>O60-M60</f>
        <v>5.4</v>
      </c>
      <c r="R60" s="95" t="s">
        <v>221</v>
      </c>
      <c r="S60" s="91">
        <f>P60*0.06</f>
        <v>62.4774</v>
      </c>
      <c r="T60" s="91">
        <v>48</v>
      </c>
      <c r="U60" s="91">
        <v>57</v>
      </c>
      <c r="V60" s="91">
        <v>21</v>
      </c>
      <c r="W60" s="91">
        <v>1920.06</v>
      </c>
      <c r="X60" s="91">
        <f>V60-T60</f>
        <v>-27</v>
      </c>
      <c r="Y60" s="95" t="s">
        <v>217</v>
      </c>
      <c r="Z60" s="91">
        <f>W60*0.04</f>
        <v>76.8024</v>
      </c>
      <c r="AA60" s="91">
        <v>23</v>
      </c>
      <c r="AB60" s="91">
        <v>28</v>
      </c>
      <c r="AC60" s="91">
        <v>20</v>
      </c>
      <c r="AD60" s="91">
        <v>622.69</v>
      </c>
      <c r="AE60" s="91">
        <f>AC60-AA60</f>
        <v>-3</v>
      </c>
      <c r="AF60" s="95" t="s">
        <v>217</v>
      </c>
      <c r="AG60" s="91">
        <f>AD60*0.05</f>
        <v>31.1345</v>
      </c>
      <c r="AH60" s="91">
        <v>16</v>
      </c>
      <c r="AI60" s="91">
        <v>19</v>
      </c>
      <c r="AJ60" s="91">
        <v>0</v>
      </c>
      <c r="AK60" s="91">
        <v>0</v>
      </c>
      <c r="AL60" s="91">
        <f>AJ60-AH60</f>
        <v>-16</v>
      </c>
      <c r="AM60" s="95" t="s">
        <v>217</v>
      </c>
      <c r="AN60" s="91">
        <f t="shared" si="20"/>
        <v>0</v>
      </c>
      <c r="AO60" s="91">
        <v>19</v>
      </c>
      <c r="AP60" s="91">
        <v>23</v>
      </c>
      <c r="AQ60" s="91">
        <v>15</v>
      </c>
      <c r="AR60" s="91">
        <v>277.6</v>
      </c>
      <c r="AS60" s="91">
        <f>AQ60-AO60</f>
        <v>-4</v>
      </c>
      <c r="AT60" s="95" t="s">
        <v>217</v>
      </c>
      <c r="AU60" s="91">
        <f>AR60*0.05</f>
        <v>13.88</v>
      </c>
      <c r="AV60" s="91">
        <v>5</v>
      </c>
      <c r="AW60" s="91">
        <v>6</v>
      </c>
      <c r="AX60" s="91">
        <v>0</v>
      </c>
      <c r="AY60" s="91">
        <v>0</v>
      </c>
      <c r="AZ60" s="91">
        <f>AX60-AV60</f>
        <v>-5</v>
      </c>
      <c r="BA60" s="95" t="s">
        <v>217</v>
      </c>
      <c r="BB60" s="91">
        <f>AY60*0.05</f>
        <v>0</v>
      </c>
      <c r="BC60" s="91">
        <v>17</v>
      </c>
      <c r="BD60" s="91">
        <v>20</v>
      </c>
      <c r="BE60" s="91">
        <v>17</v>
      </c>
      <c r="BF60" s="91">
        <v>405.56</v>
      </c>
      <c r="BG60" s="91">
        <f>BE60-BC60</f>
        <v>0</v>
      </c>
      <c r="BH60" s="95" t="s">
        <v>221</v>
      </c>
      <c r="BI60" s="91">
        <f>BF60*0.05</f>
        <v>20.278</v>
      </c>
      <c r="BJ60" s="91"/>
      <c r="BK60" s="101">
        <f>ROUND(L60+S60+Z60+AG60+AN60+AU60+BB60+BI60,0)</f>
        <v>392</v>
      </c>
      <c r="BL60" s="91"/>
    </row>
    <row r="61" s="159" customFormat="1" customHeight="1" spans="1:64">
      <c r="A61" s="91">
        <v>6497</v>
      </c>
      <c r="B61" s="91" t="s">
        <v>331</v>
      </c>
      <c r="C61" s="91">
        <v>587</v>
      </c>
      <c r="D61" s="91" t="s">
        <v>332</v>
      </c>
      <c r="E61" s="91" t="s">
        <v>220</v>
      </c>
      <c r="F61" s="91">
        <v>43</v>
      </c>
      <c r="G61" s="91">
        <v>50</v>
      </c>
      <c r="H61" s="91">
        <v>86</v>
      </c>
      <c r="I61" s="91">
        <v>2161.86</v>
      </c>
      <c r="J61" s="91">
        <f>H61-F61</f>
        <v>43</v>
      </c>
      <c r="K61" s="95" t="s">
        <v>216</v>
      </c>
      <c r="L61" s="91">
        <f t="shared" si="21"/>
        <v>129.7116</v>
      </c>
      <c r="M61" s="91">
        <v>46</v>
      </c>
      <c r="N61" s="91">
        <v>55</v>
      </c>
      <c r="O61" s="91">
        <v>48</v>
      </c>
      <c r="P61" s="91">
        <v>2147.76</v>
      </c>
      <c r="Q61" s="91">
        <f>O61-M61</f>
        <v>2</v>
      </c>
      <c r="R61" s="95" t="s">
        <v>221</v>
      </c>
      <c r="S61" s="91">
        <f>P61*0.06</f>
        <v>128.8656</v>
      </c>
      <c r="T61" s="91">
        <v>65</v>
      </c>
      <c r="U61" s="91">
        <v>79</v>
      </c>
      <c r="V61" s="91">
        <v>50</v>
      </c>
      <c r="W61" s="91">
        <v>4432.99</v>
      </c>
      <c r="X61" s="91">
        <f>V61-T61</f>
        <v>-15</v>
      </c>
      <c r="Y61" s="95" t="s">
        <v>217</v>
      </c>
      <c r="Z61" s="91">
        <f>W61*0.04</f>
        <v>177.3196</v>
      </c>
      <c r="AA61" s="91">
        <v>18</v>
      </c>
      <c r="AB61" s="91">
        <v>22</v>
      </c>
      <c r="AC61" s="91">
        <v>13</v>
      </c>
      <c r="AD61" s="91">
        <v>455.46</v>
      </c>
      <c r="AE61" s="91">
        <f>AC61-AA61</f>
        <v>-5</v>
      </c>
      <c r="AF61" s="95" t="s">
        <v>217</v>
      </c>
      <c r="AG61" s="91">
        <f>AD61*0.05</f>
        <v>22.773</v>
      </c>
      <c r="AH61" s="91">
        <v>17</v>
      </c>
      <c r="AI61" s="91">
        <v>20</v>
      </c>
      <c r="AJ61" s="91">
        <v>1</v>
      </c>
      <c r="AK61" s="91">
        <v>29.9</v>
      </c>
      <c r="AL61" s="91">
        <f>AJ61-AH61</f>
        <v>-16</v>
      </c>
      <c r="AM61" s="95" t="s">
        <v>217</v>
      </c>
      <c r="AN61" s="91">
        <f t="shared" si="20"/>
        <v>1.495</v>
      </c>
      <c r="AO61" s="91">
        <v>21</v>
      </c>
      <c r="AP61" s="91">
        <v>25</v>
      </c>
      <c r="AQ61" s="91">
        <v>15</v>
      </c>
      <c r="AR61" s="91">
        <v>273.02</v>
      </c>
      <c r="AS61" s="91">
        <f>AQ61-AO61</f>
        <v>-6</v>
      </c>
      <c r="AT61" s="95" t="s">
        <v>217</v>
      </c>
      <c r="AU61" s="91">
        <f>AR61*0.05</f>
        <v>13.651</v>
      </c>
      <c r="AV61" s="91">
        <v>6</v>
      </c>
      <c r="AW61" s="91">
        <v>7</v>
      </c>
      <c r="AX61" s="91">
        <v>0</v>
      </c>
      <c r="AY61" s="91">
        <v>0</v>
      </c>
      <c r="AZ61" s="91">
        <f>AX61-AV61</f>
        <v>-6</v>
      </c>
      <c r="BA61" s="95" t="s">
        <v>217</v>
      </c>
      <c r="BB61" s="91">
        <f>AY61*0.05</f>
        <v>0</v>
      </c>
      <c r="BC61" s="91">
        <v>12</v>
      </c>
      <c r="BD61" s="91">
        <v>14</v>
      </c>
      <c r="BE61" s="91">
        <v>25</v>
      </c>
      <c r="BF61" s="91">
        <v>581.81</v>
      </c>
      <c r="BG61" s="91">
        <f>BE61-BC61</f>
        <v>13</v>
      </c>
      <c r="BH61" s="95" t="s">
        <v>216</v>
      </c>
      <c r="BI61" s="91">
        <f>BF61*0.06</f>
        <v>34.9086</v>
      </c>
      <c r="BJ61" s="91"/>
      <c r="BK61" s="101">
        <f>ROUND(L61+S61+Z61+AG61+AN61+AU61+BB61+BI61,0)</f>
        <v>509</v>
      </c>
      <c r="BL61" s="91"/>
    </row>
    <row r="62" s="159" customFormat="1" customHeight="1" spans="1:64">
      <c r="A62" s="91">
        <v>6537</v>
      </c>
      <c r="B62" s="91" t="s">
        <v>333</v>
      </c>
      <c r="C62" s="91">
        <v>748</v>
      </c>
      <c r="D62" s="91" t="s">
        <v>334</v>
      </c>
      <c r="E62" s="91" t="s">
        <v>335</v>
      </c>
      <c r="F62" s="91">
        <v>58</v>
      </c>
      <c r="G62" s="91">
        <v>70</v>
      </c>
      <c r="H62" s="91">
        <v>168</v>
      </c>
      <c r="I62" s="91">
        <v>4310.39</v>
      </c>
      <c r="J62" s="91">
        <f>H62-F62</f>
        <v>110</v>
      </c>
      <c r="K62" s="95" t="s">
        <v>216</v>
      </c>
      <c r="L62" s="91">
        <f t="shared" si="21"/>
        <v>258.6234</v>
      </c>
      <c r="M62" s="91">
        <v>45</v>
      </c>
      <c r="N62" s="91">
        <v>54</v>
      </c>
      <c r="O62" s="91">
        <v>30</v>
      </c>
      <c r="P62" s="91">
        <v>701.5</v>
      </c>
      <c r="Q62" s="91">
        <f>O62-M62</f>
        <v>-15</v>
      </c>
      <c r="R62" s="95" t="s">
        <v>217</v>
      </c>
      <c r="S62" s="91">
        <f>P62*0.05</f>
        <v>35.075</v>
      </c>
      <c r="T62" s="91">
        <v>130</v>
      </c>
      <c r="U62" s="91">
        <v>155</v>
      </c>
      <c r="V62" s="91">
        <v>93</v>
      </c>
      <c r="W62" s="91">
        <v>8682.88</v>
      </c>
      <c r="X62" s="91">
        <f>V62-T62</f>
        <v>-37</v>
      </c>
      <c r="Y62" s="95" t="s">
        <v>217</v>
      </c>
      <c r="Z62" s="91">
        <f>W62*0.04</f>
        <v>347.3152</v>
      </c>
      <c r="AA62" s="91">
        <v>14</v>
      </c>
      <c r="AB62" s="91">
        <v>17</v>
      </c>
      <c r="AC62" s="91">
        <v>30</v>
      </c>
      <c r="AD62" s="91">
        <v>932</v>
      </c>
      <c r="AE62" s="91">
        <f>AC62-AA62</f>
        <v>16</v>
      </c>
      <c r="AF62" s="95" t="s">
        <v>216</v>
      </c>
      <c r="AG62" s="91">
        <f>AD62*0.08</f>
        <v>74.56</v>
      </c>
      <c r="AH62" s="91">
        <v>18</v>
      </c>
      <c r="AI62" s="91">
        <v>22</v>
      </c>
      <c r="AJ62" s="91">
        <v>0</v>
      </c>
      <c r="AK62" s="91">
        <v>0</v>
      </c>
      <c r="AL62" s="91">
        <f>AJ62-AH62</f>
        <v>-18</v>
      </c>
      <c r="AM62" s="95" t="s">
        <v>217</v>
      </c>
      <c r="AN62" s="91">
        <f t="shared" si="20"/>
        <v>0</v>
      </c>
      <c r="AO62" s="91">
        <v>23</v>
      </c>
      <c r="AP62" s="91">
        <v>27</v>
      </c>
      <c r="AQ62" s="91">
        <v>12</v>
      </c>
      <c r="AR62" s="91">
        <v>228.01</v>
      </c>
      <c r="AS62" s="91">
        <f>AQ62-AO62</f>
        <v>-11</v>
      </c>
      <c r="AT62" s="95" t="s">
        <v>217</v>
      </c>
      <c r="AU62" s="91">
        <f>AR62*0.05</f>
        <v>11.4005</v>
      </c>
      <c r="AV62" s="91">
        <v>8</v>
      </c>
      <c r="AW62" s="91">
        <v>9</v>
      </c>
      <c r="AX62" s="91">
        <v>0</v>
      </c>
      <c r="AY62" s="91">
        <v>0</v>
      </c>
      <c r="AZ62" s="91">
        <f>AX62-AV62</f>
        <v>-8</v>
      </c>
      <c r="BA62" s="95" t="s">
        <v>217</v>
      </c>
      <c r="BB62" s="91">
        <f>AY62*0.05</f>
        <v>0</v>
      </c>
      <c r="BC62" s="91">
        <v>16</v>
      </c>
      <c r="BD62" s="91">
        <v>19</v>
      </c>
      <c r="BE62" s="91">
        <v>10</v>
      </c>
      <c r="BF62" s="91">
        <v>302.59</v>
      </c>
      <c r="BG62" s="91">
        <f>BE62-BC62</f>
        <v>-6</v>
      </c>
      <c r="BH62" s="95" t="s">
        <v>217</v>
      </c>
      <c r="BI62" s="91">
        <f>BF62*0.04</f>
        <v>12.1036</v>
      </c>
      <c r="BJ62" s="91">
        <f>BG62*1</f>
        <v>-6</v>
      </c>
      <c r="BK62" s="101">
        <f>ROUND(L62+S62+Z62+AG62+AN62+AU62+BB62+BI62,0)</f>
        <v>739</v>
      </c>
      <c r="BL62" s="91">
        <f>BJ62</f>
        <v>-6</v>
      </c>
    </row>
    <row r="63" s="159" customFormat="1" customHeight="1" spans="1:64">
      <c r="A63" s="91">
        <v>6544</v>
      </c>
      <c r="B63" s="91" t="s">
        <v>336</v>
      </c>
      <c r="C63" s="91">
        <v>114622</v>
      </c>
      <c r="D63" s="91" t="s">
        <v>295</v>
      </c>
      <c r="E63" s="91" t="s">
        <v>220</v>
      </c>
      <c r="F63" s="91">
        <v>36</v>
      </c>
      <c r="G63" s="91">
        <v>46</v>
      </c>
      <c r="H63" s="91">
        <v>63</v>
      </c>
      <c r="I63" s="91">
        <v>1662.76</v>
      </c>
      <c r="J63" s="91">
        <f>H63-F63</f>
        <v>27</v>
      </c>
      <c r="K63" s="95" t="s">
        <v>216</v>
      </c>
      <c r="L63" s="91">
        <f t="shared" si="21"/>
        <v>99.7656</v>
      </c>
      <c r="M63" s="91">
        <v>33</v>
      </c>
      <c r="N63" s="91">
        <v>40</v>
      </c>
      <c r="O63" s="91">
        <v>48</v>
      </c>
      <c r="P63" s="91">
        <v>1307.09</v>
      </c>
      <c r="Q63" s="91">
        <f>O63-M63</f>
        <v>15</v>
      </c>
      <c r="R63" s="95" t="s">
        <v>216</v>
      </c>
      <c r="S63" s="91">
        <f>P63*0.07</f>
        <v>91.4963</v>
      </c>
      <c r="T63" s="91">
        <v>55</v>
      </c>
      <c r="U63" s="91">
        <v>66</v>
      </c>
      <c r="V63" s="91">
        <v>81</v>
      </c>
      <c r="W63" s="91">
        <v>5241.17</v>
      </c>
      <c r="X63" s="91">
        <f>V63-T63</f>
        <v>26</v>
      </c>
      <c r="Y63" s="95" t="s">
        <v>216</v>
      </c>
      <c r="Z63" s="91">
        <f>W63*0.06</f>
        <v>314.4702</v>
      </c>
      <c r="AA63" s="91">
        <v>28</v>
      </c>
      <c r="AB63" s="91">
        <v>28</v>
      </c>
      <c r="AC63" s="91">
        <v>16</v>
      </c>
      <c r="AD63" s="91">
        <v>530</v>
      </c>
      <c r="AE63" s="91">
        <f>AC63-AA63</f>
        <v>-12</v>
      </c>
      <c r="AF63" s="95" t="s">
        <v>217</v>
      </c>
      <c r="AG63" s="91">
        <f>AD63*0.05</f>
        <v>26.5</v>
      </c>
      <c r="AH63" s="91">
        <v>4</v>
      </c>
      <c r="AI63" s="91">
        <v>4</v>
      </c>
      <c r="AJ63" s="91">
        <v>0</v>
      </c>
      <c r="AK63" s="91">
        <v>0</v>
      </c>
      <c r="AL63" s="91">
        <f>AJ63-AH63</f>
        <v>-4</v>
      </c>
      <c r="AM63" s="95" t="s">
        <v>217</v>
      </c>
      <c r="AN63" s="91">
        <f t="shared" si="20"/>
        <v>0</v>
      </c>
      <c r="AO63" s="91">
        <v>13</v>
      </c>
      <c r="AP63" s="91">
        <v>13</v>
      </c>
      <c r="AQ63" s="91">
        <v>39</v>
      </c>
      <c r="AR63" s="91">
        <v>659.04</v>
      </c>
      <c r="AS63" s="91">
        <f>AQ63-AO63</f>
        <v>26</v>
      </c>
      <c r="AT63" s="95" t="s">
        <v>216</v>
      </c>
      <c r="AU63" s="91">
        <f>AR63*0.08</f>
        <v>52.7232</v>
      </c>
      <c r="AV63" s="91">
        <v>4</v>
      </c>
      <c r="AW63" s="91">
        <v>7</v>
      </c>
      <c r="AX63" s="91">
        <v>4</v>
      </c>
      <c r="AY63" s="91">
        <v>253.5</v>
      </c>
      <c r="AZ63" s="91">
        <f>AX63-AV63</f>
        <v>0</v>
      </c>
      <c r="BA63" s="95" t="s">
        <v>221</v>
      </c>
      <c r="BB63" s="91">
        <f>AY63*0.06</f>
        <v>15.21</v>
      </c>
      <c r="BC63" s="91">
        <v>8</v>
      </c>
      <c r="BD63" s="91">
        <v>11</v>
      </c>
      <c r="BE63" s="91">
        <v>14</v>
      </c>
      <c r="BF63" s="91">
        <v>388.87</v>
      </c>
      <c r="BG63" s="91">
        <f>BE63-BC63</f>
        <v>6</v>
      </c>
      <c r="BH63" s="95" t="s">
        <v>216</v>
      </c>
      <c r="BI63" s="91">
        <f>BF63*0.06</f>
        <v>23.3322</v>
      </c>
      <c r="BJ63" s="91"/>
      <c r="BK63" s="101">
        <f>ROUND(L63+S63+Z63+AG63+AN63+AU63+BB63+BI63,0)</f>
        <v>623</v>
      </c>
      <c r="BL63" s="91"/>
    </row>
    <row r="64" s="159" customFormat="1" customHeight="1" spans="1:64">
      <c r="A64" s="91">
        <v>992157</v>
      </c>
      <c r="B64" s="91" t="s">
        <v>337</v>
      </c>
      <c r="C64" s="91">
        <v>341</v>
      </c>
      <c r="D64" s="91" t="s">
        <v>226</v>
      </c>
      <c r="E64" s="91" t="s">
        <v>224</v>
      </c>
      <c r="F64" s="91">
        <v>37</v>
      </c>
      <c r="G64" s="91">
        <v>44</v>
      </c>
      <c r="H64" s="91">
        <v>75</v>
      </c>
      <c r="I64" s="91">
        <v>2044.08</v>
      </c>
      <c r="J64" s="91">
        <f>H64-F64</f>
        <v>38</v>
      </c>
      <c r="K64" s="95" t="s">
        <v>216</v>
      </c>
      <c r="L64" s="91">
        <f t="shared" si="21"/>
        <v>122.6448</v>
      </c>
      <c r="M64" s="91">
        <v>40</v>
      </c>
      <c r="N64" s="91">
        <v>48</v>
      </c>
      <c r="O64" s="91">
        <v>31</v>
      </c>
      <c r="P64" s="91">
        <v>896</v>
      </c>
      <c r="Q64" s="91">
        <f>O64-M64</f>
        <v>-9</v>
      </c>
      <c r="R64" s="95" t="s">
        <v>217</v>
      </c>
      <c r="S64" s="91">
        <f>P64*0.05</f>
        <v>44.8</v>
      </c>
      <c r="T64" s="91">
        <v>47</v>
      </c>
      <c r="U64" s="91">
        <v>56</v>
      </c>
      <c r="V64" s="91">
        <v>36</v>
      </c>
      <c r="W64" s="91">
        <v>3842.91</v>
      </c>
      <c r="X64" s="91">
        <f>V64-T64</f>
        <v>-11</v>
      </c>
      <c r="Y64" s="95" t="s">
        <v>217</v>
      </c>
      <c r="Z64" s="91">
        <f>W64*0.04</f>
        <v>153.7164</v>
      </c>
      <c r="AA64" s="91">
        <v>12</v>
      </c>
      <c r="AB64" s="91">
        <v>14</v>
      </c>
      <c r="AC64" s="91">
        <v>1</v>
      </c>
      <c r="AD64" s="91">
        <v>39</v>
      </c>
      <c r="AE64" s="91">
        <f>AC64-AA64</f>
        <v>-11</v>
      </c>
      <c r="AF64" s="95" t="s">
        <v>217</v>
      </c>
      <c r="AG64" s="91">
        <f>AD64*0.05</f>
        <v>1.95</v>
      </c>
      <c r="AH64" s="91">
        <v>16</v>
      </c>
      <c r="AI64" s="91">
        <v>19</v>
      </c>
      <c r="AJ64" s="91">
        <v>0</v>
      </c>
      <c r="AK64" s="91">
        <v>0</v>
      </c>
      <c r="AL64" s="91">
        <f>AJ64-AH64</f>
        <v>-16</v>
      </c>
      <c r="AM64" s="95" t="s">
        <v>217</v>
      </c>
      <c r="AN64" s="91">
        <f t="shared" si="20"/>
        <v>0</v>
      </c>
      <c r="AO64" s="91">
        <v>14</v>
      </c>
      <c r="AP64" s="91">
        <v>17</v>
      </c>
      <c r="AQ64" s="91">
        <v>9</v>
      </c>
      <c r="AR64" s="91">
        <v>123.02</v>
      </c>
      <c r="AS64" s="91">
        <f>AQ64-AO64</f>
        <v>-5</v>
      </c>
      <c r="AT64" s="95" t="s">
        <v>217</v>
      </c>
      <c r="AU64" s="91">
        <f>AR64*0.05</f>
        <v>6.151</v>
      </c>
      <c r="AV64" s="91">
        <v>6</v>
      </c>
      <c r="AW64" s="91">
        <v>7</v>
      </c>
      <c r="AX64" s="91">
        <v>0</v>
      </c>
      <c r="AY64" s="91">
        <v>0</v>
      </c>
      <c r="AZ64" s="91">
        <f>AX64-AV64</f>
        <v>-6</v>
      </c>
      <c r="BA64" s="95" t="s">
        <v>217</v>
      </c>
      <c r="BB64" s="91">
        <f t="shared" ref="BB64:BB71" si="22">AY64*0.05</f>
        <v>0</v>
      </c>
      <c r="BC64" s="91">
        <v>10</v>
      </c>
      <c r="BD64" s="91">
        <v>11</v>
      </c>
      <c r="BE64" s="91">
        <v>10</v>
      </c>
      <c r="BF64" s="91">
        <v>305.1</v>
      </c>
      <c r="BG64" s="91">
        <f>BE64-BC64</f>
        <v>0</v>
      </c>
      <c r="BH64" s="95" t="s">
        <v>221</v>
      </c>
      <c r="BI64" s="91">
        <f>BF64*0.05</f>
        <v>15.255</v>
      </c>
      <c r="BJ64" s="91"/>
      <c r="BK64" s="101">
        <f>ROUND(L64+S64+Z64+AG64+AN64+AU64+BB64+BI64,0)</f>
        <v>345</v>
      </c>
      <c r="BL64" s="91"/>
    </row>
    <row r="65" s="159" customFormat="1" customHeight="1" spans="1:64">
      <c r="A65" s="91">
        <v>6471</v>
      </c>
      <c r="B65" s="91" t="s">
        <v>338</v>
      </c>
      <c r="C65" s="91">
        <v>113298</v>
      </c>
      <c r="D65" s="91" t="s">
        <v>339</v>
      </c>
      <c r="E65" s="91" t="s">
        <v>340</v>
      </c>
      <c r="F65" s="91">
        <v>33</v>
      </c>
      <c r="G65" s="91">
        <v>39</v>
      </c>
      <c r="H65" s="91">
        <v>40</v>
      </c>
      <c r="I65" s="91">
        <v>1003.15</v>
      </c>
      <c r="J65" s="91">
        <f>H65-F65</f>
        <v>7</v>
      </c>
      <c r="K65" s="95" t="s">
        <v>216</v>
      </c>
      <c r="L65" s="91">
        <f t="shared" si="21"/>
        <v>60.189</v>
      </c>
      <c r="M65" s="91">
        <v>13</v>
      </c>
      <c r="N65" s="91">
        <v>15</v>
      </c>
      <c r="O65" s="91">
        <v>31</v>
      </c>
      <c r="P65" s="91">
        <v>844.3</v>
      </c>
      <c r="Q65" s="91">
        <f>O65-M65</f>
        <v>18</v>
      </c>
      <c r="R65" s="95" t="s">
        <v>216</v>
      </c>
      <c r="S65" s="91">
        <f>P65*0.07</f>
        <v>59.101</v>
      </c>
      <c r="T65" s="91">
        <v>18</v>
      </c>
      <c r="U65" s="91">
        <v>21</v>
      </c>
      <c r="V65" s="91">
        <v>13</v>
      </c>
      <c r="W65" s="91">
        <v>1051.8</v>
      </c>
      <c r="X65" s="91">
        <f>V65-T65</f>
        <v>-5</v>
      </c>
      <c r="Y65" s="95" t="s">
        <v>217</v>
      </c>
      <c r="Z65" s="91">
        <f>W65*0.04</f>
        <v>42.072</v>
      </c>
      <c r="AA65" s="91">
        <v>6</v>
      </c>
      <c r="AB65" s="91">
        <v>7</v>
      </c>
      <c r="AC65" s="91">
        <v>9</v>
      </c>
      <c r="AD65" s="91">
        <v>247.6</v>
      </c>
      <c r="AE65" s="91">
        <f>AC65-AA65</f>
        <v>3</v>
      </c>
      <c r="AF65" s="95" t="s">
        <v>216</v>
      </c>
      <c r="AG65" s="91">
        <f>AD65*0.08</f>
        <v>19.808</v>
      </c>
      <c r="AH65" s="91">
        <v>6</v>
      </c>
      <c r="AI65" s="91">
        <v>7</v>
      </c>
      <c r="AJ65" s="91">
        <v>1</v>
      </c>
      <c r="AK65" s="91">
        <v>29.9</v>
      </c>
      <c r="AL65" s="91">
        <f>AJ65-AH65</f>
        <v>-5</v>
      </c>
      <c r="AM65" s="95" t="s">
        <v>217</v>
      </c>
      <c r="AN65" s="91">
        <f t="shared" si="20"/>
        <v>1.495</v>
      </c>
      <c r="AO65" s="91">
        <v>11</v>
      </c>
      <c r="AP65" s="91">
        <v>14</v>
      </c>
      <c r="AQ65" s="91">
        <v>13</v>
      </c>
      <c r="AR65" s="91">
        <v>202</v>
      </c>
      <c r="AS65" s="91">
        <f>AQ65-AO65</f>
        <v>2</v>
      </c>
      <c r="AT65" s="95" t="s">
        <v>221</v>
      </c>
      <c r="AU65" s="91">
        <f>AR65*0.06</f>
        <v>12.12</v>
      </c>
      <c r="AV65" s="91">
        <v>3</v>
      </c>
      <c r="AW65" s="91">
        <v>3</v>
      </c>
      <c r="AX65" s="91">
        <v>2</v>
      </c>
      <c r="AY65" s="91">
        <v>117</v>
      </c>
      <c r="AZ65" s="91">
        <f>AX65-AV65</f>
        <v>-1</v>
      </c>
      <c r="BA65" s="95" t="s">
        <v>217</v>
      </c>
      <c r="BB65" s="91">
        <f t="shared" si="22"/>
        <v>5.85</v>
      </c>
      <c r="BC65" s="91">
        <v>7</v>
      </c>
      <c r="BD65" s="91">
        <v>8</v>
      </c>
      <c r="BE65" s="91">
        <v>16</v>
      </c>
      <c r="BF65" s="91">
        <v>408.45</v>
      </c>
      <c r="BG65" s="91">
        <f>BE65-BC65</f>
        <v>9</v>
      </c>
      <c r="BH65" s="95" t="s">
        <v>216</v>
      </c>
      <c r="BI65" s="91">
        <f>BF65*0.06</f>
        <v>24.507</v>
      </c>
      <c r="BJ65" s="91"/>
      <c r="BK65" s="101">
        <f>ROUND(L65+S65+Z65+AG65+AN65+AU65+BB65+BI65,0)</f>
        <v>225</v>
      </c>
      <c r="BL65" s="91"/>
    </row>
    <row r="66" s="159" customFormat="1" customHeight="1" spans="1:64">
      <c r="A66" s="91">
        <v>6472</v>
      </c>
      <c r="B66" s="91" t="s">
        <v>341</v>
      </c>
      <c r="C66" s="91">
        <v>104428</v>
      </c>
      <c r="D66" s="91" t="s">
        <v>342</v>
      </c>
      <c r="E66" s="91" t="s">
        <v>215</v>
      </c>
      <c r="F66" s="91">
        <v>43</v>
      </c>
      <c r="G66" s="91">
        <v>53</v>
      </c>
      <c r="H66" s="91">
        <v>127</v>
      </c>
      <c r="I66" s="91">
        <v>3293.04</v>
      </c>
      <c r="J66" s="91">
        <f>H66-F66</f>
        <v>84</v>
      </c>
      <c r="K66" s="95" t="s">
        <v>216</v>
      </c>
      <c r="L66" s="91">
        <f t="shared" si="21"/>
        <v>197.5824</v>
      </c>
      <c r="M66" s="91">
        <v>30</v>
      </c>
      <c r="N66" s="91">
        <v>37</v>
      </c>
      <c r="O66" s="91">
        <v>106</v>
      </c>
      <c r="P66" s="91">
        <v>3564.73</v>
      </c>
      <c r="Q66" s="91">
        <f>O66-M66</f>
        <v>76</v>
      </c>
      <c r="R66" s="95" t="s">
        <v>216</v>
      </c>
      <c r="S66" s="91">
        <f>P66*0.07</f>
        <v>249.5311</v>
      </c>
      <c r="T66" s="91">
        <v>59</v>
      </c>
      <c r="U66" s="91">
        <v>65</v>
      </c>
      <c r="V66" s="91">
        <v>82</v>
      </c>
      <c r="W66" s="91">
        <v>6466.1</v>
      </c>
      <c r="X66" s="91">
        <f>V66-T66</f>
        <v>23</v>
      </c>
      <c r="Y66" s="95" t="s">
        <v>216</v>
      </c>
      <c r="Z66" s="91">
        <f>W66*0.06</f>
        <v>387.966</v>
      </c>
      <c r="AA66" s="91">
        <v>15</v>
      </c>
      <c r="AB66" s="91">
        <v>16</v>
      </c>
      <c r="AC66" s="91">
        <v>7</v>
      </c>
      <c r="AD66" s="91">
        <v>281</v>
      </c>
      <c r="AE66" s="91">
        <f>AC66-AA66</f>
        <v>-8</v>
      </c>
      <c r="AF66" s="95" t="s">
        <v>217</v>
      </c>
      <c r="AG66" s="91">
        <f>AD66*0.05</f>
        <v>14.05</v>
      </c>
      <c r="AH66" s="91">
        <v>19</v>
      </c>
      <c r="AI66" s="91">
        <v>22</v>
      </c>
      <c r="AJ66" s="91">
        <v>2</v>
      </c>
      <c r="AK66" s="91">
        <v>59.8</v>
      </c>
      <c r="AL66" s="91">
        <f>AJ66-AH66</f>
        <v>-17</v>
      </c>
      <c r="AM66" s="95" t="s">
        <v>217</v>
      </c>
      <c r="AN66" s="91">
        <f t="shared" si="20"/>
        <v>2.99</v>
      </c>
      <c r="AO66" s="91">
        <v>15</v>
      </c>
      <c r="AP66" s="91">
        <v>16</v>
      </c>
      <c r="AQ66" s="91">
        <v>25</v>
      </c>
      <c r="AR66" s="91">
        <v>430.74</v>
      </c>
      <c r="AS66" s="91">
        <f>AQ66-AO66</f>
        <v>10</v>
      </c>
      <c r="AT66" s="95" t="s">
        <v>216</v>
      </c>
      <c r="AU66" s="91">
        <f>AR66*0.08</f>
        <v>34.4592</v>
      </c>
      <c r="AV66" s="91">
        <v>5</v>
      </c>
      <c r="AW66" s="91">
        <v>6</v>
      </c>
      <c r="AX66" s="91">
        <v>2</v>
      </c>
      <c r="AY66" s="91">
        <v>0.16</v>
      </c>
      <c r="AZ66" s="91">
        <f>AX66-AV66</f>
        <v>-3</v>
      </c>
      <c r="BA66" s="95" t="s">
        <v>217</v>
      </c>
      <c r="BB66" s="91">
        <f t="shared" si="22"/>
        <v>0.008</v>
      </c>
      <c r="BC66" s="91">
        <v>10</v>
      </c>
      <c r="BD66" s="91">
        <v>10</v>
      </c>
      <c r="BE66" s="91">
        <v>24</v>
      </c>
      <c r="BF66" s="91">
        <v>730.1</v>
      </c>
      <c r="BG66" s="91">
        <f>BE66-BC66</f>
        <v>14</v>
      </c>
      <c r="BH66" s="95" t="s">
        <v>216</v>
      </c>
      <c r="BI66" s="91">
        <f>BF66*0.06</f>
        <v>43.806</v>
      </c>
      <c r="BJ66" s="91"/>
      <c r="BK66" s="101">
        <f>ROUND(L66+S66+Z66+AG66+AN66+AU66+BB66+BI66,0)</f>
        <v>930</v>
      </c>
      <c r="BL66" s="91"/>
    </row>
    <row r="67" s="159" customFormat="1" customHeight="1" spans="1:64">
      <c r="A67" s="91">
        <v>6473</v>
      </c>
      <c r="B67" s="91" t="s">
        <v>343</v>
      </c>
      <c r="C67" s="91">
        <v>56</v>
      </c>
      <c r="D67" s="91" t="s">
        <v>344</v>
      </c>
      <c r="E67" s="91" t="s">
        <v>345</v>
      </c>
      <c r="F67" s="91">
        <v>35</v>
      </c>
      <c r="G67" s="91">
        <v>43</v>
      </c>
      <c r="H67" s="91">
        <v>83</v>
      </c>
      <c r="I67" s="91">
        <v>2108.63</v>
      </c>
      <c r="J67" s="91">
        <f t="shared" ref="J67:J130" si="23">H67-F67</f>
        <v>48</v>
      </c>
      <c r="K67" s="95" t="s">
        <v>216</v>
      </c>
      <c r="L67" s="91">
        <f t="shared" si="21"/>
        <v>126.5178</v>
      </c>
      <c r="M67" s="91">
        <v>21</v>
      </c>
      <c r="N67" s="91">
        <v>25</v>
      </c>
      <c r="O67" s="91">
        <v>42</v>
      </c>
      <c r="P67" s="91">
        <v>1524.26</v>
      </c>
      <c r="Q67" s="91">
        <f t="shared" ref="Q67:Q130" si="24">O67-M67</f>
        <v>21</v>
      </c>
      <c r="R67" s="95" t="s">
        <v>216</v>
      </c>
      <c r="S67" s="91">
        <f>P67*0.07</f>
        <v>106.6982</v>
      </c>
      <c r="T67" s="91">
        <v>31</v>
      </c>
      <c r="U67" s="91">
        <v>38</v>
      </c>
      <c r="V67" s="91">
        <v>36</v>
      </c>
      <c r="W67" s="91">
        <v>4486.36</v>
      </c>
      <c r="X67" s="91">
        <f t="shared" ref="X67:X130" si="25">V67-T67</f>
        <v>5</v>
      </c>
      <c r="Y67" s="95" t="s">
        <v>221</v>
      </c>
      <c r="Z67" s="91">
        <f>W67*0.05</f>
        <v>224.318</v>
      </c>
      <c r="AA67" s="91">
        <v>8</v>
      </c>
      <c r="AB67" s="91">
        <v>10</v>
      </c>
      <c r="AC67" s="91">
        <v>10</v>
      </c>
      <c r="AD67" s="91">
        <v>353.77</v>
      </c>
      <c r="AE67" s="91">
        <f t="shared" ref="AE67:AE130" si="26">AC67-AA67</f>
        <v>2</v>
      </c>
      <c r="AF67" s="95" t="s">
        <v>216</v>
      </c>
      <c r="AG67" s="91">
        <f>AD67*0.08</f>
        <v>28.3016</v>
      </c>
      <c r="AH67" s="91">
        <v>10</v>
      </c>
      <c r="AI67" s="91">
        <v>12</v>
      </c>
      <c r="AJ67" s="91">
        <v>6</v>
      </c>
      <c r="AK67" s="91">
        <v>179.4</v>
      </c>
      <c r="AL67" s="91">
        <f t="shared" ref="AL67:AL130" si="27">AJ67-AH67</f>
        <v>-4</v>
      </c>
      <c r="AM67" s="95" t="s">
        <v>217</v>
      </c>
      <c r="AN67" s="91">
        <f t="shared" si="20"/>
        <v>8.97</v>
      </c>
      <c r="AO67" s="91">
        <v>12</v>
      </c>
      <c r="AP67" s="91">
        <v>15</v>
      </c>
      <c r="AQ67" s="91">
        <v>22</v>
      </c>
      <c r="AR67" s="91">
        <v>346.97</v>
      </c>
      <c r="AS67" s="91">
        <f t="shared" ref="AS67:AS130" si="28">AQ67-AO67</f>
        <v>10</v>
      </c>
      <c r="AT67" s="95" t="s">
        <v>216</v>
      </c>
      <c r="AU67" s="91">
        <f>AR67*0.08</f>
        <v>27.7576</v>
      </c>
      <c r="AV67" s="91">
        <v>3</v>
      </c>
      <c r="AW67" s="91">
        <v>4</v>
      </c>
      <c r="AX67" s="91">
        <v>1</v>
      </c>
      <c r="AY67" s="91">
        <v>0.08</v>
      </c>
      <c r="AZ67" s="91">
        <f t="shared" ref="AZ67:AZ130" si="29">AX67-AV67</f>
        <v>-2</v>
      </c>
      <c r="BA67" s="95" t="s">
        <v>217</v>
      </c>
      <c r="BB67" s="91">
        <f t="shared" si="22"/>
        <v>0.004</v>
      </c>
      <c r="BC67" s="91">
        <v>8</v>
      </c>
      <c r="BD67" s="91">
        <v>9</v>
      </c>
      <c r="BE67" s="91">
        <v>6</v>
      </c>
      <c r="BF67" s="91">
        <v>185.75</v>
      </c>
      <c r="BG67" s="91">
        <f t="shared" ref="BG67:BG130" si="30">BE67-BC67</f>
        <v>-2</v>
      </c>
      <c r="BH67" s="95" t="s">
        <v>217</v>
      </c>
      <c r="BI67" s="91">
        <f>BF67*0.04</f>
        <v>7.43</v>
      </c>
      <c r="BJ67" s="91">
        <f>BG67*1</f>
        <v>-2</v>
      </c>
      <c r="BK67" s="101">
        <f t="shared" ref="BK67:BK130" si="31">ROUND(L67+S67+Z67+AG67+AN67+AU67+BB67+BI67,0)</f>
        <v>530</v>
      </c>
      <c r="BL67" s="91">
        <f>BJ67</f>
        <v>-2</v>
      </c>
    </row>
    <row r="68" s="159" customFormat="1" customHeight="1" spans="1:64">
      <c r="A68" s="91">
        <v>6505</v>
      </c>
      <c r="B68" s="91" t="s">
        <v>346</v>
      </c>
      <c r="C68" s="91">
        <v>704</v>
      </c>
      <c r="D68" s="91" t="s">
        <v>325</v>
      </c>
      <c r="E68" s="91" t="s">
        <v>220</v>
      </c>
      <c r="F68" s="91">
        <v>24</v>
      </c>
      <c r="G68" s="91">
        <v>29</v>
      </c>
      <c r="H68" s="91">
        <v>45</v>
      </c>
      <c r="I68" s="91">
        <v>1074.87</v>
      </c>
      <c r="J68" s="91">
        <f t="shared" si="23"/>
        <v>21</v>
      </c>
      <c r="K68" s="95" t="s">
        <v>216</v>
      </c>
      <c r="L68" s="91">
        <f t="shared" si="21"/>
        <v>64.4922</v>
      </c>
      <c r="M68" s="91">
        <v>22</v>
      </c>
      <c r="N68" s="91">
        <v>26</v>
      </c>
      <c r="O68" s="91">
        <v>32</v>
      </c>
      <c r="P68" s="91">
        <v>1216.24</v>
      </c>
      <c r="Q68" s="91">
        <f t="shared" si="24"/>
        <v>10</v>
      </c>
      <c r="R68" s="95" t="s">
        <v>216</v>
      </c>
      <c r="S68" s="91">
        <f>P68*0.07</f>
        <v>85.1368</v>
      </c>
      <c r="T68" s="91">
        <v>24</v>
      </c>
      <c r="U68" s="91">
        <v>29</v>
      </c>
      <c r="V68" s="91">
        <v>32</v>
      </c>
      <c r="W68" s="91">
        <v>2685.17</v>
      </c>
      <c r="X68" s="91">
        <f t="shared" si="25"/>
        <v>8</v>
      </c>
      <c r="Y68" s="95" t="s">
        <v>216</v>
      </c>
      <c r="Z68" s="91">
        <f>W68*0.06</f>
        <v>161.1102</v>
      </c>
      <c r="AA68" s="91">
        <v>9</v>
      </c>
      <c r="AB68" s="91">
        <v>11</v>
      </c>
      <c r="AC68" s="91">
        <v>11</v>
      </c>
      <c r="AD68" s="91">
        <v>404.15</v>
      </c>
      <c r="AE68" s="91">
        <f t="shared" si="26"/>
        <v>2</v>
      </c>
      <c r="AF68" s="95" t="s">
        <v>216</v>
      </c>
      <c r="AG68" s="91">
        <f>AD68*0.08</f>
        <v>32.332</v>
      </c>
      <c r="AH68" s="91">
        <v>8</v>
      </c>
      <c r="AI68" s="91">
        <v>10</v>
      </c>
      <c r="AJ68" s="91">
        <v>0</v>
      </c>
      <c r="AK68" s="91">
        <v>0</v>
      </c>
      <c r="AL68" s="91">
        <f t="shared" si="27"/>
        <v>-8</v>
      </c>
      <c r="AM68" s="95" t="s">
        <v>217</v>
      </c>
      <c r="AN68" s="91">
        <f t="shared" si="20"/>
        <v>0</v>
      </c>
      <c r="AO68" s="91">
        <v>10</v>
      </c>
      <c r="AP68" s="91">
        <v>12</v>
      </c>
      <c r="AQ68" s="91">
        <v>6</v>
      </c>
      <c r="AR68" s="91">
        <v>126</v>
      </c>
      <c r="AS68" s="91">
        <f t="shared" si="28"/>
        <v>-4</v>
      </c>
      <c r="AT68" s="95" t="s">
        <v>217</v>
      </c>
      <c r="AU68" s="91">
        <f t="shared" ref="AU68:AU73" si="32">AR68*0.05</f>
        <v>6.3</v>
      </c>
      <c r="AV68" s="91">
        <v>3</v>
      </c>
      <c r="AW68" s="91">
        <v>3</v>
      </c>
      <c r="AX68" s="91">
        <v>1</v>
      </c>
      <c r="AY68" s="91">
        <v>70.2</v>
      </c>
      <c r="AZ68" s="91">
        <f t="shared" si="29"/>
        <v>-2</v>
      </c>
      <c r="BA68" s="95" t="s">
        <v>217</v>
      </c>
      <c r="BB68" s="91">
        <f t="shared" si="22"/>
        <v>3.51</v>
      </c>
      <c r="BC68" s="91">
        <v>10</v>
      </c>
      <c r="BD68" s="91">
        <v>11</v>
      </c>
      <c r="BE68" s="91">
        <v>14</v>
      </c>
      <c r="BF68" s="91">
        <v>346.97</v>
      </c>
      <c r="BG68" s="91">
        <f t="shared" si="30"/>
        <v>4</v>
      </c>
      <c r="BH68" s="95" t="s">
        <v>216</v>
      </c>
      <c r="BI68" s="91">
        <f>BF68*0.06</f>
        <v>20.8182</v>
      </c>
      <c r="BJ68" s="91"/>
      <c r="BK68" s="101">
        <f t="shared" si="31"/>
        <v>374</v>
      </c>
      <c r="BL68" s="91"/>
    </row>
    <row r="69" s="159" customFormat="1" customHeight="1" spans="1:64">
      <c r="A69" s="91">
        <v>6506</v>
      </c>
      <c r="B69" s="91" t="s">
        <v>347</v>
      </c>
      <c r="C69" s="91">
        <v>738</v>
      </c>
      <c r="D69" s="91" t="s">
        <v>302</v>
      </c>
      <c r="E69" s="91" t="s">
        <v>220</v>
      </c>
      <c r="F69" s="91">
        <v>15</v>
      </c>
      <c r="G69" s="91">
        <v>18</v>
      </c>
      <c r="H69" s="91">
        <v>27</v>
      </c>
      <c r="I69" s="91">
        <v>695.66</v>
      </c>
      <c r="J69" s="91">
        <f t="shared" si="23"/>
        <v>12</v>
      </c>
      <c r="K69" s="95" t="s">
        <v>216</v>
      </c>
      <c r="L69" s="91">
        <f t="shared" si="21"/>
        <v>41.7396</v>
      </c>
      <c r="M69" s="91">
        <v>13</v>
      </c>
      <c r="N69" s="91">
        <v>16</v>
      </c>
      <c r="O69" s="91">
        <v>30</v>
      </c>
      <c r="P69" s="91">
        <v>952.94</v>
      </c>
      <c r="Q69" s="91">
        <f t="shared" si="24"/>
        <v>17</v>
      </c>
      <c r="R69" s="95" t="s">
        <v>216</v>
      </c>
      <c r="S69" s="91">
        <f>P69*0.07</f>
        <v>66.7058</v>
      </c>
      <c r="T69" s="91">
        <v>16</v>
      </c>
      <c r="U69" s="91">
        <v>20</v>
      </c>
      <c r="V69" s="91">
        <v>10</v>
      </c>
      <c r="W69" s="91">
        <v>730.85</v>
      </c>
      <c r="X69" s="91">
        <f t="shared" si="25"/>
        <v>-6</v>
      </c>
      <c r="Y69" s="95" t="s">
        <v>217</v>
      </c>
      <c r="Z69" s="91">
        <f>W69*0.04</f>
        <v>29.234</v>
      </c>
      <c r="AA69" s="91">
        <v>4</v>
      </c>
      <c r="AB69" s="91">
        <v>5</v>
      </c>
      <c r="AC69" s="91">
        <v>2</v>
      </c>
      <c r="AD69" s="91">
        <v>82</v>
      </c>
      <c r="AE69" s="91">
        <f t="shared" si="26"/>
        <v>-2</v>
      </c>
      <c r="AF69" s="95" t="s">
        <v>217</v>
      </c>
      <c r="AG69" s="91">
        <f>AD69*0.05</f>
        <v>4.1</v>
      </c>
      <c r="AH69" s="91">
        <v>5</v>
      </c>
      <c r="AI69" s="91">
        <v>6</v>
      </c>
      <c r="AJ69" s="91">
        <v>0</v>
      </c>
      <c r="AK69" s="91">
        <v>0</v>
      </c>
      <c r="AL69" s="91">
        <f t="shared" si="27"/>
        <v>-5</v>
      </c>
      <c r="AM69" s="95" t="s">
        <v>217</v>
      </c>
      <c r="AN69" s="91">
        <f t="shared" si="20"/>
        <v>0</v>
      </c>
      <c r="AO69" s="91">
        <v>6</v>
      </c>
      <c r="AP69" s="91">
        <v>8</v>
      </c>
      <c r="AQ69" s="91">
        <v>1</v>
      </c>
      <c r="AR69" s="91">
        <v>11.64</v>
      </c>
      <c r="AS69" s="91">
        <f t="shared" si="28"/>
        <v>-5</v>
      </c>
      <c r="AT69" s="95" t="s">
        <v>217</v>
      </c>
      <c r="AU69" s="91">
        <f t="shared" si="32"/>
        <v>0.582</v>
      </c>
      <c r="AV69" s="91">
        <v>2</v>
      </c>
      <c r="AW69" s="91">
        <v>3</v>
      </c>
      <c r="AX69" s="91">
        <v>0</v>
      </c>
      <c r="AY69" s="91">
        <v>0</v>
      </c>
      <c r="AZ69" s="91">
        <f t="shared" si="29"/>
        <v>-2</v>
      </c>
      <c r="BA69" s="95" t="s">
        <v>217</v>
      </c>
      <c r="BB69" s="91">
        <f t="shared" si="22"/>
        <v>0</v>
      </c>
      <c r="BC69" s="91">
        <v>4</v>
      </c>
      <c r="BD69" s="91">
        <v>5</v>
      </c>
      <c r="BE69" s="91">
        <v>7</v>
      </c>
      <c r="BF69" s="91">
        <v>179.03</v>
      </c>
      <c r="BG69" s="91">
        <f t="shared" si="30"/>
        <v>3</v>
      </c>
      <c r="BH69" s="95" t="s">
        <v>216</v>
      </c>
      <c r="BI69" s="91">
        <f>BF69*0.06</f>
        <v>10.7418</v>
      </c>
      <c r="BJ69" s="91"/>
      <c r="BK69" s="101">
        <f t="shared" si="31"/>
        <v>153</v>
      </c>
      <c r="BL69" s="91"/>
    </row>
    <row r="70" s="159" customFormat="1" customHeight="1" spans="1:64">
      <c r="A70" s="91">
        <v>6607</v>
      </c>
      <c r="B70" s="91" t="s">
        <v>348</v>
      </c>
      <c r="C70" s="91">
        <v>726</v>
      </c>
      <c r="D70" s="91" t="s">
        <v>349</v>
      </c>
      <c r="E70" s="91" t="s">
        <v>215</v>
      </c>
      <c r="F70" s="91">
        <v>55</v>
      </c>
      <c r="G70" s="91">
        <v>66</v>
      </c>
      <c r="H70" s="91">
        <v>78</v>
      </c>
      <c r="I70" s="91">
        <v>1863.22</v>
      </c>
      <c r="J70" s="91">
        <f t="shared" si="23"/>
        <v>23</v>
      </c>
      <c r="K70" s="95" t="s">
        <v>216</v>
      </c>
      <c r="L70" s="91">
        <f t="shared" si="21"/>
        <v>111.7932</v>
      </c>
      <c r="M70" s="91">
        <v>53</v>
      </c>
      <c r="N70" s="91">
        <v>64</v>
      </c>
      <c r="O70" s="91">
        <v>21</v>
      </c>
      <c r="P70" s="91">
        <v>1233.79</v>
      </c>
      <c r="Q70" s="91">
        <f t="shared" si="24"/>
        <v>-32</v>
      </c>
      <c r="R70" s="95" t="s">
        <v>217</v>
      </c>
      <c r="S70" s="91">
        <f>P70*0.05</f>
        <v>61.6895</v>
      </c>
      <c r="T70" s="91">
        <v>47</v>
      </c>
      <c r="U70" s="91">
        <v>57</v>
      </c>
      <c r="V70" s="91">
        <v>32</v>
      </c>
      <c r="W70" s="91">
        <v>2289.89</v>
      </c>
      <c r="X70" s="91">
        <f t="shared" si="25"/>
        <v>-15</v>
      </c>
      <c r="Y70" s="95" t="s">
        <v>217</v>
      </c>
      <c r="Z70" s="91">
        <f>W70*0.04</f>
        <v>91.5956</v>
      </c>
      <c r="AA70" s="91">
        <v>22</v>
      </c>
      <c r="AB70" s="91">
        <v>26</v>
      </c>
      <c r="AC70" s="91">
        <v>48</v>
      </c>
      <c r="AD70" s="91">
        <v>1275.25</v>
      </c>
      <c r="AE70" s="91">
        <f t="shared" si="26"/>
        <v>26</v>
      </c>
      <c r="AF70" s="95" t="s">
        <v>216</v>
      </c>
      <c r="AG70" s="91">
        <f>AD70*0.08</f>
        <v>102.02</v>
      </c>
      <c r="AH70" s="91">
        <v>14</v>
      </c>
      <c r="AI70" s="91">
        <v>17</v>
      </c>
      <c r="AJ70" s="91">
        <v>31</v>
      </c>
      <c r="AK70" s="91">
        <v>627.9</v>
      </c>
      <c r="AL70" s="91">
        <f t="shared" si="27"/>
        <v>17</v>
      </c>
      <c r="AM70" s="95" t="s">
        <v>216</v>
      </c>
      <c r="AN70" s="91">
        <f>AK70*0.07</f>
        <v>43.953</v>
      </c>
      <c r="AO70" s="91">
        <v>13</v>
      </c>
      <c r="AP70" s="91">
        <v>16</v>
      </c>
      <c r="AQ70" s="91">
        <v>10</v>
      </c>
      <c r="AR70" s="91">
        <v>168.75</v>
      </c>
      <c r="AS70" s="91">
        <f t="shared" si="28"/>
        <v>-3</v>
      </c>
      <c r="AT70" s="95" t="s">
        <v>217</v>
      </c>
      <c r="AU70" s="91">
        <f t="shared" si="32"/>
        <v>8.4375</v>
      </c>
      <c r="AV70" s="91">
        <v>4</v>
      </c>
      <c r="AW70" s="91">
        <v>5</v>
      </c>
      <c r="AX70" s="91">
        <v>0</v>
      </c>
      <c r="AY70" s="91">
        <v>0</v>
      </c>
      <c r="AZ70" s="91">
        <f t="shared" si="29"/>
        <v>-4</v>
      </c>
      <c r="BA70" s="95" t="s">
        <v>217</v>
      </c>
      <c r="BB70" s="91">
        <f t="shared" si="22"/>
        <v>0</v>
      </c>
      <c r="BC70" s="91">
        <v>9</v>
      </c>
      <c r="BD70" s="91">
        <v>11</v>
      </c>
      <c r="BE70" s="91">
        <v>17</v>
      </c>
      <c r="BF70" s="91">
        <v>509.64</v>
      </c>
      <c r="BG70" s="91">
        <f t="shared" si="30"/>
        <v>8</v>
      </c>
      <c r="BH70" s="95" t="s">
        <v>216</v>
      </c>
      <c r="BI70" s="91">
        <f>BF70*0.06</f>
        <v>30.5784</v>
      </c>
      <c r="BJ70" s="91"/>
      <c r="BK70" s="101">
        <f t="shared" si="31"/>
        <v>450</v>
      </c>
      <c r="BL70" s="91"/>
    </row>
    <row r="71" s="159" customFormat="1" customHeight="1" spans="1:64">
      <c r="A71" s="91">
        <v>6662</v>
      </c>
      <c r="B71" s="91" t="s">
        <v>350</v>
      </c>
      <c r="C71" s="91">
        <v>753</v>
      </c>
      <c r="D71" s="91" t="s">
        <v>351</v>
      </c>
      <c r="E71" s="91" t="s">
        <v>241</v>
      </c>
      <c r="F71" s="91">
        <v>32</v>
      </c>
      <c r="G71" s="91">
        <v>39</v>
      </c>
      <c r="H71" s="91">
        <v>37</v>
      </c>
      <c r="I71" s="91">
        <v>948.15</v>
      </c>
      <c r="J71" s="91">
        <f t="shared" si="23"/>
        <v>5</v>
      </c>
      <c r="K71" s="95" t="s">
        <v>221</v>
      </c>
      <c r="L71" s="91">
        <f>I71*0.05</f>
        <v>47.4075</v>
      </c>
      <c r="M71" s="91">
        <v>20</v>
      </c>
      <c r="N71" s="91">
        <v>23</v>
      </c>
      <c r="O71" s="91">
        <v>48</v>
      </c>
      <c r="P71" s="91">
        <v>1206.24</v>
      </c>
      <c r="Q71" s="91">
        <f t="shared" si="24"/>
        <v>28</v>
      </c>
      <c r="R71" s="95" t="s">
        <v>216</v>
      </c>
      <c r="S71" s="91">
        <f>P71*0.07</f>
        <v>84.4368</v>
      </c>
      <c r="T71" s="91">
        <v>32</v>
      </c>
      <c r="U71" s="91">
        <v>38</v>
      </c>
      <c r="V71" s="91">
        <v>27</v>
      </c>
      <c r="W71" s="91">
        <v>2015.92</v>
      </c>
      <c r="X71" s="91">
        <f t="shared" si="25"/>
        <v>-5</v>
      </c>
      <c r="Y71" s="95" t="s">
        <v>217</v>
      </c>
      <c r="Z71" s="91">
        <f>W71*0.04</f>
        <v>80.6368</v>
      </c>
      <c r="AA71" s="91">
        <v>9</v>
      </c>
      <c r="AB71" s="91">
        <v>10</v>
      </c>
      <c r="AC71" s="91">
        <v>3</v>
      </c>
      <c r="AD71" s="91">
        <v>88.5</v>
      </c>
      <c r="AE71" s="91">
        <f t="shared" si="26"/>
        <v>-6</v>
      </c>
      <c r="AF71" s="95" t="s">
        <v>217</v>
      </c>
      <c r="AG71" s="91">
        <f>AD71*0.05</f>
        <v>4.425</v>
      </c>
      <c r="AH71" s="91">
        <v>9</v>
      </c>
      <c r="AI71" s="91">
        <v>11</v>
      </c>
      <c r="AJ71" s="91">
        <v>6</v>
      </c>
      <c r="AK71" s="91">
        <v>149.5</v>
      </c>
      <c r="AL71" s="91">
        <f t="shared" si="27"/>
        <v>-3</v>
      </c>
      <c r="AM71" s="95" t="s">
        <v>217</v>
      </c>
      <c r="AN71" s="91">
        <f>AK71*0.05</f>
        <v>7.475</v>
      </c>
      <c r="AO71" s="91">
        <v>17</v>
      </c>
      <c r="AP71" s="91">
        <v>20</v>
      </c>
      <c r="AQ71" s="91">
        <v>1</v>
      </c>
      <c r="AR71" s="91">
        <v>14.7</v>
      </c>
      <c r="AS71" s="91">
        <f t="shared" si="28"/>
        <v>-16</v>
      </c>
      <c r="AT71" s="95" t="s">
        <v>217</v>
      </c>
      <c r="AU71" s="91">
        <f t="shared" si="32"/>
        <v>0.735</v>
      </c>
      <c r="AV71" s="91">
        <v>3</v>
      </c>
      <c r="AW71" s="91">
        <v>3</v>
      </c>
      <c r="AX71" s="91">
        <v>1</v>
      </c>
      <c r="AY71" s="91">
        <v>0.08</v>
      </c>
      <c r="AZ71" s="91">
        <f t="shared" si="29"/>
        <v>-2</v>
      </c>
      <c r="BA71" s="95" t="s">
        <v>217</v>
      </c>
      <c r="BB71" s="91">
        <f t="shared" si="22"/>
        <v>0.004</v>
      </c>
      <c r="BC71" s="91">
        <v>7</v>
      </c>
      <c r="BD71" s="91">
        <v>9</v>
      </c>
      <c r="BE71" s="91">
        <v>10</v>
      </c>
      <c r="BF71" s="91">
        <v>276.81</v>
      </c>
      <c r="BG71" s="91">
        <f t="shared" si="30"/>
        <v>3</v>
      </c>
      <c r="BH71" s="95" t="s">
        <v>216</v>
      </c>
      <c r="BI71" s="91">
        <f>BF71*0.06</f>
        <v>16.6086</v>
      </c>
      <c r="BJ71" s="91"/>
      <c r="BK71" s="101">
        <f t="shared" si="31"/>
        <v>242</v>
      </c>
      <c r="BL71" s="91"/>
    </row>
    <row r="72" s="159" customFormat="1" customHeight="1" spans="1:64">
      <c r="A72" s="91">
        <v>6731</v>
      </c>
      <c r="B72" s="91" t="s">
        <v>352</v>
      </c>
      <c r="C72" s="91">
        <v>549</v>
      </c>
      <c r="D72" s="91" t="s">
        <v>353</v>
      </c>
      <c r="E72" s="91" t="s">
        <v>215</v>
      </c>
      <c r="F72" s="91">
        <v>32</v>
      </c>
      <c r="G72" s="91">
        <v>37</v>
      </c>
      <c r="H72" s="91">
        <v>86</v>
      </c>
      <c r="I72" s="91">
        <v>2373.82</v>
      </c>
      <c r="J72" s="91">
        <f t="shared" si="23"/>
        <v>54</v>
      </c>
      <c r="K72" s="95" t="s">
        <v>216</v>
      </c>
      <c r="L72" s="91">
        <f t="shared" ref="L72:L80" si="33">I72*0.06</f>
        <v>142.4292</v>
      </c>
      <c r="M72" s="91">
        <v>32</v>
      </c>
      <c r="N72" s="91">
        <v>38</v>
      </c>
      <c r="O72" s="91">
        <v>49</v>
      </c>
      <c r="P72" s="91">
        <v>2284.07</v>
      </c>
      <c r="Q72" s="91">
        <f t="shared" si="24"/>
        <v>17</v>
      </c>
      <c r="R72" s="95" t="s">
        <v>216</v>
      </c>
      <c r="S72" s="91">
        <f>P72*0.07</f>
        <v>159.8849</v>
      </c>
      <c r="T72" s="91">
        <v>36</v>
      </c>
      <c r="U72" s="91">
        <v>43</v>
      </c>
      <c r="V72" s="91">
        <v>39</v>
      </c>
      <c r="W72" s="91">
        <v>3754.25</v>
      </c>
      <c r="X72" s="91">
        <f t="shared" si="25"/>
        <v>3</v>
      </c>
      <c r="Y72" s="95" t="s">
        <v>221</v>
      </c>
      <c r="Z72" s="91">
        <f>W72*0.05</f>
        <v>187.7125</v>
      </c>
      <c r="AA72" s="91">
        <v>16</v>
      </c>
      <c r="AB72" s="91">
        <v>19</v>
      </c>
      <c r="AC72" s="91">
        <v>28</v>
      </c>
      <c r="AD72" s="91">
        <v>872.51</v>
      </c>
      <c r="AE72" s="91">
        <f t="shared" si="26"/>
        <v>12</v>
      </c>
      <c r="AF72" s="95" t="s">
        <v>216</v>
      </c>
      <c r="AG72" s="91">
        <f>AD72*0.08</f>
        <v>69.8008</v>
      </c>
      <c r="AH72" s="91">
        <v>11</v>
      </c>
      <c r="AI72" s="91">
        <v>12</v>
      </c>
      <c r="AJ72" s="91">
        <v>0</v>
      </c>
      <c r="AK72" s="91">
        <v>0</v>
      </c>
      <c r="AL72" s="91">
        <f t="shared" si="27"/>
        <v>-11</v>
      </c>
      <c r="AM72" s="95" t="s">
        <v>217</v>
      </c>
      <c r="AN72" s="91">
        <f>AK72*0.05</f>
        <v>0</v>
      </c>
      <c r="AO72" s="91">
        <v>13</v>
      </c>
      <c r="AP72" s="91">
        <v>16</v>
      </c>
      <c r="AQ72" s="91">
        <v>11</v>
      </c>
      <c r="AR72" s="91">
        <v>190.72</v>
      </c>
      <c r="AS72" s="91">
        <f t="shared" si="28"/>
        <v>-2</v>
      </c>
      <c r="AT72" s="95" t="s">
        <v>217</v>
      </c>
      <c r="AU72" s="91">
        <f t="shared" si="32"/>
        <v>9.536</v>
      </c>
      <c r="AV72" s="91">
        <v>3</v>
      </c>
      <c r="AW72" s="91">
        <v>4</v>
      </c>
      <c r="AX72" s="91">
        <v>3</v>
      </c>
      <c r="AY72" s="91">
        <v>0.24</v>
      </c>
      <c r="AZ72" s="91">
        <f t="shared" si="29"/>
        <v>0</v>
      </c>
      <c r="BA72" s="95" t="s">
        <v>221</v>
      </c>
      <c r="BB72" s="91">
        <f>AY72*0.06</f>
        <v>0.0144</v>
      </c>
      <c r="BC72" s="91">
        <v>9</v>
      </c>
      <c r="BD72" s="91">
        <v>11</v>
      </c>
      <c r="BE72" s="91">
        <v>24</v>
      </c>
      <c r="BF72" s="91">
        <v>712.46</v>
      </c>
      <c r="BG72" s="91">
        <f t="shared" si="30"/>
        <v>15</v>
      </c>
      <c r="BH72" s="95" t="s">
        <v>216</v>
      </c>
      <c r="BI72" s="91">
        <f>BF72*0.06</f>
        <v>42.7476</v>
      </c>
      <c r="BJ72" s="91"/>
      <c r="BK72" s="101">
        <f t="shared" si="31"/>
        <v>612</v>
      </c>
      <c r="BL72" s="91"/>
    </row>
    <row r="73" s="159" customFormat="1" customHeight="1" spans="1:64">
      <c r="A73" s="91">
        <v>6733</v>
      </c>
      <c r="B73" s="91" t="s">
        <v>354</v>
      </c>
      <c r="C73" s="91">
        <v>539</v>
      </c>
      <c r="D73" s="91" t="s">
        <v>355</v>
      </c>
      <c r="E73" s="91" t="s">
        <v>215</v>
      </c>
      <c r="F73" s="91">
        <v>38</v>
      </c>
      <c r="G73" s="91">
        <v>46</v>
      </c>
      <c r="H73" s="91">
        <v>98</v>
      </c>
      <c r="I73" s="91">
        <v>2673.56</v>
      </c>
      <c r="J73" s="91">
        <f t="shared" si="23"/>
        <v>60</v>
      </c>
      <c r="K73" s="95" t="s">
        <v>216</v>
      </c>
      <c r="L73" s="91">
        <f t="shared" si="33"/>
        <v>160.4136</v>
      </c>
      <c r="M73" s="91">
        <v>27</v>
      </c>
      <c r="N73" s="91">
        <v>32</v>
      </c>
      <c r="O73" s="91">
        <v>26</v>
      </c>
      <c r="P73" s="91">
        <v>1593.11</v>
      </c>
      <c r="Q73" s="91">
        <f t="shared" si="24"/>
        <v>-1</v>
      </c>
      <c r="R73" s="95" t="s">
        <v>217</v>
      </c>
      <c r="S73" s="91">
        <f>P73*0.05</f>
        <v>79.6555</v>
      </c>
      <c r="T73" s="91">
        <v>94</v>
      </c>
      <c r="U73" s="91">
        <v>113</v>
      </c>
      <c r="V73" s="91">
        <v>86</v>
      </c>
      <c r="W73" s="91">
        <v>8140.18</v>
      </c>
      <c r="X73" s="91">
        <f t="shared" si="25"/>
        <v>-8</v>
      </c>
      <c r="Y73" s="95" t="s">
        <v>217</v>
      </c>
      <c r="Z73" s="91">
        <f>W73*0.04</f>
        <v>325.6072</v>
      </c>
      <c r="AA73" s="91">
        <v>21</v>
      </c>
      <c r="AB73" s="91">
        <v>25</v>
      </c>
      <c r="AC73" s="91">
        <v>18</v>
      </c>
      <c r="AD73" s="91">
        <v>545</v>
      </c>
      <c r="AE73" s="91">
        <f t="shared" si="26"/>
        <v>-3</v>
      </c>
      <c r="AF73" s="95" t="s">
        <v>217</v>
      </c>
      <c r="AG73" s="91">
        <f>AD73*0.05</f>
        <v>27.25</v>
      </c>
      <c r="AH73" s="91">
        <v>13</v>
      </c>
      <c r="AI73" s="91">
        <v>16</v>
      </c>
      <c r="AJ73" s="91">
        <v>0</v>
      </c>
      <c r="AK73" s="91">
        <v>0</v>
      </c>
      <c r="AL73" s="91">
        <f t="shared" si="27"/>
        <v>-13</v>
      </c>
      <c r="AM73" s="95" t="s">
        <v>217</v>
      </c>
      <c r="AN73" s="91">
        <f>AK73*0.05</f>
        <v>0</v>
      </c>
      <c r="AO73" s="91">
        <v>16</v>
      </c>
      <c r="AP73" s="91">
        <v>20</v>
      </c>
      <c r="AQ73" s="91">
        <v>11</v>
      </c>
      <c r="AR73" s="91">
        <v>168.41</v>
      </c>
      <c r="AS73" s="91">
        <f t="shared" si="28"/>
        <v>-5</v>
      </c>
      <c r="AT73" s="95" t="s">
        <v>217</v>
      </c>
      <c r="AU73" s="91">
        <f t="shared" si="32"/>
        <v>8.4205</v>
      </c>
      <c r="AV73" s="91">
        <v>6</v>
      </c>
      <c r="AW73" s="91">
        <v>7</v>
      </c>
      <c r="AX73" s="91">
        <v>0</v>
      </c>
      <c r="AY73" s="91">
        <v>0</v>
      </c>
      <c r="AZ73" s="91">
        <f t="shared" si="29"/>
        <v>-6</v>
      </c>
      <c r="BA73" s="95" t="s">
        <v>217</v>
      </c>
      <c r="BB73" s="91">
        <f>AY73*0.05</f>
        <v>0</v>
      </c>
      <c r="BC73" s="91">
        <v>11</v>
      </c>
      <c r="BD73" s="91">
        <v>13</v>
      </c>
      <c r="BE73" s="91">
        <v>10</v>
      </c>
      <c r="BF73" s="91">
        <v>300.13</v>
      </c>
      <c r="BG73" s="91">
        <f t="shared" si="30"/>
        <v>-1</v>
      </c>
      <c r="BH73" s="95" t="s">
        <v>217</v>
      </c>
      <c r="BI73" s="91">
        <f>BF73*0.04</f>
        <v>12.0052</v>
      </c>
      <c r="BJ73" s="91">
        <f>BG73*1</f>
        <v>-1</v>
      </c>
      <c r="BK73" s="101">
        <f t="shared" si="31"/>
        <v>613</v>
      </c>
      <c r="BL73" s="91">
        <f>BJ73</f>
        <v>-1</v>
      </c>
    </row>
    <row r="74" s="159" customFormat="1" customHeight="1" spans="1:64">
      <c r="A74" s="91">
        <v>6121</v>
      </c>
      <c r="B74" s="91" t="s">
        <v>356</v>
      </c>
      <c r="C74" s="91">
        <v>706</v>
      </c>
      <c r="D74" s="91" t="s">
        <v>357</v>
      </c>
      <c r="E74" s="91" t="s">
        <v>220</v>
      </c>
      <c r="F74" s="91">
        <v>27</v>
      </c>
      <c r="G74" s="91">
        <v>32</v>
      </c>
      <c r="H74" s="91">
        <v>40.5</v>
      </c>
      <c r="I74" s="91">
        <v>1108.05</v>
      </c>
      <c r="J74" s="91">
        <f t="shared" si="23"/>
        <v>13.5</v>
      </c>
      <c r="K74" s="95" t="s">
        <v>216</v>
      </c>
      <c r="L74" s="91">
        <f t="shared" si="33"/>
        <v>66.483</v>
      </c>
      <c r="M74" s="91">
        <v>22</v>
      </c>
      <c r="N74" s="91">
        <v>26</v>
      </c>
      <c r="O74" s="91">
        <v>22</v>
      </c>
      <c r="P74" s="91">
        <v>579.25</v>
      </c>
      <c r="Q74" s="91">
        <f t="shared" si="24"/>
        <v>0</v>
      </c>
      <c r="R74" s="95" t="s">
        <v>221</v>
      </c>
      <c r="S74" s="91">
        <f>P74*0.06</f>
        <v>34.755</v>
      </c>
      <c r="T74" s="91">
        <v>26</v>
      </c>
      <c r="U74" s="91">
        <v>31</v>
      </c>
      <c r="V74" s="91">
        <v>15</v>
      </c>
      <c r="W74" s="91">
        <v>1310.29</v>
      </c>
      <c r="X74" s="91">
        <f t="shared" si="25"/>
        <v>-11</v>
      </c>
      <c r="Y74" s="95" t="s">
        <v>217</v>
      </c>
      <c r="Z74" s="91">
        <f>W74*0.04</f>
        <v>52.4116</v>
      </c>
      <c r="AA74" s="91">
        <v>8</v>
      </c>
      <c r="AB74" s="91">
        <v>9</v>
      </c>
      <c r="AC74" s="91">
        <v>6.5</v>
      </c>
      <c r="AD74" s="91">
        <v>224.08</v>
      </c>
      <c r="AE74" s="91">
        <f t="shared" si="26"/>
        <v>-1.5</v>
      </c>
      <c r="AF74" s="95" t="s">
        <v>217</v>
      </c>
      <c r="AG74" s="91">
        <f>AD74*0.05</f>
        <v>11.204</v>
      </c>
      <c r="AH74" s="91">
        <v>8</v>
      </c>
      <c r="AI74" s="91">
        <v>9</v>
      </c>
      <c r="AJ74" s="91">
        <v>0</v>
      </c>
      <c r="AK74" s="91">
        <v>0</v>
      </c>
      <c r="AL74" s="91">
        <f t="shared" si="27"/>
        <v>-8</v>
      </c>
      <c r="AM74" s="95" t="s">
        <v>217</v>
      </c>
      <c r="AN74" s="91">
        <f>AK74*0.05</f>
        <v>0</v>
      </c>
      <c r="AO74" s="91">
        <v>10</v>
      </c>
      <c r="AP74" s="91">
        <v>12</v>
      </c>
      <c r="AQ74" s="91">
        <v>10</v>
      </c>
      <c r="AR74" s="91">
        <v>187.83</v>
      </c>
      <c r="AS74" s="91">
        <f t="shared" si="28"/>
        <v>0</v>
      </c>
      <c r="AT74" s="95" t="s">
        <v>221</v>
      </c>
      <c r="AU74" s="91">
        <f>AR74*0.06</f>
        <v>11.2698</v>
      </c>
      <c r="AV74" s="91">
        <v>3</v>
      </c>
      <c r="AW74" s="91">
        <v>3</v>
      </c>
      <c r="AX74" s="91">
        <v>1</v>
      </c>
      <c r="AY74" s="91">
        <v>0.08</v>
      </c>
      <c r="AZ74" s="91">
        <f t="shared" si="29"/>
        <v>-2</v>
      </c>
      <c r="BA74" s="95" t="s">
        <v>217</v>
      </c>
      <c r="BB74" s="91">
        <f>AY74*0.05</f>
        <v>0.004</v>
      </c>
      <c r="BC74" s="91">
        <v>6</v>
      </c>
      <c r="BD74" s="91">
        <v>7</v>
      </c>
      <c r="BE74" s="91">
        <v>6</v>
      </c>
      <c r="BF74" s="91">
        <v>177.15</v>
      </c>
      <c r="BG74" s="91">
        <f t="shared" si="30"/>
        <v>0</v>
      </c>
      <c r="BH74" s="95" t="s">
        <v>221</v>
      </c>
      <c r="BI74" s="91">
        <f>BF74*0.05</f>
        <v>8.8575</v>
      </c>
      <c r="BJ74" s="91"/>
      <c r="BK74" s="101">
        <f t="shared" si="31"/>
        <v>185</v>
      </c>
      <c r="BL74" s="91"/>
    </row>
    <row r="75" s="159" customFormat="1" customHeight="1" spans="1:64">
      <c r="A75" s="91">
        <v>6123</v>
      </c>
      <c r="B75" s="91" t="s">
        <v>358</v>
      </c>
      <c r="C75" s="91">
        <v>546</v>
      </c>
      <c r="D75" s="91" t="s">
        <v>359</v>
      </c>
      <c r="E75" s="91" t="s">
        <v>215</v>
      </c>
      <c r="F75" s="91">
        <v>87</v>
      </c>
      <c r="G75" s="91">
        <v>105</v>
      </c>
      <c r="H75" s="91">
        <v>117</v>
      </c>
      <c r="I75" s="91">
        <v>3024.36</v>
      </c>
      <c r="J75" s="91">
        <f t="shared" si="23"/>
        <v>30</v>
      </c>
      <c r="K75" s="95" t="s">
        <v>216</v>
      </c>
      <c r="L75" s="91">
        <f t="shared" si="33"/>
        <v>181.4616</v>
      </c>
      <c r="M75" s="91">
        <v>53</v>
      </c>
      <c r="N75" s="91">
        <v>63</v>
      </c>
      <c r="O75" s="91">
        <v>54</v>
      </c>
      <c r="P75" s="91">
        <v>1797.19</v>
      </c>
      <c r="Q75" s="91">
        <f t="shared" si="24"/>
        <v>1</v>
      </c>
      <c r="R75" s="95" t="s">
        <v>221</v>
      </c>
      <c r="S75" s="91">
        <f>P75*0.06</f>
        <v>107.8314</v>
      </c>
      <c r="T75" s="91">
        <v>70</v>
      </c>
      <c r="U75" s="91">
        <v>84</v>
      </c>
      <c r="V75" s="91">
        <v>34</v>
      </c>
      <c r="W75" s="91">
        <v>2890.72</v>
      </c>
      <c r="X75" s="91">
        <f t="shared" si="25"/>
        <v>-36</v>
      </c>
      <c r="Y75" s="95" t="s">
        <v>217</v>
      </c>
      <c r="Z75" s="91">
        <f>W75*0.04</f>
        <v>115.6288</v>
      </c>
      <c r="AA75" s="91">
        <v>16</v>
      </c>
      <c r="AB75" s="91">
        <v>19</v>
      </c>
      <c r="AC75" s="91">
        <v>14</v>
      </c>
      <c r="AD75" s="91">
        <v>527</v>
      </c>
      <c r="AE75" s="91">
        <f t="shared" si="26"/>
        <v>-2</v>
      </c>
      <c r="AF75" s="95" t="s">
        <v>217</v>
      </c>
      <c r="AG75" s="91">
        <f>AD75*0.05</f>
        <v>26.35</v>
      </c>
      <c r="AH75" s="91">
        <v>15</v>
      </c>
      <c r="AI75" s="91">
        <v>18</v>
      </c>
      <c r="AJ75" s="91">
        <v>0</v>
      </c>
      <c r="AK75" s="91">
        <v>0</v>
      </c>
      <c r="AL75" s="91">
        <f t="shared" si="27"/>
        <v>-15</v>
      </c>
      <c r="AM75" s="95" t="s">
        <v>217</v>
      </c>
      <c r="AN75" s="91">
        <f>AK75*0.05</f>
        <v>0</v>
      </c>
      <c r="AO75" s="91">
        <v>13</v>
      </c>
      <c r="AP75" s="91">
        <v>16</v>
      </c>
      <c r="AQ75" s="91">
        <v>33</v>
      </c>
      <c r="AR75" s="91">
        <v>585.01</v>
      </c>
      <c r="AS75" s="91">
        <f t="shared" si="28"/>
        <v>20</v>
      </c>
      <c r="AT75" s="95" t="s">
        <v>216</v>
      </c>
      <c r="AU75" s="91">
        <f>AR75*0.08</f>
        <v>46.8008</v>
      </c>
      <c r="AV75" s="91">
        <v>6</v>
      </c>
      <c r="AW75" s="91">
        <v>7</v>
      </c>
      <c r="AX75" s="91">
        <v>4</v>
      </c>
      <c r="AY75" s="91">
        <v>78.24</v>
      </c>
      <c r="AZ75" s="91">
        <f t="shared" si="29"/>
        <v>-2</v>
      </c>
      <c r="BA75" s="95" t="s">
        <v>217</v>
      </c>
      <c r="BB75" s="91">
        <f>AY75*0.05</f>
        <v>3.912</v>
      </c>
      <c r="BC75" s="91">
        <v>17</v>
      </c>
      <c r="BD75" s="91">
        <v>19</v>
      </c>
      <c r="BE75" s="91">
        <v>22</v>
      </c>
      <c r="BF75" s="91">
        <v>634.8</v>
      </c>
      <c r="BG75" s="91">
        <f t="shared" si="30"/>
        <v>5</v>
      </c>
      <c r="BH75" s="95" t="s">
        <v>216</v>
      </c>
      <c r="BI75" s="91">
        <f>BF75*0.06</f>
        <v>38.088</v>
      </c>
      <c r="BJ75" s="91"/>
      <c r="BK75" s="101">
        <f t="shared" si="31"/>
        <v>520</v>
      </c>
      <c r="BL75" s="91"/>
    </row>
    <row r="76" s="159" customFormat="1" customHeight="1" spans="1:64">
      <c r="A76" s="91">
        <v>6232</v>
      </c>
      <c r="B76" s="91" t="s">
        <v>360</v>
      </c>
      <c r="C76" s="91">
        <v>594</v>
      </c>
      <c r="D76" s="91" t="s">
        <v>327</v>
      </c>
      <c r="E76" s="91" t="s">
        <v>241</v>
      </c>
      <c r="F76" s="91">
        <v>53</v>
      </c>
      <c r="G76" s="91">
        <v>64</v>
      </c>
      <c r="H76" s="91">
        <v>163</v>
      </c>
      <c r="I76" s="91">
        <v>3849.3</v>
      </c>
      <c r="J76" s="91">
        <f t="shared" si="23"/>
        <v>110</v>
      </c>
      <c r="K76" s="95" t="s">
        <v>216</v>
      </c>
      <c r="L76" s="91">
        <f t="shared" si="33"/>
        <v>230.958</v>
      </c>
      <c r="M76" s="91">
        <v>47</v>
      </c>
      <c r="N76" s="91">
        <v>57</v>
      </c>
      <c r="O76" s="91">
        <v>109</v>
      </c>
      <c r="P76" s="91">
        <v>2602.48</v>
      </c>
      <c r="Q76" s="91">
        <f t="shared" si="24"/>
        <v>62</v>
      </c>
      <c r="R76" s="95" t="s">
        <v>216</v>
      </c>
      <c r="S76" s="91">
        <f>P76*0.07</f>
        <v>182.1736</v>
      </c>
      <c r="T76" s="91">
        <v>52</v>
      </c>
      <c r="U76" s="91">
        <v>62</v>
      </c>
      <c r="V76" s="91">
        <v>62</v>
      </c>
      <c r="W76" s="91">
        <v>5221.2</v>
      </c>
      <c r="X76" s="91">
        <f t="shared" si="25"/>
        <v>10</v>
      </c>
      <c r="Y76" s="95" t="s">
        <v>216</v>
      </c>
      <c r="Z76" s="91">
        <f>W76*0.06</f>
        <v>313.272</v>
      </c>
      <c r="AA76" s="91">
        <v>13</v>
      </c>
      <c r="AB76" s="91">
        <v>16</v>
      </c>
      <c r="AC76" s="91">
        <v>14</v>
      </c>
      <c r="AD76" s="91">
        <v>527</v>
      </c>
      <c r="AE76" s="91">
        <f t="shared" si="26"/>
        <v>1</v>
      </c>
      <c r="AF76" s="95" t="s">
        <v>221</v>
      </c>
      <c r="AG76" s="91">
        <f>AD76*0.06</f>
        <v>31.62</v>
      </c>
      <c r="AH76" s="91">
        <v>16</v>
      </c>
      <c r="AI76" s="91">
        <v>19</v>
      </c>
      <c r="AJ76" s="91">
        <v>22</v>
      </c>
      <c r="AK76" s="91">
        <v>448.5</v>
      </c>
      <c r="AL76" s="91">
        <f t="shared" si="27"/>
        <v>6</v>
      </c>
      <c r="AM76" s="95" t="s">
        <v>216</v>
      </c>
      <c r="AN76" s="91">
        <f>AK76*0.07</f>
        <v>31.395</v>
      </c>
      <c r="AO76" s="91">
        <v>19</v>
      </c>
      <c r="AP76" s="91">
        <v>23</v>
      </c>
      <c r="AQ76" s="91">
        <v>29</v>
      </c>
      <c r="AR76" s="91">
        <v>483.33</v>
      </c>
      <c r="AS76" s="91">
        <f t="shared" si="28"/>
        <v>10</v>
      </c>
      <c r="AT76" s="95" t="s">
        <v>216</v>
      </c>
      <c r="AU76" s="91">
        <f>AR76*0.08</f>
        <v>38.6664</v>
      </c>
      <c r="AV76" s="91">
        <v>5</v>
      </c>
      <c r="AW76" s="91">
        <v>6</v>
      </c>
      <c r="AX76" s="91">
        <v>9</v>
      </c>
      <c r="AY76" s="91">
        <v>591.12</v>
      </c>
      <c r="AZ76" s="91">
        <f t="shared" si="29"/>
        <v>4</v>
      </c>
      <c r="BA76" s="95" t="s">
        <v>216</v>
      </c>
      <c r="BB76" s="91">
        <f>AY76*0.07</f>
        <v>41.3784</v>
      </c>
      <c r="BC76" s="91">
        <v>11</v>
      </c>
      <c r="BD76" s="91">
        <v>13</v>
      </c>
      <c r="BE76" s="91">
        <v>15</v>
      </c>
      <c r="BF76" s="91">
        <v>444.49</v>
      </c>
      <c r="BG76" s="91">
        <f t="shared" si="30"/>
        <v>4</v>
      </c>
      <c r="BH76" s="95" t="s">
        <v>216</v>
      </c>
      <c r="BI76" s="91">
        <f>BF76*0.06</f>
        <v>26.6694</v>
      </c>
      <c r="BJ76" s="91"/>
      <c r="BK76" s="101">
        <f t="shared" si="31"/>
        <v>896</v>
      </c>
      <c r="BL76" s="91"/>
    </row>
    <row r="77" s="159" customFormat="1" customHeight="1" spans="1:64">
      <c r="A77" s="91">
        <v>6301</v>
      </c>
      <c r="B77" s="91" t="s">
        <v>361</v>
      </c>
      <c r="C77" s="91">
        <v>54</v>
      </c>
      <c r="D77" s="91" t="s">
        <v>362</v>
      </c>
      <c r="E77" s="91" t="s">
        <v>220</v>
      </c>
      <c r="F77" s="91">
        <v>37</v>
      </c>
      <c r="G77" s="91">
        <v>44</v>
      </c>
      <c r="H77" s="91">
        <v>75</v>
      </c>
      <c r="I77" s="91">
        <v>1966.66</v>
      </c>
      <c r="J77" s="91">
        <f t="shared" si="23"/>
        <v>38</v>
      </c>
      <c r="K77" s="95" t="s">
        <v>216</v>
      </c>
      <c r="L77" s="91">
        <f t="shared" si="33"/>
        <v>117.9996</v>
      </c>
      <c r="M77" s="91">
        <v>28</v>
      </c>
      <c r="N77" s="91">
        <v>33</v>
      </c>
      <c r="O77" s="91">
        <v>49</v>
      </c>
      <c r="P77" s="91">
        <v>1803.77</v>
      </c>
      <c r="Q77" s="91">
        <f t="shared" si="24"/>
        <v>21</v>
      </c>
      <c r="R77" s="95" t="s">
        <v>216</v>
      </c>
      <c r="S77" s="91">
        <f>P77*0.07</f>
        <v>126.2639</v>
      </c>
      <c r="T77" s="91">
        <v>57</v>
      </c>
      <c r="U77" s="91">
        <v>68</v>
      </c>
      <c r="V77" s="91">
        <v>101</v>
      </c>
      <c r="W77" s="91">
        <v>10486.73</v>
      </c>
      <c r="X77" s="91">
        <f t="shared" si="25"/>
        <v>44</v>
      </c>
      <c r="Y77" s="95" t="s">
        <v>216</v>
      </c>
      <c r="Z77" s="91">
        <f>W77*0.06</f>
        <v>629.2038</v>
      </c>
      <c r="AA77" s="91">
        <v>16</v>
      </c>
      <c r="AB77" s="91">
        <v>19</v>
      </c>
      <c r="AC77" s="91">
        <v>11</v>
      </c>
      <c r="AD77" s="91">
        <v>379</v>
      </c>
      <c r="AE77" s="91">
        <f t="shared" si="26"/>
        <v>-5</v>
      </c>
      <c r="AF77" s="95" t="s">
        <v>217</v>
      </c>
      <c r="AG77" s="91">
        <f>AD77*0.05</f>
        <v>18.95</v>
      </c>
      <c r="AH77" s="91">
        <v>14</v>
      </c>
      <c r="AI77" s="91">
        <v>17</v>
      </c>
      <c r="AJ77" s="91">
        <v>0</v>
      </c>
      <c r="AK77" s="91">
        <v>0</v>
      </c>
      <c r="AL77" s="91">
        <f t="shared" si="27"/>
        <v>-14</v>
      </c>
      <c r="AM77" s="95" t="s">
        <v>217</v>
      </c>
      <c r="AN77" s="91">
        <f t="shared" ref="AN77:AN88" si="34">AK77*0.05</f>
        <v>0</v>
      </c>
      <c r="AO77" s="91">
        <v>12</v>
      </c>
      <c r="AP77" s="91">
        <v>14</v>
      </c>
      <c r="AQ77" s="91">
        <v>4</v>
      </c>
      <c r="AR77" s="91">
        <v>77.85</v>
      </c>
      <c r="AS77" s="91">
        <f t="shared" si="28"/>
        <v>-8</v>
      </c>
      <c r="AT77" s="95" t="s">
        <v>217</v>
      </c>
      <c r="AU77" s="91">
        <f>AR77*0.05</f>
        <v>3.8925</v>
      </c>
      <c r="AV77" s="91">
        <v>6</v>
      </c>
      <c r="AW77" s="91">
        <v>7</v>
      </c>
      <c r="AX77" s="91">
        <v>4</v>
      </c>
      <c r="AY77" s="91">
        <v>0.32</v>
      </c>
      <c r="AZ77" s="91">
        <f t="shared" si="29"/>
        <v>-2</v>
      </c>
      <c r="BA77" s="95" t="s">
        <v>217</v>
      </c>
      <c r="BB77" s="91">
        <f>AY77*0.05</f>
        <v>0.016</v>
      </c>
      <c r="BC77" s="91">
        <v>10</v>
      </c>
      <c r="BD77" s="91">
        <v>11</v>
      </c>
      <c r="BE77" s="91">
        <v>14</v>
      </c>
      <c r="BF77" s="91">
        <v>312.77</v>
      </c>
      <c r="BG77" s="91">
        <f t="shared" si="30"/>
        <v>4</v>
      </c>
      <c r="BH77" s="95" t="s">
        <v>216</v>
      </c>
      <c r="BI77" s="91">
        <f>BF77*0.06</f>
        <v>18.7662</v>
      </c>
      <c r="BJ77" s="91"/>
      <c r="BK77" s="101">
        <f t="shared" si="31"/>
        <v>915</v>
      </c>
      <c r="BL77" s="91"/>
    </row>
    <row r="78" s="159" customFormat="1" customHeight="1" spans="1:64">
      <c r="A78" s="91">
        <v>6823</v>
      </c>
      <c r="B78" s="91" t="s">
        <v>363</v>
      </c>
      <c r="C78" s="91">
        <v>720</v>
      </c>
      <c r="D78" s="91" t="s">
        <v>364</v>
      </c>
      <c r="E78" s="91" t="s">
        <v>215</v>
      </c>
      <c r="F78" s="91">
        <v>31</v>
      </c>
      <c r="G78" s="91">
        <v>38</v>
      </c>
      <c r="H78" s="91">
        <v>161</v>
      </c>
      <c r="I78" s="91">
        <v>3827.78</v>
      </c>
      <c r="J78" s="91">
        <f t="shared" si="23"/>
        <v>130</v>
      </c>
      <c r="K78" s="95" t="s">
        <v>216</v>
      </c>
      <c r="L78" s="91">
        <f t="shared" si="33"/>
        <v>229.6668</v>
      </c>
      <c r="M78" s="91">
        <v>29</v>
      </c>
      <c r="N78" s="91">
        <v>34</v>
      </c>
      <c r="O78" s="91">
        <v>73</v>
      </c>
      <c r="P78" s="91">
        <v>2177.38</v>
      </c>
      <c r="Q78" s="91">
        <f t="shared" si="24"/>
        <v>44</v>
      </c>
      <c r="R78" s="95" t="s">
        <v>216</v>
      </c>
      <c r="S78" s="91">
        <f>P78*0.07</f>
        <v>152.4166</v>
      </c>
      <c r="T78" s="91">
        <v>44</v>
      </c>
      <c r="U78" s="91">
        <v>53</v>
      </c>
      <c r="V78" s="91">
        <v>103.5</v>
      </c>
      <c r="W78" s="91">
        <v>8133.45</v>
      </c>
      <c r="X78" s="91">
        <f t="shared" si="25"/>
        <v>59.5</v>
      </c>
      <c r="Y78" s="95" t="s">
        <v>216</v>
      </c>
      <c r="Z78" s="91">
        <f>W78*0.06</f>
        <v>488.007</v>
      </c>
      <c r="AA78" s="91">
        <v>15</v>
      </c>
      <c r="AB78" s="91">
        <v>18</v>
      </c>
      <c r="AC78" s="91">
        <v>22</v>
      </c>
      <c r="AD78" s="91">
        <v>555.3</v>
      </c>
      <c r="AE78" s="91">
        <f t="shared" si="26"/>
        <v>7</v>
      </c>
      <c r="AF78" s="95" t="s">
        <v>216</v>
      </c>
      <c r="AG78" s="91">
        <f>AD78*0.08</f>
        <v>44.424</v>
      </c>
      <c r="AH78" s="91">
        <v>10</v>
      </c>
      <c r="AI78" s="91">
        <v>12</v>
      </c>
      <c r="AJ78" s="91">
        <v>0</v>
      </c>
      <c r="AK78" s="91">
        <v>0</v>
      </c>
      <c r="AL78" s="91">
        <f t="shared" si="27"/>
        <v>-10</v>
      </c>
      <c r="AM78" s="95" t="s">
        <v>217</v>
      </c>
      <c r="AN78" s="91">
        <f t="shared" si="34"/>
        <v>0</v>
      </c>
      <c r="AO78" s="91">
        <v>13</v>
      </c>
      <c r="AP78" s="91">
        <v>15</v>
      </c>
      <c r="AQ78" s="91">
        <v>40</v>
      </c>
      <c r="AR78" s="91">
        <v>538.15</v>
      </c>
      <c r="AS78" s="91">
        <f t="shared" si="28"/>
        <v>27</v>
      </c>
      <c r="AT78" s="95" t="s">
        <v>216</v>
      </c>
      <c r="AU78" s="91">
        <f>AR78*0.08</f>
        <v>43.052</v>
      </c>
      <c r="AV78" s="91">
        <v>3</v>
      </c>
      <c r="AW78" s="91">
        <v>4</v>
      </c>
      <c r="AX78" s="91">
        <v>5</v>
      </c>
      <c r="AY78" s="91">
        <v>315.09</v>
      </c>
      <c r="AZ78" s="91">
        <f t="shared" si="29"/>
        <v>2</v>
      </c>
      <c r="BA78" s="95" t="s">
        <v>216</v>
      </c>
      <c r="BB78" s="91">
        <f>AY78*0.07</f>
        <v>22.0563</v>
      </c>
      <c r="BC78" s="91">
        <v>11</v>
      </c>
      <c r="BD78" s="91">
        <v>13</v>
      </c>
      <c r="BE78" s="91">
        <v>33</v>
      </c>
      <c r="BF78" s="91">
        <v>835.71</v>
      </c>
      <c r="BG78" s="91">
        <f t="shared" si="30"/>
        <v>22</v>
      </c>
      <c r="BH78" s="95" t="s">
        <v>216</v>
      </c>
      <c r="BI78" s="91">
        <f>BF78*0.06</f>
        <v>50.1426</v>
      </c>
      <c r="BJ78" s="91"/>
      <c r="BK78" s="101">
        <f t="shared" si="31"/>
        <v>1030</v>
      </c>
      <c r="BL78" s="91"/>
    </row>
    <row r="79" s="159" customFormat="1" customHeight="1" spans="1:64">
      <c r="A79" s="91">
        <v>6884</v>
      </c>
      <c r="B79" s="91" t="s">
        <v>365</v>
      </c>
      <c r="C79" s="91">
        <v>54</v>
      </c>
      <c r="D79" s="91" t="s">
        <v>362</v>
      </c>
      <c r="E79" s="91" t="s">
        <v>215</v>
      </c>
      <c r="F79" s="91">
        <v>36</v>
      </c>
      <c r="G79" s="91">
        <v>44</v>
      </c>
      <c r="H79" s="91">
        <v>75</v>
      </c>
      <c r="I79" s="91">
        <v>1814.82</v>
      </c>
      <c r="J79" s="91">
        <f t="shared" si="23"/>
        <v>39</v>
      </c>
      <c r="K79" s="95" t="s">
        <v>216</v>
      </c>
      <c r="L79" s="91">
        <f t="shared" si="33"/>
        <v>108.8892</v>
      </c>
      <c r="M79" s="91">
        <v>27</v>
      </c>
      <c r="N79" s="91">
        <v>34</v>
      </c>
      <c r="O79" s="91">
        <v>39</v>
      </c>
      <c r="P79" s="91">
        <v>940.95</v>
      </c>
      <c r="Q79" s="91">
        <f t="shared" si="24"/>
        <v>12</v>
      </c>
      <c r="R79" s="95" t="s">
        <v>216</v>
      </c>
      <c r="S79" s="91">
        <f>P79*0.07</f>
        <v>65.8665</v>
      </c>
      <c r="T79" s="91">
        <v>56</v>
      </c>
      <c r="U79" s="91">
        <v>68</v>
      </c>
      <c r="V79" s="91">
        <v>42</v>
      </c>
      <c r="W79" s="91">
        <v>3917.99</v>
      </c>
      <c r="X79" s="91">
        <f t="shared" si="25"/>
        <v>-14</v>
      </c>
      <c r="Y79" s="95" t="s">
        <v>217</v>
      </c>
      <c r="Z79" s="91">
        <f>W79*0.04</f>
        <v>156.7196</v>
      </c>
      <c r="AA79" s="91">
        <v>15</v>
      </c>
      <c r="AB79" s="91">
        <v>18</v>
      </c>
      <c r="AC79" s="91">
        <v>4</v>
      </c>
      <c r="AD79" s="91">
        <v>156</v>
      </c>
      <c r="AE79" s="91">
        <f t="shared" si="26"/>
        <v>-11</v>
      </c>
      <c r="AF79" s="95" t="s">
        <v>217</v>
      </c>
      <c r="AG79" s="91">
        <f>AD79*0.05</f>
        <v>7.8</v>
      </c>
      <c r="AH79" s="91">
        <v>14</v>
      </c>
      <c r="AI79" s="91">
        <v>16</v>
      </c>
      <c r="AJ79" s="91">
        <v>0</v>
      </c>
      <c r="AK79" s="91">
        <v>0</v>
      </c>
      <c r="AL79" s="91">
        <f t="shared" si="27"/>
        <v>-14</v>
      </c>
      <c r="AM79" s="95" t="s">
        <v>217</v>
      </c>
      <c r="AN79" s="91">
        <f t="shared" si="34"/>
        <v>0</v>
      </c>
      <c r="AO79" s="91">
        <v>11</v>
      </c>
      <c r="AP79" s="91">
        <v>13</v>
      </c>
      <c r="AQ79" s="91">
        <v>7</v>
      </c>
      <c r="AR79" s="91">
        <v>110.5</v>
      </c>
      <c r="AS79" s="91">
        <f t="shared" si="28"/>
        <v>-4</v>
      </c>
      <c r="AT79" s="95" t="s">
        <v>217</v>
      </c>
      <c r="AU79" s="91">
        <f>AR79*0.05</f>
        <v>5.525</v>
      </c>
      <c r="AV79" s="91">
        <v>5</v>
      </c>
      <c r="AW79" s="91">
        <v>6</v>
      </c>
      <c r="AX79" s="91">
        <v>2</v>
      </c>
      <c r="AY79" s="91">
        <v>198</v>
      </c>
      <c r="AZ79" s="91">
        <f t="shared" si="29"/>
        <v>-3</v>
      </c>
      <c r="BA79" s="95" t="s">
        <v>217</v>
      </c>
      <c r="BB79" s="91">
        <f t="shared" ref="BB79:BB94" si="35">AY79*0.05</f>
        <v>9.9</v>
      </c>
      <c r="BC79" s="91">
        <v>9</v>
      </c>
      <c r="BD79" s="91">
        <v>11</v>
      </c>
      <c r="BE79" s="91">
        <v>10</v>
      </c>
      <c r="BF79" s="91">
        <v>286.01</v>
      </c>
      <c r="BG79" s="91">
        <f t="shared" si="30"/>
        <v>1</v>
      </c>
      <c r="BH79" s="95" t="s">
        <v>221</v>
      </c>
      <c r="BI79" s="91">
        <f>BF79*0.05</f>
        <v>14.3005</v>
      </c>
      <c r="BJ79" s="91"/>
      <c r="BK79" s="101">
        <f t="shared" si="31"/>
        <v>369</v>
      </c>
      <c r="BL79" s="91"/>
    </row>
    <row r="80" s="159" customFormat="1" customHeight="1" spans="1:64">
      <c r="A80" s="91">
        <v>7317</v>
      </c>
      <c r="B80" s="91" t="s">
        <v>366</v>
      </c>
      <c r="C80" s="91">
        <v>385</v>
      </c>
      <c r="D80" s="91" t="s">
        <v>367</v>
      </c>
      <c r="E80" s="91" t="s">
        <v>368</v>
      </c>
      <c r="F80" s="91">
        <v>40</v>
      </c>
      <c r="G80" s="91">
        <v>48</v>
      </c>
      <c r="H80" s="91">
        <v>102</v>
      </c>
      <c r="I80" s="91">
        <v>2489.55</v>
      </c>
      <c r="J80" s="91">
        <f t="shared" si="23"/>
        <v>62</v>
      </c>
      <c r="K80" s="95" t="s">
        <v>216</v>
      </c>
      <c r="L80" s="91">
        <f t="shared" si="33"/>
        <v>149.373</v>
      </c>
      <c r="M80" s="91">
        <v>43</v>
      </c>
      <c r="N80" s="91">
        <v>51</v>
      </c>
      <c r="O80" s="91">
        <v>39</v>
      </c>
      <c r="P80" s="91">
        <v>3066.47</v>
      </c>
      <c r="Q80" s="91">
        <f t="shared" si="24"/>
        <v>-4</v>
      </c>
      <c r="R80" s="95" t="s">
        <v>217</v>
      </c>
      <c r="S80" s="91">
        <f>P80*0.05</f>
        <v>153.3235</v>
      </c>
      <c r="T80" s="91">
        <v>61</v>
      </c>
      <c r="U80" s="91">
        <v>73</v>
      </c>
      <c r="V80" s="91">
        <v>99</v>
      </c>
      <c r="W80" s="91">
        <v>8612.17</v>
      </c>
      <c r="X80" s="91">
        <f t="shared" si="25"/>
        <v>38</v>
      </c>
      <c r="Y80" s="95" t="s">
        <v>216</v>
      </c>
      <c r="Z80" s="91">
        <f>W80*0.06</f>
        <v>516.7302</v>
      </c>
      <c r="AA80" s="91">
        <v>18</v>
      </c>
      <c r="AB80" s="91">
        <v>22</v>
      </c>
      <c r="AC80" s="91">
        <v>6</v>
      </c>
      <c r="AD80" s="91">
        <v>217</v>
      </c>
      <c r="AE80" s="91">
        <f t="shared" si="26"/>
        <v>-12</v>
      </c>
      <c r="AF80" s="95" t="s">
        <v>217</v>
      </c>
      <c r="AG80" s="91">
        <f>AD80*0.05</f>
        <v>10.85</v>
      </c>
      <c r="AH80" s="91">
        <v>18</v>
      </c>
      <c r="AI80" s="91">
        <v>21</v>
      </c>
      <c r="AJ80" s="91">
        <v>0</v>
      </c>
      <c r="AK80" s="91">
        <v>0</v>
      </c>
      <c r="AL80" s="91">
        <f t="shared" si="27"/>
        <v>-18</v>
      </c>
      <c r="AM80" s="95" t="s">
        <v>217</v>
      </c>
      <c r="AN80" s="91">
        <f t="shared" si="34"/>
        <v>0</v>
      </c>
      <c r="AO80" s="91">
        <v>16</v>
      </c>
      <c r="AP80" s="91">
        <v>19</v>
      </c>
      <c r="AQ80" s="91">
        <v>26</v>
      </c>
      <c r="AR80" s="91">
        <v>387.48</v>
      </c>
      <c r="AS80" s="91">
        <f t="shared" si="28"/>
        <v>10</v>
      </c>
      <c r="AT80" s="95" t="s">
        <v>216</v>
      </c>
      <c r="AU80" s="91">
        <f>AR80*0.08</f>
        <v>30.9984</v>
      </c>
      <c r="AV80" s="91">
        <v>7</v>
      </c>
      <c r="AW80" s="91">
        <v>7</v>
      </c>
      <c r="AX80" s="91">
        <v>6</v>
      </c>
      <c r="AY80" s="91">
        <v>396.03</v>
      </c>
      <c r="AZ80" s="91">
        <f t="shared" si="29"/>
        <v>-1</v>
      </c>
      <c r="BA80" s="95" t="s">
        <v>217</v>
      </c>
      <c r="BB80" s="91">
        <f t="shared" si="35"/>
        <v>19.8015</v>
      </c>
      <c r="BC80" s="91">
        <v>12</v>
      </c>
      <c r="BD80" s="91">
        <v>13</v>
      </c>
      <c r="BE80" s="91">
        <v>10</v>
      </c>
      <c r="BF80" s="91">
        <v>289.7</v>
      </c>
      <c r="BG80" s="91">
        <f t="shared" si="30"/>
        <v>-2</v>
      </c>
      <c r="BH80" s="95" t="s">
        <v>217</v>
      </c>
      <c r="BI80" s="91">
        <f>BF80*0.04</f>
        <v>11.588</v>
      </c>
      <c r="BJ80" s="91">
        <f>BG80*1</f>
        <v>-2</v>
      </c>
      <c r="BK80" s="101">
        <f t="shared" si="31"/>
        <v>893</v>
      </c>
      <c r="BL80" s="91">
        <f>BJ80</f>
        <v>-2</v>
      </c>
    </row>
    <row r="81" s="159" customFormat="1" customHeight="1" spans="1:64">
      <c r="A81" s="91">
        <v>7645</v>
      </c>
      <c r="B81" s="91" t="s">
        <v>369</v>
      </c>
      <c r="C81" s="91">
        <v>111400</v>
      </c>
      <c r="D81" s="91" t="s">
        <v>267</v>
      </c>
      <c r="E81" s="91" t="s">
        <v>220</v>
      </c>
      <c r="F81" s="91">
        <v>55</v>
      </c>
      <c r="G81" s="91">
        <v>65</v>
      </c>
      <c r="H81" s="91">
        <v>46</v>
      </c>
      <c r="I81" s="91">
        <v>1107.83</v>
      </c>
      <c r="J81" s="91">
        <f t="shared" si="23"/>
        <v>-9</v>
      </c>
      <c r="K81" s="95" t="s">
        <v>217</v>
      </c>
      <c r="L81" s="91">
        <f>I81*0.04</f>
        <v>44.3132</v>
      </c>
      <c r="M81" s="91">
        <v>24</v>
      </c>
      <c r="N81" s="91">
        <v>28</v>
      </c>
      <c r="O81" s="91">
        <v>35</v>
      </c>
      <c r="P81" s="91">
        <v>1245.4</v>
      </c>
      <c r="Q81" s="91">
        <f t="shared" si="24"/>
        <v>11</v>
      </c>
      <c r="R81" s="95" t="s">
        <v>216</v>
      </c>
      <c r="S81" s="91">
        <f>P81*0.07</f>
        <v>87.178</v>
      </c>
      <c r="T81" s="91">
        <v>35</v>
      </c>
      <c r="U81" s="91">
        <v>42</v>
      </c>
      <c r="V81" s="91">
        <v>46</v>
      </c>
      <c r="W81" s="91">
        <v>4202.94</v>
      </c>
      <c r="X81" s="91">
        <f t="shared" si="25"/>
        <v>11</v>
      </c>
      <c r="Y81" s="95" t="s">
        <v>216</v>
      </c>
      <c r="Z81" s="91">
        <f>W81*0.06</f>
        <v>252.1764</v>
      </c>
      <c r="AA81" s="91">
        <v>10</v>
      </c>
      <c r="AB81" s="91">
        <v>12</v>
      </c>
      <c r="AC81" s="91">
        <v>6</v>
      </c>
      <c r="AD81" s="91">
        <v>215</v>
      </c>
      <c r="AE81" s="91">
        <f t="shared" si="26"/>
        <v>-4</v>
      </c>
      <c r="AF81" s="95" t="s">
        <v>217</v>
      </c>
      <c r="AG81" s="91">
        <f>AD81*0.05</f>
        <v>10.75</v>
      </c>
      <c r="AH81" s="91">
        <v>14</v>
      </c>
      <c r="AI81" s="91">
        <v>16</v>
      </c>
      <c r="AJ81" s="91">
        <v>0</v>
      </c>
      <c r="AK81" s="91">
        <v>0</v>
      </c>
      <c r="AL81" s="91">
        <f t="shared" si="27"/>
        <v>-14</v>
      </c>
      <c r="AM81" s="95" t="s">
        <v>217</v>
      </c>
      <c r="AN81" s="91">
        <f t="shared" si="34"/>
        <v>0</v>
      </c>
      <c r="AO81" s="91">
        <v>14</v>
      </c>
      <c r="AP81" s="91">
        <v>17</v>
      </c>
      <c r="AQ81" s="91">
        <v>8</v>
      </c>
      <c r="AR81" s="91">
        <v>122.24</v>
      </c>
      <c r="AS81" s="91">
        <f t="shared" si="28"/>
        <v>-6</v>
      </c>
      <c r="AT81" s="95" t="s">
        <v>217</v>
      </c>
      <c r="AU81" s="91">
        <f>AR81*0.05</f>
        <v>6.112</v>
      </c>
      <c r="AV81" s="91">
        <v>8</v>
      </c>
      <c r="AW81" s="91">
        <v>9</v>
      </c>
      <c r="AX81" s="91">
        <v>3</v>
      </c>
      <c r="AY81" s="91">
        <v>195</v>
      </c>
      <c r="AZ81" s="91">
        <f t="shared" si="29"/>
        <v>-5</v>
      </c>
      <c r="BA81" s="95" t="s">
        <v>217</v>
      </c>
      <c r="BB81" s="91">
        <f t="shared" si="35"/>
        <v>9.75</v>
      </c>
      <c r="BC81" s="91">
        <v>14</v>
      </c>
      <c r="BD81" s="91">
        <v>16</v>
      </c>
      <c r="BE81" s="91">
        <v>30</v>
      </c>
      <c r="BF81" s="91">
        <v>901.03</v>
      </c>
      <c r="BG81" s="91">
        <f t="shared" si="30"/>
        <v>16</v>
      </c>
      <c r="BH81" s="95" t="s">
        <v>216</v>
      </c>
      <c r="BI81" s="91">
        <f>BF81*0.06</f>
        <v>54.0618</v>
      </c>
      <c r="BJ81" s="91"/>
      <c r="BK81" s="101">
        <f t="shared" si="31"/>
        <v>464</v>
      </c>
      <c r="BL81" s="91"/>
    </row>
    <row r="82" s="159" customFormat="1" customHeight="1" spans="1:64">
      <c r="A82" s="91">
        <v>7687</v>
      </c>
      <c r="B82" s="91" t="s">
        <v>370</v>
      </c>
      <c r="C82" s="91">
        <v>549</v>
      </c>
      <c r="D82" s="91" t="s">
        <v>353</v>
      </c>
      <c r="E82" s="91" t="s">
        <v>220</v>
      </c>
      <c r="F82" s="91">
        <v>31</v>
      </c>
      <c r="G82" s="91">
        <v>38</v>
      </c>
      <c r="H82" s="91">
        <v>37</v>
      </c>
      <c r="I82" s="91">
        <v>1021.39</v>
      </c>
      <c r="J82" s="91">
        <f t="shared" si="23"/>
        <v>6</v>
      </c>
      <c r="K82" s="95" t="s">
        <v>221</v>
      </c>
      <c r="L82" s="91">
        <f>I82*0.05</f>
        <v>51.0695</v>
      </c>
      <c r="M82" s="91">
        <v>31</v>
      </c>
      <c r="N82" s="91">
        <v>38</v>
      </c>
      <c r="O82" s="91">
        <v>51</v>
      </c>
      <c r="P82" s="91">
        <v>1857.83</v>
      </c>
      <c r="Q82" s="91">
        <f t="shared" si="24"/>
        <v>20</v>
      </c>
      <c r="R82" s="95" t="s">
        <v>216</v>
      </c>
      <c r="S82" s="91">
        <f>P82*0.07</f>
        <v>130.0481</v>
      </c>
      <c r="T82" s="91">
        <v>35</v>
      </c>
      <c r="U82" s="91">
        <v>42</v>
      </c>
      <c r="V82" s="91">
        <v>50</v>
      </c>
      <c r="W82" s="91">
        <v>4592.69</v>
      </c>
      <c r="X82" s="91">
        <f t="shared" si="25"/>
        <v>15</v>
      </c>
      <c r="Y82" s="95" t="s">
        <v>216</v>
      </c>
      <c r="Z82" s="91">
        <f>W82*0.06</f>
        <v>275.5614</v>
      </c>
      <c r="AA82" s="91">
        <v>15</v>
      </c>
      <c r="AB82" s="91">
        <v>18</v>
      </c>
      <c r="AC82" s="91">
        <v>8</v>
      </c>
      <c r="AD82" s="91">
        <v>237.17</v>
      </c>
      <c r="AE82" s="91">
        <f t="shared" si="26"/>
        <v>-7</v>
      </c>
      <c r="AF82" s="95" t="s">
        <v>217</v>
      </c>
      <c r="AG82" s="91">
        <f>AD82*0.05</f>
        <v>11.8585</v>
      </c>
      <c r="AH82" s="91">
        <v>10</v>
      </c>
      <c r="AI82" s="91">
        <v>13</v>
      </c>
      <c r="AJ82" s="91">
        <v>0</v>
      </c>
      <c r="AK82" s="91">
        <v>0</v>
      </c>
      <c r="AL82" s="91">
        <f t="shared" si="27"/>
        <v>-10</v>
      </c>
      <c r="AM82" s="95" t="s">
        <v>217</v>
      </c>
      <c r="AN82" s="91">
        <f t="shared" si="34"/>
        <v>0</v>
      </c>
      <c r="AO82" s="91">
        <v>13</v>
      </c>
      <c r="AP82" s="91">
        <v>15</v>
      </c>
      <c r="AQ82" s="91">
        <v>12</v>
      </c>
      <c r="AR82" s="91">
        <v>216.03</v>
      </c>
      <c r="AS82" s="91">
        <f t="shared" si="28"/>
        <v>-1</v>
      </c>
      <c r="AT82" s="95" t="s">
        <v>217</v>
      </c>
      <c r="AU82" s="91">
        <f>AR82*0.05</f>
        <v>10.8015</v>
      </c>
      <c r="AV82" s="91">
        <v>4</v>
      </c>
      <c r="AW82" s="91">
        <v>4</v>
      </c>
      <c r="AX82" s="91">
        <v>2</v>
      </c>
      <c r="AY82" s="91">
        <v>0.16</v>
      </c>
      <c r="AZ82" s="91">
        <f t="shared" si="29"/>
        <v>-2</v>
      </c>
      <c r="BA82" s="95" t="s">
        <v>217</v>
      </c>
      <c r="BB82" s="91">
        <f t="shared" si="35"/>
        <v>0.008</v>
      </c>
      <c r="BC82" s="91">
        <v>10</v>
      </c>
      <c r="BD82" s="91">
        <v>12</v>
      </c>
      <c r="BE82" s="91">
        <v>19</v>
      </c>
      <c r="BF82" s="91">
        <v>534.81</v>
      </c>
      <c r="BG82" s="91">
        <f t="shared" si="30"/>
        <v>9</v>
      </c>
      <c r="BH82" s="95" t="s">
        <v>216</v>
      </c>
      <c r="BI82" s="91">
        <f>BF82*0.06</f>
        <v>32.0886</v>
      </c>
      <c r="BJ82" s="91"/>
      <c r="BK82" s="101">
        <f t="shared" si="31"/>
        <v>511</v>
      </c>
      <c r="BL82" s="91"/>
    </row>
    <row r="83" s="159" customFormat="1" customHeight="1" spans="1:64">
      <c r="A83" s="91">
        <v>7279</v>
      </c>
      <c r="B83" s="91" t="s">
        <v>371</v>
      </c>
      <c r="C83" s="91">
        <v>114685</v>
      </c>
      <c r="D83" s="91" t="s">
        <v>248</v>
      </c>
      <c r="E83" s="91" t="s">
        <v>241</v>
      </c>
      <c r="F83" s="91">
        <v>31</v>
      </c>
      <c r="G83" s="91">
        <v>37</v>
      </c>
      <c r="H83" s="91">
        <v>13</v>
      </c>
      <c r="I83" s="91">
        <v>345.71</v>
      </c>
      <c r="J83" s="91">
        <f t="shared" si="23"/>
        <v>-18</v>
      </c>
      <c r="K83" s="95" t="s">
        <v>217</v>
      </c>
      <c r="L83" s="91">
        <f>I83*0.04</f>
        <v>13.8284</v>
      </c>
      <c r="M83" s="91">
        <v>18</v>
      </c>
      <c r="N83" s="91">
        <v>21</v>
      </c>
      <c r="O83" s="91">
        <v>30</v>
      </c>
      <c r="P83" s="91">
        <v>1773.5</v>
      </c>
      <c r="Q83" s="91">
        <f t="shared" si="24"/>
        <v>12</v>
      </c>
      <c r="R83" s="95" t="s">
        <v>216</v>
      </c>
      <c r="S83" s="91">
        <f>P83*0.07</f>
        <v>124.145</v>
      </c>
      <c r="T83" s="91">
        <v>29</v>
      </c>
      <c r="U83" s="91">
        <v>35</v>
      </c>
      <c r="V83" s="91">
        <v>22</v>
      </c>
      <c r="W83" s="91">
        <v>1467.61</v>
      </c>
      <c r="X83" s="91">
        <f t="shared" si="25"/>
        <v>-7</v>
      </c>
      <c r="Y83" s="95" t="s">
        <v>217</v>
      </c>
      <c r="Z83" s="91">
        <f>W83*0.04</f>
        <v>58.7044</v>
      </c>
      <c r="AA83" s="91">
        <v>3</v>
      </c>
      <c r="AB83" s="91">
        <v>4</v>
      </c>
      <c r="AC83" s="91">
        <v>10</v>
      </c>
      <c r="AD83" s="91">
        <v>328.36</v>
      </c>
      <c r="AE83" s="91">
        <f t="shared" si="26"/>
        <v>7</v>
      </c>
      <c r="AF83" s="95" t="s">
        <v>216</v>
      </c>
      <c r="AG83" s="91">
        <f>AD83*0.08</f>
        <v>26.2688</v>
      </c>
      <c r="AH83" s="91">
        <v>10</v>
      </c>
      <c r="AI83" s="91">
        <v>12</v>
      </c>
      <c r="AJ83" s="91">
        <v>0</v>
      </c>
      <c r="AK83" s="91">
        <v>0</v>
      </c>
      <c r="AL83" s="91">
        <f t="shared" si="27"/>
        <v>-10</v>
      </c>
      <c r="AM83" s="95" t="s">
        <v>217</v>
      </c>
      <c r="AN83" s="91">
        <f t="shared" si="34"/>
        <v>0</v>
      </c>
      <c r="AO83" s="91">
        <v>10</v>
      </c>
      <c r="AP83" s="91">
        <v>12</v>
      </c>
      <c r="AQ83" s="91">
        <v>1</v>
      </c>
      <c r="AR83" s="91">
        <v>21</v>
      </c>
      <c r="AS83" s="91">
        <f t="shared" si="28"/>
        <v>-9</v>
      </c>
      <c r="AT83" s="95" t="s">
        <v>217</v>
      </c>
      <c r="AU83" s="91">
        <f>AR83*0.05</f>
        <v>1.05</v>
      </c>
      <c r="AV83" s="91">
        <v>5</v>
      </c>
      <c r="AW83" s="91">
        <v>6</v>
      </c>
      <c r="AX83" s="91">
        <v>1</v>
      </c>
      <c r="AY83" s="91">
        <v>0.08</v>
      </c>
      <c r="AZ83" s="91">
        <f t="shared" si="29"/>
        <v>-4</v>
      </c>
      <c r="BA83" s="95" t="s">
        <v>217</v>
      </c>
      <c r="BB83" s="91">
        <f t="shared" si="35"/>
        <v>0.004</v>
      </c>
      <c r="BC83" s="91">
        <v>13</v>
      </c>
      <c r="BD83" s="91">
        <v>15</v>
      </c>
      <c r="BE83" s="91">
        <v>14</v>
      </c>
      <c r="BF83" s="91">
        <v>349.2</v>
      </c>
      <c r="BG83" s="91">
        <f t="shared" si="30"/>
        <v>1</v>
      </c>
      <c r="BH83" s="95" t="s">
        <v>221</v>
      </c>
      <c r="BI83" s="91">
        <f>BF83*0.05</f>
        <v>17.46</v>
      </c>
      <c r="BJ83" s="91"/>
      <c r="BK83" s="101">
        <f t="shared" si="31"/>
        <v>241</v>
      </c>
      <c r="BL83" s="91"/>
    </row>
    <row r="84" s="159" customFormat="1" customHeight="1" spans="1:64">
      <c r="A84" s="91">
        <v>7917</v>
      </c>
      <c r="B84" s="91" t="s">
        <v>372</v>
      </c>
      <c r="C84" s="91">
        <v>515</v>
      </c>
      <c r="D84" s="91" t="s">
        <v>373</v>
      </c>
      <c r="E84" s="91" t="s">
        <v>220</v>
      </c>
      <c r="F84" s="91">
        <v>35</v>
      </c>
      <c r="G84" s="91">
        <v>42</v>
      </c>
      <c r="H84" s="91">
        <v>51</v>
      </c>
      <c r="I84" s="91">
        <v>1395.53</v>
      </c>
      <c r="J84" s="91">
        <f t="shared" si="23"/>
        <v>16</v>
      </c>
      <c r="K84" s="95" t="s">
        <v>216</v>
      </c>
      <c r="L84" s="91">
        <f t="shared" ref="L84:L90" si="36">I84*0.06</f>
        <v>83.7318</v>
      </c>
      <c r="M84" s="91">
        <v>37</v>
      </c>
      <c r="N84" s="91">
        <v>44</v>
      </c>
      <c r="O84" s="91">
        <v>31</v>
      </c>
      <c r="P84" s="91">
        <v>1945.16</v>
      </c>
      <c r="Q84" s="91">
        <f t="shared" si="24"/>
        <v>-6</v>
      </c>
      <c r="R84" s="95" t="s">
        <v>217</v>
      </c>
      <c r="S84" s="91">
        <f>P84*0.05</f>
        <v>97.258</v>
      </c>
      <c r="T84" s="91">
        <v>54</v>
      </c>
      <c r="U84" s="91">
        <v>64</v>
      </c>
      <c r="V84" s="91">
        <v>25</v>
      </c>
      <c r="W84" s="91">
        <v>2774.48</v>
      </c>
      <c r="X84" s="91">
        <f t="shared" si="25"/>
        <v>-29</v>
      </c>
      <c r="Y84" s="95" t="s">
        <v>217</v>
      </c>
      <c r="Z84" s="91">
        <f>W84*0.04</f>
        <v>110.9792</v>
      </c>
      <c r="AA84" s="91">
        <v>13</v>
      </c>
      <c r="AB84" s="91">
        <v>15</v>
      </c>
      <c r="AC84" s="91">
        <v>2</v>
      </c>
      <c r="AD84" s="91">
        <v>82</v>
      </c>
      <c r="AE84" s="91">
        <f t="shared" si="26"/>
        <v>-11</v>
      </c>
      <c r="AF84" s="95" t="s">
        <v>217</v>
      </c>
      <c r="AG84" s="91">
        <f>AD84*0.05</f>
        <v>4.1</v>
      </c>
      <c r="AH84" s="91">
        <v>16</v>
      </c>
      <c r="AI84" s="91">
        <v>19</v>
      </c>
      <c r="AJ84" s="91">
        <v>0</v>
      </c>
      <c r="AK84" s="91">
        <v>0</v>
      </c>
      <c r="AL84" s="91">
        <f t="shared" si="27"/>
        <v>-16</v>
      </c>
      <c r="AM84" s="95" t="s">
        <v>217</v>
      </c>
      <c r="AN84" s="91">
        <f t="shared" si="34"/>
        <v>0</v>
      </c>
      <c r="AO84" s="91">
        <v>15</v>
      </c>
      <c r="AP84" s="91">
        <v>18</v>
      </c>
      <c r="AQ84" s="91">
        <v>28</v>
      </c>
      <c r="AR84" s="91">
        <v>510.89</v>
      </c>
      <c r="AS84" s="91">
        <f t="shared" si="28"/>
        <v>13</v>
      </c>
      <c r="AT84" s="95" t="s">
        <v>216</v>
      </c>
      <c r="AU84" s="91">
        <f>AR84*0.08</f>
        <v>40.8712</v>
      </c>
      <c r="AV84" s="91">
        <v>5</v>
      </c>
      <c r="AW84" s="91">
        <v>6</v>
      </c>
      <c r="AX84" s="91">
        <v>0</v>
      </c>
      <c r="AY84" s="91">
        <v>0</v>
      </c>
      <c r="AZ84" s="91">
        <f t="shared" si="29"/>
        <v>-5</v>
      </c>
      <c r="BA84" s="95" t="s">
        <v>217</v>
      </c>
      <c r="BB84" s="91">
        <f t="shared" si="35"/>
        <v>0</v>
      </c>
      <c r="BC84" s="91">
        <v>11</v>
      </c>
      <c r="BD84" s="91">
        <v>13</v>
      </c>
      <c r="BE84" s="91">
        <v>10</v>
      </c>
      <c r="BF84" s="91">
        <v>291.5</v>
      </c>
      <c r="BG84" s="91">
        <f t="shared" si="30"/>
        <v>-1</v>
      </c>
      <c r="BH84" s="95" t="s">
        <v>217</v>
      </c>
      <c r="BI84" s="91">
        <f>BF84*0.04</f>
        <v>11.66</v>
      </c>
      <c r="BJ84" s="91">
        <f>BG84*1</f>
        <v>-1</v>
      </c>
      <c r="BK84" s="101">
        <f t="shared" si="31"/>
        <v>349</v>
      </c>
      <c r="BL84" s="91">
        <f>BJ84</f>
        <v>-1</v>
      </c>
    </row>
    <row r="85" s="159" customFormat="1" customHeight="1" spans="1:64">
      <c r="A85" s="91">
        <v>7369</v>
      </c>
      <c r="B85" s="91" t="s">
        <v>374</v>
      </c>
      <c r="C85" s="91">
        <v>105396</v>
      </c>
      <c r="D85" s="91" t="s">
        <v>375</v>
      </c>
      <c r="E85" s="91" t="s">
        <v>215</v>
      </c>
      <c r="F85" s="91">
        <v>42.72</v>
      </c>
      <c r="G85" s="91">
        <v>51.36</v>
      </c>
      <c r="H85" s="91">
        <v>65</v>
      </c>
      <c r="I85" s="91">
        <v>1993.15</v>
      </c>
      <c r="J85" s="91">
        <f t="shared" si="23"/>
        <v>22.28</v>
      </c>
      <c r="K85" s="95" t="s">
        <v>216</v>
      </c>
      <c r="L85" s="91">
        <f t="shared" si="36"/>
        <v>119.589</v>
      </c>
      <c r="M85" s="91">
        <v>33.63</v>
      </c>
      <c r="N85" s="91">
        <v>40.45</v>
      </c>
      <c r="O85" s="91">
        <v>33</v>
      </c>
      <c r="P85" s="91">
        <v>1012.16</v>
      </c>
      <c r="Q85" s="91">
        <f t="shared" si="24"/>
        <v>-0.630000000000003</v>
      </c>
      <c r="R85" s="95" t="s">
        <v>217</v>
      </c>
      <c r="S85" s="91">
        <f>P85*0.05</f>
        <v>50.608</v>
      </c>
      <c r="T85" s="91">
        <v>25.45</v>
      </c>
      <c r="U85" s="91">
        <v>30.45</v>
      </c>
      <c r="V85" s="91">
        <v>52</v>
      </c>
      <c r="W85" s="91">
        <v>4043.61</v>
      </c>
      <c r="X85" s="91">
        <f t="shared" si="25"/>
        <v>26.55</v>
      </c>
      <c r="Y85" s="95" t="s">
        <v>216</v>
      </c>
      <c r="Z85" s="91">
        <f>W85*0.06</f>
        <v>242.6166</v>
      </c>
      <c r="AA85" s="91">
        <v>10</v>
      </c>
      <c r="AB85" s="91">
        <v>11.81</v>
      </c>
      <c r="AC85" s="91">
        <v>3</v>
      </c>
      <c r="AD85" s="91">
        <v>115.17</v>
      </c>
      <c r="AE85" s="91">
        <f t="shared" si="26"/>
        <v>-7</v>
      </c>
      <c r="AF85" s="95" t="s">
        <v>217</v>
      </c>
      <c r="AG85" s="91">
        <f>AD85*0.05</f>
        <v>5.7585</v>
      </c>
      <c r="AH85" s="91">
        <v>9.54</v>
      </c>
      <c r="AI85" s="91">
        <v>11.36</v>
      </c>
      <c r="AJ85" s="91">
        <v>0</v>
      </c>
      <c r="AK85" s="91">
        <v>0</v>
      </c>
      <c r="AL85" s="91">
        <f t="shared" si="27"/>
        <v>-9.54</v>
      </c>
      <c r="AM85" s="95" t="s">
        <v>217</v>
      </c>
      <c r="AN85" s="91">
        <f t="shared" si="34"/>
        <v>0</v>
      </c>
      <c r="AO85" s="91">
        <v>17.27</v>
      </c>
      <c r="AP85" s="91">
        <v>20.9</v>
      </c>
      <c r="AQ85" s="91">
        <v>3</v>
      </c>
      <c r="AR85" s="91">
        <v>50.68</v>
      </c>
      <c r="AS85" s="91">
        <f t="shared" si="28"/>
        <v>-14.27</v>
      </c>
      <c r="AT85" s="95" t="s">
        <v>217</v>
      </c>
      <c r="AU85" s="91">
        <f>AR85*0.05</f>
        <v>2.534</v>
      </c>
      <c r="AV85" s="91">
        <v>4.5</v>
      </c>
      <c r="AW85" s="91">
        <v>5.4</v>
      </c>
      <c r="AX85" s="91">
        <v>3</v>
      </c>
      <c r="AY85" s="91">
        <v>198.16</v>
      </c>
      <c r="AZ85" s="91">
        <f t="shared" si="29"/>
        <v>-1.5</v>
      </c>
      <c r="BA85" s="95" t="s">
        <v>217</v>
      </c>
      <c r="BB85" s="91">
        <f t="shared" si="35"/>
        <v>9.908</v>
      </c>
      <c r="BC85" s="91">
        <v>15.45</v>
      </c>
      <c r="BD85" s="91">
        <v>18.18</v>
      </c>
      <c r="BE85" s="91">
        <v>7</v>
      </c>
      <c r="BF85" s="91">
        <v>195.1</v>
      </c>
      <c r="BG85" s="91">
        <f t="shared" si="30"/>
        <v>-8.45</v>
      </c>
      <c r="BH85" s="95" t="s">
        <v>217</v>
      </c>
      <c r="BI85" s="91">
        <f>BF85*0.04</f>
        <v>7.804</v>
      </c>
      <c r="BJ85" s="91">
        <f>BG85*1</f>
        <v>-8.45</v>
      </c>
      <c r="BK85" s="101">
        <f t="shared" si="31"/>
        <v>439</v>
      </c>
      <c r="BL85" s="91">
        <f>BJ85</f>
        <v>-8.45</v>
      </c>
    </row>
    <row r="86" s="159" customFormat="1" customHeight="1" spans="1:64">
      <c r="A86" s="91">
        <v>7707</v>
      </c>
      <c r="B86" s="91" t="s">
        <v>376</v>
      </c>
      <c r="C86" s="91">
        <v>115971</v>
      </c>
      <c r="D86" s="91" t="s">
        <v>377</v>
      </c>
      <c r="E86" s="91" t="s">
        <v>378</v>
      </c>
      <c r="F86" s="91">
        <v>40</v>
      </c>
      <c r="G86" s="91">
        <v>49</v>
      </c>
      <c r="H86" s="91">
        <v>53</v>
      </c>
      <c r="I86" s="91">
        <v>1246.06</v>
      </c>
      <c r="J86" s="91">
        <f t="shared" si="23"/>
        <v>13</v>
      </c>
      <c r="K86" s="95" t="s">
        <v>216</v>
      </c>
      <c r="L86" s="91">
        <f t="shared" si="36"/>
        <v>74.7636</v>
      </c>
      <c r="M86" s="91">
        <v>25</v>
      </c>
      <c r="N86" s="91">
        <v>29</v>
      </c>
      <c r="O86" s="91">
        <v>14</v>
      </c>
      <c r="P86" s="91">
        <v>363.68</v>
      </c>
      <c r="Q86" s="91">
        <f t="shared" si="24"/>
        <v>-11</v>
      </c>
      <c r="R86" s="95" t="s">
        <v>217</v>
      </c>
      <c r="S86" s="91">
        <f>P86*0.05</f>
        <v>18.184</v>
      </c>
      <c r="T86" s="91">
        <v>27</v>
      </c>
      <c r="U86" s="91">
        <v>32</v>
      </c>
      <c r="V86" s="91">
        <v>12</v>
      </c>
      <c r="W86" s="91">
        <v>696.45</v>
      </c>
      <c r="X86" s="91">
        <f t="shared" si="25"/>
        <v>-15</v>
      </c>
      <c r="Y86" s="95" t="s">
        <v>217</v>
      </c>
      <c r="Z86" s="91">
        <f>W86*0.04</f>
        <v>27.858</v>
      </c>
      <c r="AA86" s="91">
        <v>9</v>
      </c>
      <c r="AB86" s="91">
        <v>10</v>
      </c>
      <c r="AC86" s="91">
        <v>6</v>
      </c>
      <c r="AD86" s="91">
        <v>204.65</v>
      </c>
      <c r="AE86" s="91">
        <f t="shared" si="26"/>
        <v>-3</v>
      </c>
      <c r="AF86" s="95" t="s">
        <v>217</v>
      </c>
      <c r="AG86" s="91">
        <f>AD86*0.05</f>
        <v>10.2325</v>
      </c>
      <c r="AH86" s="91">
        <v>9</v>
      </c>
      <c r="AI86" s="91">
        <v>10</v>
      </c>
      <c r="AJ86" s="91">
        <v>6</v>
      </c>
      <c r="AK86" s="91">
        <v>71.59</v>
      </c>
      <c r="AL86" s="91">
        <f t="shared" si="27"/>
        <v>-3</v>
      </c>
      <c r="AM86" s="95" t="s">
        <v>217</v>
      </c>
      <c r="AN86" s="91">
        <f t="shared" si="34"/>
        <v>3.5795</v>
      </c>
      <c r="AO86" s="91">
        <v>16</v>
      </c>
      <c r="AP86" s="91">
        <v>19</v>
      </c>
      <c r="AQ86" s="91">
        <v>0</v>
      </c>
      <c r="AR86" s="91">
        <v>0</v>
      </c>
      <c r="AS86" s="91">
        <f t="shared" si="28"/>
        <v>-16</v>
      </c>
      <c r="AT86" s="95" t="s">
        <v>217</v>
      </c>
      <c r="AU86" s="91">
        <f>AR86*0.05</f>
        <v>0</v>
      </c>
      <c r="AV86" s="91">
        <v>4</v>
      </c>
      <c r="AW86" s="91">
        <v>4</v>
      </c>
      <c r="AX86" s="91">
        <v>0</v>
      </c>
      <c r="AY86" s="91">
        <v>0</v>
      </c>
      <c r="AZ86" s="91">
        <f t="shared" si="29"/>
        <v>-4</v>
      </c>
      <c r="BA86" s="95" t="s">
        <v>217</v>
      </c>
      <c r="BB86" s="91">
        <f t="shared" si="35"/>
        <v>0</v>
      </c>
      <c r="BC86" s="91">
        <v>9</v>
      </c>
      <c r="BD86" s="91">
        <v>11</v>
      </c>
      <c r="BE86" s="91">
        <v>5</v>
      </c>
      <c r="BF86" s="91">
        <v>137.99</v>
      </c>
      <c r="BG86" s="91">
        <f t="shared" si="30"/>
        <v>-4</v>
      </c>
      <c r="BH86" s="95" t="s">
        <v>217</v>
      </c>
      <c r="BI86" s="91">
        <f>BF86*0.04</f>
        <v>5.5196</v>
      </c>
      <c r="BJ86" s="91">
        <f>BG86*1</f>
        <v>-4</v>
      </c>
      <c r="BK86" s="101">
        <f t="shared" si="31"/>
        <v>140</v>
      </c>
      <c r="BL86" s="91">
        <f>BJ86</f>
        <v>-4</v>
      </c>
    </row>
    <row r="87" s="159" customFormat="1" customHeight="1" spans="1:64">
      <c r="A87" s="91">
        <v>7006</v>
      </c>
      <c r="B87" s="91" t="s">
        <v>379</v>
      </c>
      <c r="C87" s="91">
        <v>515</v>
      </c>
      <c r="D87" s="91" t="s">
        <v>373</v>
      </c>
      <c r="E87" s="91" t="s">
        <v>215</v>
      </c>
      <c r="F87" s="91">
        <v>32</v>
      </c>
      <c r="G87" s="91">
        <v>38</v>
      </c>
      <c r="H87" s="91">
        <v>44</v>
      </c>
      <c r="I87" s="91">
        <v>1193.96</v>
      </c>
      <c r="J87" s="91">
        <f t="shared" si="23"/>
        <v>12</v>
      </c>
      <c r="K87" s="95" t="s">
        <v>216</v>
      </c>
      <c r="L87" s="91">
        <f t="shared" si="36"/>
        <v>71.6376</v>
      </c>
      <c r="M87" s="91">
        <v>33</v>
      </c>
      <c r="N87" s="91">
        <v>40</v>
      </c>
      <c r="O87" s="91">
        <v>23</v>
      </c>
      <c r="P87" s="91">
        <v>1034.47</v>
      </c>
      <c r="Q87" s="91">
        <f t="shared" si="24"/>
        <v>-10</v>
      </c>
      <c r="R87" s="95" t="s">
        <v>217</v>
      </c>
      <c r="S87" s="91">
        <f>P87*0.05</f>
        <v>51.7235</v>
      </c>
      <c r="T87" s="91">
        <v>47</v>
      </c>
      <c r="U87" s="91">
        <v>58</v>
      </c>
      <c r="V87" s="91">
        <v>35</v>
      </c>
      <c r="W87" s="91">
        <v>3278.85</v>
      </c>
      <c r="X87" s="91">
        <f t="shared" si="25"/>
        <v>-12</v>
      </c>
      <c r="Y87" s="95" t="s">
        <v>217</v>
      </c>
      <c r="Z87" s="91">
        <f>W87*0.04</f>
        <v>131.154</v>
      </c>
      <c r="AA87" s="91">
        <v>11</v>
      </c>
      <c r="AB87" s="91">
        <v>14</v>
      </c>
      <c r="AC87" s="91">
        <v>2</v>
      </c>
      <c r="AD87" s="91">
        <v>82</v>
      </c>
      <c r="AE87" s="91">
        <f t="shared" si="26"/>
        <v>-9</v>
      </c>
      <c r="AF87" s="95" t="s">
        <v>217</v>
      </c>
      <c r="AG87" s="91">
        <f>AD87*0.05</f>
        <v>4.1</v>
      </c>
      <c r="AH87" s="91">
        <v>14</v>
      </c>
      <c r="AI87" s="91">
        <v>17</v>
      </c>
      <c r="AJ87" s="91">
        <v>0</v>
      </c>
      <c r="AK87" s="91">
        <v>0</v>
      </c>
      <c r="AL87" s="91">
        <f t="shared" si="27"/>
        <v>-14</v>
      </c>
      <c r="AM87" s="95" t="s">
        <v>217</v>
      </c>
      <c r="AN87" s="91">
        <f t="shared" si="34"/>
        <v>0</v>
      </c>
      <c r="AO87" s="91">
        <v>14</v>
      </c>
      <c r="AP87" s="91">
        <v>17</v>
      </c>
      <c r="AQ87" s="91">
        <v>16</v>
      </c>
      <c r="AR87" s="91">
        <v>275.42</v>
      </c>
      <c r="AS87" s="91">
        <f t="shared" si="28"/>
        <v>2</v>
      </c>
      <c r="AT87" s="95" t="s">
        <v>221</v>
      </c>
      <c r="AU87" s="91">
        <f>AR87*0.06</f>
        <v>16.5252</v>
      </c>
      <c r="AV87" s="91">
        <v>5</v>
      </c>
      <c r="AW87" s="91">
        <v>6</v>
      </c>
      <c r="AX87" s="91">
        <v>0</v>
      </c>
      <c r="AY87" s="91">
        <v>0</v>
      </c>
      <c r="AZ87" s="91">
        <f t="shared" si="29"/>
        <v>-5</v>
      </c>
      <c r="BA87" s="95" t="s">
        <v>217</v>
      </c>
      <c r="BB87" s="91">
        <f t="shared" si="35"/>
        <v>0</v>
      </c>
      <c r="BC87" s="91">
        <v>10</v>
      </c>
      <c r="BD87" s="91">
        <v>11</v>
      </c>
      <c r="BE87" s="91">
        <v>11</v>
      </c>
      <c r="BF87" s="91">
        <v>311.54</v>
      </c>
      <c r="BG87" s="91">
        <f t="shared" si="30"/>
        <v>1</v>
      </c>
      <c r="BH87" s="95" t="s">
        <v>216</v>
      </c>
      <c r="BI87" s="91">
        <f>BF87*0.06</f>
        <v>18.6924</v>
      </c>
      <c r="BJ87" s="91"/>
      <c r="BK87" s="101">
        <f t="shared" si="31"/>
        <v>294</v>
      </c>
      <c r="BL87" s="91"/>
    </row>
    <row r="88" s="159" customFormat="1" customHeight="1" spans="1:64">
      <c r="A88" s="91">
        <v>7011</v>
      </c>
      <c r="B88" s="91" t="s">
        <v>380</v>
      </c>
      <c r="C88" s="91">
        <v>721</v>
      </c>
      <c r="D88" s="91" t="s">
        <v>381</v>
      </c>
      <c r="E88" s="91" t="s">
        <v>215</v>
      </c>
      <c r="F88" s="91">
        <v>41</v>
      </c>
      <c r="G88" s="91">
        <v>49</v>
      </c>
      <c r="H88" s="91">
        <v>122</v>
      </c>
      <c r="I88" s="91">
        <v>3271.92</v>
      </c>
      <c r="J88" s="91">
        <f t="shared" si="23"/>
        <v>81</v>
      </c>
      <c r="K88" s="95" t="s">
        <v>216</v>
      </c>
      <c r="L88" s="91">
        <f t="shared" si="36"/>
        <v>196.3152</v>
      </c>
      <c r="M88" s="91">
        <v>37</v>
      </c>
      <c r="N88" s="91">
        <v>44</v>
      </c>
      <c r="O88" s="91">
        <v>78</v>
      </c>
      <c r="P88" s="91">
        <v>2353.05</v>
      </c>
      <c r="Q88" s="91">
        <f t="shared" si="24"/>
        <v>41</v>
      </c>
      <c r="R88" s="95" t="s">
        <v>216</v>
      </c>
      <c r="S88" s="91">
        <f>P88*0.07</f>
        <v>164.7135</v>
      </c>
      <c r="T88" s="91">
        <v>49</v>
      </c>
      <c r="U88" s="91">
        <v>58</v>
      </c>
      <c r="V88" s="91">
        <v>35</v>
      </c>
      <c r="W88" s="91">
        <v>2820.53</v>
      </c>
      <c r="X88" s="91">
        <f t="shared" si="25"/>
        <v>-14</v>
      </c>
      <c r="Y88" s="95" t="s">
        <v>217</v>
      </c>
      <c r="Z88" s="91">
        <f>W88*0.04</f>
        <v>112.8212</v>
      </c>
      <c r="AA88" s="91">
        <v>13</v>
      </c>
      <c r="AB88" s="91">
        <v>15</v>
      </c>
      <c r="AC88" s="91">
        <v>8</v>
      </c>
      <c r="AD88" s="91">
        <v>261</v>
      </c>
      <c r="AE88" s="91">
        <f t="shared" si="26"/>
        <v>-5</v>
      </c>
      <c r="AF88" s="95" t="s">
        <v>217</v>
      </c>
      <c r="AG88" s="91">
        <f>AD88*0.05</f>
        <v>13.05</v>
      </c>
      <c r="AH88" s="91">
        <v>12</v>
      </c>
      <c r="AI88" s="91">
        <v>14</v>
      </c>
      <c r="AJ88" s="91">
        <v>0</v>
      </c>
      <c r="AK88" s="91">
        <v>0</v>
      </c>
      <c r="AL88" s="91">
        <f t="shared" si="27"/>
        <v>-12</v>
      </c>
      <c r="AM88" s="95" t="s">
        <v>217</v>
      </c>
      <c r="AN88" s="91">
        <f t="shared" si="34"/>
        <v>0</v>
      </c>
      <c r="AO88" s="91">
        <v>15</v>
      </c>
      <c r="AP88" s="91">
        <v>17</v>
      </c>
      <c r="AQ88" s="91">
        <v>25</v>
      </c>
      <c r="AR88" s="91">
        <v>490.25</v>
      </c>
      <c r="AS88" s="91">
        <f t="shared" si="28"/>
        <v>10</v>
      </c>
      <c r="AT88" s="95" t="s">
        <v>216</v>
      </c>
      <c r="AU88" s="91">
        <f>AR88*0.08</f>
        <v>39.22</v>
      </c>
      <c r="AV88" s="91">
        <v>5</v>
      </c>
      <c r="AW88" s="91">
        <v>6</v>
      </c>
      <c r="AX88" s="91">
        <v>3</v>
      </c>
      <c r="AY88" s="91">
        <v>198.08</v>
      </c>
      <c r="AZ88" s="91">
        <f t="shared" si="29"/>
        <v>-2</v>
      </c>
      <c r="BA88" s="95" t="s">
        <v>217</v>
      </c>
      <c r="BB88" s="91">
        <f t="shared" si="35"/>
        <v>9.904</v>
      </c>
      <c r="BC88" s="91">
        <v>9</v>
      </c>
      <c r="BD88" s="91">
        <v>10</v>
      </c>
      <c r="BE88" s="91">
        <v>20</v>
      </c>
      <c r="BF88" s="91">
        <v>607.3</v>
      </c>
      <c r="BG88" s="91">
        <f t="shared" si="30"/>
        <v>11</v>
      </c>
      <c r="BH88" s="95" t="s">
        <v>216</v>
      </c>
      <c r="BI88" s="91">
        <f>BF88*0.06</f>
        <v>36.438</v>
      </c>
      <c r="BJ88" s="91"/>
      <c r="BK88" s="101">
        <f t="shared" si="31"/>
        <v>572</v>
      </c>
      <c r="BL88" s="91"/>
    </row>
    <row r="89" s="159" customFormat="1" customHeight="1" spans="1:64">
      <c r="A89" s="91">
        <v>7050</v>
      </c>
      <c r="B89" s="91" t="s">
        <v>382</v>
      </c>
      <c r="C89" s="91">
        <v>712</v>
      </c>
      <c r="D89" s="91" t="s">
        <v>383</v>
      </c>
      <c r="E89" s="91" t="s">
        <v>215</v>
      </c>
      <c r="F89" s="91">
        <v>78</v>
      </c>
      <c r="G89" s="91">
        <v>94</v>
      </c>
      <c r="H89" s="91">
        <v>125</v>
      </c>
      <c r="I89" s="91">
        <v>3336.65</v>
      </c>
      <c r="J89" s="91">
        <f t="shared" si="23"/>
        <v>47</v>
      </c>
      <c r="K89" s="95" t="s">
        <v>216</v>
      </c>
      <c r="L89" s="91">
        <f t="shared" si="36"/>
        <v>200.199</v>
      </c>
      <c r="M89" s="91">
        <v>42</v>
      </c>
      <c r="N89" s="91">
        <v>51</v>
      </c>
      <c r="O89" s="91">
        <v>60</v>
      </c>
      <c r="P89" s="91">
        <v>2391.01</v>
      </c>
      <c r="Q89" s="91">
        <f t="shared" si="24"/>
        <v>18</v>
      </c>
      <c r="R89" s="95" t="s">
        <v>216</v>
      </c>
      <c r="S89" s="91">
        <f>P89*0.07</f>
        <v>167.3707</v>
      </c>
      <c r="T89" s="91">
        <v>60</v>
      </c>
      <c r="U89" s="91">
        <v>72</v>
      </c>
      <c r="V89" s="91">
        <v>44</v>
      </c>
      <c r="W89" s="91">
        <v>3787.64</v>
      </c>
      <c r="X89" s="91">
        <f t="shared" si="25"/>
        <v>-16</v>
      </c>
      <c r="Y89" s="95" t="s">
        <v>217</v>
      </c>
      <c r="Z89" s="91">
        <f>W89*0.04</f>
        <v>151.5056</v>
      </c>
      <c r="AA89" s="91">
        <v>12</v>
      </c>
      <c r="AB89" s="91">
        <v>15</v>
      </c>
      <c r="AC89" s="91">
        <v>14</v>
      </c>
      <c r="AD89" s="91">
        <v>551</v>
      </c>
      <c r="AE89" s="91">
        <f t="shared" si="26"/>
        <v>2</v>
      </c>
      <c r="AF89" s="95" t="s">
        <v>221</v>
      </c>
      <c r="AG89" s="91">
        <f>AD89*0.06</f>
        <v>33.06</v>
      </c>
      <c r="AH89" s="91">
        <v>13</v>
      </c>
      <c r="AI89" s="91">
        <v>16</v>
      </c>
      <c r="AJ89" s="91">
        <v>18</v>
      </c>
      <c r="AK89" s="91">
        <v>330.26</v>
      </c>
      <c r="AL89" s="91">
        <f t="shared" si="27"/>
        <v>5</v>
      </c>
      <c r="AM89" s="95" t="s">
        <v>216</v>
      </c>
      <c r="AN89" s="91">
        <f>AK89*0.07</f>
        <v>23.1182</v>
      </c>
      <c r="AO89" s="91">
        <v>12</v>
      </c>
      <c r="AP89" s="91">
        <v>14</v>
      </c>
      <c r="AQ89" s="91">
        <v>11</v>
      </c>
      <c r="AR89" s="91">
        <v>227.87</v>
      </c>
      <c r="AS89" s="91">
        <f t="shared" si="28"/>
        <v>-1</v>
      </c>
      <c r="AT89" s="95" t="s">
        <v>217</v>
      </c>
      <c r="AU89" s="91">
        <f>AR89*0.05</f>
        <v>11.3935</v>
      </c>
      <c r="AV89" s="91">
        <v>4</v>
      </c>
      <c r="AW89" s="91">
        <v>5</v>
      </c>
      <c r="AX89" s="91">
        <v>1</v>
      </c>
      <c r="AY89" s="91">
        <v>0.08</v>
      </c>
      <c r="AZ89" s="91">
        <f t="shared" si="29"/>
        <v>-3</v>
      </c>
      <c r="BA89" s="95" t="s">
        <v>217</v>
      </c>
      <c r="BB89" s="91">
        <f t="shared" si="35"/>
        <v>0.004</v>
      </c>
      <c r="BC89" s="91">
        <v>14</v>
      </c>
      <c r="BD89" s="91">
        <v>17</v>
      </c>
      <c r="BE89" s="91">
        <v>16</v>
      </c>
      <c r="BF89" s="91">
        <v>483.75</v>
      </c>
      <c r="BG89" s="91">
        <f t="shared" si="30"/>
        <v>2</v>
      </c>
      <c r="BH89" s="95" t="s">
        <v>221</v>
      </c>
      <c r="BI89" s="91">
        <f>BF89*0.05</f>
        <v>24.1875</v>
      </c>
      <c r="BJ89" s="91"/>
      <c r="BK89" s="101">
        <f t="shared" si="31"/>
        <v>611</v>
      </c>
      <c r="BL89" s="91"/>
    </row>
    <row r="90" s="159" customFormat="1" customHeight="1" spans="1:64">
      <c r="A90" s="91">
        <v>7379</v>
      </c>
      <c r="B90" s="91" t="s">
        <v>384</v>
      </c>
      <c r="C90" s="91">
        <v>54</v>
      </c>
      <c r="D90" s="91" t="s">
        <v>362</v>
      </c>
      <c r="E90" s="91" t="s">
        <v>220</v>
      </c>
      <c r="F90" s="91">
        <v>37</v>
      </c>
      <c r="G90" s="91">
        <v>44</v>
      </c>
      <c r="H90" s="91">
        <v>74</v>
      </c>
      <c r="I90" s="91">
        <v>1843.3</v>
      </c>
      <c r="J90" s="91">
        <f t="shared" si="23"/>
        <v>37</v>
      </c>
      <c r="K90" s="95" t="s">
        <v>216</v>
      </c>
      <c r="L90" s="91">
        <f t="shared" si="36"/>
        <v>110.598</v>
      </c>
      <c r="M90" s="91">
        <v>28</v>
      </c>
      <c r="N90" s="91">
        <v>33</v>
      </c>
      <c r="O90" s="91">
        <v>74</v>
      </c>
      <c r="P90" s="91">
        <v>4100.57</v>
      </c>
      <c r="Q90" s="91">
        <f t="shared" si="24"/>
        <v>46</v>
      </c>
      <c r="R90" s="95" t="s">
        <v>216</v>
      </c>
      <c r="S90" s="91">
        <f>P90*0.07</f>
        <v>287.0399</v>
      </c>
      <c r="T90" s="91">
        <v>57</v>
      </c>
      <c r="U90" s="91">
        <v>68</v>
      </c>
      <c r="V90" s="91">
        <v>97</v>
      </c>
      <c r="W90" s="91">
        <v>10519.15</v>
      </c>
      <c r="X90" s="91">
        <f t="shared" si="25"/>
        <v>40</v>
      </c>
      <c r="Y90" s="95" t="s">
        <v>216</v>
      </c>
      <c r="Z90" s="91">
        <f>W90*0.06</f>
        <v>631.149</v>
      </c>
      <c r="AA90" s="91">
        <v>16</v>
      </c>
      <c r="AB90" s="91">
        <v>19</v>
      </c>
      <c r="AC90" s="91">
        <v>10</v>
      </c>
      <c r="AD90" s="91">
        <v>329.93</v>
      </c>
      <c r="AE90" s="91">
        <f t="shared" si="26"/>
        <v>-6</v>
      </c>
      <c r="AF90" s="95" t="s">
        <v>217</v>
      </c>
      <c r="AG90" s="91">
        <f>AD90*0.05</f>
        <v>16.4965</v>
      </c>
      <c r="AH90" s="91">
        <v>14</v>
      </c>
      <c r="AI90" s="91">
        <v>17</v>
      </c>
      <c r="AJ90" s="91">
        <v>0</v>
      </c>
      <c r="AK90" s="91">
        <v>0</v>
      </c>
      <c r="AL90" s="91">
        <f t="shared" si="27"/>
        <v>-14</v>
      </c>
      <c r="AM90" s="95" t="s">
        <v>217</v>
      </c>
      <c r="AN90" s="91">
        <f t="shared" ref="AN90:AN96" si="37">AK90*0.05</f>
        <v>0</v>
      </c>
      <c r="AO90" s="91">
        <v>12</v>
      </c>
      <c r="AP90" s="91">
        <v>14</v>
      </c>
      <c r="AQ90" s="91">
        <v>4</v>
      </c>
      <c r="AR90" s="91">
        <v>61</v>
      </c>
      <c r="AS90" s="91">
        <f t="shared" si="28"/>
        <v>-8</v>
      </c>
      <c r="AT90" s="95" t="s">
        <v>217</v>
      </c>
      <c r="AU90" s="91">
        <f>AR90*0.05</f>
        <v>3.05</v>
      </c>
      <c r="AV90" s="91">
        <v>6</v>
      </c>
      <c r="AW90" s="91">
        <v>7</v>
      </c>
      <c r="AX90" s="91">
        <v>3</v>
      </c>
      <c r="AY90" s="91">
        <v>117.08</v>
      </c>
      <c r="AZ90" s="91">
        <f t="shared" si="29"/>
        <v>-3</v>
      </c>
      <c r="BA90" s="95" t="s">
        <v>217</v>
      </c>
      <c r="BB90" s="91">
        <f t="shared" si="35"/>
        <v>5.854</v>
      </c>
      <c r="BC90" s="91">
        <v>10</v>
      </c>
      <c r="BD90" s="91">
        <v>11</v>
      </c>
      <c r="BE90" s="91">
        <v>11</v>
      </c>
      <c r="BF90" s="91">
        <v>318.44</v>
      </c>
      <c r="BG90" s="91">
        <f t="shared" si="30"/>
        <v>1</v>
      </c>
      <c r="BH90" s="95" t="s">
        <v>216</v>
      </c>
      <c r="BI90" s="91">
        <f>BF90*0.06</f>
        <v>19.1064</v>
      </c>
      <c r="BJ90" s="91"/>
      <c r="BK90" s="101">
        <f t="shared" si="31"/>
        <v>1073</v>
      </c>
      <c r="BL90" s="91"/>
    </row>
    <row r="91" s="159" customFormat="1" customHeight="1" spans="1:64">
      <c r="A91" s="91">
        <v>7388</v>
      </c>
      <c r="B91" s="91" t="s">
        <v>385</v>
      </c>
      <c r="C91" s="91">
        <v>107658</v>
      </c>
      <c r="D91" s="91" t="s">
        <v>281</v>
      </c>
      <c r="E91" s="91" t="s">
        <v>215</v>
      </c>
      <c r="F91" s="91">
        <v>68</v>
      </c>
      <c r="G91" s="91">
        <v>82</v>
      </c>
      <c r="H91" s="91">
        <v>44</v>
      </c>
      <c r="I91" s="91">
        <v>981.03</v>
      </c>
      <c r="J91" s="91">
        <f t="shared" si="23"/>
        <v>-24</v>
      </c>
      <c r="K91" s="95" t="s">
        <v>217</v>
      </c>
      <c r="L91" s="91">
        <f>I91*0.04</f>
        <v>39.2412</v>
      </c>
      <c r="M91" s="91">
        <v>65</v>
      </c>
      <c r="N91" s="91">
        <v>79</v>
      </c>
      <c r="O91" s="91">
        <v>37</v>
      </c>
      <c r="P91" s="91">
        <v>783.21</v>
      </c>
      <c r="Q91" s="91">
        <f t="shared" si="24"/>
        <v>-28</v>
      </c>
      <c r="R91" s="95" t="s">
        <v>217</v>
      </c>
      <c r="S91" s="91">
        <f>P91*0.05</f>
        <v>39.1605</v>
      </c>
      <c r="T91" s="91">
        <v>74</v>
      </c>
      <c r="U91" s="91">
        <v>89</v>
      </c>
      <c r="V91" s="91">
        <v>28</v>
      </c>
      <c r="W91" s="91">
        <v>1991.03</v>
      </c>
      <c r="X91" s="91">
        <f t="shared" si="25"/>
        <v>-46</v>
      </c>
      <c r="Y91" s="95" t="s">
        <v>217</v>
      </c>
      <c r="Z91" s="91">
        <f>W91*0.04</f>
        <v>79.6412</v>
      </c>
      <c r="AA91" s="91">
        <v>16</v>
      </c>
      <c r="AB91" s="91">
        <v>19</v>
      </c>
      <c r="AC91" s="91">
        <v>16</v>
      </c>
      <c r="AD91" s="91">
        <v>525</v>
      </c>
      <c r="AE91" s="91">
        <f t="shared" si="26"/>
        <v>0</v>
      </c>
      <c r="AF91" s="95" t="s">
        <v>221</v>
      </c>
      <c r="AG91" s="91">
        <f>AD91*0.06</f>
        <v>31.5</v>
      </c>
      <c r="AH91" s="91">
        <v>16</v>
      </c>
      <c r="AI91" s="91">
        <v>20</v>
      </c>
      <c r="AJ91" s="91">
        <v>15</v>
      </c>
      <c r="AK91" s="91">
        <v>299</v>
      </c>
      <c r="AL91" s="91">
        <f t="shared" si="27"/>
        <v>-1</v>
      </c>
      <c r="AM91" s="95" t="s">
        <v>217</v>
      </c>
      <c r="AN91" s="91">
        <f t="shared" si="37"/>
        <v>14.95</v>
      </c>
      <c r="AO91" s="91">
        <v>16</v>
      </c>
      <c r="AP91" s="91">
        <v>19</v>
      </c>
      <c r="AQ91" s="91">
        <v>25</v>
      </c>
      <c r="AR91" s="91">
        <v>386.46</v>
      </c>
      <c r="AS91" s="91">
        <f t="shared" si="28"/>
        <v>9</v>
      </c>
      <c r="AT91" s="95" t="s">
        <v>216</v>
      </c>
      <c r="AU91" s="91">
        <f>AR91*0.08</f>
        <v>30.9168</v>
      </c>
      <c r="AV91" s="91">
        <v>7</v>
      </c>
      <c r="AW91" s="91">
        <v>9</v>
      </c>
      <c r="AX91" s="91">
        <v>3</v>
      </c>
      <c r="AY91" s="91">
        <v>61</v>
      </c>
      <c r="AZ91" s="91">
        <f t="shared" si="29"/>
        <v>-4</v>
      </c>
      <c r="BA91" s="95" t="s">
        <v>217</v>
      </c>
      <c r="BB91" s="91">
        <f t="shared" si="35"/>
        <v>3.05</v>
      </c>
      <c r="BC91" s="91">
        <v>13</v>
      </c>
      <c r="BD91" s="91">
        <v>15</v>
      </c>
      <c r="BE91" s="91">
        <v>20</v>
      </c>
      <c r="BF91" s="91">
        <v>531.66</v>
      </c>
      <c r="BG91" s="91">
        <f t="shared" si="30"/>
        <v>7</v>
      </c>
      <c r="BH91" s="95" t="s">
        <v>216</v>
      </c>
      <c r="BI91" s="91">
        <f>BF91*0.06</f>
        <v>31.8996</v>
      </c>
      <c r="BJ91" s="91"/>
      <c r="BK91" s="101">
        <f t="shared" si="31"/>
        <v>270</v>
      </c>
      <c r="BL91" s="91"/>
    </row>
    <row r="92" s="159" customFormat="1" customHeight="1" spans="1:64">
      <c r="A92" s="91">
        <v>7666</v>
      </c>
      <c r="B92" s="91" t="s">
        <v>386</v>
      </c>
      <c r="C92" s="91">
        <v>103199</v>
      </c>
      <c r="D92" s="91" t="s">
        <v>387</v>
      </c>
      <c r="E92" s="91" t="s">
        <v>388</v>
      </c>
      <c r="F92" s="91">
        <v>31</v>
      </c>
      <c r="G92" s="91">
        <v>38</v>
      </c>
      <c r="H92" s="91">
        <v>31</v>
      </c>
      <c r="I92" s="91">
        <v>776.44</v>
      </c>
      <c r="J92" s="91">
        <f t="shared" si="23"/>
        <v>0</v>
      </c>
      <c r="K92" s="95" t="s">
        <v>221</v>
      </c>
      <c r="L92" s="91">
        <f>I92*0.05</f>
        <v>38.822</v>
      </c>
      <c r="M92" s="91">
        <v>30</v>
      </c>
      <c r="N92" s="91">
        <v>36</v>
      </c>
      <c r="O92" s="91">
        <v>21</v>
      </c>
      <c r="P92" s="91">
        <v>885.26</v>
      </c>
      <c r="Q92" s="91">
        <f t="shared" si="24"/>
        <v>-9</v>
      </c>
      <c r="R92" s="95" t="s">
        <v>217</v>
      </c>
      <c r="S92" s="91">
        <f>P92*0.05</f>
        <v>44.263</v>
      </c>
      <c r="T92" s="91">
        <v>40</v>
      </c>
      <c r="U92" s="91">
        <v>48</v>
      </c>
      <c r="V92" s="91">
        <v>14</v>
      </c>
      <c r="W92" s="91">
        <v>1710.05</v>
      </c>
      <c r="X92" s="91">
        <f t="shared" si="25"/>
        <v>-26</v>
      </c>
      <c r="Y92" s="95" t="s">
        <v>217</v>
      </c>
      <c r="Z92" s="91">
        <f>W92*0.04</f>
        <v>68.402</v>
      </c>
      <c r="AA92" s="91">
        <v>8</v>
      </c>
      <c r="AB92" s="91">
        <v>9</v>
      </c>
      <c r="AC92" s="91">
        <v>4</v>
      </c>
      <c r="AD92" s="91">
        <v>164</v>
      </c>
      <c r="AE92" s="91">
        <f t="shared" si="26"/>
        <v>-4</v>
      </c>
      <c r="AF92" s="95" t="s">
        <v>217</v>
      </c>
      <c r="AG92" s="91">
        <f>AD92*0.05</f>
        <v>8.2</v>
      </c>
      <c r="AH92" s="91">
        <v>9</v>
      </c>
      <c r="AI92" s="91">
        <v>11</v>
      </c>
      <c r="AJ92" s="91">
        <v>0</v>
      </c>
      <c r="AK92" s="91">
        <v>0</v>
      </c>
      <c r="AL92" s="91">
        <f t="shared" si="27"/>
        <v>-9</v>
      </c>
      <c r="AM92" s="95" t="s">
        <v>217</v>
      </c>
      <c r="AN92" s="91">
        <f t="shared" si="37"/>
        <v>0</v>
      </c>
      <c r="AO92" s="91">
        <v>12</v>
      </c>
      <c r="AP92" s="91">
        <v>14</v>
      </c>
      <c r="AQ92" s="91">
        <v>7</v>
      </c>
      <c r="AR92" s="91">
        <v>111.03</v>
      </c>
      <c r="AS92" s="91">
        <f t="shared" si="28"/>
        <v>-5</v>
      </c>
      <c r="AT92" s="95" t="s">
        <v>217</v>
      </c>
      <c r="AU92" s="91">
        <f>AR92*0.05</f>
        <v>5.5515</v>
      </c>
      <c r="AV92" s="91">
        <v>4</v>
      </c>
      <c r="AW92" s="91">
        <v>4</v>
      </c>
      <c r="AX92" s="91">
        <v>0</v>
      </c>
      <c r="AY92" s="91">
        <v>0</v>
      </c>
      <c r="AZ92" s="91">
        <f t="shared" si="29"/>
        <v>-4</v>
      </c>
      <c r="BA92" s="95" t="s">
        <v>217</v>
      </c>
      <c r="BB92" s="91">
        <f t="shared" si="35"/>
        <v>0</v>
      </c>
      <c r="BC92" s="91">
        <v>7</v>
      </c>
      <c r="BD92" s="91">
        <v>8</v>
      </c>
      <c r="BE92" s="91">
        <v>11</v>
      </c>
      <c r="BF92" s="91">
        <v>307.2</v>
      </c>
      <c r="BG92" s="91">
        <f t="shared" si="30"/>
        <v>4</v>
      </c>
      <c r="BH92" s="95" t="s">
        <v>216</v>
      </c>
      <c r="BI92" s="91">
        <f>BF92*0.06</f>
        <v>18.432</v>
      </c>
      <c r="BJ92" s="91"/>
      <c r="BK92" s="101">
        <f t="shared" si="31"/>
        <v>184</v>
      </c>
      <c r="BL92" s="91"/>
    </row>
    <row r="93" s="159" customFormat="1" customHeight="1" spans="1:64">
      <c r="A93" s="91">
        <v>6814</v>
      </c>
      <c r="B93" s="91" t="s">
        <v>389</v>
      </c>
      <c r="C93" s="91">
        <v>357</v>
      </c>
      <c r="D93" s="91" t="s">
        <v>390</v>
      </c>
      <c r="E93" s="91" t="s">
        <v>388</v>
      </c>
      <c r="F93" s="91">
        <v>51</v>
      </c>
      <c r="G93" s="91">
        <v>61</v>
      </c>
      <c r="H93" s="91">
        <v>54</v>
      </c>
      <c r="I93" s="91">
        <v>1314.22</v>
      </c>
      <c r="J93" s="91">
        <f t="shared" si="23"/>
        <v>3</v>
      </c>
      <c r="K93" s="95" t="s">
        <v>221</v>
      </c>
      <c r="L93" s="91">
        <f>I93*0.05</f>
        <v>65.711</v>
      </c>
      <c r="M93" s="91">
        <v>35</v>
      </c>
      <c r="N93" s="91">
        <v>42</v>
      </c>
      <c r="O93" s="91">
        <v>26</v>
      </c>
      <c r="P93" s="91">
        <v>1019.88</v>
      </c>
      <c r="Q93" s="91">
        <f t="shared" si="24"/>
        <v>-9</v>
      </c>
      <c r="R93" s="95" t="s">
        <v>217</v>
      </c>
      <c r="S93" s="91">
        <f>P93*0.05</f>
        <v>50.994</v>
      </c>
      <c r="T93" s="91">
        <v>49</v>
      </c>
      <c r="U93" s="91">
        <v>58</v>
      </c>
      <c r="V93" s="91">
        <v>34</v>
      </c>
      <c r="W93" s="91">
        <v>3031.73</v>
      </c>
      <c r="X93" s="91">
        <f t="shared" si="25"/>
        <v>-15</v>
      </c>
      <c r="Y93" s="95" t="s">
        <v>217</v>
      </c>
      <c r="Z93" s="91">
        <f>W93*0.04</f>
        <v>121.2692</v>
      </c>
      <c r="AA93" s="91">
        <v>19</v>
      </c>
      <c r="AB93" s="91">
        <v>22</v>
      </c>
      <c r="AC93" s="91">
        <v>12</v>
      </c>
      <c r="AD93" s="91">
        <v>449</v>
      </c>
      <c r="AE93" s="91">
        <f t="shared" si="26"/>
        <v>-7</v>
      </c>
      <c r="AF93" s="95" t="s">
        <v>217</v>
      </c>
      <c r="AG93" s="91">
        <f>AD93*0.05</f>
        <v>22.45</v>
      </c>
      <c r="AH93" s="91">
        <v>18</v>
      </c>
      <c r="AI93" s="91">
        <v>21</v>
      </c>
      <c r="AJ93" s="91">
        <v>6</v>
      </c>
      <c r="AK93" s="91">
        <v>160.03</v>
      </c>
      <c r="AL93" s="91">
        <f t="shared" si="27"/>
        <v>-12</v>
      </c>
      <c r="AM93" s="95" t="s">
        <v>217</v>
      </c>
      <c r="AN93" s="91">
        <f t="shared" si="37"/>
        <v>8.0015</v>
      </c>
      <c r="AO93" s="91">
        <v>16</v>
      </c>
      <c r="AP93" s="91">
        <v>19</v>
      </c>
      <c r="AQ93" s="91">
        <v>5</v>
      </c>
      <c r="AR93" s="91">
        <v>86.52</v>
      </c>
      <c r="AS93" s="91">
        <f t="shared" si="28"/>
        <v>-11</v>
      </c>
      <c r="AT93" s="95" t="s">
        <v>217</v>
      </c>
      <c r="AU93" s="91">
        <f>AR93*0.05</f>
        <v>4.326</v>
      </c>
      <c r="AV93" s="91">
        <v>7</v>
      </c>
      <c r="AW93" s="91">
        <v>8</v>
      </c>
      <c r="AX93" s="91">
        <v>0</v>
      </c>
      <c r="AY93" s="91">
        <v>0</v>
      </c>
      <c r="AZ93" s="91">
        <f t="shared" si="29"/>
        <v>-7</v>
      </c>
      <c r="BA93" s="95" t="s">
        <v>217</v>
      </c>
      <c r="BB93" s="91">
        <f t="shared" si="35"/>
        <v>0</v>
      </c>
      <c r="BC93" s="91">
        <v>12</v>
      </c>
      <c r="BD93" s="91">
        <v>13</v>
      </c>
      <c r="BE93" s="91">
        <v>11</v>
      </c>
      <c r="BF93" s="91">
        <v>318.21</v>
      </c>
      <c r="BG93" s="91">
        <f t="shared" si="30"/>
        <v>-1</v>
      </c>
      <c r="BH93" s="95" t="s">
        <v>217</v>
      </c>
      <c r="BI93" s="91">
        <f>BF93*0.04</f>
        <v>12.7284</v>
      </c>
      <c r="BJ93" s="91">
        <f>BG93*1</f>
        <v>-1</v>
      </c>
      <c r="BK93" s="101">
        <f t="shared" si="31"/>
        <v>285</v>
      </c>
      <c r="BL93" s="91">
        <f>BJ93</f>
        <v>-1</v>
      </c>
    </row>
    <row r="94" s="159" customFormat="1" customHeight="1" spans="1:64">
      <c r="A94" s="91">
        <v>6965</v>
      </c>
      <c r="B94" s="91" t="s">
        <v>391</v>
      </c>
      <c r="C94" s="91">
        <v>337</v>
      </c>
      <c r="D94" s="91" t="s">
        <v>223</v>
      </c>
      <c r="E94" s="91" t="s">
        <v>319</v>
      </c>
      <c r="F94" s="91">
        <v>41</v>
      </c>
      <c r="G94" s="91">
        <v>49</v>
      </c>
      <c r="H94" s="91">
        <v>37</v>
      </c>
      <c r="I94" s="91">
        <v>1029.31</v>
      </c>
      <c r="J94" s="91">
        <f t="shared" si="23"/>
        <v>-4</v>
      </c>
      <c r="K94" s="95" t="s">
        <v>217</v>
      </c>
      <c r="L94" s="91">
        <f>I94*0.04</f>
        <v>41.1724</v>
      </c>
      <c r="M94" s="91">
        <v>33</v>
      </c>
      <c r="N94" s="91">
        <v>39</v>
      </c>
      <c r="O94" s="91">
        <v>42</v>
      </c>
      <c r="P94" s="91">
        <v>1571.51</v>
      </c>
      <c r="Q94" s="91">
        <f t="shared" si="24"/>
        <v>9</v>
      </c>
      <c r="R94" s="95" t="s">
        <v>216</v>
      </c>
      <c r="S94" s="91">
        <f t="shared" ref="S94:S100" si="38">P94*0.07</f>
        <v>110.0057</v>
      </c>
      <c r="T94" s="91">
        <v>36</v>
      </c>
      <c r="U94" s="91">
        <v>44</v>
      </c>
      <c r="V94" s="91">
        <v>21</v>
      </c>
      <c r="W94" s="91">
        <v>2250.88</v>
      </c>
      <c r="X94" s="91">
        <f t="shared" si="25"/>
        <v>-15</v>
      </c>
      <c r="Y94" s="95" t="s">
        <v>217</v>
      </c>
      <c r="Z94" s="91">
        <f>W94*0.04</f>
        <v>90.0352</v>
      </c>
      <c r="AA94" s="91">
        <v>12</v>
      </c>
      <c r="AB94" s="91">
        <v>15</v>
      </c>
      <c r="AC94" s="91">
        <v>1</v>
      </c>
      <c r="AD94" s="91">
        <v>43</v>
      </c>
      <c r="AE94" s="91">
        <f t="shared" si="26"/>
        <v>-11</v>
      </c>
      <c r="AF94" s="95" t="s">
        <v>217</v>
      </c>
      <c r="AG94" s="91">
        <f>AD94*0.05</f>
        <v>2.15</v>
      </c>
      <c r="AH94" s="91">
        <v>10</v>
      </c>
      <c r="AI94" s="91">
        <v>12</v>
      </c>
      <c r="AJ94" s="91">
        <v>0</v>
      </c>
      <c r="AK94" s="91">
        <v>0</v>
      </c>
      <c r="AL94" s="91">
        <f t="shared" si="27"/>
        <v>-10</v>
      </c>
      <c r="AM94" s="95" t="s">
        <v>217</v>
      </c>
      <c r="AN94" s="91">
        <f t="shared" si="37"/>
        <v>0</v>
      </c>
      <c r="AO94" s="91">
        <v>8</v>
      </c>
      <c r="AP94" s="91">
        <v>10</v>
      </c>
      <c r="AQ94" s="91">
        <v>5</v>
      </c>
      <c r="AR94" s="91">
        <v>97.58</v>
      </c>
      <c r="AS94" s="91">
        <f t="shared" si="28"/>
        <v>-3</v>
      </c>
      <c r="AT94" s="95" t="s">
        <v>217</v>
      </c>
      <c r="AU94" s="91">
        <f>AR94*0.05</f>
        <v>4.879</v>
      </c>
      <c r="AV94" s="91">
        <v>3</v>
      </c>
      <c r="AW94" s="91">
        <v>4</v>
      </c>
      <c r="AX94" s="91">
        <v>0</v>
      </c>
      <c r="AY94" s="91">
        <v>0</v>
      </c>
      <c r="AZ94" s="91">
        <f t="shared" si="29"/>
        <v>-3</v>
      </c>
      <c r="BA94" s="95" t="s">
        <v>217</v>
      </c>
      <c r="BB94" s="91">
        <f t="shared" si="35"/>
        <v>0</v>
      </c>
      <c r="BC94" s="91">
        <v>8</v>
      </c>
      <c r="BD94" s="91">
        <v>10</v>
      </c>
      <c r="BE94" s="91">
        <v>10</v>
      </c>
      <c r="BF94" s="91">
        <v>301.1</v>
      </c>
      <c r="BG94" s="91">
        <f t="shared" si="30"/>
        <v>2</v>
      </c>
      <c r="BH94" s="95" t="s">
        <v>216</v>
      </c>
      <c r="BI94" s="91">
        <f>BF94*0.06</f>
        <v>18.066</v>
      </c>
      <c r="BJ94" s="91"/>
      <c r="BK94" s="101">
        <f t="shared" si="31"/>
        <v>266</v>
      </c>
      <c r="BL94" s="91"/>
    </row>
    <row r="95" s="159" customFormat="1" customHeight="1" spans="1:64">
      <c r="A95" s="91">
        <v>6830</v>
      </c>
      <c r="B95" s="91" t="s">
        <v>392</v>
      </c>
      <c r="C95" s="91">
        <v>379</v>
      </c>
      <c r="D95" s="91" t="s">
        <v>284</v>
      </c>
      <c r="E95" s="91" t="s">
        <v>215</v>
      </c>
      <c r="F95" s="91">
        <v>60</v>
      </c>
      <c r="G95" s="91">
        <v>70</v>
      </c>
      <c r="H95" s="91">
        <v>106</v>
      </c>
      <c r="I95" s="91">
        <v>2795.25</v>
      </c>
      <c r="J95" s="91">
        <f t="shared" si="23"/>
        <v>46</v>
      </c>
      <c r="K95" s="95" t="s">
        <v>216</v>
      </c>
      <c r="L95" s="91">
        <f>I95*0.06</f>
        <v>167.715</v>
      </c>
      <c r="M95" s="91">
        <v>40</v>
      </c>
      <c r="N95" s="91">
        <v>48</v>
      </c>
      <c r="O95" s="91">
        <v>73</v>
      </c>
      <c r="P95" s="91">
        <v>3392.66</v>
      </c>
      <c r="Q95" s="91">
        <f t="shared" si="24"/>
        <v>33</v>
      </c>
      <c r="R95" s="95" t="s">
        <v>216</v>
      </c>
      <c r="S95" s="91">
        <f t="shared" si="38"/>
        <v>237.4862</v>
      </c>
      <c r="T95" s="91">
        <v>85</v>
      </c>
      <c r="U95" s="91">
        <v>100</v>
      </c>
      <c r="V95" s="91">
        <v>109</v>
      </c>
      <c r="W95" s="91">
        <v>9098.23</v>
      </c>
      <c r="X95" s="91">
        <f t="shared" si="25"/>
        <v>24</v>
      </c>
      <c r="Y95" s="95" t="s">
        <v>216</v>
      </c>
      <c r="Z95" s="91">
        <f>W95*0.06</f>
        <v>545.8938</v>
      </c>
      <c r="AA95" s="91">
        <v>12</v>
      </c>
      <c r="AB95" s="91">
        <v>14</v>
      </c>
      <c r="AC95" s="91">
        <v>15</v>
      </c>
      <c r="AD95" s="91">
        <v>535</v>
      </c>
      <c r="AE95" s="91">
        <f t="shared" si="26"/>
        <v>3</v>
      </c>
      <c r="AF95" s="95" t="s">
        <v>216</v>
      </c>
      <c r="AG95" s="91">
        <f>AD95*0.08</f>
        <v>42.8</v>
      </c>
      <c r="AH95" s="91">
        <v>12</v>
      </c>
      <c r="AI95" s="91">
        <v>15</v>
      </c>
      <c r="AJ95" s="91">
        <v>4</v>
      </c>
      <c r="AK95" s="91">
        <v>119.6</v>
      </c>
      <c r="AL95" s="91">
        <f t="shared" si="27"/>
        <v>-8</v>
      </c>
      <c r="AM95" s="95" t="s">
        <v>217</v>
      </c>
      <c r="AN95" s="91">
        <f t="shared" si="37"/>
        <v>5.98</v>
      </c>
      <c r="AO95" s="91">
        <v>14</v>
      </c>
      <c r="AP95" s="91">
        <v>16</v>
      </c>
      <c r="AQ95" s="91">
        <v>30</v>
      </c>
      <c r="AR95" s="91">
        <v>465.96</v>
      </c>
      <c r="AS95" s="91">
        <f t="shared" si="28"/>
        <v>16</v>
      </c>
      <c r="AT95" s="95" t="s">
        <v>216</v>
      </c>
      <c r="AU95" s="91">
        <f>AR95*0.08</f>
        <v>37.2768</v>
      </c>
      <c r="AV95" s="91">
        <v>6</v>
      </c>
      <c r="AW95" s="91">
        <v>7</v>
      </c>
      <c r="AX95" s="91">
        <v>6</v>
      </c>
      <c r="AY95" s="91">
        <v>195.24</v>
      </c>
      <c r="AZ95" s="91">
        <f t="shared" si="29"/>
        <v>0</v>
      </c>
      <c r="BA95" s="95" t="s">
        <v>221</v>
      </c>
      <c r="BB95" s="91">
        <f>AY95*0.06</f>
        <v>11.7144</v>
      </c>
      <c r="BC95" s="91">
        <v>10</v>
      </c>
      <c r="BD95" s="91">
        <v>12</v>
      </c>
      <c r="BE95" s="91">
        <v>14</v>
      </c>
      <c r="BF95" s="91">
        <v>369.57</v>
      </c>
      <c r="BG95" s="91">
        <f t="shared" si="30"/>
        <v>4</v>
      </c>
      <c r="BH95" s="95" t="s">
        <v>216</v>
      </c>
      <c r="BI95" s="91">
        <f>BF95*0.06</f>
        <v>22.1742</v>
      </c>
      <c r="BJ95" s="91"/>
      <c r="BK95" s="101">
        <f t="shared" si="31"/>
        <v>1071</v>
      </c>
      <c r="BL95" s="91"/>
    </row>
    <row r="96" s="159" customFormat="1" customHeight="1" spans="1:64">
      <c r="A96" s="91">
        <v>6831</v>
      </c>
      <c r="B96" s="91" t="s">
        <v>393</v>
      </c>
      <c r="C96" s="91">
        <v>379</v>
      </c>
      <c r="D96" s="91" t="s">
        <v>284</v>
      </c>
      <c r="E96" s="91" t="s">
        <v>220</v>
      </c>
      <c r="F96" s="91">
        <v>60</v>
      </c>
      <c r="G96" s="91">
        <v>70</v>
      </c>
      <c r="H96" s="91">
        <v>57</v>
      </c>
      <c r="I96" s="91">
        <v>1438.97</v>
      </c>
      <c r="J96" s="91">
        <f t="shared" si="23"/>
        <v>-3</v>
      </c>
      <c r="K96" s="95" t="s">
        <v>217</v>
      </c>
      <c r="L96" s="91">
        <f>I96*0.04</f>
        <v>57.5588</v>
      </c>
      <c r="M96" s="91">
        <v>40</v>
      </c>
      <c r="N96" s="91">
        <v>48</v>
      </c>
      <c r="O96" s="91">
        <v>56</v>
      </c>
      <c r="P96" s="91">
        <v>2512.18</v>
      </c>
      <c r="Q96" s="91">
        <f t="shared" si="24"/>
        <v>16</v>
      </c>
      <c r="R96" s="95" t="s">
        <v>216</v>
      </c>
      <c r="S96" s="91">
        <f t="shared" si="38"/>
        <v>175.8526</v>
      </c>
      <c r="T96" s="91">
        <v>85</v>
      </c>
      <c r="U96" s="91">
        <v>100</v>
      </c>
      <c r="V96" s="91">
        <v>59</v>
      </c>
      <c r="W96" s="91">
        <v>4803.16</v>
      </c>
      <c r="X96" s="91">
        <f t="shared" si="25"/>
        <v>-26</v>
      </c>
      <c r="Y96" s="95" t="s">
        <v>217</v>
      </c>
      <c r="Z96" s="91">
        <f>W96*0.04</f>
        <v>192.1264</v>
      </c>
      <c r="AA96" s="91">
        <v>12</v>
      </c>
      <c r="AB96" s="91">
        <v>14</v>
      </c>
      <c r="AC96" s="91">
        <v>10</v>
      </c>
      <c r="AD96" s="91">
        <v>336</v>
      </c>
      <c r="AE96" s="91">
        <f t="shared" si="26"/>
        <v>-2</v>
      </c>
      <c r="AF96" s="95" t="s">
        <v>217</v>
      </c>
      <c r="AG96" s="91">
        <f>AD96*0.05</f>
        <v>16.8</v>
      </c>
      <c r="AH96" s="91">
        <v>12</v>
      </c>
      <c r="AI96" s="91">
        <v>15</v>
      </c>
      <c r="AJ96" s="91">
        <v>7</v>
      </c>
      <c r="AK96" s="91">
        <v>149.5</v>
      </c>
      <c r="AL96" s="91">
        <f t="shared" si="27"/>
        <v>-5</v>
      </c>
      <c r="AM96" s="95" t="s">
        <v>217</v>
      </c>
      <c r="AN96" s="91">
        <f t="shared" si="37"/>
        <v>7.475</v>
      </c>
      <c r="AO96" s="91">
        <v>14</v>
      </c>
      <c r="AP96" s="91">
        <v>16</v>
      </c>
      <c r="AQ96" s="91">
        <v>16</v>
      </c>
      <c r="AR96" s="91">
        <v>321.04</v>
      </c>
      <c r="AS96" s="91">
        <f t="shared" si="28"/>
        <v>2</v>
      </c>
      <c r="AT96" s="95" t="s">
        <v>216</v>
      </c>
      <c r="AU96" s="91">
        <f>AR96*0.08</f>
        <v>25.6832</v>
      </c>
      <c r="AV96" s="91">
        <v>6</v>
      </c>
      <c r="AW96" s="91">
        <v>7</v>
      </c>
      <c r="AX96" s="91">
        <v>1</v>
      </c>
      <c r="AY96" s="91">
        <v>65.91</v>
      </c>
      <c r="AZ96" s="91">
        <f t="shared" si="29"/>
        <v>-5</v>
      </c>
      <c r="BA96" s="95" t="s">
        <v>217</v>
      </c>
      <c r="BB96" s="91">
        <f>AY96*0.05</f>
        <v>3.2955</v>
      </c>
      <c r="BC96" s="91">
        <v>10</v>
      </c>
      <c r="BD96" s="91">
        <v>12</v>
      </c>
      <c r="BE96" s="91">
        <v>11</v>
      </c>
      <c r="BF96" s="91">
        <v>305.53</v>
      </c>
      <c r="BG96" s="91">
        <f t="shared" si="30"/>
        <v>1</v>
      </c>
      <c r="BH96" s="95" t="s">
        <v>221</v>
      </c>
      <c r="BI96" s="91">
        <f>BF96*0.05</f>
        <v>15.2765</v>
      </c>
      <c r="BJ96" s="91"/>
      <c r="BK96" s="101">
        <f t="shared" si="31"/>
        <v>494</v>
      </c>
      <c r="BL96" s="91"/>
    </row>
    <row r="97" s="159" customFormat="1" customHeight="1" spans="1:64">
      <c r="A97" s="91">
        <v>7046</v>
      </c>
      <c r="B97" s="91" t="s">
        <v>394</v>
      </c>
      <c r="C97" s="91">
        <v>585</v>
      </c>
      <c r="D97" s="91" t="s">
        <v>323</v>
      </c>
      <c r="E97" s="91" t="s">
        <v>220</v>
      </c>
      <c r="F97" s="91">
        <v>55</v>
      </c>
      <c r="G97" s="91">
        <v>66</v>
      </c>
      <c r="H97" s="91">
        <v>132</v>
      </c>
      <c r="I97" s="91">
        <v>3277.47</v>
      </c>
      <c r="J97" s="91">
        <f t="shared" si="23"/>
        <v>77</v>
      </c>
      <c r="K97" s="95" t="s">
        <v>216</v>
      </c>
      <c r="L97" s="91">
        <f t="shared" ref="L97:L102" si="39">I97*0.06</f>
        <v>196.6482</v>
      </c>
      <c r="M97" s="91">
        <v>47</v>
      </c>
      <c r="N97" s="91">
        <v>56</v>
      </c>
      <c r="O97" s="91">
        <v>62</v>
      </c>
      <c r="P97" s="91">
        <v>1638.82</v>
      </c>
      <c r="Q97" s="91">
        <f t="shared" si="24"/>
        <v>15</v>
      </c>
      <c r="R97" s="95" t="s">
        <v>216</v>
      </c>
      <c r="S97" s="91">
        <f t="shared" si="38"/>
        <v>114.7174</v>
      </c>
      <c r="T97" s="91">
        <v>52</v>
      </c>
      <c r="U97" s="91">
        <v>63</v>
      </c>
      <c r="V97" s="91">
        <v>72</v>
      </c>
      <c r="W97" s="91">
        <v>4657.11</v>
      </c>
      <c r="X97" s="91">
        <f t="shared" si="25"/>
        <v>20</v>
      </c>
      <c r="Y97" s="95" t="s">
        <v>216</v>
      </c>
      <c r="Z97" s="91">
        <f>W97*0.06</f>
        <v>279.4266</v>
      </c>
      <c r="AA97" s="91">
        <v>12</v>
      </c>
      <c r="AB97" s="91">
        <v>15</v>
      </c>
      <c r="AC97" s="91">
        <v>19</v>
      </c>
      <c r="AD97" s="91">
        <v>658.5</v>
      </c>
      <c r="AE97" s="91">
        <f t="shared" si="26"/>
        <v>7</v>
      </c>
      <c r="AF97" s="95" t="s">
        <v>216</v>
      </c>
      <c r="AG97" s="91">
        <f>AD97*0.08</f>
        <v>52.68</v>
      </c>
      <c r="AH97" s="91">
        <v>13</v>
      </c>
      <c r="AI97" s="91">
        <v>15</v>
      </c>
      <c r="AJ97" s="91">
        <v>38.5</v>
      </c>
      <c r="AK97" s="91">
        <v>792.42</v>
      </c>
      <c r="AL97" s="91">
        <f t="shared" si="27"/>
        <v>25.5</v>
      </c>
      <c r="AM97" s="95" t="s">
        <v>216</v>
      </c>
      <c r="AN97" s="91">
        <f>AK97*0.07</f>
        <v>55.4694</v>
      </c>
      <c r="AO97" s="91">
        <v>13</v>
      </c>
      <c r="AP97" s="91">
        <v>16</v>
      </c>
      <c r="AQ97" s="91">
        <v>18</v>
      </c>
      <c r="AR97" s="91">
        <v>352.05</v>
      </c>
      <c r="AS97" s="91">
        <f t="shared" si="28"/>
        <v>5</v>
      </c>
      <c r="AT97" s="95" t="s">
        <v>216</v>
      </c>
      <c r="AU97" s="91">
        <f>AR97*0.08</f>
        <v>28.164</v>
      </c>
      <c r="AV97" s="91">
        <v>5</v>
      </c>
      <c r="AW97" s="91">
        <v>6</v>
      </c>
      <c r="AX97" s="91">
        <v>3</v>
      </c>
      <c r="AY97" s="91">
        <v>117.08</v>
      </c>
      <c r="AZ97" s="91">
        <f t="shared" si="29"/>
        <v>-2</v>
      </c>
      <c r="BA97" s="95" t="s">
        <v>217</v>
      </c>
      <c r="BB97" s="91">
        <f>AY97*0.05</f>
        <v>5.854</v>
      </c>
      <c r="BC97" s="91">
        <v>8</v>
      </c>
      <c r="BD97" s="91">
        <v>10</v>
      </c>
      <c r="BE97" s="91">
        <v>24</v>
      </c>
      <c r="BF97" s="91">
        <v>743.85</v>
      </c>
      <c r="BG97" s="91">
        <f t="shared" si="30"/>
        <v>16</v>
      </c>
      <c r="BH97" s="95" t="s">
        <v>216</v>
      </c>
      <c r="BI97" s="91">
        <f>BF97*0.06</f>
        <v>44.631</v>
      </c>
      <c r="BJ97" s="91"/>
      <c r="BK97" s="101">
        <f t="shared" si="31"/>
        <v>778</v>
      </c>
      <c r="BL97" s="91"/>
    </row>
    <row r="98" s="159" customFormat="1" customHeight="1" spans="1:64">
      <c r="A98" s="91">
        <v>7107</v>
      </c>
      <c r="B98" s="91" t="s">
        <v>395</v>
      </c>
      <c r="C98" s="91">
        <v>307</v>
      </c>
      <c r="D98" s="91" t="s">
        <v>250</v>
      </c>
      <c r="E98" s="91" t="s">
        <v>220</v>
      </c>
      <c r="F98" s="91">
        <v>87</v>
      </c>
      <c r="G98" s="91">
        <v>104</v>
      </c>
      <c r="H98" s="91">
        <v>168</v>
      </c>
      <c r="I98" s="91">
        <v>4127.15</v>
      </c>
      <c r="J98" s="91">
        <f t="shared" si="23"/>
        <v>81</v>
      </c>
      <c r="K98" s="95" t="s">
        <v>216</v>
      </c>
      <c r="L98" s="91">
        <f t="shared" si="39"/>
        <v>247.629</v>
      </c>
      <c r="M98" s="91">
        <v>67</v>
      </c>
      <c r="N98" s="91">
        <v>81</v>
      </c>
      <c r="O98" s="91">
        <v>85</v>
      </c>
      <c r="P98" s="91">
        <v>3823.71</v>
      </c>
      <c r="Q98" s="91">
        <f t="shared" si="24"/>
        <v>18</v>
      </c>
      <c r="R98" s="95" t="s">
        <v>216</v>
      </c>
      <c r="S98" s="91">
        <f t="shared" si="38"/>
        <v>267.6597</v>
      </c>
      <c r="T98" s="91">
        <v>248</v>
      </c>
      <c r="U98" s="91">
        <v>281</v>
      </c>
      <c r="V98" s="91">
        <v>300</v>
      </c>
      <c r="W98" s="91">
        <v>25314.2</v>
      </c>
      <c r="X98" s="91">
        <f t="shared" si="25"/>
        <v>52</v>
      </c>
      <c r="Y98" s="95" t="s">
        <v>216</v>
      </c>
      <c r="Z98" s="91">
        <f>W98*0.06</f>
        <v>1518.852</v>
      </c>
      <c r="AA98" s="91">
        <v>28</v>
      </c>
      <c r="AB98" s="91">
        <v>33</v>
      </c>
      <c r="AC98" s="91">
        <v>14</v>
      </c>
      <c r="AD98" s="91">
        <v>469</v>
      </c>
      <c r="AE98" s="91">
        <f t="shared" si="26"/>
        <v>-14</v>
      </c>
      <c r="AF98" s="95" t="s">
        <v>217</v>
      </c>
      <c r="AG98" s="91">
        <f>AD98*0.05</f>
        <v>23.45</v>
      </c>
      <c r="AH98" s="91">
        <v>25</v>
      </c>
      <c r="AI98" s="91">
        <v>30</v>
      </c>
      <c r="AJ98" s="91">
        <v>31</v>
      </c>
      <c r="AK98" s="91">
        <v>627.9</v>
      </c>
      <c r="AL98" s="91">
        <f t="shared" si="27"/>
        <v>6</v>
      </c>
      <c r="AM98" s="95" t="s">
        <v>216</v>
      </c>
      <c r="AN98" s="91">
        <f>AK98*0.07</f>
        <v>43.953</v>
      </c>
      <c r="AO98" s="91">
        <v>18</v>
      </c>
      <c r="AP98" s="91">
        <v>22</v>
      </c>
      <c r="AQ98" s="91">
        <v>17</v>
      </c>
      <c r="AR98" s="91">
        <v>334.97</v>
      </c>
      <c r="AS98" s="91">
        <f t="shared" si="28"/>
        <v>-1</v>
      </c>
      <c r="AT98" s="95" t="s">
        <v>217</v>
      </c>
      <c r="AU98" s="91">
        <f>AR98*0.05</f>
        <v>16.7485</v>
      </c>
      <c r="AV98" s="91">
        <v>6</v>
      </c>
      <c r="AW98" s="91">
        <v>7</v>
      </c>
      <c r="AX98" s="91">
        <v>16</v>
      </c>
      <c r="AY98" s="91">
        <v>198.76</v>
      </c>
      <c r="AZ98" s="91">
        <f t="shared" si="29"/>
        <v>10</v>
      </c>
      <c r="BA98" s="95" t="s">
        <v>216</v>
      </c>
      <c r="BB98" s="91">
        <f>AY98*0.07</f>
        <v>13.9132</v>
      </c>
      <c r="BC98" s="91">
        <v>15</v>
      </c>
      <c r="BD98" s="91">
        <v>17</v>
      </c>
      <c r="BE98" s="91">
        <v>21</v>
      </c>
      <c r="BF98" s="91">
        <v>577.64</v>
      </c>
      <c r="BG98" s="91">
        <f t="shared" si="30"/>
        <v>6</v>
      </c>
      <c r="BH98" s="95" t="s">
        <v>216</v>
      </c>
      <c r="BI98" s="91">
        <f>BF98*0.06</f>
        <v>34.6584</v>
      </c>
      <c r="BJ98" s="91"/>
      <c r="BK98" s="101">
        <f t="shared" si="31"/>
        <v>2167</v>
      </c>
      <c r="BL98" s="91"/>
    </row>
    <row r="99" s="159" customFormat="1" customHeight="1" spans="1:64">
      <c r="A99" s="91">
        <v>6752</v>
      </c>
      <c r="B99" s="91" t="s">
        <v>396</v>
      </c>
      <c r="C99" s="91">
        <v>717</v>
      </c>
      <c r="D99" s="91" t="s">
        <v>397</v>
      </c>
      <c r="E99" s="91" t="s">
        <v>215</v>
      </c>
      <c r="F99" s="91">
        <v>32</v>
      </c>
      <c r="G99" s="91">
        <v>38</v>
      </c>
      <c r="H99" s="91">
        <v>81</v>
      </c>
      <c r="I99" s="91">
        <v>2255.72</v>
      </c>
      <c r="J99" s="91">
        <f t="shared" si="23"/>
        <v>49</v>
      </c>
      <c r="K99" s="95" t="s">
        <v>216</v>
      </c>
      <c r="L99" s="91">
        <f t="shared" si="39"/>
        <v>135.3432</v>
      </c>
      <c r="M99" s="91">
        <v>28</v>
      </c>
      <c r="N99" s="91">
        <v>34</v>
      </c>
      <c r="O99" s="91">
        <v>45</v>
      </c>
      <c r="P99" s="91">
        <v>1193.51</v>
      </c>
      <c r="Q99" s="91">
        <f t="shared" si="24"/>
        <v>17</v>
      </c>
      <c r="R99" s="95" t="s">
        <v>216</v>
      </c>
      <c r="S99" s="91">
        <f t="shared" si="38"/>
        <v>83.5457</v>
      </c>
      <c r="T99" s="91">
        <v>91</v>
      </c>
      <c r="U99" s="91">
        <v>109</v>
      </c>
      <c r="V99" s="91">
        <v>137</v>
      </c>
      <c r="W99" s="91">
        <v>11751.09</v>
      </c>
      <c r="X99" s="91">
        <f t="shared" si="25"/>
        <v>46</v>
      </c>
      <c r="Y99" s="95" t="s">
        <v>216</v>
      </c>
      <c r="Z99" s="91">
        <f>W99*0.06</f>
        <v>705.0654</v>
      </c>
      <c r="AA99" s="91">
        <v>9</v>
      </c>
      <c r="AB99" s="91">
        <v>12</v>
      </c>
      <c r="AC99" s="91">
        <v>3</v>
      </c>
      <c r="AD99" s="91">
        <v>121</v>
      </c>
      <c r="AE99" s="91">
        <f t="shared" si="26"/>
        <v>-6</v>
      </c>
      <c r="AF99" s="95" t="s">
        <v>217</v>
      </c>
      <c r="AG99" s="91">
        <f>AD99*0.05</f>
        <v>6.05</v>
      </c>
      <c r="AH99" s="91">
        <v>13</v>
      </c>
      <c r="AI99" s="91">
        <v>14</v>
      </c>
      <c r="AJ99" s="91">
        <v>15</v>
      </c>
      <c r="AK99" s="91">
        <v>299</v>
      </c>
      <c r="AL99" s="91">
        <f t="shared" si="27"/>
        <v>2</v>
      </c>
      <c r="AM99" s="95" t="s">
        <v>216</v>
      </c>
      <c r="AN99" s="91">
        <f>AK99*0.07</f>
        <v>20.93</v>
      </c>
      <c r="AO99" s="91">
        <v>21</v>
      </c>
      <c r="AP99" s="91">
        <v>25</v>
      </c>
      <c r="AQ99" s="91">
        <v>12</v>
      </c>
      <c r="AR99" s="91">
        <v>190.28</v>
      </c>
      <c r="AS99" s="91">
        <f t="shared" si="28"/>
        <v>-9</v>
      </c>
      <c r="AT99" s="95" t="s">
        <v>217</v>
      </c>
      <c r="AU99" s="91">
        <f>AR99*0.05</f>
        <v>9.514</v>
      </c>
      <c r="AV99" s="91">
        <v>5</v>
      </c>
      <c r="AW99" s="91">
        <v>6</v>
      </c>
      <c r="AX99" s="91">
        <v>1</v>
      </c>
      <c r="AY99" s="91">
        <v>0.08</v>
      </c>
      <c r="AZ99" s="91">
        <f t="shared" si="29"/>
        <v>-4</v>
      </c>
      <c r="BA99" s="95" t="s">
        <v>217</v>
      </c>
      <c r="BB99" s="91">
        <f>AY99*0.05</f>
        <v>0.004</v>
      </c>
      <c r="BC99" s="91">
        <v>9</v>
      </c>
      <c r="BD99" s="91">
        <v>10</v>
      </c>
      <c r="BE99" s="91">
        <v>9</v>
      </c>
      <c r="BF99" s="91">
        <v>252.8</v>
      </c>
      <c r="BG99" s="91">
        <f t="shared" si="30"/>
        <v>0</v>
      </c>
      <c r="BH99" s="95" t="s">
        <v>221</v>
      </c>
      <c r="BI99" s="91">
        <f>BF99*0.05</f>
        <v>12.64</v>
      </c>
      <c r="BJ99" s="91"/>
      <c r="BK99" s="101">
        <f t="shared" si="31"/>
        <v>973</v>
      </c>
      <c r="BL99" s="91"/>
    </row>
    <row r="100" s="159" customFormat="1" customHeight="1" spans="1:64">
      <c r="A100" s="91">
        <v>7583</v>
      </c>
      <c r="B100" s="91" t="s">
        <v>398</v>
      </c>
      <c r="C100" s="91">
        <v>343</v>
      </c>
      <c r="D100" s="91" t="s">
        <v>399</v>
      </c>
      <c r="E100" s="91" t="s">
        <v>215</v>
      </c>
      <c r="F100" s="91">
        <v>50</v>
      </c>
      <c r="G100" s="91">
        <v>60</v>
      </c>
      <c r="H100" s="91">
        <v>92</v>
      </c>
      <c r="I100" s="91">
        <v>2264.44</v>
      </c>
      <c r="J100" s="91">
        <f t="shared" si="23"/>
        <v>42</v>
      </c>
      <c r="K100" s="95" t="s">
        <v>216</v>
      </c>
      <c r="L100" s="91">
        <f t="shared" si="39"/>
        <v>135.8664</v>
      </c>
      <c r="M100" s="91">
        <v>43</v>
      </c>
      <c r="N100" s="91">
        <v>52</v>
      </c>
      <c r="O100" s="91">
        <v>92</v>
      </c>
      <c r="P100" s="91">
        <v>4508.41</v>
      </c>
      <c r="Q100" s="91">
        <f t="shared" si="24"/>
        <v>49</v>
      </c>
      <c r="R100" s="95" t="s">
        <v>216</v>
      </c>
      <c r="S100" s="91">
        <f t="shared" si="38"/>
        <v>315.5887</v>
      </c>
      <c r="T100" s="91">
        <v>56</v>
      </c>
      <c r="U100" s="91">
        <v>69</v>
      </c>
      <c r="V100" s="91">
        <v>122</v>
      </c>
      <c r="W100" s="91">
        <v>11886.27</v>
      </c>
      <c r="X100" s="91">
        <f t="shared" si="25"/>
        <v>66</v>
      </c>
      <c r="Y100" s="95" t="s">
        <v>216</v>
      </c>
      <c r="Z100" s="91">
        <f>W100*0.06</f>
        <v>713.1762</v>
      </c>
      <c r="AA100" s="91">
        <v>12</v>
      </c>
      <c r="AB100" s="91">
        <v>14</v>
      </c>
      <c r="AC100" s="91">
        <v>32</v>
      </c>
      <c r="AD100" s="91">
        <v>1100.62</v>
      </c>
      <c r="AE100" s="91">
        <f t="shared" si="26"/>
        <v>20</v>
      </c>
      <c r="AF100" s="95" t="s">
        <v>216</v>
      </c>
      <c r="AG100" s="91">
        <f>AD100*0.08</f>
        <v>88.0496</v>
      </c>
      <c r="AH100" s="91">
        <v>13</v>
      </c>
      <c r="AI100" s="91">
        <v>16</v>
      </c>
      <c r="AJ100" s="91">
        <v>15</v>
      </c>
      <c r="AK100" s="91">
        <v>299.02</v>
      </c>
      <c r="AL100" s="91">
        <f t="shared" si="27"/>
        <v>2</v>
      </c>
      <c r="AM100" s="95" t="s">
        <v>221</v>
      </c>
      <c r="AN100" s="91">
        <f>AK100*0.06</f>
        <v>17.9412</v>
      </c>
      <c r="AO100" s="91">
        <v>11</v>
      </c>
      <c r="AP100" s="91">
        <v>14</v>
      </c>
      <c r="AQ100" s="91">
        <v>29</v>
      </c>
      <c r="AR100" s="91">
        <v>504.05</v>
      </c>
      <c r="AS100" s="91">
        <f t="shared" si="28"/>
        <v>18</v>
      </c>
      <c r="AT100" s="95" t="s">
        <v>216</v>
      </c>
      <c r="AU100" s="91">
        <f>AR100*0.08</f>
        <v>40.324</v>
      </c>
      <c r="AV100" s="91">
        <v>4</v>
      </c>
      <c r="AW100" s="91">
        <v>5</v>
      </c>
      <c r="AX100" s="91">
        <v>2</v>
      </c>
      <c r="AY100" s="91">
        <v>117</v>
      </c>
      <c r="AZ100" s="91">
        <f t="shared" si="29"/>
        <v>-2</v>
      </c>
      <c r="BA100" s="95" t="s">
        <v>217</v>
      </c>
      <c r="BB100" s="91">
        <f>AY100*0.05</f>
        <v>5.85</v>
      </c>
      <c r="BC100" s="91">
        <v>8</v>
      </c>
      <c r="BD100" s="91">
        <v>8</v>
      </c>
      <c r="BE100" s="91">
        <v>33</v>
      </c>
      <c r="BF100" s="91">
        <v>875.97</v>
      </c>
      <c r="BG100" s="91">
        <f t="shared" si="30"/>
        <v>25</v>
      </c>
      <c r="BH100" s="95" t="s">
        <v>216</v>
      </c>
      <c r="BI100" s="91">
        <f>BF100*0.06</f>
        <v>52.5582</v>
      </c>
      <c r="BJ100" s="91"/>
      <c r="BK100" s="101">
        <f t="shared" si="31"/>
        <v>1369</v>
      </c>
      <c r="BL100" s="91"/>
    </row>
    <row r="101" s="159" customFormat="1" customHeight="1" spans="1:64">
      <c r="A101" s="91">
        <v>7749</v>
      </c>
      <c r="B101" s="91" t="s">
        <v>400</v>
      </c>
      <c r="C101" s="91">
        <v>385</v>
      </c>
      <c r="D101" s="91" t="s">
        <v>367</v>
      </c>
      <c r="E101" s="91" t="s">
        <v>241</v>
      </c>
      <c r="F101" s="91">
        <v>45</v>
      </c>
      <c r="G101" s="91">
        <v>55</v>
      </c>
      <c r="H101" s="91">
        <v>67</v>
      </c>
      <c r="I101" s="91">
        <v>1770.35</v>
      </c>
      <c r="J101" s="91">
        <f t="shared" si="23"/>
        <v>22</v>
      </c>
      <c r="K101" s="95" t="s">
        <v>216</v>
      </c>
      <c r="L101" s="91">
        <f t="shared" si="39"/>
        <v>106.221</v>
      </c>
      <c r="M101" s="91">
        <v>49</v>
      </c>
      <c r="N101" s="91">
        <v>59</v>
      </c>
      <c r="O101" s="91">
        <v>30</v>
      </c>
      <c r="P101" s="91">
        <v>2503.09</v>
      </c>
      <c r="Q101" s="91">
        <f t="shared" si="24"/>
        <v>-19</v>
      </c>
      <c r="R101" s="95" t="s">
        <v>217</v>
      </c>
      <c r="S101" s="91">
        <f>P101*0.05</f>
        <v>125.1545</v>
      </c>
      <c r="T101" s="91">
        <v>71</v>
      </c>
      <c r="U101" s="91">
        <v>85</v>
      </c>
      <c r="V101" s="91">
        <v>71</v>
      </c>
      <c r="W101" s="91">
        <v>5742.36</v>
      </c>
      <c r="X101" s="91">
        <f t="shared" si="25"/>
        <v>0</v>
      </c>
      <c r="Y101" s="95" t="s">
        <v>221</v>
      </c>
      <c r="Z101" s="91">
        <f>W101*0.05</f>
        <v>287.118</v>
      </c>
      <c r="AA101" s="91">
        <v>20</v>
      </c>
      <c r="AB101" s="91">
        <v>24</v>
      </c>
      <c r="AC101" s="91">
        <v>18</v>
      </c>
      <c r="AD101" s="91">
        <v>668</v>
      </c>
      <c r="AE101" s="91">
        <f t="shared" si="26"/>
        <v>-2</v>
      </c>
      <c r="AF101" s="95" t="s">
        <v>217</v>
      </c>
      <c r="AG101" s="91">
        <f>AD101*0.05</f>
        <v>33.4</v>
      </c>
      <c r="AH101" s="91">
        <v>19</v>
      </c>
      <c r="AI101" s="91">
        <v>23</v>
      </c>
      <c r="AJ101" s="91">
        <v>0</v>
      </c>
      <c r="AK101" s="91">
        <v>0</v>
      </c>
      <c r="AL101" s="91">
        <f t="shared" si="27"/>
        <v>-19</v>
      </c>
      <c r="AM101" s="95" t="s">
        <v>217</v>
      </c>
      <c r="AN101" s="91">
        <f>AK101*0.05</f>
        <v>0</v>
      </c>
      <c r="AO101" s="91">
        <v>17</v>
      </c>
      <c r="AP101" s="91">
        <v>21</v>
      </c>
      <c r="AQ101" s="91">
        <v>13</v>
      </c>
      <c r="AR101" s="91">
        <v>272.92</v>
      </c>
      <c r="AS101" s="91">
        <f t="shared" si="28"/>
        <v>-4</v>
      </c>
      <c r="AT101" s="95" t="s">
        <v>217</v>
      </c>
      <c r="AU101" s="91">
        <f>AR101*0.05</f>
        <v>13.646</v>
      </c>
      <c r="AV101" s="91">
        <v>5</v>
      </c>
      <c r="AW101" s="91">
        <v>9</v>
      </c>
      <c r="AX101" s="91">
        <v>5</v>
      </c>
      <c r="AY101" s="91">
        <v>198.1</v>
      </c>
      <c r="AZ101" s="91">
        <f t="shared" si="29"/>
        <v>0</v>
      </c>
      <c r="BA101" s="95" t="s">
        <v>221</v>
      </c>
      <c r="BB101" s="91">
        <f>AY101*0.06</f>
        <v>11.886</v>
      </c>
      <c r="BC101" s="91">
        <v>12</v>
      </c>
      <c r="BD101" s="91">
        <v>14</v>
      </c>
      <c r="BE101" s="91">
        <v>15</v>
      </c>
      <c r="BF101" s="91">
        <v>441.35</v>
      </c>
      <c r="BG101" s="91">
        <f t="shared" si="30"/>
        <v>3</v>
      </c>
      <c r="BH101" s="95" t="s">
        <v>216</v>
      </c>
      <c r="BI101" s="91">
        <f>BF101*0.06</f>
        <v>26.481</v>
      </c>
      <c r="BJ101" s="91"/>
      <c r="BK101" s="101">
        <f t="shared" si="31"/>
        <v>604</v>
      </c>
      <c r="BL101" s="91"/>
    </row>
    <row r="102" s="159" customFormat="1" customHeight="1" spans="1:64">
      <c r="A102" s="91">
        <v>7948</v>
      </c>
      <c r="B102" s="91" t="s">
        <v>401</v>
      </c>
      <c r="C102" s="91">
        <v>56</v>
      </c>
      <c r="D102" s="91" t="s">
        <v>344</v>
      </c>
      <c r="E102" s="91" t="s">
        <v>220</v>
      </c>
      <c r="F102" s="91">
        <v>36</v>
      </c>
      <c r="G102" s="91">
        <v>43</v>
      </c>
      <c r="H102" s="91">
        <v>85</v>
      </c>
      <c r="I102" s="91">
        <v>1908.73</v>
      </c>
      <c r="J102" s="91">
        <f t="shared" si="23"/>
        <v>49</v>
      </c>
      <c r="K102" s="95" t="s">
        <v>216</v>
      </c>
      <c r="L102" s="91">
        <f t="shared" si="39"/>
        <v>114.5238</v>
      </c>
      <c r="M102" s="91">
        <v>21</v>
      </c>
      <c r="N102" s="91">
        <v>26</v>
      </c>
      <c r="O102" s="91">
        <v>41</v>
      </c>
      <c r="P102" s="91">
        <v>1538.04</v>
      </c>
      <c r="Q102" s="91">
        <f t="shared" si="24"/>
        <v>20</v>
      </c>
      <c r="R102" s="95" t="s">
        <v>216</v>
      </c>
      <c r="S102" s="91">
        <f>P102*0.07</f>
        <v>107.6628</v>
      </c>
      <c r="T102" s="91">
        <v>32</v>
      </c>
      <c r="U102" s="91">
        <v>38</v>
      </c>
      <c r="V102" s="91">
        <v>40</v>
      </c>
      <c r="W102" s="91">
        <v>3092.73</v>
      </c>
      <c r="X102" s="91">
        <f t="shared" si="25"/>
        <v>8</v>
      </c>
      <c r="Y102" s="95" t="s">
        <v>216</v>
      </c>
      <c r="Z102" s="91">
        <f>W102*0.06</f>
        <v>185.5638</v>
      </c>
      <c r="AA102" s="91">
        <v>9</v>
      </c>
      <c r="AB102" s="91">
        <v>11</v>
      </c>
      <c r="AC102" s="91">
        <v>22</v>
      </c>
      <c r="AD102" s="91">
        <v>698</v>
      </c>
      <c r="AE102" s="91">
        <f t="shared" si="26"/>
        <v>13</v>
      </c>
      <c r="AF102" s="95" t="s">
        <v>216</v>
      </c>
      <c r="AG102" s="91">
        <f>AD102*0.08</f>
        <v>55.84</v>
      </c>
      <c r="AH102" s="91">
        <v>11</v>
      </c>
      <c r="AI102" s="91">
        <v>13</v>
      </c>
      <c r="AJ102" s="91">
        <v>0</v>
      </c>
      <c r="AK102" s="91">
        <v>0</v>
      </c>
      <c r="AL102" s="91">
        <f t="shared" si="27"/>
        <v>-11</v>
      </c>
      <c r="AM102" s="95" t="s">
        <v>217</v>
      </c>
      <c r="AN102" s="91">
        <f>AK102*0.05</f>
        <v>0</v>
      </c>
      <c r="AO102" s="91">
        <v>13</v>
      </c>
      <c r="AP102" s="91">
        <v>16</v>
      </c>
      <c r="AQ102" s="91">
        <v>7</v>
      </c>
      <c r="AR102" s="91">
        <v>56.34</v>
      </c>
      <c r="AS102" s="91">
        <f t="shared" si="28"/>
        <v>-6</v>
      </c>
      <c r="AT102" s="95" t="s">
        <v>217</v>
      </c>
      <c r="AU102" s="91">
        <f>AR102*0.05</f>
        <v>2.817</v>
      </c>
      <c r="AV102" s="91">
        <v>4</v>
      </c>
      <c r="AW102" s="91">
        <v>4</v>
      </c>
      <c r="AX102" s="91">
        <v>0</v>
      </c>
      <c r="AY102" s="91">
        <v>0</v>
      </c>
      <c r="AZ102" s="91">
        <f t="shared" si="29"/>
        <v>-4</v>
      </c>
      <c r="BA102" s="95" t="s">
        <v>217</v>
      </c>
      <c r="BB102" s="91">
        <f>AY102*0.05</f>
        <v>0</v>
      </c>
      <c r="BC102" s="91">
        <v>8</v>
      </c>
      <c r="BD102" s="91">
        <v>10</v>
      </c>
      <c r="BE102" s="91">
        <v>18</v>
      </c>
      <c r="BF102" s="91">
        <v>472.72</v>
      </c>
      <c r="BG102" s="91">
        <f t="shared" si="30"/>
        <v>10</v>
      </c>
      <c r="BH102" s="95" t="s">
        <v>216</v>
      </c>
      <c r="BI102" s="91">
        <f>BF102*0.06</f>
        <v>28.3632</v>
      </c>
      <c r="BJ102" s="91"/>
      <c r="BK102" s="101">
        <f t="shared" si="31"/>
        <v>495</v>
      </c>
      <c r="BL102" s="91"/>
    </row>
    <row r="103" s="159" customFormat="1" customHeight="1" spans="1:64">
      <c r="A103" s="91">
        <v>8354</v>
      </c>
      <c r="B103" s="91" t="s">
        <v>402</v>
      </c>
      <c r="C103" s="91">
        <v>716</v>
      </c>
      <c r="D103" s="91" t="s">
        <v>403</v>
      </c>
      <c r="E103" s="91" t="s">
        <v>215</v>
      </c>
      <c r="F103" s="91">
        <v>63</v>
      </c>
      <c r="G103" s="91">
        <v>75</v>
      </c>
      <c r="H103" s="91">
        <v>47</v>
      </c>
      <c r="I103" s="91">
        <v>1182.86</v>
      </c>
      <c r="J103" s="91">
        <f t="shared" si="23"/>
        <v>-16</v>
      </c>
      <c r="K103" s="95" t="s">
        <v>217</v>
      </c>
      <c r="L103" s="91">
        <f>I103*0.04</f>
        <v>47.3144</v>
      </c>
      <c r="M103" s="91">
        <v>54</v>
      </c>
      <c r="N103" s="91">
        <v>65</v>
      </c>
      <c r="O103" s="91">
        <v>12</v>
      </c>
      <c r="P103" s="91">
        <v>294.1</v>
      </c>
      <c r="Q103" s="91">
        <f t="shared" si="24"/>
        <v>-42</v>
      </c>
      <c r="R103" s="95" t="s">
        <v>217</v>
      </c>
      <c r="S103" s="91">
        <f>P103*0.05</f>
        <v>14.705</v>
      </c>
      <c r="T103" s="91">
        <v>93</v>
      </c>
      <c r="U103" s="91">
        <v>112</v>
      </c>
      <c r="V103" s="91">
        <v>15</v>
      </c>
      <c r="W103" s="91">
        <v>1312.69</v>
      </c>
      <c r="X103" s="91">
        <f t="shared" si="25"/>
        <v>-78</v>
      </c>
      <c r="Y103" s="95" t="s">
        <v>217</v>
      </c>
      <c r="Z103" s="91">
        <f>W103*0.04</f>
        <v>52.5076</v>
      </c>
      <c r="AA103" s="91">
        <v>14</v>
      </c>
      <c r="AB103" s="91">
        <v>17</v>
      </c>
      <c r="AC103" s="91">
        <v>2</v>
      </c>
      <c r="AD103" s="91">
        <v>78</v>
      </c>
      <c r="AE103" s="91">
        <f t="shared" si="26"/>
        <v>-12</v>
      </c>
      <c r="AF103" s="95" t="s">
        <v>217</v>
      </c>
      <c r="AG103" s="91">
        <f>AD103*0.05</f>
        <v>3.9</v>
      </c>
      <c r="AH103" s="91">
        <v>18</v>
      </c>
      <c r="AI103" s="91">
        <v>22</v>
      </c>
      <c r="AJ103" s="91">
        <v>0</v>
      </c>
      <c r="AK103" s="91">
        <v>0</v>
      </c>
      <c r="AL103" s="91">
        <f t="shared" si="27"/>
        <v>-18</v>
      </c>
      <c r="AM103" s="95" t="s">
        <v>217</v>
      </c>
      <c r="AN103" s="91">
        <f>AK103*0.05</f>
        <v>0</v>
      </c>
      <c r="AO103" s="91">
        <v>32</v>
      </c>
      <c r="AP103" s="91">
        <v>38</v>
      </c>
      <c r="AQ103" s="91">
        <v>24</v>
      </c>
      <c r="AR103" s="91">
        <v>398.13</v>
      </c>
      <c r="AS103" s="91">
        <f t="shared" si="28"/>
        <v>-8</v>
      </c>
      <c r="AT103" s="95" t="s">
        <v>217</v>
      </c>
      <c r="AU103" s="91">
        <f>AR103*0.05</f>
        <v>19.9065</v>
      </c>
      <c r="AV103" s="91">
        <v>7</v>
      </c>
      <c r="AW103" s="91">
        <v>8</v>
      </c>
      <c r="AX103" s="91">
        <v>0</v>
      </c>
      <c r="AY103" s="91">
        <v>0</v>
      </c>
      <c r="AZ103" s="91">
        <f t="shared" si="29"/>
        <v>-7</v>
      </c>
      <c r="BA103" s="95" t="s">
        <v>217</v>
      </c>
      <c r="BB103" s="91">
        <f>AY103*0.05</f>
        <v>0</v>
      </c>
      <c r="BC103" s="91">
        <v>19</v>
      </c>
      <c r="BD103" s="91">
        <v>22</v>
      </c>
      <c r="BE103" s="91">
        <v>6</v>
      </c>
      <c r="BF103" s="91">
        <v>154.62</v>
      </c>
      <c r="BG103" s="91">
        <f t="shared" si="30"/>
        <v>-13</v>
      </c>
      <c r="BH103" s="95" t="s">
        <v>217</v>
      </c>
      <c r="BI103" s="91">
        <f>BF103*0.04</f>
        <v>6.1848</v>
      </c>
      <c r="BJ103" s="91">
        <f>BG103*1</f>
        <v>-13</v>
      </c>
      <c r="BK103" s="101">
        <f t="shared" si="31"/>
        <v>145</v>
      </c>
      <c r="BL103" s="91">
        <f>BJ103</f>
        <v>-13</v>
      </c>
    </row>
    <row r="104" s="159" customFormat="1" customHeight="1" spans="1:64">
      <c r="A104" s="91">
        <v>8594</v>
      </c>
      <c r="B104" s="91" t="s">
        <v>404</v>
      </c>
      <c r="C104" s="91">
        <v>351</v>
      </c>
      <c r="D104" s="91" t="s">
        <v>405</v>
      </c>
      <c r="E104" s="91" t="s">
        <v>215</v>
      </c>
      <c r="F104" s="91">
        <v>30</v>
      </c>
      <c r="G104" s="91">
        <v>37</v>
      </c>
      <c r="H104" s="91">
        <v>27</v>
      </c>
      <c r="I104" s="91">
        <v>652.46</v>
      </c>
      <c r="J104" s="91">
        <f t="shared" si="23"/>
        <v>-3</v>
      </c>
      <c r="K104" s="95" t="s">
        <v>217</v>
      </c>
      <c r="L104" s="91">
        <f>I104*0.04</f>
        <v>26.0984</v>
      </c>
      <c r="M104" s="91">
        <v>20</v>
      </c>
      <c r="N104" s="91">
        <v>24</v>
      </c>
      <c r="O104" s="91">
        <v>21</v>
      </c>
      <c r="P104" s="91">
        <v>836.75</v>
      </c>
      <c r="Q104" s="91">
        <f t="shared" si="24"/>
        <v>1</v>
      </c>
      <c r="R104" s="95" t="s">
        <v>221</v>
      </c>
      <c r="S104" s="91">
        <f>P104*0.06</f>
        <v>50.205</v>
      </c>
      <c r="T104" s="91">
        <v>30</v>
      </c>
      <c r="U104" s="91">
        <v>36</v>
      </c>
      <c r="V104" s="91">
        <v>16</v>
      </c>
      <c r="W104" s="91">
        <v>1285.85</v>
      </c>
      <c r="X104" s="91">
        <f t="shared" si="25"/>
        <v>-14</v>
      </c>
      <c r="Y104" s="95" t="s">
        <v>217</v>
      </c>
      <c r="Z104" s="91">
        <f>W104*0.04</f>
        <v>51.434</v>
      </c>
      <c r="AA104" s="91">
        <v>8</v>
      </c>
      <c r="AB104" s="91">
        <v>10</v>
      </c>
      <c r="AC104" s="91">
        <v>5</v>
      </c>
      <c r="AD104" s="91">
        <v>199</v>
      </c>
      <c r="AE104" s="91">
        <f t="shared" si="26"/>
        <v>-3</v>
      </c>
      <c r="AF104" s="95" t="s">
        <v>217</v>
      </c>
      <c r="AG104" s="91">
        <f>AD104*0.05</f>
        <v>9.95</v>
      </c>
      <c r="AH104" s="91">
        <v>10</v>
      </c>
      <c r="AI104" s="91">
        <v>12</v>
      </c>
      <c r="AJ104" s="91">
        <v>0</v>
      </c>
      <c r="AK104" s="91">
        <v>0</v>
      </c>
      <c r="AL104" s="91">
        <f t="shared" si="27"/>
        <v>-10</v>
      </c>
      <c r="AM104" s="95" t="s">
        <v>217</v>
      </c>
      <c r="AN104" s="91">
        <f>AK104*0.05</f>
        <v>0</v>
      </c>
      <c r="AO104" s="91">
        <v>12</v>
      </c>
      <c r="AP104" s="91">
        <v>15</v>
      </c>
      <c r="AQ104" s="91">
        <v>5</v>
      </c>
      <c r="AR104" s="91">
        <v>84.01</v>
      </c>
      <c r="AS104" s="91">
        <f t="shared" si="28"/>
        <v>-7</v>
      </c>
      <c r="AT104" s="95" t="s">
        <v>217</v>
      </c>
      <c r="AU104" s="91">
        <f>AR104*0.05</f>
        <v>4.2005</v>
      </c>
      <c r="AV104" s="91">
        <v>4</v>
      </c>
      <c r="AW104" s="91">
        <v>5</v>
      </c>
      <c r="AX104" s="91">
        <v>2</v>
      </c>
      <c r="AY104" s="91">
        <v>117</v>
      </c>
      <c r="AZ104" s="91">
        <f t="shared" si="29"/>
        <v>-2</v>
      </c>
      <c r="BA104" s="95" t="s">
        <v>217</v>
      </c>
      <c r="BB104" s="91">
        <f>AY104*0.05</f>
        <v>5.85</v>
      </c>
      <c r="BC104" s="91">
        <v>8</v>
      </c>
      <c r="BD104" s="91">
        <v>9</v>
      </c>
      <c r="BE104" s="91">
        <v>6</v>
      </c>
      <c r="BF104" s="91">
        <v>184.3</v>
      </c>
      <c r="BG104" s="91">
        <f t="shared" si="30"/>
        <v>-2</v>
      </c>
      <c r="BH104" s="95" t="s">
        <v>217</v>
      </c>
      <c r="BI104" s="91">
        <f>BF104*0.04</f>
        <v>7.372</v>
      </c>
      <c r="BJ104" s="91">
        <f>BG104*1</f>
        <v>-2</v>
      </c>
      <c r="BK104" s="101">
        <f t="shared" si="31"/>
        <v>155</v>
      </c>
      <c r="BL104" s="91">
        <f>BJ104</f>
        <v>-2</v>
      </c>
    </row>
    <row r="105" s="159" customFormat="1" customHeight="1" spans="1:64">
      <c r="A105" s="91">
        <v>8592</v>
      </c>
      <c r="B105" s="91" t="s">
        <v>406</v>
      </c>
      <c r="C105" s="91">
        <v>307</v>
      </c>
      <c r="D105" s="91" t="s">
        <v>250</v>
      </c>
      <c r="E105" s="91" t="s">
        <v>220</v>
      </c>
      <c r="F105" s="91"/>
      <c r="G105" s="91"/>
      <c r="H105" s="91">
        <v>0</v>
      </c>
      <c r="I105" s="91">
        <v>0</v>
      </c>
      <c r="J105" s="91">
        <f t="shared" si="23"/>
        <v>0</v>
      </c>
      <c r="K105" s="95" t="s">
        <v>227</v>
      </c>
      <c r="L105" s="91">
        <f>I105*0.04</f>
        <v>0</v>
      </c>
      <c r="M105" s="91"/>
      <c r="N105" s="91"/>
      <c r="O105" s="91">
        <v>0</v>
      </c>
      <c r="P105" s="91">
        <v>0</v>
      </c>
      <c r="Q105" s="91">
        <f t="shared" si="24"/>
        <v>0</v>
      </c>
      <c r="R105" s="95" t="s">
        <v>227</v>
      </c>
      <c r="S105" s="91">
        <f>P105*0.05</f>
        <v>0</v>
      </c>
      <c r="T105" s="91"/>
      <c r="U105" s="91"/>
      <c r="V105" s="91">
        <v>0</v>
      </c>
      <c r="W105" s="91">
        <v>0</v>
      </c>
      <c r="X105" s="91">
        <f t="shared" si="25"/>
        <v>0</v>
      </c>
      <c r="Y105" s="95" t="s">
        <v>227</v>
      </c>
      <c r="Z105" s="91">
        <f>W105*0.04</f>
        <v>0</v>
      </c>
      <c r="AA105" s="91"/>
      <c r="AB105" s="91"/>
      <c r="AC105" s="91">
        <v>0</v>
      </c>
      <c r="AD105" s="91">
        <v>0</v>
      </c>
      <c r="AE105" s="91">
        <f t="shared" si="26"/>
        <v>0</v>
      </c>
      <c r="AF105" s="95" t="s">
        <v>227</v>
      </c>
      <c r="AG105" s="91">
        <f>AD105*0.05</f>
        <v>0</v>
      </c>
      <c r="AH105" s="91"/>
      <c r="AI105" s="91"/>
      <c r="AJ105" s="91">
        <v>0</v>
      </c>
      <c r="AK105" s="91">
        <v>0</v>
      </c>
      <c r="AL105" s="91">
        <f t="shared" si="27"/>
        <v>0</v>
      </c>
      <c r="AM105" s="95" t="s">
        <v>227</v>
      </c>
      <c r="AN105" s="91">
        <f>AK105*0.05</f>
        <v>0</v>
      </c>
      <c r="AO105" s="91"/>
      <c r="AP105" s="91"/>
      <c r="AQ105" s="91">
        <v>0</v>
      </c>
      <c r="AR105" s="91">
        <v>0</v>
      </c>
      <c r="AS105" s="91">
        <f t="shared" si="28"/>
        <v>0</v>
      </c>
      <c r="AT105" s="95" t="s">
        <v>227</v>
      </c>
      <c r="AU105" s="91">
        <f>AR105*0.05</f>
        <v>0</v>
      </c>
      <c r="AV105" s="91"/>
      <c r="AW105" s="91"/>
      <c r="AX105" s="91">
        <v>0</v>
      </c>
      <c r="AY105" s="91">
        <v>0</v>
      </c>
      <c r="AZ105" s="91">
        <f t="shared" si="29"/>
        <v>0</v>
      </c>
      <c r="BA105" s="95" t="s">
        <v>227</v>
      </c>
      <c r="BB105" s="91">
        <f>AY105*0.05</f>
        <v>0</v>
      </c>
      <c r="BC105" s="91"/>
      <c r="BD105" s="91"/>
      <c r="BE105" s="91">
        <v>1</v>
      </c>
      <c r="BF105" s="91">
        <v>26.42</v>
      </c>
      <c r="BG105" s="91">
        <f t="shared" si="30"/>
        <v>1</v>
      </c>
      <c r="BH105" s="95" t="s">
        <v>227</v>
      </c>
      <c r="BI105" s="91">
        <f>BF105*0.04</f>
        <v>1.0568</v>
      </c>
      <c r="BJ105" s="91"/>
      <c r="BK105" s="101">
        <f t="shared" si="31"/>
        <v>1</v>
      </c>
      <c r="BL105" s="91"/>
    </row>
    <row r="106" s="159" customFormat="1" customHeight="1" spans="1:64">
      <c r="A106" s="91">
        <v>8022</v>
      </c>
      <c r="B106" s="91" t="s">
        <v>407</v>
      </c>
      <c r="C106" s="91">
        <v>307</v>
      </c>
      <c r="D106" s="91" t="s">
        <v>250</v>
      </c>
      <c r="E106" s="91" t="s">
        <v>220</v>
      </c>
      <c r="F106" s="91"/>
      <c r="G106" s="91"/>
      <c r="H106" s="91">
        <v>3</v>
      </c>
      <c r="I106" s="91">
        <v>96.23</v>
      </c>
      <c r="J106" s="91">
        <f t="shared" si="23"/>
        <v>3</v>
      </c>
      <c r="K106" s="95" t="s">
        <v>227</v>
      </c>
      <c r="L106" s="91">
        <f>I106*0.04</f>
        <v>3.8492</v>
      </c>
      <c r="M106" s="91"/>
      <c r="N106" s="91"/>
      <c r="O106" s="91">
        <v>5</v>
      </c>
      <c r="P106" s="91">
        <v>153</v>
      </c>
      <c r="Q106" s="91">
        <f t="shared" si="24"/>
        <v>5</v>
      </c>
      <c r="R106" s="95" t="s">
        <v>227</v>
      </c>
      <c r="S106" s="91">
        <f>P106*0.05</f>
        <v>7.65</v>
      </c>
      <c r="T106" s="91"/>
      <c r="U106" s="91"/>
      <c r="V106" s="91">
        <v>0</v>
      </c>
      <c r="W106" s="91">
        <v>0</v>
      </c>
      <c r="X106" s="91">
        <f t="shared" si="25"/>
        <v>0</v>
      </c>
      <c r="Y106" s="95" t="s">
        <v>227</v>
      </c>
      <c r="Z106" s="91">
        <f>W106*0.04</f>
        <v>0</v>
      </c>
      <c r="AA106" s="91"/>
      <c r="AB106" s="91"/>
      <c r="AC106" s="91">
        <v>0</v>
      </c>
      <c r="AD106" s="91">
        <v>0</v>
      </c>
      <c r="AE106" s="91">
        <f t="shared" si="26"/>
        <v>0</v>
      </c>
      <c r="AF106" s="95" t="s">
        <v>227</v>
      </c>
      <c r="AG106" s="91">
        <f>AD106*0.05</f>
        <v>0</v>
      </c>
      <c r="AH106" s="91"/>
      <c r="AI106" s="91"/>
      <c r="AJ106" s="91">
        <v>0</v>
      </c>
      <c r="AK106" s="91">
        <v>0</v>
      </c>
      <c r="AL106" s="91">
        <f t="shared" si="27"/>
        <v>0</v>
      </c>
      <c r="AM106" s="95" t="s">
        <v>227</v>
      </c>
      <c r="AN106" s="91">
        <f>AK106*0.05</f>
        <v>0</v>
      </c>
      <c r="AO106" s="91"/>
      <c r="AP106" s="91"/>
      <c r="AQ106" s="91">
        <v>0</v>
      </c>
      <c r="AR106" s="91">
        <v>0</v>
      </c>
      <c r="AS106" s="91">
        <f t="shared" si="28"/>
        <v>0</v>
      </c>
      <c r="AT106" s="95" t="s">
        <v>227</v>
      </c>
      <c r="AU106" s="91">
        <f>AR106*0.05</f>
        <v>0</v>
      </c>
      <c r="AV106" s="91"/>
      <c r="AW106" s="91"/>
      <c r="AX106" s="91">
        <v>0</v>
      </c>
      <c r="AY106" s="91">
        <v>0</v>
      </c>
      <c r="AZ106" s="91">
        <f t="shared" si="29"/>
        <v>0</v>
      </c>
      <c r="BA106" s="95" t="s">
        <v>227</v>
      </c>
      <c r="BB106" s="91">
        <f>AY106*0.05</f>
        <v>0</v>
      </c>
      <c r="BC106" s="91"/>
      <c r="BD106" s="91"/>
      <c r="BE106" s="91">
        <v>0</v>
      </c>
      <c r="BF106" s="91">
        <v>0</v>
      </c>
      <c r="BG106" s="91">
        <f t="shared" si="30"/>
        <v>0</v>
      </c>
      <c r="BH106" s="95" t="s">
        <v>227</v>
      </c>
      <c r="BI106" s="91">
        <f>BF106*0.04</f>
        <v>0</v>
      </c>
      <c r="BJ106" s="91"/>
      <c r="BK106" s="101">
        <f t="shared" si="31"/>
        <v>11</v>
      </c>
      <c r="BL106" s="91"/>
    </row>
    <row r="107" s="159" customFormat="1" customHeight="1" spans="1:64">
      <c r="A107" s="91">
        <v>8068</v>
      </c>
      <c r="B107" s="91" t="s">
        <v>408</v>
      </c>
      <c r="C107" s="91">
        <v>746</v>
      </c>
      <c r="D107" s="91" t="s">
        <v>236</v>
      </c>
      <c r="E107" s="91" t="s">
        <v>220</v>
      </c>
      <c r="F107" s="91">
        <v>49</v>
      </c>
      <c r="G107" s="91">
        <v>58</v>
      </c>
      <c r="H107" s="91">
        <v>80</v>
      </c>
      <c r="I107" s="91">
        <v>2168.34</v>
      </c>
      <c r="J107" s="91">
        <f t="shared" si="23"/>
        <v>31</v>
      </c>
      <c r="K107" s="95" t="s">
        <v>216</v>
      </c>
      <c r="L107" s="91">
        <f t="shared" ref="L105:L111" si="40">I107*0.06</f>
        <v>130.1004</v>
      </c>
      <c r="M107" s="91">
        <v>42</v>
      </c>
      <c r="N107" s="91">
        <v>51</v>
      </c>
      <c r="O107" s="91">
        <v>29</v>
      </c>
      <c r="P107" s="91">
        <v>1118.35</v>
      </c>
      <c r="Q107" s="91">
        <f t="shared" si="24"/>
        <v>-13</v>
      </c>
      <c r="R107" s="95" t="s">
        <v>217</v>
      </c>
      <c r="S107" s="91">
        <f t="shared" ref="S107:S113" si="41">P107*0.05</f>
        <v>55.9175</v>
      </c>
      <c r="T107" s="91">
        <v>102</v>
      </c>
      <c r="U107" s="91">
        <v>122</v>
      </c>
      <c r="V107" s="91">
        <v>127</v>
      </c>
      <c r="W107" s="91">
        <v>10639.05</v>
      </c>
      <c r="X107" s="91">
        <f t="shared" si="25"/>
        <v>25</v>
      </c>
      <c r="Y107" s="95" t="s">
        <v>216</v>
      </c>
      <c r="Z107" s="91">
        <f>W107*0.06</f>
        <v>638.343</v>
      </c>
      <c r="AA107" s="91">
        <v>13</v>
      </c>
      <c r="AB107" s="91">
        <v>16</v>
      </c>
      <c r="AC107" s="91">
        <v>16</v>
      </c>
      <c r="AD107" s="91">
        <v>541.61</v>
      </c>
      <c r="AE107" s="91">
        <f t="shared" si="26"/>
        <v>3</v>
      </c>
      <c r="AF107" s="95" t="s">
        <v>216</v>
      </c>
      <c r="AG107" s="91">
        <f>AD107*0.08</f>
        <v>43.3288</v>
      </c>
      <c r="AH107" s="91">
        <v>16</v>
      </c>
      <c r="AI107" s="91">
        <v>19</v>
      </c>
      <c r="AJ107" s="91">
        <v>0</v>
      </c>
      <c r="AK107" s="91">
        <v>0</v>
      </c>
      <c r="AL107" s="91">
        <f t="shared" si="27"/>
        <v>-16</v>
      </c>
      <c r="AM107" s="95" t="s">
        <v>217</v>
      </c>
      <c r="AN107" s="91">
        <f t="shared" ref="AN107:AN112" si="42">AK107*0.05</f>
        <v>0</v>
      </c>
      <c r="AO107" s="91">
        <v>16</v>
      </c>
      <c r="AP107" s="91">
        <v>19</v>
      </c>
      <c r="AQ107" s="91">
        <v>27</v>
      </c>
      <c r="AR107" s="91">
        <v>464.19</v>
      </c>
      <c r="AS107" s="91">
        <f t="shared" si="28"/>
        <v>11</v>
      </c>
      <c r="AT107" s="95" t="s">
        <v>216</v>
      </c>
      <c r="AU107" s="91">
        <f>AR107*0.08</f>
        <v>37.1352</v>
      </c>
      <c r="AV107" s="91">
        <v>8</v>
      </c>
      <c r="AW107" s="91">
        <v>9</v>
      </c>
      <c r="AX107" s="91">
        <v>2</v>
      </c>
      <c r="AY107" s="91">
        <v>0.16</v>
      </c>
      <c r="AZ107" s="91">
        <f t="shared" si="29"/>
        <v>-6</v>
      </c>
      <c r="BA107" s="95" t="s">
        <v>217</v>
      </c>
      <c r="BB107" s="91">
        <f t="shared" ref="BB107:BB118" si="43">AY107*0.05</f>
        <v>0.008</v>
      </c>
      <c r="BC107" s="91">
        <v>13</v>
      </c>
      <c r="BD107" s="91">
        <v>15</v>
      </c>
      <c r="BE107" s="91">
        <v>14</v>
      </c>
      <c r="BF107" s="91">
        <v>424.9</v>
      </c>
      <c r="BG107" s="91">
        <f t="shared" si="30"/>
        <v>1</v>
      </c>
      <c r="BH107" s="95" t="s">
        <v>221</v>
      </c>
      <c r="BI107" s="91">
        <f>BF107*0.05</f>
        <v>21.245</v>
      </c>
      <c r="BJ107" s="91"/>
      <c r="BK107" s="101">
        <f t="shared" si="31"/>
        <v>926</v>
      </c>
      <c r="BL107" s="91"/>
    </row>
    <row r="108" s="159" customFormat="1" customHeight="1" spans="1:64">
      <c r="A108" s="91">
        <v>8233</v>
      </c>
      <c r="B108" s="91" t="s">
        <v>409</v>
      </c>
      <c r="C108" s="91">
        <v>355</v>
      </c>
      <c r="D108" s="91" t="s">
        <v>410</v>
      </c>
      <c r="E108" s="91" t="s">
        <v>220</v>
      </c>
      <c r="F108" s="91">
        <v>31</v>
      </c>
      <c r="G108" s="91">
        <v>36</v>
      </c>
      <c r="H108" s="91">
        <v>62</v>
      </c>
      <c r="I108" s="91">
        <v>1620.09</v>
      </c>
      <c r="J108" s="91">
        <f t="shared" si="23"/>
        <v>31</v>
      </c>
      <c r="K108" s="95" t="s">
        <v>216</v>
      </c>
      <c r="L108" s="91">
        <f t="shared" si="40"/>
        <v>97.2054</v>
      </c>
      <c r="M108" s="91">
        <v>36</v>
      </c>
      <c r="N108" s="91">
        <v>43</v>
      </c>
      <c r="O108" s="91">
        <v>24</v>
      </c>
      <c r="P108" s="91">
        <v>653.97</v>
      </c>
      <c r="Q108" s="91">
        <f t="shared" si="24"/>
        <v>-12</v>
      </c>
      <c r="R108" s="95" t="s">
        <v>217</v>
      </c>
      <c r="S108" s="91">
        <f t="shared" si="41"/>
        <v>32.6985</v>
      </c>
      <c r="T108" s="91">
        <v>42</v>
      </c>
      <c r="U108" s="91">
        <v>50</v>
      </c>
      <c r="V108" s="91">
        <v>21</v>
      </c>
      <c r="W108" s="91">
        <v>1912.35</v>
      </c>
      <c r="X108" s="91">
        <f t="shared" si="25"/>
        <v>-21</v>
      </c>
      <c r="Y108" s="95" t="s">
        <v>217</v>
      </c>
      <c r="Z108" s="91">
        <f t="shared" ref="Z108:Z113" si="44">W108*0.04</f>
        <v>76.494</v>
      </c>
      <c r="AA108" s="91">
        <v>12</v>
      </c>
      <c r="AB108" s="91">
        <v>13</v>
      </c>
      <c r="AC108" s="91">
        <v>9</v>
      </c>
      <c r="AD108" s="91">
        <v>348.88</v>
      </c>
      <c r="AE108" s="91">
        <f t="shared" si="26"/>
        <v>-3</v>
      </c>
      <c r="AF108" s="95" t="s">
        <v>217</v>
      </c>
      <c r="AG108" s="91">
        <f>AD108*0.05</f>
        <v>17.444</v>
      </c>
      <c r="AH108" s="91">
        <v>14</v>
      </c>
      <c r="AI108" s="91">
        <v>17</v>
      </c>
      <c r="AJ108" s="91">
        <v>2</v>
      </c>
      <c r="AK108" s="91">
        <v>59.8</v>
      </c>
      <c r="AL108" s="91">
        <f t="shared" si="27"/>
        <v>-12</v>
      </c>
      <c r="AM108" s="95" t="s">
        <v>217</v>
      </c>
      <c r="AN108" s="91">
        <f t="shared" si="42"/>
        <v>2.99</v>
      </c>
      <c r="AO108" s="91">
        <v>14</v>
      </c>
      <c r="AP108" s="91">
        <v>16</v>
      </c>
      <c r="AQ108" s="91">
        <v>10</v>
      </c>
      <c r="AR108" s="91">
        <v>130.99</v>
      </c>
      <c r="AS108" s="91">
        <f t="shared" si="28"/>
        <v>-4</v>
      </c>
      <c r="AT108" s="95" t="s">
        <v>217</v>
      </c>
      <c r="AU108" s="91">
        <f>AR108*0.05</f>
        <v>6.5495</v>
      </c>
      <c r="AV108" s="91">
        <v>5</v>
      </c>
      <c r="AW108" s="91">
        <v>6</v>
      </c>
      <c r="AX108" s="91">
        <v>1</v>
      </c>
      <c r="AY108" s="91">
        <v>0.08</v>
      </c>
      <c r="AZ108" s="91">
        <f t="shared" si="29"/>
        <v>-4</v>
      </c>
      <c r="BA108" s="95" t="s">
        <v>217</v>
      </c>
      <c r="BB108" s="91">
        <f t="shared" si="43"/>
        <v>0.004</v>
      </c>
      <c r="BC108" s="91">
        <v>7</v>
      </c>
      <c r="BD108" s="91">
        <v>10</v>
      </c>
      <c r="BE108" s="91">
        <v>13</v>
      </c>
      <c r="BF108" s="91">
        <v>363.22</v>
      </c>
      <c r="BG108" s="91">
        <f t="shared" si="30"/>
        <v>6</v>
      </c>
      <c r="BH108" s="95" t="s">
        <v>216</v>
      </c>
      <c r="BI108" s="91">
        <f>BF108*0.06</f>
        <v>21.7932</v>
      </c>
      <c r="BJ108" s="91"/>
      <c r="BK108" s="101">
        <f t="shared" si="31"/>
        <v>255</v>
      </c>
      <c r="BL108" s="91"/>
    </row>
    <row r="109" s="159" customFormat="1" customHeight="1" spans="1:64">
      <c r="A109" s="91">
        <v>8606</v>
      </c>
      <c r="B109" s="91" t="s">
        <v>411</v>
      </c>
      <c r="C109" s="91">
        <v>351</v>
      </c>
      <c r="D109" s="91" t="s">
        <v>405</v>
      </c>
      <c r="E109" s="91" t="s">
        <v>220</v>
      </c>
      <c r="F109" s="91">
        <v>30</v>
      </c>
      <c r="G109" s="91">
        <v>37</v>
      </c>
      <c r="H109" s="91">
        <v>53</v>
      </c>
      <c r="I109" s="91">
        <v>1287.3</v>
      </c>
      <c r="J109" s="91">
        <f t="shared" si="23"/>
        <v>23</v>
      </c>
      <c r="K109" s="95" t="s">
        <v>216</v>
      </c>
      <c r="L109" s="91">
        <f t="shared" si="40"/>
        <v>77.238</v>
      </c>
      <c r="M109" s="91">
        <v>20</v>
      </c>
      <c r="N109" s="91">
        <v>24</v>
      </c>
      <c r="O109" s="91">
        <v>16</v>
      </c>
      <c r="P109" s="91">
        <v>426</v>
      </c>
      <c r="Q109" s="91">
        <f t="shared" si="24"/>
        <v>-4</v>
      </c>
      <c r="R109" s="95" t="s">
        <v>217</v>
      </c>
      <c r="S109" s="91">
        <f t="shared" si="41"/>
        <v>21.3</v>
      </c>
      <c r="T109" s="91">
        <v>30</v>
      </c>
      <c r="U109" s="91">
        <v>36</v>
      </c>
      <c r="V109" s="91">
        <v>21</v>
      </c>
      <c r="W109" s="91">
        <v>2203.72</v>
      </c>
      <c r="X109" s="91">
        <f t="shared" si="25"/>
        <v>-9</v>
      </c>
      <c r="Y109" s="95" t="s">
        <v>217</v>
      </c>
      <c r="Z109" s="91">
        <f t="shared" si="44"/>
        <v>88.1488</v>
      </c>
      <c r="AA109" s="91">
        <v>8</v>
      </c>
      <c r="AB109" s="91">
        <v>10</v>
      </c>
      <c r="AC109" s="91">
        <v>3</v>
      </c>
      <c r="AD109" s="91">
        <v>121</v>
      </c>
      <c r="AE109" s="91">
        <f t="shared" si="26"/>
        <v>-5</v>
      </c>
      <c r="AF109" s="95" t="s">
        <v>217</v>
      </c>
      <c r="AG109" s="91">
        <f>AD109*0.05</f>
        <v>6.05</v>
      </c>
      <c r="AH109" s="91">
        <v>10</v>
      </c>
      <c r="AI109" s="91">
        <v>12</v>
      </c>
      <c r="AJ109" s="91">
        <v>5</v>
      </c>
      <c r="AK109" s="91">
        <v>149.5</v>
      </c>
      <c r="AL109" s="91">
        <f t="shared" si="27"/>
        <v>-5</v>
      </c>
      <c r="AM109" s="95" t="s">
        <v>217</v>
      </c>
      <c r="AN109" s="91">
        <f t="shared" si="42"/>
        <v>7.475</v>
      </c>
      <c r="AO109" s="91">
        <v>12</v>
      </c>
      <c r="AP109" s="91">
        <v>15</v>
      </c>
      <c r="AQ109" s="91">
        <v>4</v>
      </c>
      <c r="AR109" s="91">
        <v>42.02</v>
      </c>
      <c r="AS109" s="91">
        <f t="shared" si="28"/>
        <v>-8</v>
      </c>
      <c r="AT109" s="95" t="s">
        <v>217</v>
      </c>
      <c r="AU109" s="91">
        <f>AR109*0.05</f>
        <v>2.101</v>
      </c>
      <c r="AV109" s="91">
        <v>4</v>
      </c>
      <c r="AW109" s="91">
        <v>5</v>
      </c>
      <c r="AX109" s="91">
        <v>1</v>
      </c>
      <c r="AY109" s="91">
        <v>58.5</v>
      </c>
      <c r="AZ109" s="91">
        <f t="shared" si="29"/>
        <v>-3</v>
      </c>
      <c r="BA109" s="95" t="s">
        <v>217</v>
      </c>
      <c r="BB109" s="91">
        <f t="shared" si="43"/>
        <v>2.925</v>
      </c>
      <c r="BC109" s="91">
        <v>8</v>
      </c>
      <c r="BD109" s="91">
        <v>9</v>
      </c>
      <c r="BE109" s="91">
        <v>6</v>
      </c>
      <c r="BF109" s="91">
        <v>186.3</v>
      </c>
      <c r="BG109" s="91">
        <f t="shared" si="30"/>
        <v>-2</v>
      </c>
      <c r="BH109" s="95" t="s">
        <v>217</v>
      </c>
      <c r="BI109" s="91">
        <f>BF109*0.04</f>
        <v>7.452</v>
      </c>
      <c r="BJ109" s="91">
        <f>BG109*1</f>
        <v>-2</v>
      </c>
      <c r="BK109" s="101">
        <f t="shared" si="31"/>
        <v>213</v>
      </c>
      <c r="BL109" s="91">
        <f>BJ109</f>
        <v>-2</v>
      </c>
    </row>
    <row r="110" s="159" customFormat="1" customHeight="1" spans="1:64">
      <c r="A110" s="91">
        <v>8073</v>
      </c>
      <c r="B110" s="91" t="s">
        <v>412</v>
      </c>
      <c r="C110" s="91">
        <v>587</v>
      </c>
      <c r="D110" s="91" t="s">
        <v>332</v>
      </c>
      <c r="E110" s="91" t="s">
        <v>215</v>
      </c>
      <c r="F110" s="91">
        <v>43</v>
      </c>
      <c r="G110" s="91">
        <v>50</v>
      </c>
      <c r="H110" s="91">
        <v>91</v>
      </c>
      <c r="I110" s="91">
        <v>2128.65</v>
      </c>
      <c r="J110" s="91">
        <f t="shared" si="23"/>
        <v>48</v>
      </c>
      <c r="K110" s="95" t="s">
        <v>216</v>
      </c>
      <c r="L110" s="91">
        <f t="shared" si="40"/>
        <v>127.719</v>
      </c>
      <c r="M110" s="91">
        <v>46</v>
      </c>
      <c r="N110" s="91">
        <v>55</v>
      </c>
      <c r="O110" s="91">
        <v>43</v>
      </c>
      <c r="P110" s="91">
        <v>1601.64</v>
      </c>
      <c r="Q110" s="91">
        <f t="shared" si="24"/>
        <v>-3</v>
      </c>
      <c r="R110" s="95" t="s">
        <v>217</v>
      </c>
      <c r="S110" s="91">
        <f t="shared" si="41"/>
        <v>80.082</v>
      </c>
      <c r="T110" s="91">
        <v>65</v>
      </c>
      <c r="U110" s="91">
        <v>79</v>
      </c>
      <c r="V110" s="91">
        <v>26</v>
      </c>
      <c r="W110" s="91">
        <v>2391.24</v>
      </c>
      <c r="X110" s="91">
        <f t="shared" si="25"/>
        <v>-39</v>
      </c>
      <c r="Y110" s="95" t="s">
        <v>217</v>
      </c>
      <c r="Z110" s="91">
        <f t="shared" si="44"/>
        <v>95.6496</v>
      </c>
      <c r="AA110" s="91">
        <v>18</v>
      </c>
      <c r="AB110" s="91">
        <v>22</v>
      </c>
      <c r="AC110" s="91">
        <v>14</v>
      </c>
      <c r="AD110" s="91">
        <v>456.42</v>
      </c>
      <c r="AE110" s="91">
        <f t="shared" si="26"/>
        <v>-4</v>
      </c>
      <c r="AF110" s="95" t="s">
        <v>217</v>
      </c>
      <c r="AG110" s="91">
        <f>AD110*0.05</f>
        <v>22.821</v>
      </c>
      <c r="AH110" s="91">
        <v>17</v>
      </c>
      <c r="AI110" s="91">
        <v>20</v>
      </c>
      <c r="AJ110" s="91">
        <v>5</v>
      </c>
      <c r="AK110" s="91">
        <v>149.5</v>
      </c>
      <c r="AL110" s="91">
        <f t="shared" si="27"/>
        <v>-12</v>
      </c>
      <c r="AM110" s="95" t="s">
        <v>217</v>
      </c>
      <c r="AN110" s="91">
        <f t="shared" si="42"/>
        <v>7.475</v>
      </c>
      <c r="AO110" s="91">
        <v>21</v>
      </c>
      <c r="AP110" s="91">
        <v>25</v>
      </c>
      <c r="AQ110" s="91">
        <v>8</v>
      </c>
      <c r="AR110" s="91">
        <v>111.61</v>
      </c>
      <c r="AS110" s="91">
        <f t="shared" si="28"/>
        <v>-13</v>
      </c>
      <c r="AT110" s="95" t="s">
        <v>217</v>
      </c>
      <c r="AU110" s="91">
        <f>AR110*0.05</f>
        <v>5.5805</v>
      </c>
      <c r="AV110" s="91">
        <v>6</v>
      </c>
      <c r="AW110" s="91">
        <v>7</v>
      </c>
      <c r="AX110" s="91">
        <v>0</v>
      </c>
      <c r="AY110" s="91">
        <v>0</v>
      </c>
      <c r="AZ110" s="91">
        <f t="shared" si="29"/>
        <v>-6</v>
      </c>
      <c r="BA110" s="95" t="s">
        <v>217</v>
      </c>
      <c r="BB110" s="91">
        <f t="shared" si="43"/>
        <v>0</v>
      </c>
      <c r="BC110" s="91">
        <v>12</v>
      </c>
      <c r="BD110" s="91">
        <v>14</v>
      </c>
      <c r="BE110" s="91">
        <v>16</v>
      </c>
      <c r="BF110" s="91">
        <v>422.03</v>
      </c>
      <c r="BG110" s="91">
        <f t="shared" si="30"/>
        <v>4</v>
      </c>
      <c r="BH110" s="95" t="s">
        <v>216</v>
      </c>
      <c r="BI110" s="91">
        <f>BF110*0.06</f>
        <v>25.3218</v>
      </c>
      <c r="BJ110" s="91"/>
      <c r="BK110" s="101">
        <f t="shared" si="31"/>
        <v>365</v>
      </c>
      <c r="BL110" s="91"/>
    </row>
    <row r="111" s="159" customFormat="1" customHeight="1" spans="1:64">
      <c r="A111" s="91">
        <v>8400</v>
      </c>
      <c r="B111" s="91" t="s">
        <v>413</v>
      </c>
      <c r="C111" s="91">
        <v>347</v>
      </c>
      <c r="D111" s="91" t="s">
        <v>414</v>
      </c>
      <c r="E111" s="91" t="s">
        <v>215</v>
      </c>
      <c r="F111" s="91">
        <v>27</v>
      </c>
      <c r="G111" s="91">
        <v>31</v>
      </c>
      <c r="H111" s="91">
        <v>36</v>
      </c>
      <c r="I111" s="91">
        <v>984.01</v>
      </c>
      <c r="J111" s="91">
        <f t="shared" si="23"/>
        <v>9</v>
      </c>
      <c r="K111" s="95" t="s">
        <v>216</v>
      </c>
      <c r="L111" s="91">
        <f t="shared" si="40"/>
        <v>59.0406</v>
      </c>
      <c r="M111" s="91">
        <v>17</v>
      </c>
      <c r="N111" s="91">
        <v>20</v>
      </c>
      <c r="O111" s="91">
        <v>9</v>
      </c>
      <c r="P111" s="91">
        <v>895.5</v>
      </c>
      <c r="Q111" s="91">
        <f t="shared" si="24"/>
        <v>-8</v>
      </c>
      <c r="R111" s="95" t="s">
        <v>217</v>
      </c>
      <c r="S111" s="91">
        <f t="shared" si="41"/>
        <v>44.775</v>
      </c>
      <c r="T111" s="91">
        <v>25</v>
      </c>
      <c r="U111" s="91">
        <v>31</v>
      </c>
      <c r="V111" s="91">
        <v>5</v>
      </c>
      <c r="W111" s="91">
        <v>791.82</v>
      </c>
      <c r="X111" s="91">
        <f t="shared" si="25"/>
        <v>-20</v>
      </c>
      <c r="Y111" s="95" t="s">
        <v>217</v>
      </c>
      <c r="Z111" s="91">
        <f t="shared" si="44"/>
        <v>31.6728</v>
      </c>
      <c r="AA111" s="91">
        <v>7</v>
      </c>
      <c r="AB111" s="91">
        <v>9</v>
      </c>
      <c r="AC111" s="91">
        <v>9</v>
      </c>
      <c r="AD111" s="91">
        <v>336</v>
      </c>
      <c r="AE111" s="91">
        <f t="shared" si="26"/>
        <v>2</v>
      </c>
      <c r="AF111" s="95" t="s">
        <v>216</v>
      </c>
      <c r="AG111" s="91">
        <f>AD111*0.08</f>
        <v>26.88</v>
      </c>
      <c r="AH111" s="91">
        <v>9</v>
      </c>
      <c r="AI111" s="91">
        <v>10</v>
      </c>
      <c r="AJ111" s="91">
        <v>0</v>
      </c>
      <c r="AK111" s="91">
        <v>0</v>
      </c>
      <c r="AL111" s="91">
        <f t="shared" si="27"/>
        <v>-9</v>
      </c>
      <c r="AM111" s="95" t="s">
        <v>217</v>
      </c>
      <c r="AN111" s="91">
        <f t="shared" si="42"/>
        <v>0</v>
      </c>
      <c r="AO111" s="91">
        <v>11</v>
      </c>
      <c r="AP111" s="91">
        <v>13</v>
      </c>
      <c r="AQ111" s="91">
        <v>7</v>
      </c>
      <c r="AR111" s="91">
        <v>112.27</v>
      </c>
      <c r="AS111" s="91">
        <f t="shared" si="28"/>
        <v>-4</v>
      </c>
      <c r="AT111" s="95" t="s">
        <v>217</v>
      </c>
      <c r="AU111" s="91">
        <f>AR111*0.05</f>
        <v>5.6135</v>
      </c>
      <c r="AV111" s="91">
        <v>3</v>
      </c>
      <c r="AW111" s="91">
        <v>4</v>
      </c>
      <c r="AX111" s="91">
        <v>2</v>
      </c>
      <c r="AY111" s="91">
        <v>276</v>
      </c>
      <c r="AZ111" s="91">
        <f t="shared" si="29"/>
        <v>-1</v>
      </c>
      <c r="BA111" s="95" t="s">
        <v>217</v>
      </c>
      <c r="BB111" s="91">
        <f t="shared" si="43"/>
        <v>13.8</v>
      </c>
      <c r="BC111" s="91">
        <v>6</v>
      </c>
      <c r="BD111" s="91">
        <v>7</v>
      </c>
      <c r="BE111" s="91">
        <v>6</v>
      </c>
      <c r="BF111" s="91">
        <v>179.2</v>
      </c>
      <c r="BG111" s="91">
        <f t="shared" si="30"/>
        <v>0</v>
      </c>
      <c r="BH111" s="95" t="s">
        <v>221</v>
      </c>
      <c r="BI111" s="91">
        <f>BF111*0.05</f>
        <v>8.96</v>
      </c>
      <c r="BJ111" s="91"/>
      <c r="BK111" s="101">
        <f t="shared" si="31"/>
        <v>191</v>
      </c>
      <c r="BL111" s="91"/>
    </row>
    <row r="112" s="159" customFormat="1" customHeight="1" spans="1:64">
      <c r="A112" s="91">
        <v>8489</v>
      </c>
      <c r="B112" s="91" t="s">
        <v>415</v>
      </c>
      <c r="C112" s="91">
        <v>108656</v>
      </c>
      <c r="D112" s="91" t="s">
        <v>416</v>
      </c>
      <c r="E112" s="91" t="s">
        <v>246</v>
      </c>
      <c r="F112" s="91">
        <v>53</v>
      </c>
      <c r="G112" s="91">
        <v>64</v>
      </c>
      <c r="H112" s="91">
        <v>58</v>
      </c>
      <c r="I112" s="91">
        <v>1506.88</v>
      </c>
      <c r="J112" s="91">
        <f t="shared" si="23"/>
        <v>5</v>
      </c>
      <c r="K112" s="95" t="s">
        <v>221</v>
      </c>
      <c r="L112" s="91">
        <f>I112*0.05</f>
        <v>75.344</v>
      </c>
      <c r="M112" s="91">
        <v>49</v>
      </c>
      <c r="N112" s="91">
        <v>58</v>
      </c>
      <c r="O112" s="91">
        <v>25</v>
      </c>
      <c r="P112" s="91">
        <v>1085.5</v>
      </c>
      <c r="Q112" s="91">
        <f t="shared" si="24"/>
        <v>-24</v>
      </c>
      <c r="R112" s="95" t="s">
        <v>217</v>
      </c>
      <c r="S112" s="91">
        <f t="shared" si="41"/>
        <v>54.275</v>
      </c>
      <c r="T112" s="91">
        <v>81</v>
      </c>
      <c r="U112" s="91">
        <v>97</v>
      </c>
      <c r="V112" s="91">
        <v>17</v>
      </c>
      <c r="W112" s="91">
        <v>1809.8</v>
      </c>
      <c r="X112" s="91">
        <f t="shared" si="25"/>
        <v>-64</v>
      </c>
      <c r="Y112" s="95" t="s">
        <v>217</v>
      </c>
      <c r="Z112" s="91">
        <f t="shared" si="44"/>
        <v>72.392</v>
      </c>
      <c r="AA112" s="91">
        <v>14</v>
      </c>
      <c r="AB112" s="91">
        <v>17</v>
      </c>
      <c r="AC112" s="91">
        <v>7</v>
      </c>
      <c r="AD112" s="91">
        <v>258</v>
      </c>
      <c r="AE112" s="91">
        <f t="shared" si="26"/>
        <v>-7</v>
      </c>
      <c r="AF112" s="95" t="s">
        <v>217</v>
      </c>
      <c r="AG112" s="91">
        <f>AD112*0.05</f>
        <v>12.9</v>
      </c>
      <c r="AH112" s="91">
        <v>19</v>
      </c>
      <c r="AI112" s="91">
        <v>22</v>
      </c>
      <c r="AJ112" s="91">
        <v>0</v>
      </c>
      <c r="AK112" s="91">
        <v>0</v>
      </c>
      <c r="AL112" s="91">
        <f t="shared" si="27"/>
        <v>-19</v>
      </c>
      <c r="AM112" s="95" t="s">
        <v>217</v>
      </c>
      <c r="AN112" s="91">
        <f t="shared" si="42"/>
        <v>0</v>
      </c>
      <c r="AO112" s="91">
        <v>23</v>
      </c>
      <c r="AP112" s="91">
        <v>28</v>
      </c>
      <c r="AQ112" s="91">
        <v>7</v>
      </c>
      <c r="AR112" s="91">
        <v>116.55</v>
      </c>
      <c r="AS112" s="91">
        <f t="shared" si="28"/>
        <v>-16</v>
      </c>
      <c r="AT112" s="95" t="s">
        <v>217</v>
      </c>
      <c r="AU112" s="91">
        <f>AR112*0.05</f>
        <v>5.8275</v>
      </c>
      <c r="AV112" s="91">
        <v>8</v>
      </c>
      <c r="AW112" s="91">
        <v>10</v>
      </c>
      <c r="AX112" s="91">
        <v>3</v>
      </c>
      <c r="AY112" s="91">
        <v>0.03</v>
      </c>
      <c r="AZ112" s="91">
        <f t="shared" si="29"/>
        <v>-5</v>
      </c>
      <c r="BA112" s="95" t="s">
        <v>217</v>
      </c>
      <c r="BB112" s="91">
        <f t="shared" si="43"/>
        <v>0.0015</v>
      </c>
      <c r="BC112" s="91">
        <v>16</v>
      </c>
      <c r="BD112" s="91">
        <v>19</v>
      </c>
      <c r="BE112" s="91">
        <v>3</v>
      </c>
      <c r="BF112" s="91">
        <v>102.8</v>
      </c>
      <c r="BG112" s="91">
        <f t="shared" si="30"/>
        <v>-13</v>
      </c>
      <c r="BH112" s="95" t="s">
        <v>217</v>
      </c>
      <c r="BI112" s="91">
        <f>BF112*0.04</f>
        <v>4.112</v>
      </c>
      <c r="BJ112" s="91">
        <f>BG112*1</f>
        <v>-13</v>
      </c>
      <c r="BK112" s="101">
        <f t="shared" si="31"/>
        <v>225</v>
      </c>
      <c r="BL112" s="91">
        <f>BJ112</f>
        <v>-13</v>
      </c>
    </row>
    <row r="113" s="159" customFormat="1" customHeight="1" spans="1:64">
      <c r="A113" s="91">
        <v>8113</v>
      </c>
      <c r="B113" s="91" t="s">
        <v>417</v>
      </c>
      <c r="C113" s="91">
        <v>102564</v>
      </c>
      <c r="D113" s="91" t="s">
        <v>418</v>
      </c>
      <c r="E113" s="91" t="s">
        <v>215</v>
      </c>
      <c r="F113" s="91">
        <v>30</v>
      </c>
      <c r="G113" s="91">
        <v>37</v>
      </c>
      <c r="H113" s="91">
        <v>56</v>
      </c>
      <c r="I113" s="91">
        <v>1437.44</v>
      </c>
      <c r="J113" s="91">
        <f t="shared" si="23"/>
        <v>26</v>
      </c>
      <c r="K113" s="95" t="s">
        <v>216</v>
      </c>
      <c r="L113" s="91">
        <f>I113*0.06</f>
        <v>86.2464</v>
      </c>
      <c r="M113" s="91">
        <v>24</v>
      </c>
      <c r="N113" s="91">
        <v>29</v>
      </c>
      <c r="O113" s="91">
        <v>12</v>
      </c>
      <c r="P113" s="91">
        <v>418.84</v>
      </c>
      <c r="Q113" s="91">
        <f t="shared" si="24"/>
        <v>-12</v>
      </c>
      <c r="R113" s="95" t="s">
        <v>217</v>
      </c>
      <c r="S113" s="91">
        <f t="shared" si="41"/>
        <v>20.942</v>
      </c>
      <c r="T113" s="91">
        <v>40</v>
      </c>
      <c r="U113" s="91">
        <v>48</v>
      </c>
      <c r="V113" s="91">
        <v>34</v>
      </c>
      <c r="W113" s="91">
        <v>2915.28</v>
      </c>
      <c r="X113" s="91">
        <f t="shared" si="25"/>
        <v>-6</v>
      </c>
      <c r="Y113" s="95" t="s">
        <v>217</v>
      </c>
      <c r="Z113" s="91">
        <f t="shared" si="44"/>
        <v>116.6112</v>
      </c>
      <c r="AA113" s="91">
        <v>8</v>
      </c>
      <c r="AB113" s="91">
        <v>9</v>
      </c>
      <c r="AC113" s="91">
        <v>12</v>
      </c>
      <c r="AD113" s="91">
        <v>406</v>
      </c>
      <c r="AE113" s="91">
        <f t="shared" si="26"/>
        <v>4</v>
      </c>
      <c r="AF113" s="95" t="s">
        <v>216</v>
      </c>
      <c r="AG113" s="91">
        <f>AD113*0.08</f>
        <v>32.48</v>
      </c>
      <c r="AH113" s="91">
        <v>9</v>
      </c>
      <c r="AI113" s="91">
        <v>11</v>
      </c>
      <c r="AJ113" s="91">
        <v>9</v>
      </c>
      <c r="AK113" s="91">
        <v>209.3</v>
      </c>
      <c r="AL113" s="91">
        <f t="shared" si="27"/>
        <v>0</v>
      </c>
      <c r="AM113" s="95" t="s">
        <v>221</v>
      </c>
      <c r="AN113" s="91">
        <f>AK113*0.06</f>
        <v>12.558</v>
      </c>
      <c r="AO113" s="91">
        <v>12</v>
      </c>
      <c r="AP113" s="91">
        <v>14</v>
      </c>
      <c r="AQ113" s="91">
        <v>18</v>
      </c>
      <c r="AR113" s="91">
        <v>269.52</v>
      </c>
      <c r="AS113" s="91">
        <f t="shared" si="28"/>
        <v>6</v>
      </c>
      <c r="AT113" s="95" t="s">
        <v>216</v>
      </c>
      <c r="AU113" s="91">
        <f>AR113*0.08</f>
        <v>21.5616</v>
      </c>
      <c r="AV113" s="91">
        <v>2</v>
      </c>
      <c r="AW113" s="91">
        <v>2</v>
      </c>
      <c r="AX113" s="91">
        <v>0</v>
      </c>
      <c r="AY113" s="91">
        <v>0</v>
      </c>
      <c r="AZ113" s="91">
        <f t="shared" si="29"/>
        <v>-2</v>
      </c>
      <c r="BA113" s="95" t="s">
        <v>217</v>
      </c>
      <c r="BB113" s="91">
        <f t="shared" si="43"/>
        <v>0</v>
      </c>
      <c r="BC113" s="91">
        <v>8</v>
      </c>
      <c r="BD113" s="91">
        <v>8</v>
      </c>
      <c r="BE113" s="91">
        <v>4</v>
      </c>
      <c r="BF113" s="91">
        <v>128.4</v>
      </c>
      <c r="BG113" s="91">
        <f t="shared" si="30"/>
        <v>-4</v>
      </c>
      <c r="BH113" s="95" t="s">
        <v>217</v>
      </c>
      <c r="BI113" s="91">
        <f>BF113*0.04</f>
        <v>5.136</v>
      </c>
      <c r="BJ113" s="91">
        <f>BG113*1</f>
        <v>-4</v>
      </c>
      <c r="BK113" s="101">
        <f t="shared" si="31"/>
        <v>296</v>
      </c>
      <c r="BL113" s="91">
        <f>BJ113</f>
        <v>-4</v>
      </c>
    </row>
    <row r="114" s="159" customFormat="1" customHeight="1" spans="1:64">
      <c r="A114" s="91">
        <v>8338</v>
      </c>
      <c r="B114" s="91" t="s">
        <v>419</v>
      </c>
      <c r="C114" s="91">
        <v>730</v>
      </c>
      <c r="D114" s="91" t="s">
        <v>271</v>
      </c>
      <c r="E114" s="91" t="s">
        <v>241</v>
      </c>
      <c r="F114" s="91">
        <v>73</v>
      </c>
      <c r="G114" s="91">
        <v>88</v>
      </c>
      <c r="H114" s="91">
        <v>89</v>
      </c>
      <c r="I114" s="91">
        <v>2207.68</v>
      </c>
      <c r="J114" s="91">
        <f t="shared" si="23"/>
        <v>16</v>
      </c>
      <c r="K114" s="95" t="s">
        <v>216</v>
      </c>
      <c r="L114" s="91">
        <f>I114*0.06</f>
        <v>132.4608</v>
      </c>
      <c r="M114" s="91">
        <v>45</v>
      </c>
      <c r="N114" s="91">
        <v>53</v>
      </c>
      <c r="O114" s="91">
        <v>82</v>
      </c>
      <c r="P114" s="91">
        <v>3195.53</v>
      </c>
      <c r="Q114" s="91">
        <f t="shared" si="24"/>
        <v>37</v>
      </c>
      <c r="R114" s="95" t="s">
        <v>216</v>
      </c>
      <c r="S114" s="91">
        <f>P114*0.07</f>
        <v>223.6871</v>
      </c>
      <c r="T114" s="91">
        <v>77</v>
      </c>
      <c r="U114" s="91">
        <v>93</v>
      </c>
      <c r="V114" s="91">
        <v>111</v>
      </c>
      <c r="W114" s="91">
        <v>9906.37</v>
      </c>
      <c r="X114" s="91">
        <f t="shared" si="25"/>
        <v>34</v>
      </c>
      <c r="Y114" s="95" t="s">
        <v>216</v>
      </c>
      <c r="Z114" s="91">
        <f>W114*0.06</f>
        <v>594.3822</v>
      </c>
      <c r="AA114" s="91">
        <v>15</v>
      </c>
      <c r="AB114" s="91">
        <v>19</v>
      </c>
      <c r="AC114" s="91">
        <v>9</v>
      </c>
      <c r="AD114" s="91">
        <v>305</v>
      </c>
      <c r="AE114" s="91">
        <f t="shared" si="26"/>
        <v>-6</v>
      </c>
      <c r="AF114" s="95" t="s">
        <v>217</v>
      </c>
      <c r="AG114" s="91">
        <f>AD114*0.05</f>
        <v>15.25</v>
      </c>
      <c r="AH114" s="91">
        <v>15</v>
      </c>
      <c r="AI114" s="91">
        <v>18</v>
      </c>
      <c r="AJ114" s="91">
        <v>28</v>
      </c>
      <c r="AK114" s="91">
        <v>657.8</v>
      </c>
      <c r="AL114" s="91">
        <f t="shared" si="27"/>
        <v>13</v>
      </c>
      <c r="AM114" s="95" t="s">
        <v>216</v>
      </c>
      <c r="AN114" s="91">
        <f>AK114*0.07</f>
        <v>46.046</v>
      </c>
      <c r="AO114" s="91">
        <v>15</v>
      </c>
      <c r="AP114" s="91">
        <v>16</v>
      </c>
      <c r="AQ114" s="91">
        <v>26</v>
      </c>
      <c r="AR114" s="91">
        <v>429.7</v>
      </c>
      <c r="AS114" s="91">
        <f t="shared" si="28"/>
        <v>11</v>
      </c>
      <c r="AT114" s="95" t="s">
        <v>216</v>
      </c>
      <c r="AU114" s="91">
        <f>AR114*0.08</f>
        <v>34.376</v>
      </c>
      <c r="AV114" s="91">
        <v>6</v>
      </c>
      <c r="AW114" s="91">
        <v>7</v>
      </c>
      <c r="AX114" s="91">
        <v>1</v>
      </c>
      <c r="AY114" s="91">
        <v>0.08</v>
      </c>
      <c r="AZ114" s="91">
        <f t="shared" si="29"/>
        <v>-5</v>
      </c>
      <c r="BA114" s="95" t="s">
        <v>217</v>
      </c>
      <c r="BB114" s="91">
        <f t="shared" si="43"/>
        <v>0.004</v>
      </c>
      <c r="BC114" s="91">
        <v>17</v>
      </c>
      <c r="BD114" s="91">
        <v>21</v>
      </c>
      <c r="BE114" s="91">
        <v>26</v>
      </c>
      <c r="BF114" s="91">
        <v>695.71</v>
      </c>
      <c r="BG114" s="91">
        <f t="shared" si="30"/>
        <v>9</v>
      </c>
      <c r="BH114" s="95" t="s">
        <v>216</v>
      </c>
      <c r="BI114" s="91">
        <f>BF114*0.06</f>
        <v>41.7426</v>
      </c>
      <c r="BJ114" s="91"/>
      <c r="BK114" s="101">
        <f t="shared" si="31"/>
        <v>1088</v>
      </c>
      <c r="BL114" s="91"/>
    </row>
    <row r="115" s="159" customFormat="1" customHeight="1" spans="1:64">
      <c r="A115" s="91">
        <v>8763</v>
      </c>
      <c r="B115" s="91" t="s">
        <v>420</v>
      </c>
      <c r="C115" s="91">
        <v>105751</v>
      </c>
      <c r="D115" s="91" t="s">
        <v>421</v>
      </c>
      <c r="E115" s="91" t="s">
        <v>220</v>
      </c>
      <c r="F115" s="91">
        <v>65</v>
      </c>
      <c r="G115" s="91">
        <v>78</v>
      </c>
      <c r="H115" s="91">
        <v>67</v>
      </c>
      <c r="I115" s="91">
        <v>1714.52</v>
      </c>
      <c r="J115" s="91">
        <f t="shared" si="23"/>
        <v>2</v>
      </c>
      <c r="K115" s="95" t="s">
        <v>221</v>
      </c>
      <c r="L115" s="91">
        <f>I115*0.05</f>
        <v>85.726</v>
      </c>
      <c r="M115" s="91">
        <v>63</v>
      </c>
      <c r="N115" s="91">
        <v>76</v>
      </c>
      <c r="O115" s="91">
        <v>77</v>
      </c>
      <c r="P115" s="91">
        <v>1865.9</v>
      </c>
      <c r="Q115" s="91">
        <f t="shared" si="24"/>
        <v>14</v>
      </c>
      <c r="R115" s="95" t="s">
        <v>216</v>
      </c>
      <c r="S115" s="91">
        <f>P115*0.07</f>
        <v>130.613</v>
      </c>
      <c r="T115" s="91">
        <v>59</v>
      </c>
      <c r="U115" s="91">
        <v>70</v>
      </c>
      <c r="V115" s="91">
        <v>79</v>
      </c>
      <c r="W115" s="91">
        <v>5904.48</v>
      </c>
      <c r="X115" s="91">
        <f t="shared" si="25"/>
        <v>20</v>
      </c>
      <c r="Y115" s="95" t="s">
        <v>216</v>
      </c>
      <c r="Z115" s="91">
        <f>W115*0.06</f>
        <v>354.2688</v>
      </c>
      <c r="AA115" s="91">
        <v>16</v>
      </c>
      <c r="AB115" s="91">
        <v>19</v>
      </c>
      <c r="AC115" s="91">
        <v>17</v>
      </c>
      <c r="AD115" s="91">
        <v>629</v>
      </c>
      <c r="AE115" s="91">
        <f t="shared" si="26"/>
        <v>1</v>
      </c>
      <c r="AF115" s="95" t="s">
        <v>221</v>
      </c>
      <c r="AG115" s="91">
        <f>AD115*0.06</f>
        <v>37.74</v>
      </c>
      <c r="AH115" s="91">
        <v>17</v>
      </c>
      <c r="AI115" s="91">
        <v>19</v>
      </c>
      <c r="AJ115" s="91">
        <v>15</v>
      </c>
      <c r="AK115" s="91">
        <v>299</v>
      </c>
      <c r="AL115" s="91">
        <f t="shared" si="27"/>
        <v>-2</v>
      </c>
      <c r="AM115" s="95" t="s">
        <v>217</v>
      </c>
      <c r="AN115" s="91">
        <f t="shared" ref="AN115:AN124" si="45">AK115*0.05</f>
        <v>14.95</v>
      </c>
      <c r="AO115" s="91">
        <v>16</v>
      </c>
      <c r="AP115" s="91">
        <v>19</v>
      </c>
      <c r="AQ115" s="91">
        <v>16</v>
      </c>
      <c r="AR115" s="91">
        <v>325.48</v>
      </c>
      <c r="AS115" s="91">
        <f t="shared" si="28"/>
        <v>0</v>
      </c>
      <c r="AT115" s="95" t="s">
        <v>221</v>
      </c>
      <c r="AU115" s="91">
        <f>AR115*0.06</f>
        <v>19.5288</v>
      </c>
      <c r="AV115" s="91">
        <v>6</v>
      </c>
      <c r="AW115" s="91">
        <v>7</v>
      </c>
      <c r="AX115" s="91">
        <v>5</v>
      </c>
      <c r="AY115" s="91">
        <v>0.4</v>
      </c>
      <c r="AZ115" s="91">
        <f t="shared" si="29"/>
        <v>-1</v>
      </c>
      <c r="BA115" s="95" t="s">
        <v>217</v>
      </c>
      <c r="BB115" s="91">
        <f t="shared" si="43"/>
        <v>0.02</v>
      </c>
      <c r="BC115" s="91">
        <v>18</v>
      </c>
      <c r="BD115" s="91">
        <v>20</v>
      </c>
      <c r="BE115" s="91">
        <v>19</v>
      </c>
      <c r="BF115" s="91">
        <v>579.8</v>
      </c>
      <c r="BG115" s="91">
        <f t="shared" si="30"/>
        <v>1</v>
      </c>
      <c r="BH115" s="95" t="s">
        <v>221</v>
      </c>
      <c r="BI115" s="91">
        <f>BF115*0.05</f>
        <v>28.99</v>
      </c>
      <c r="BJ115" s="91"/>
      <c r="BK115" s="101">
        <f t="shared" si="31"/>
        <v>672</v>
      </c>
      <c r="BL115" s="91"/>
    </row>
    <row r="116" s="159" customFormat="1" customHeight="1" spans="1:64">
      <c r="A116" s="91">
        <v>8972</v>
      </c>
      <c r="B116" s="91" t="s">
        <v>422</v>
      </c>
      <c r="C116" s="91">
        <v>712</v>
      </c>
      <c r="D116" s="91" t="s">
        <v>383</v>
      </c>
      <c r="E116" s="91" t="s">
        <v>220</v>
      </c>
      <c r="F116" s="91">
        <v>87</v>
      </c>
      <c r="G116" s="91">
        <v>104</v>
      </c>
      <c r="H116" s="91">
        <v>142</v>
      </c>
      <c r="I116" s="91">
        <v>3481.93</v>
      </c>
      <c r="J116" s="91">
        <f t="shared" si="23"/>
        <v>55</v>
      </c>
      <c r="K116" s="95" t="s">
        <v>216</v>
      </c>
      <c r="L116" s="91">
        <f>I116*0.06</f>
        <v>208.9158</v>
      </c>
      <c r="M116" s="91">
        <v>47</v>
      </c>
      <c r="N116" s="91">
        <v>56</v>
      </c>
      <c r="O116" s="91">
        <v>107</v>
      </c>
      <c r="P116" s="91">
        <v>3979.27</v>
      </c>
      <c r="Q116" s="91">
        <f t="shared" si="24"/>
        <v>60</v>
      </c>
      <c r="R116" s="95" t="s">
        <v>216</v>
      </c>
      <c r="S116" s="91">
        <f>P116*0.07</f>
        <v>278.5489</v>
      </c>
      <c r="T116" s="91">
        <v>67</v>
      </c>
      <c r="U116" s="91">
        <v>80</v>
      </c>
      <c r="V116" s="91">
        <v>58</v>
      </c>
      <c r="W116" s="91">
        <v>5257.68</v>
      </c>
      <c r="X116" s="91">
        <f t="shared" si="25"/>
        <v>-9</v>
      </c>
      <c r="Y116" s="95" t="s">
        <v>217</v>
      </c>
      <c r="Z116" s="91">
        <f>W116*0.04</f>
        <v>210.3072</v>
      </c>
      <c r="AA116" s="91">
        <v>14</v>
      </c>
      <c r="AB116" s="91">
        <v>17</v>
      </c>
      <c r="AC116" s="91">
        <v>15</v>
      </c>
      <c r="AD116" s="91">
        <v>547</v>
      </c>
      <c r="AE116" s="91">
        <f t="shared" si="26"/>
        <v>1</v>
      </c>
      <c r="AF116" s="95" t="s">
        <v>221</v>
      </c>
      <c r="AG116" s="91">
        <f>AD116*0.06</f>
        <v>32.82</v>
      </c>
      <c r="AH116" s="91">
        <v>15</v>
      </c>
      <c r="AI116" s="91">
        <v>18</v>
      </c>
      <c r="AJ116" s="91">
        <v>6</v>
      </c>
      <c r="AK116" s="91">
        <v>179.4</v>
      </c>
      <c r="AL116" s="91">
        <f t="shared" si="27"/>
        <v>-9</v>
      </c>
      <c r="AM116" s="95" t="s">
        <v>217</v>
      </c>
      <c r="AN116" s="91">
        <f t="shared" si="45"/>
        <v>8.97</v>
      </c>
      <c r="AO116" s="91">
        <v>13</v>
      </c>
      <c r="AP116" s="91">
        <v>16</v>
      </c>
      <c r="AQ116" s="91">
        <v>15</v>
      </c>
      <c r="AR116" s="91">
        <v>263.64</v>
      </c>
      <c r="AS116" s="91">
        <f t="shared" si="28"/>
        <v>2</v>
      </c>
      <c r="AT116" s="95" t="s">
        <v>221</v>
      </c>
      <c r="AU116" s="91">
        <f>AR116*0.06</f>
        <v>15.8184</v>
      </c>
      <c r="AV116" s="91">
        <v>5</v>
      </c>
      <c r="AW116" s="91">
        <v>6</v>
      </c>
      <c r="AX116" s="91">
        <v>2</v>
      </c>
      <c r="AY116" s="91">
        <v>78.08</v>
      </c>
      <c r="AZ116" s="91">
        <f t="shared" si="29"/>
        <v>-3</v>
      </c>
      <c r="BA116" s="95" t="s">
        <v>217</v>
      </c>
      <c r="BB116" s="91">
        <f t="shared" si="43"/>
        <v>3.904</v>
      </c>
      <c r="BC116" s="91">
        <v>16</v>
      </c>
      <c r="BD116" s="91">
        <v>19</v>
      </c>
      <c r="BE116" s="91">
        <v>38</v>
      </c>
      <c r="BF116" s="91">
        <v>1115.81</v>
      </c>
      <c r="BG116" s="91">
        <f t="shared" si="30"/>
        <v>22</v>
      </c>
      <c r="BH116" s="95" t="s">
        <v>216</v>
      </c>
      <c r="BI116" s="91">
        <f>BF116*0.06</f>
        <v>66.9486</v>
      </c>
      <c r="BJ116" s="91"/>
      <c r="BK116" s="101">
        <f t="shared" si="31"/>
        <v>826</v>
      </c>
      <c r="BL116" s="91"/>
    </row>
    <row r="117" s="159" customFormat="1" customHeight="1" spans="1:64">
      <c r="A117" s="91">
        <v>995673</v>
      </c>
      <c r="B117" s="91" t="s">
        <v>423</v>
      </c>
      <c r="C117" s="91">
        <v>106066</v>
      </c>
      <c r="D117" s="91" t="s">
        <v>424</v>
      </c>
      <c r="E117" s="91" t="s">
        <v>220</v>
      </c>
      <c r="F117" s="91">
        <v>17</v>
      </c>
      <c r="G117" s="91">
        <v>20</v>
      </c>
      <c r="H117" s="91">
        <v>12</v>
      </c>
      <c r="I117" s="91">
        <v>328.3</v>
      </c>
      <c r="J117" s="91">
        <f t="shared" si="23"/>
        <v>-5</v>
      </c>
      <c r="K117" s="95" t="s">
        <v>217</v>
      </c>
      <c r="L117" s="91">
        <f>I117*0.04</f>
        <v>13.132</v>
      </c>
      <c r="M117" s="91">
        <v>14</v>
      </c>
      <c r="N117" s="91">
        <v>17</v>
      </c>
      <c r="O117" s="91">
        <v>7</v>
      </c>
      <c r="P117" s="91">
        <v>371</v>
      </c>
      <c r="Q117" s="91">
        <f t="shared" si="24"/>
        <v>-7</v>
      </c>
      <c r="R117" s="95" t="s">
        <v>217</v>
      </c>
      <c r="S117" s="91">
        <f>P117*0.05</f>
        <v>18.55</v>
      </c>
      <c r="T117" s="91">
        <v>13</v>
      </c>
      <c r="U117" s="91">
        <v>15</v>
      </c>
      <c r="V117" s="91">
        <v>8</v>
      </c>
      <c r="W117" s="91">
        <v>910</v>
      </c>
      <c r="X117" s="91">
        <f t="shared" si="25"/>
        <v>-5</v>
      </c>
      <c r="Y117" s="95" t="s">
        <v>217</v>
      </c>
      <c r="Z117" s="91">
        <f>W117*0.04</f>
        <v>36.4</v>
      </c>
      <c r="AA117" s="91">
        <v>4</v>
      </c>
      <c r="AB117" s="91">
        <v>5</v>
      </c>
      <c r="AC117" s="91">
        <v>1</v>
      </c>
      <c r="AD117" s="91">
        <v>39</v>
      </c>
      <c r="AE117" s="91">
        <f t="shared" si="26"/>
        <v>-3</v>
      </c>
      <c r="AF117" s="95" t="s">
        <v>217</v>
      </c>
      <c r="AG117" s="91">
        <f>AD117*0.05</f>
        <v>1.95</v>
      </c>
      <c r="AH117" s="91">
        <v>4</v>
      </c>
      <c r="AI117" s="91">
        <v>5</v>
      </c>
      <c r="AJ117" s="91">
        <v>0</v>
      </c>
      <c r="AK117" s="91">
        <v>0</v>
      </c>
      <c r="AL117" s="91">
        <f t="shared" si="27"/>
        <v>-4</v>
      </c>
      <c r="AM117" s="95" t="s">
        <v>217</v>
      </c>
      <c r="AN117" s="91">
        <f t="shared" si="45"/>
        <v>0</v>
      </c>
      <c r="AO117" s="91">
        <v>4</v>
      </c>
      <c r="AP117" s="91">
        <v>5</v>
      </c>
      <c r="AQ117" s="91">
        <v>0</v>
      </c>
      <c r="AR117" s="91">
        <v>0</v>
      </c>
      <c r="AS117" s="91">
        <f t="shared" si="28"/>
        <v>-4</v>
      </c>
      <c r="AT117" s="95" t="s">
        <v>217</v>
      </c>
      <c r="AU117" s="91">
        <f>AR117*0.05</f>
        <v>0</v>
      </c>
      <c r="AV117" s="91">
        <v>2</v>
      </c>
      <c r="AW117" s="91">
        <v>2</v>
      </c>
      <c r="AX117" s="91">
        <v>0</v>
      </c>
      <c r="AY117" s="91">
        <v>0</v>
      </c>
      <c r="AZ117" s="91">
        <f t="shared" si="29"/>
        <v>-2</v>
      </c>
      <c r="BA117" s="95" t="s">
        <v>217</v>
      </c>
      <c r="BB117" s="91">
        <f t="shared" si="43"/>
        <v>0</v>
      </c>
      <c r="BC117" s="91">
        <v>4</v>
      </c>
      <c r="BD117" s="91">
        <v>5</v>
      </c>
      <c r="BE117" s="91">
        <v>1</v>
      </c>
      <c r="BF117" s="91">
        <v>29.8</v>
      </c>
      <c r="BG117" s="91">
        <f t="shared" si="30"/>
        <v>-3</v>
      </c>
      <c r="BH117" s="95" t="s">
        <v>217</v>
      </c>
      <c r="BI117" s="91">
        <f>BF117*0.04</f>
        <v>1.192</v>
      </c>
      <c r="BJ117" s="91">
        <f>BG117*1</f>
        <v>-3</v>
      </c>
      <c r="BK117" s="101">
        <f t="shared" si="31"/>
        <v>71</v>
      </c>
      <c r="BL117" s="91">
        <f>BJ117</f>
        <v>-3</v>
      </c>
    </row>
    <row r="118" s="159" customFormat="1" customHeight="1" spans="1:64">
      <c r="A118" s="91">
        <v>995676</v>
      </c>
      <c r="B118" s="91" t="s">
        <v>425</v>
      </c>
      <c r="C118" s="91">
        <v>106066</v>
      </c>
      <c r="D118" s="91" t="s">
        <v>424</v>
      </c>
      <c r="E118" s="91" t="s">
        <v>220</v>
      </c>
      <c r="F118" s="91">
        <v>16</v>
      </c>
      <c r="G118" s="91">
        <v>19</v>
      </c>
      <c r="H118" s="91">
        <v>26</v>
      </c>
      <c r="I118" s="91">
        <v>639.58</v>
      </c>
      <c r="J118" s="91">
        <f t="shared" si="23"/>
        <v>10</v>
      </c>
      <c r="K118" s="95" t="s">
        <v>216</v>
      </c>
      <c r="L118" s="91">
        <f>I118*0.06</f>
        <v>38.3748</v>
      </c>
      <c r="M118" s="91">
        <v>14</v>
      </c>
      <c r="N118" s="91">
        <v>17</v>
      </c>
      <c r="O118" s="91">
        <v>22</v>
      </c>
      <c r="P118" s="91">
        <v>541.5</v>
      </c>
      <c r="Q118" s="91">
        <f t="shared" si="24"/>
        <v>8</v>
      </c>
      <c r="R118" s="95" t="s">
        <v>216</v>
      </c>
      <c r="S118" s="91">
        <f>P118*0.07</f>
        <v>37.905</v>
      </c>
      <c r="T118" s="91">
        <v>12</v>
      </c>
      <c r="U118" s="91">
        <v>15</v>
      </c>
      <c r="V118" s="91">
        <v>28</v>
      </c>
      <c r="W118" s="91">
        <v>2101.21</v>
      </c>
      <c r="X118" s="91">
        <f t="shared" si="25"/>
        <v>16</v>
      </c>
      <c r="Y118" s="95" t="s">
        <v>216</v>
      </c>
      <c r="Z118" s="91">
        <f>W118*0.06</f>
        <v>126.0726</v>
      </c>
      <c r="AA118" s="91">
        <v>4</v>
      </c>
      <c r="AB118" s="91">
        <v>4</v>
      </c>
      <c r="AC118" s="91">
        <v>2</v>
      </c>
      <c r="AD118" s="91">
        <v>86</v>
      </c>
      <c r="AE118" s="91">
        <f t="shared" si="26"/>
        <v>-2</v>
      </c>
      <c r="AF118" s="95" t="s">
        <v>217</v>
      </c>
      <c r="AG118" s="91">
        <f>AD118*0.05</f>
        <v>4.3</v>
      </c>
      <c r="AH118" s="91">
        <v>4</v>
      </c>
      <c r="AI118" s="91">
        <v>4</v>
      </c>
      <c r="AJ118" s="91">
        <v>0</v>
      </c>
      <c r="AK118" s="91">
        <v>0</v>
      </c>
      <c r="AL118" s="91">
        <f t="shared" si="27"/>
        <v>-4</v>
      </c>
      <c r="AM118" s="95" t="s">
        <v>217</v>
      </c>
      <c r="AN118" s="91">
        <f t="shared" si="45"/>
        <v>0</v>
      </c>
      <c r="AO118" s="91">
        <v>3</v>
      </c>
      <c r="AP118" s="91">
        <v>4</v>
      </c>
      <c r="AQ118" s="91">
        <v>2</v>
      </c>
      <c r="AR118" s="91">
        <v>42</v>
      </c>
      <c r="AS118" s="91">
        <f t="shared" si="28"/>
        <v>-1</v>
      </c>
      <c r="AT118" s="95" t="s">
        <v>217</v>
      </c>
      <c r="AU118" s="91">
        <f>AR118*0.05</f>
        <v>2.1</v>
      </c>
      <c r="AV118" s="91">
        <v>2</v>
      </c>
      <c r="AW118" s="91">
        <v>2</v>
      </c>
      <c r="AX118" s="91">
        <v>0</v>
      </c>
      <c r="AY118" s="91">
        <v>0</v>
      </c>
      <c r="AZ118" s="91">
        <f t="shared" si="29"/>
        <v>-2</v>
      </c>
      <c r="BA118" s="95" t="s">
        <v>217</v>
      </c>
      <c r="BB118" s="91">
        <f t="shared" si="43"/>
        <v>0</v>
      </c>
      <c r="BC118" s="91">
        <v>4</v>
      </c>
      <c r="BD118" s="91">
        <v>5</v>
      </c>
      <c r="BE118" s="91">
        <v>6</v>
      </c>
      <c r="BF118" s="91">
        <v>187.7</v>
      </c>
      <c r="BG118" s="91">
        <f t="shared" si="30"/>
        <v>2</v>
      </c>
      <c r="BH118" s="95" t="s">
        <v>216</v>
      </c>
      <c r="BI118" s="91">
        <f>BF118*0.06</f>
        <v>11.262</v>
      </c>
      <c r="BJ118" s="91"/>
      <c r="BK118" s="101">
        <f t="shared" si="31"/>
        <v>220</v>
      </c>
      <c r="BL118" s="91"/>
    </row>
    <row r="119" s="159" customFormat="1" customHeight="1" spans="1:64">
      <c r="A119" s="91">
        <v>9749</v>
      </c>
      <c r="B119" s="91" t="s">
        <v>426</v>
      </c>
      <c r="C119" s="91">
        <v>740</v>
      </c>
      <c r="D119" s="91" t="s">
        <v>427</v>
      </c>
      <c r="E119" s="91" t="s">
        <v>220</v>
      </c>
      <c r="F119" s="91">
        <v>47</v>
      </c>
      <c r="G119" s="91">
        <v>57</v>
      </c>
      <c r="H119" s="91">
        <v>87</v>
      </c>
      <c r="I119" s="91">
        <v>2318.63</v>
      </c>
      <c r="J119" s="91">
        <f t="shared" si="23"/>
        <v>40</v>
      </c>
      <c r="K119" s="95" t="s">
        <v>216</v>
      </c>
      <c r="L119" s="91">
        <f>I119*0.06</f>
        <v>139.1178</v>
      </c>
      <c r="M119" s="91">
        <v>34</v>
      </c>
      <c r="N119" s="91">
        <v>41</v>
      </c>
      <c r="O119" s="91">
        <v>50</v>
      </c>
      <c r="P119" s="91">
        <v>1928.55</v>
      </c>
      <c r="Q119" s="91">
        <f t="shared" si="24"/>
        <v>16</v>
      </c>
      <c r="R119" s="95" t="s">
        <v>216</v>
      </c>
      <c r="S119" s="91">
        <f>P119*0.07</f>
        <v>134.9985</v>
      </c>
      <c r="T119" s="91">
        <v>70</v>
      </c>
      <c r="U119" s="91">
        <v>84</v>
      </c>
      <c r="V119" s="91">
        <v>98</v>
      </c>
      <c r="W119" s="91">
        <v>8835.69</v>
      </c>
      <c r="X119" s="91">
        <f t="shared" si="25"/>
        <v>28</v>
      </c>
      <c r="Y119" s="95" t="s">
        <v>216</v>
      </c>
      <c r="Z119" s="91">
        <f>W119*0.06</f>
        <v>530.1414</v>
      </c>
      <c r="AA119" s="91">
        <v>13</v>
      </c>
      <c r="AB119" s="91">
        <v>16</v>
      </c>
      <c r="AC119" s="91">
        <v>10</v>
      </c>
      <c r="AD119" s="91">
        <v>356.87</v>
      </c>
      <c r="AE119" s="91">
        <f t="shared" si="26"/>
        <v>-3</v>
      </c>
      <c r="AF119" s="95" t="s">
        <v>217</v>
      </c>
      <c r="AG119" s="91">
        <f>AD119*0.05</f>
        <v>17.8435</v>
      </c>
      <c r="AH119" s="91">
        <v>16</v>
      </c>
      <c r="AI119" s="91">
        <v>19</v>
      </c>
      <c r="AJ119" s="91">
        <v>10</v>
      </c>
      <c r="AK119" s="91">
        <v>239.2</v>
      </c>
      <c r="AL119" s="91">
        <f t="shared" si="27"/>
        <v>-6</v>
      </c>
      <c r="AM119" s="95" t="s">
        <v>217</v>
      </c>
      <c r="AN119" s="91">
        <f t="shared" si="45"/>
        <v>11.96</v>
      </c>
      <c r="AO119" s="91">
        <v>19</v>
      </c>
      <c r="AP119" s="91">
        <v>23</v>
      </c>
      <c r="AQ119" s="91">
        <v>20</v>
      </c>
      <c r="AR119" s="91">
        <v>382.88</v>
      </c>
      <c r="AS119" s="91">
        <f t="shared" si="28"/>
        <v>1</v>
      </c>
      <c r="AT119" s="95" t="s">
        <v>221</v>
      </c>
      <c r="AU119" s="91">
        <f>AR119*0.06</f>
        <v>22.9728</v>
      </c>
      <c r="AV119" s="91">
        <v>5</v>
      </c>
      <c r="AW119" s="91">
        <v>6</v>
      </c>
      <c r="AX119" s="91">
        <v>5</v>
      </c>
      <c r="AY119" s="91">
        <v>195.16</v>
      </c>
      <c r="AZ119" s="91">
        <f t="shared" si="29"/>
        <v>0</v>
      </c>
      <c r="BA119" s="95" t="s">
        <v>221</v>
      </c>
      <c r="BB119" s="91">
        <f>AY119*0.06</f>
        <v>11.7096</v>
      </c>
      <c r="BC119" s="91">
        <v>12</v>
      </c>
      <c r="BD119" s="91">
        <v>14</v>
      </c>
      <c r="BE119" s="91">
        <v>25</v>
      </c>
      <c r="BF119" s="91">
        <v>733.57</v>
      </c>
      <c r="BG119" s="91">
        <f t="shared" si="30"/>
        <v>13</v>
      </c>
      <c r="BH119" s="95" t="s">
        <v>216</v>
      </c>
      <c r="BI119" s="91">
        <f>BF119*0.06</f>
        <v>44.0142</v>
      </c>
      <c r="BJ119" s="91"/>
      <c r="BK119" s="101">
        <f t="shared" si="31"/>
        <v>913</v>
      </c>
      <c r="BL119" s="91"/>
    </row>
    <row r="120" s="159" customFormat="1" customHeight="1" spans="1:64">
      <c r="A120" s="91">
        <v>9563</v>
      </c>
      <c r="B120" s="91" t="s">
        <v>428</v>
      </c>
      <c r="C120" s="91">
        <v>307</v>
      </c>
      <c r="D120" s="91" t="s">
        <v>250</v>
      </c>
      <c r="E120" s="91" t="s">
        <v>220</v>
      </c>
      <c r="F120" s="91">
        <v>86</v>
      </c>
      <c r="G120" s="91">
        <v>104</v>
      </c>
      <c r="H120" s="91">
        <v>125</v>
      </c>
      <c r="I120" s="91">
        <v>3060.42</v>
      </c>
      <c r="J120" s="91">
        <f t="shared" si="23"/>
        <v>39</v>
      </c>
      <c r="K120" s="95" t="s">
        <v>216</v>
      </c>
      <c r="L120" s="91">
        <f>I120*0.06</f>
        <v>183.6252</v>
      </c>
      <c r="M120" s="91">
        <v>67</v>
      </c>
      <c r="N120" s="91">
        <v>81</v>
      </c>
      <c r="O120" s="91">
        <v>104</v>
      </c>
      <c r="P120" s="91">
        <v>4780.9</v>
      </c>
      <c r="Q120" s="91">
        <f t="shared" si="24"/>
        <v>37</v>
      </c>
      <c r="R120" s="95" t="s">
        <v>216</v>
      </c>
      <c r="S120" s="91">
        <f>P120*0.07</f>
        <v>334.663</v>
      </c>
      <c r="T120" s="91">
        <v>248</v>
      </c>
      <c r="U120" s="91">
        <v>281</v>
      </c>
      <c r="V120" s="91">
        <v>283</v>
      </c>
      <c r="W120" s="91">
        <v>21674.93</v>
      </c>
      <c r="X120" s="91">
        <f t="shared" si="25"/>
        <v>35</v>
      </c>
      <c r="Y120" s="95" t="s">
        <v>216</v>
      </c>
      <c r="Z120" s="91">
        <f>W120*0.06</f>
        <v>1300.4958</v>
      </c>
      <c r="AA120" s="91">
        <v>28</v>
      </c>
      <c r="AB120" s="91">
        <v>33</v>
      </c>
      <c r="AC120" s="91">
        <v>40</v>
      </c>
      <c r="AD120" s="91">
        <v>1372</v>
      </c>
      <c r="AE120" s="91">
        <f t="shared" si="26"/>
        <v>12</v>
      </c>
      <c r="AF120" s="95" t="s">
        <v>216</v>
      </c>
      <c r="AG120" s="91">
        <f>AD120*0.08</f>
        <v>109.76</v>
      </c>
      <c r="AH120" s="91">
        <v>25</v>
      </c>
      <c r="AI120" s="91">
        <v>30</v>
      </c>
      <c r="AJ120" s="91">
        <v>15</v>
      </c>
      <c r="AK120" s="91">
        <v>299</v>
      </c>
      <c r="AL120" s="91">
        <f t="shared" si="27"/>
        <v>-10</v>
      </c>
      <c r="AM120" s="95" t="s">
        <v>217</v>
      </c>
      <c r="AN120" s="91">
        <f t="shared" si="45"/>
        <v>14.95</v>
      </c>
      <c r="AO120" s="91">
        <v>18</v>
      </c>
      <c r="AP120" s="91">
        <v>22</v>
      </c>
      <c r="AQ120" s="91">
        <v>12</v>
      </c>
      <c r="AR120" s="91">
        <v>201</v>
      </c>
      <c r="AS120" s="91">
        <f t="shared" si="28"/>
        <v>-6</v>
      </c>
      <c r="AT120" s="95" t="s">
        <v>217</v>
      </c>
      <c r="AU120" s="91">
        <f>AR120*0.05</f>
        <v>10.05</v>
      </c>
      <c r="AV120" s="91">
        <v>6</v>
      </c>
      <c r="AW120" s="91">
        <v>7</v>
      </c>
      <c r="AX120" s="91">
        <v>4</v>
      </c>
      <c r="AY120" s="91">
        <v>117.16</v>
      </c>
      <c r="AZ120" s="91">
        <f t="shared" si="29"/>
        <v>-2</v>
      </c>
      <c r="BA120" s="95" t="s">
        <v>217</v>
      </c>
      <c r="BB120" s="91">
        <f>AY120*0.05</f>
        <v>5.858</v>
      </c>
      <c r="BC120" s="91">
        <v>15</v>
      </c>
      <c r="BD120" s="91">
        <v>17</v>
      </c>
      <c r="BE120" s="91">
        <v>32</v>
      </c>
      <c r="BF120" s="91">
        <v>902.35</v>
      </c>
      <c r="BG120" s="91">
        <f t="shared" si="30"/>
        <v>17</v>
      </c>
      <c r="BH120" s="95" t="s">
        <v>216</v>
      </c>
      <c r="BI120" s="91">
        <f>BF120*0.06</f>
        <v>54.141</v>
      </c>
      <c r="BJ120" s="91"/>
      <c r="BK120" s="101">
        <f t="shared" si="31"/>
        <v>2014</v>
      </c>
      <c r="BL120" s="91"/>
    </row>
    <row r="121" s="159" customFormat="1" customHeight="1" spans="1:64">
      <c r="A121" s="91">
        <v>9669</v>
      </c>
      <c r="B121" s="91" t="s">
        <v>429</v>
      </c>
      <c r="C121" s="91">
        <v>307</v>
      </c>
      <c r="D121" s="91" t="s">
        <v>250</v>
      </c>
      <c r="E121" s="91" t="s">
        <v>220</v>
      </c>
      <c r="F121" s="91">
        <v>86</v>
      </c>
      <c r="G121" s="91">
        <v>104</v>
      </c>
      <c r="H121" s="91">
        <v>125</v>
      </c>
      <c r="I121" s="91">
        <v>3042.47</v>
      </c>
      <c r="J121" s="91">
        <f t="shared" si="23"/>
        <v>39</v>
      </c>
      <c r="K121" s="95" t="s">
        <v>216</v>
      </c>
      <c r="L121" s="91">
        <f>I121*0.06</f>
        <v>182.5482</v>
      </c>
      <c r="M121" s="91">
        <v>67</v>
      </c>
      <c r="N121" s="91">
        <v>81</v>
      </c>
      <c r="O121" s="91">
        <v>87</v>
      </c>
      <c r="P121" s="91">
        <v>3546.75</v>
      </c>
      <c r="Q121" s="91">
        <f t="shared" si="24"/>
        <v>20</v>
      </c>
      <c r="R121" s="95" t="s">
        <v>216</v>
      </c>
      <c r="S121" s="91">
        <f>P121*0.07</f>
        <v>248.2725</v>
      </c>
      <c r="T121" s="91">
        <v>248</v>
      </c>
      <c r="U121" s="91">
        <v>281</v>
      </c>
      <c r="V121" s="91">
        <v>171</v>
      </c>
      <c r="W121" s="91">
        <v>13709.18</v>
      </c>
      <c r="X121" s="91">
        <f t="shared" si="25"/>
        <v>-77</v>
      </c>
      <c r="Y121" s="95" t="s">
        <v>217</v>
      </c>
      <c r="Z121" s="91">
        <f>W121*0.04</f>
        <v>548.3672</v>
      </c>
      <c r="AA121" s="91">
        <v>28</v>
      </c>
      <c r="AB121" s="91">
        <v>33</v>
      </c>
      <c r="AC121" s="91">
        <v>16</v>
      </c>
      <c r="AD121" s="91">
        <v>523.17</v>
      </c>
      <c r="AE121" s="91">
        <f t="shared" si="26"/>
        <v>-12</v>
      </c>
      <c r="AF121" s="95" t="s">
        <v>217</v>
      </c>
      <c r="AG121" s="91">
        <f>AD121*0.05</f>
        <v>26.1585</v>
      </c>
      <c r="AH121" s="91">
        <v>25</v>
      </c>
      <c r="AI121" s="91">
        <v>30</v>
      </c>
      <c r="AJ121" s="91">
        <v>10</v>
      </c>
      <c r="AK121" s="91">
        <v>239.2</v>
      </c>
      <c r="AL121" s="91">
        <f t="shared" si="27"/>
        <v>-15</v>
      </c>
      <c r="AM121" s="95" t="s">
        <v>217</v>
      </c>
      <c r="AN121" s="91">
        <f t="shared" si="45"/>
        <v>11.96</v>
      </c>
      <c r="AO121" s="91">
        <v>18</v>
      </c>
      <c r="AP121" s="91">
        <v>21</v>
      </c>
      <c r="AQ121" s="91">
        <v>13</v>
      </c>
      <c r="AR121" s="91">
        <v>213.24</v>
      </c>
      <c r="AS121" s="91">
        <f t="shared" si="28"/>
        <v>-5</v>
      </c>
      <c r="AT121" s="95" t="s">
        <v>217</v>
      </c>
      <c r="AU121" s="91">
        <f>AR121*0.05</f>
        <v>10.662</v>
      </c>
      <c r="AV121" s="91">
        <v>5</v>
      </c>
      <c r="AW121" s="91">
        <v>6</v>
      </c>
      <c r="AX121" s="91">
        <v>0</v>
      </c>
      <c r="AY121" s="91">
        <v>0</v>
      </c>
      <c r="AZ121" s="91">
        <f t="shared" si="29"/>
        <v>-5</v>
      </c>
      <c r="BA121" s="95" t="s">
        <v>217</v>
      </c>
      <c r="BB121" s="91">
        <f>AY121*0.05</f>
        <v>0</v>
      </c>
      <c r="BC121" s="91">
        <v>15</v>
      </c>
      <c r="BD121" s="91">
        <v>17</v>
      </c>
      <c r="BE121" s="91">
        <v>20</v>
      </c>
      <c r="BF121" s="91">
        <v>551.95</v>
      </c>
      <c r="BG121" s="91">
        <f t="shared" si="30"/>
        <v>5</v>
      </c>
      <c r="BH121" s="95" t="s">
        <v>216</v>
      </c>
      <c r="BI121" s="91">
        <f>BF121*0.06</f>
        <v>33.117</v>
      </c>
      <c r="BJ121" s="91"/>
      <c r="BK121" s="101">
        <f t="shared" si="31"/>
        <v>1061</v>
      </c>
      <c r="BL121" s="91"/>
    </row>
    <row r="122" s="159" customFormat="1" customHeight="1" spans="1:64">
      <c r="A122" s="91">
        <v>9988</v>
      </c>
      <c r="B122" s="91" t="s">
        <v>430</v>
      </c>
      <c r="C122" s="91">
        <v>329</v>
      </c>
      <c r="D122" s="91" t="s">
        <v>431</v>
      </c>
      <c r="E122" s="91" t="s">
        <v>215</v>
      </c>
      <c r="F122" s="91">
        <v>27</v>
      </c>
      <c r="G122" s="91">
        <v>33</v>
      </c>
      <c r="H122" s="91">
        <v>44</v>
      </c>
      <c r="I122" s="91">
        <v>1201.91</v>
      </c>
      <c r="J122" s="91">
        <f t="shared" si="23"/>
        <v>17</v>
      </c>
      <c r="K122" s="95" t="s">
        <v>216</v>
      </c>
      <c r="L122" s="91">
        <f>I122*0.06</f>
        <v>72.1146</v>
      </c>
      <c r="M122" s="91">
        <v>18</v>
      </c>
      <c r="N122" s="91">
        <v>22</v>
      </c>
      <c r="O122" s="91">
        <v>23</v>
      </c>
      <c r="P122" s="91">
        <v>821.75</v>
      </c>
      <c r="Q122" s="91">
        <f t="shared" si="24"/>
        <v>5</v>
      </c>
      <c r="R122" s="95" t="s">
        <v>216</v>
      </c>
      <c r="S122" s="91">
        <f>P122*0.07</f>
        <v>57.5225</v>
      </c>
      <c r="T122" s="91">
        <v>28</v>
      </c>
      <c r="U122" s="91">
        <v>33</v>
      </c>
      <c r="V122" s="91">
        <v>37</v>
      </c>
      <c r="W122" s="91">
        <v>3258</v>
      </c>
      <c r="X122" s="91">
        <f t="shared" si="25"/>
        <v>9</v>
      </c>
      <c r="Y122" s="95" t="s">
        <v>216</v>
      </c>
      <c r="Z122" s="91">
        <f>W122*0.06</f>
        <v>195.48</v>
      </c>
      <c r="AA122" s="91">
        <v>7</v>
      </c>
      <c r="AB122" s="91">
        <v>9</v>
      </c>
      <c r="AC122" s="91">
        <v>15</v>
      </c>
      <c r="AD122" s="91">
        <v>488</v>
      </c>
      <c r="AE122" s="91">
        <f t="shared" si="26"/>
        <v>8</v>
      </c>
      <c r="AF122" s="95" t="s">
        <v>216</v>
      </c>
      <c r="AG122" s="91">
        <f>AD122*0.08</f>
        <v>39.04</v>
      </c>
      <c r="AH122" s="91">
        <v>9</v>
      </c>
      <c r="AI122" s="91">
        <v>10</v>
      </c>
      <c r="AJ122" s="91">
        <v>1</v>
      </c>
      <c r="AK122" s="91">
        <v>29.9</v>
      </c>
      <c r="AL122" s="91">
        <f t="shared" si="27"/>
        <v>-8</v>
      </c>
      <c r="AM122" s="95" t="s">
        <v>217</v>
      </c>
      <c r="AN122" s="91">
        <f t="shared" si="45"/>
        <v>1.495</v>
      </c>
      <c r="AO122" s="91">
        <v>11</v>
      </c>
      <c r="AP122" s="91">
        <v>13</v>
      </c>
      <c r="AQ122" s="91">
        <v>15</v>
      </c>
      <c r="AR122" s="91">
        <v>287.64</v>
      </c>
      <c r="AS122" s="91">
        <f t="shared" si="28"/>
        <v>4</v>
      </c>
      <c r="AT122" s="95" t="s">
        <v>216</v>
      </c>
      <c r="AU122" s="91">
        <f>AR122*0.08</f>
        <v>23.0112</v>
      </c>
      <c r="AV122" s="91">
        <v>5</v>
      </c>
      <c r="AW122" s="91">
        <v>5</v>
      </c>
      <c r="AX122" s="91">
        <v>3</v>
      </c>
      <c r="AY122" s="91">
        <v>198.08</v>
      </c>
      <c r="AZ122" s="91">
        <f t="shared" si="29"/>
        <v>-2</v>
      </c>
      <c r="BA122" s="95" t="s">
        <v>217</v>
      </c>
      <c r="BB122" s="91">
        <f>AY122*0.05</f>
        <v>9.904</v>
      </c>
      <c r="BC122" s="91">
        <v>9</v>
      </c>
      <c r="BD122" s="91">
        <v>10</v>
      </c>
      <c r="BE122" s="91">
        <v>4</v>
      </c>
      <c r="BF122" s="91">
        <v>120.8</v>
      </c>
      <c r="BG122" s="91">
        <f t="shared" si="30"/>
        <v>-5</v>
      </c>
      <c r="BH122" s="95" t="s">
        <v>217</v>
      </c>
      <c r="BI122" s="91">
        <f>BF122*0.04</f>
        <v>4.832</v>
      </c>
      <c r="BJ122" s="91">
        <f>BG122*1</f>
        <v>-5</v>
      </c>
      <c r="BK122" s="101">
        <f t="shared" si="31"/>
        <v>403</v>
      </c>
      <c r="BL122" s="91">
        <f>BJ122</f>
        <v>-5</v>
      </c>
    </row>
    <row r="123" s="159" customFormat="1" customHeight="1" spans="1:64">
      <c r="A123" s="91">
        <v>8940</v>
      </c>
      <c r="B123" s="91" t="s">
        <v>432</v>
      </c>
      <c r="C123" s="91">
        <v>377</v>
      </c>
      <c r="D123" s="91" t="s">
        <v>433</v>
      </c>
      <c r="E123" s="91" t="s">
        <v>215</v>
      </c>
      <c r="F123" s="91">
        <v>39</v>
      </c>
      <c r="G123" s="91">
        <v>47</v>
      </c>
      <c r="H123" s="91">
        <v>43</v>
      </c>
      <c r="I123" s="91">
        <v>1214.18</v>
      </c>
      <c r="J123" s="91">
        <f t="shared" si="23"/>
        <v>4</v>
      </c>
      <c r="K123" s="95" t="s">
        <v>221</v>
      </c>
      <c r="L123" s="91">
        <f>I123*0.05</f>
        <v>60.709</v>
      </c>
      <c r="M123" s="91">
        <v>36</v>
      </c>
      <c r="N123" s="91">
        <v>43</v>
      </c>
      <c r="O123" s="91">
        <v>31</v>
      </c>
      <c r="P123" s="91">
        <v>1289.95</v>
      </c>
      <c r="Q123" s="91">
        <f t="shared" si="24"/>
        <v>-5</v>
      </c>
      <c r="R123" s="95" t="s">
        <v>217</v>
      </c>
      <c r="S123" s="91">
        <f>P123*0.05</f>
        <v>64.4975</v>
      </c>
      <c r="T123" s="91">
        <v>76</v>
      </c>
      <c r="U123" s="91">
        <v>92</v>
      </c>
      <c r="V123" s="91">
        <v>30</v>
      </c>
      <c r="W123" s="91">
        <v>2898.14</v>
      </c>
      <c r="X123" s="91">
        <f t="shared" si="25"/>
        <v>-46</v>
      </c>
      <c r="Y123" s="95" t="s">
        <v>217</v>
      </c>
      <c r="Z123" s="91">
        <f>W123*0.04</f>
        <v>115.9256</v>
      </c>
      <c r="AA123" s="91">
        <v>16</v>
      </c>
      <c r="AB123" s="91">
        <v>19</v>
      </c>
      <c r="AC123" s="91">
        <v>32</v>
      </c>
      <c r="AD123" s="91">
        <v>1055.52</v>
      </c>
      <c r="AE123" s="91">
        <f t="shared" si="26"/>
        <v>16</v>
      </c>
      <c r="AF123" s="95" t="s">
        <v>216</v>
      </c>
      <c r="AG123" s="91">
        <f>AD123*0.08</f>
        <v>84.4416</v>
      </c>
      <c r="AH123" s="91">
        <v>15</v>
      </c>
      <c r="AI123" s="91">
        <v>18</v>
      </c>
      <c r="AJ123" s="91">
        <v>7</v>
      </c>
      <c r="AK123" s="91">
        <v>149.5</v>
      </c>
      <c r="AL123" s="91">
        <f t="shared" si="27"/>
        <v>-8</v>
      </c>
      <c r="AM123" s="95" t="s">
        <v>217</v>
      </c>
      <c r="AN123" s="91">
        <f t="shared" si="45"/>
        <v>7.475</v>
      </c>
      <c r="AO123" s="91">
        <v>14</v>
      </c>
      <c r="AP123" s="91">
        <v>17</v>
      </c>
      <c r="AQ123" s="91">
        <v>21</v>
      </c>
      <c r="AR123" s="91">
        <v>414.39</v>
      </c>
      <c r="AS123" s="91">
        <f t="shared" si="28"/>
        <v>7</v>
      </c>
      <c r="AT123" s="95" t="s">
        <v>216</v>
      </c>
      <c r="AU123" s="91">
        <f>AR123*0.08</f>
        <v>33.1512</v>
      </c>
      <c r="AV123" s="91">
        <v>5</v>
      </c>
      <c r="AW123" s="91">
        <v>6</v>
      </c>
      <c r="AX123" s="91">
        <v>2</v>
      </c>
      <c r="AY123" s="91">
        <v>198</v>
      </c>
      <c r="AZ123" s="91">
        <f t="shared" si="29"/>
        <v>-3</v>
      </c>
      <c r="BA123" s="95" t="s">
        <v>217</v>
      </c>
      <c r="BB123" s="91">
        <f>AY123*0.05</f>
        <v>9.9</v>
      </c>
      <c r="BC123" s="91">
        <v>10</v>
      </c>
      <c r="BD123" s="91">
        <v>12</v>
      </c>
      <c r="BE123" s="91">
        <v>11</v>
      </c>
      <c r="BF123" s="91">
        <v>334.32</v>
      </c>
      <c r="BG123" s="91">
        <f t="shared" si="30"/>
        <v>1</v>
      </c>
      <c r="BH123" s="95" t="s">
        <v>221</v>
      </c>
      <c r="BI123" s="91">
        <f>BF123*0.05</f>
        <v>16.716</v>
      </c>
      <c r="BJ123" s="91"/>
      <c r="BK123" s="101">
        <f t="shared" si="31"/>
        <v>393</v>
      </c>
      <c r="BL123" s="91"/>
    </row>
    <row r="124" s="159" customFormat="1" customHeight="1" spans="1:64">
      <c r="A124" s="91">
        <v>9138</v>
      </c>
      <c r="B124" s="91" t="s">
        <v>434</v>
      </c>
      <c r="C124" s="91">
        <v>732</v>
      </c>
      <c r="D124" s="91" t="s">
        <v>435</v>
      </c>
      <c r="E124" s="91" t="s">
        <v>335</v>
      </c>
      <c r="F124" s="91">
        <v>47</v>
      </c>
      <c r="G124" s="91">
        <v>56</v>
      </c>
      <c r="H124" s="91">
        <v>80</v>
      </c>
      <c r="I124" s="91">
        <v>2109.49</v>
      </c>
      <c r="J124" s="91">
        <f t="shared" si="23"/>
        <v>33</v>
      </c>
      <c r="K124" s="95" t="s">
        <v>216</v>
      </c>
      <c r="L124" s="91">
        <f>I124*0.06</f>
        <v>126.5694</v>
      </c>
      <c r="M124" s="91">
        <v>31</v>
      </c>
      <c r="N124" s="91">
        <v>37</v>
      </c>
      <c r="O124" s="91">
        <v>33</v>
      </c>
      <c r="P124" s="91">
        <v>1081.4</v>
      </c>
      <c r="Q124" s="91">
        <f t="shared" si="24"/>
        <v>2</v>
      </c>
      <c r="R124" s="95" t="s">
        <v>221</v>
      </c>
      <c r="S124" s="91">
        <f>P124*0.06</f>
        <v>64.884</v>
      </c>
      <c r="T124" s="91">
        <v>43</v>
      </c>
      <c r="U124" s="91">
        <v>52</v>
      </c>
      <c r="V124" s="91">
        <v>8</v>
      </c>
      <c r="W124" s="91">
        <v>926.5</v>
      </c>
      <c r="X124" s="91">
        <f t="shared" si="25"/>
        <v>-35</v>
      </c>
      <c r="Y124" s="95" t="s">
        <v>217</v>
      </c>
      <c r="Z124" s="91">
        <f>W124*0.04</f>
        <v>37.06</v>
      </c>
      <c r="AA124" s="91">
        <v>13</v>
      </c>
      <c r="AB124" s="91">
        <v>16</v>
      </c>
      <c r="AC124" s="91">
        <v>11</v>
      </c>
      <c r="AD124" s="91">
        <v>417.97</v>
      </c>
      <c r="AE124" s="91">
        <f t="shared" si="26"/>
        <v>-2</v>
      </c>
      <c r="AF124" s="95" t="s">
        <v>217</v>
      </c>
      <c r="AG124" s="91">
        <f>AD124*0.05</f>
        <v>20.8985</v>
      </c>
      <c r="AH124" s="91">
        <v>15</v>
      </c>
      <c r="AI124" s="91">
        <v>19</v>
      </c>
      <c r="AJ124" s="91">
        <v>8</v>
      </c>
      <c r="AK124" s="91">
        <v>239.2</v>
      </c>
      <c r="AL124" s="91">
        <f t="shared" si="27"/>
        <v>-7</v>
      </c>
      <c r="AM124" s="95" t="s">
        <v>217</v>
      </c>
      <c r="AN124" s="91">
        <f t="shared" si="45"/>
        <v>11.96</v>
      </c>
      <c r="AO124" s="91">
        <v>19</v>
      </c>
      <c r="AP124" s="91">
        <v>23</v>
      </c>
      <c r="AQ124" s="91">
        <v>18</v>
      </c>
      <c r="AR124" s="91">
        <v>312.51</v>
      </c>
      <c r="AS124" s="91">
        <f t="shared" si="28"/>
        <v>-1</v>
      </c>
      <c r="AT124" s="95" t="s">
        <v>217</v>
      </c>
      <c r="AU124" s="91">
        <f>AR124*0.05</f>
        <v>15.6255</v>
      </c>
      <c r="AV124" s="91">
        <v>5</v>
      </c>
      <c r="AW124" s="91">
        <v>6</v>
      </c>
      <c r="AX124" s="91">
        <v>1</v>
      </c>
      <c r="AY124" s="91">
        <v>78</v>
      </c>
      <c r="AZ124" s="91">
        <f t="shared" si="29"/>
        <v>-4</v>
      </c>
      <c r="BA124" s="95" t="s">
        <v>217</v>
      </c>
      <c r="BB124" s="91">
        <f>AY124*0.05</f>
        <v>3.9</v>
      </c>
      <c r="BC124" s="91">
        <v>12</v>
      </c>
      <c r="BD124" s="91">
        <v>14</v>
      </c>
      <c r="BE124" s="91">
        <v>10</v>
      </c>
      <c r="BF124" s="91">
        <v>313.4</v>
      </c>
      <c r="BG124" s="91">
        <f t="shared" si="30"/>
        <v>-2</v>
      </c>
      <c r="BH124" s="95" t="s">
        <v>217</v>
      </c>
      <c r="BI124" s="91">
        <f>BF124*0.04</f>
        <v>12.536</v>
      </c>
      <c r="BJ124" s="91">
        <f>BG124*1</f>
        <v>-2</v>
      </c>
      <c r="BK124" s="101">
        <f t="shared" si="31"/>
        <v>293</v>
      </c>
      <c r="BL124" s="91">
        <f>BJ124</f>
        <v>-2</v>
      </c>
    </row>
    <row r="125" s="159" customFormat="1" customHeight="1" spans="1:64">
      <c r="A125" s="91">
        <v>9679</v>
      </c>
      <c r="B125" s="91" t="s">
        <v>436</v>
      </c>
      <c r="C125" s="91">
        <v>307</v>
      </c>
      <c r="D125" s="91" t="s">
        <v>250</v>
      </c>
      <c r="E125" s="91" t="s">
        <v>220</v>
      </c>
      <c r="F125" s="91"/>
      <c r="G125" s="91"/>
      <c r="H125" s="91">
        <v>0</v>
      </c>
      <c r="I125" s="91">
        <v>0</v>
      </c>
      <c r="J125" s="91">
        <f t="shared" si="23"/>
        <v>0</v>
      </c>
      <c r="K125" s="95" t="s">
        <v>227</v>
      </c>
      <c r="L125" s="91">
        <f>I125*0.04</f>
        <v>0</v>
      </c>
      <c r="M125" s="91"/>
      <c r="N125" s="91"/>
      <c r="O125" s="91">
        <v>0</v>
      </c>
      <c r="P125" s="91">
        <v>0</v>
      </c>
      <c r="Q125" s="91">
        <f t="shared" si="24"/>
        <v>0</v>
      </c>
      <c r="R125" s="95" t="s">
        <v>227</v>
      </c>
      <c r="S125" s="91">
        <f>P125*0.05</f>
        <v>0</v>
      </c>
      <c r="T125" s="91"/>
      <c r="U125" s="91"/>
      <c r="V125" s="91">
        <v>2</v>
      </c>
      <c r="W125" s="91">
        <v>113.6</v>
      </c>
      <c r="X125" s="91">
        <f t="shared" si="25"/>
        <v>2</v>
      </c>
      <c r="Y125" s="95" t="s">
        <v>227</v>
      </c>
      <c r="Z125" s="91">
        <f>W125*0.04</f>
        <v>4.544</v>
      </c>
      <c r="AA125" s="91"/>
      <c r="AB125" s="91"/>
      <c r="AC125" s="91">
        <v>0</v>
      </c>
      <c r="AD125" s="91">
        <v>0</v>
      </c>
      <c r="AE125" s="91">
        <f t="shared" si="26"/>
        <v>0</v>
      </c>
      <c r="AF125" s="95" t="s">
        <v>227</v>
      </c>
      <c r="AG125" s="91">
        <f>AD125*0.05</f>
        <v>0</v>
      </c>
      <c r="AH125" s="91"/>
      <c r="AI125" s="91"/>
      <c r="AJ125" s="91">
        <v>0</v>
      </c>
      <c r="AK125" s="91">
        <v>0</v>
      </c>
      <c r="AL125" s="91">
        <f t="shared" si="27"/>
        <v>0</v>
      </c>
      <c r="AM125" s="95" t="s">
        <v>227</v>
      </c>
      <c r="AN125" s="91">
        <f>AK125*0.05</f>
        <v>0</v>
      </c>
      <c r="AO125" s="91"/>
      <c r="AP125" s="91"/>
      <c r="AQ125" s="91">
        <v>0</v>
      </c>
      <c r="AR125" s="91">
        <v>0</v>
      </c>
      <c r="AS125" s="91">
        <f t="shared" si="28"/>
        <v>0</v>
      </c>
      <c r="AT125" s="95" t="s">
        <v>227</v>
      </c>
      <c r="AU125" s="91">
        <f>AR125*0.05</f>
        <v>0</v>
      </c>
      <c r="AV125" s="91"/>
      <c r="AW125" s="91"/>
      <c r="AX125" s="91">
        <v>0</v>
      </c>
      <c r="AY125" s="91">
        <v>0</v>
      </c>
      <c r="AZ125" s="91">
        <f t="shared" si="29"/>
        <v>0</v>
      </c>
      <c r="BA125" s="95" t="s">
        <v>227</v>
      </c>
      <c r="BB125" s="91">
        <f>AY125*0.05</f>
        <v>0</v>
      </c>
      <c r="BC125" s="91"/>
      <c r="BD125" s="91"/>
      <c r="BE125" s="91">
        <v>2</v>
      </c>
      <c r="BF125" s="91">
        <v>48.49</v>
      </c>
      <c r="BG125" s="91">
        <f t="shared" si="30"/>
        <v>2</v>
      </c>
      <c r="BH125" s="95" t="s">
        <v>227</v>
      </c>
      <c r="BI125" s="91">
        <f>BF125*0.04</f>
        <v>1.9396</v>
      </c>
      <c r="BJ125" s="91"/>
      <c r="BK125" s="101">
        <f t="shared" si="31"/>
        <v>6</v>
      </c>
      <c r="BL125" s="91"/>
    </row>
    <row r="126" s="159" customFormat="1" customHeight="1" spans="1:64">
      <c r="A126" s="91">
        <v>9689</v>
      </c>
      <c r="B126" s="91" t="s">
        <v>437</v>
      </c>
      <c r="C126" s="91">
        <v>546</v>
      </c>
      <c r="D126" s="91" t="s">
        <v>359</v>
      </c>
      <c r="E126" s="91" t="s">
        <v>438</v>
      </c>
      <c r="F126" s="91">
        <v>87</v>
      </c>
      <c r="G126" s="91">
        <v>105</v>
      </c>
      <c r="H126" s="91">
        <v>89</v>
      </c>
      <c r="I126" s="91">
        <v>2316.81</v>
      </c>
      <c r="J126" s="91">
        <f t="shared" si="23"/>
        <v>2</v>
      </c>
      <c r="K126" s="95" t="s">
        <v>221</v>
      </c>
      <c r="L126" s="91">
        <f>I126*0.05</f>
        <v>115.8405</v>
      </c>
      <c r="M126" s="91">
        <v>53</v>
      </c>
      <c r="N126" s="91">
        <v>63</v>
      </c>
      <c r="O126" s="91">
        <v>39</v>
      </c>
      <c r="P126" s="91">
        <v>953.24</v>
      </c>
      <c r="Q126" s="91">
        <f t="shared" si="24"/>
        <v>-14</v>
      </c>
      <c r="R126" s="95" t="s">
        <v>217</v>
      </c>
      <c r="S126" s="91">
        <f>P126*0.05</f>
        <v>47.662</v>
      </c>
      <c r="T126" s="91">
        <v>70</v>
      </c>
      <c r="U126" s="91">
        <v>84</v>
      </c>
      <c r="V126" s="91">
        <v>52</v>
      </c>
      <c r="W126" s="91">
        <v>4335.18</v>
      </c>
      <c r="X126" s="91">
        <f t="shared" si="25"/>
        <v>-18</v>
      </c>
      <c r="Y126" s="95" t="s">
        <v>217</v>
      </c>
      <c r="Z126" s="91">
        <f>W126*0.04</f>
        <v>173.4072</v>
      </c>
      <c r="AA126" s="91">
        <v>16</v>
      </c>
      <c r="AB126" s="91">
        <v>19</v>
      </c>
      <c r="AC126" s="91">
        <v>7</v>
      </c>
      <c r="AD126" s="91">
        <v>277</v>
      </c>
      <c r="AE126" s="91">
        <f t="shared" si="26"/>
        <v>-9</v>
      </c>
      <c r="AF126" s="95" t="s">
        <v>217</v>
      </c>
      <c r="AG126" s="91">
        <f>AD126*0.05</f>
        <v>13.85</v>
      </c>
      <c r="AH126" s="91">
        <v>15</v>
      </c>
      <c r="AI126" s="91">
        <v>18</v>
      </c>
      <c r="AJ126" s="91">
        <v>15</v>
      </c>
      <c r="AK126" s="91">
        <v>299</v>
      </c>
      <c r="AL126" s="91">
        <f t="shared" si="27"/>
        <v>0</v>
      </c>
      <c r="AM126" s="95" t="s">
        <v>221</v>
      </c>
      <c r="AN126" s="91">
        <f>AK126*0.06</f>
        <v>17.94</v>
      </c>
      <c r="AO126" s="91">
        <v>13</v>
      </c>
      <c r="AP126" s="91">
        <v>16</v>
      </c>
      <c r="AQ126" s="91">
        <v>14</v>
      </c>
      <c r="AR126" s="91">
        <v>278.04</v>
      </c>
      <c r="AS126" s="91">
        <f t="shared" si="28"/>
        <v>1</v>
      </c>
      <c r="AT126" s="95" t="s">
        <v>221</v>
      </c>
      <c r="AU126" s="91">
        <f>AR126*0.06</f>
        <v>16.6824</v>
      </c>
      <c r="AV126" s="91">
        <v>6</v>
      </c>
      <c r="AW126" s="91">
        <v>7</v>
      </c>
      <c r="AX126" s="91">
        <v>4</v>
      </c>
      <c r="AY126" s="91">
        <v>396.08</v>
      </c>
      <c r="AZ126" s="91">
        <f t="shared" si="29"/>
        <v>-2</v>
      </c>
      <c r="BA126" s="95" t="s">
        <v>217</v>
      </c>
      <c r="BB126" s="91">
        <f>AY126*0.05</f>
        <v>19.804</v>
      </c>
      <c r="BC126" s="91">
        <v>17</v>
      </c>
      <c r="BD126" s="91">
        <v>19</v>
      </c>
      <c r="BE126" s="91">
        <v>37</v>
      </c>
      <c r="BF126" s="91">
        <v>1076.74</v>
      </c>
      <c r="BG126" s="91">
        <f t="shared" si="30"/>
        <v>20</v>
      </c>
      <c r="BH126" s="95" t="s">
        <v>216</v>
      </c>
      <c r="BI126" s="91">
        <f>BF126*0.06</f>
        <v>64.6044</v>
      </c>
      <c r="BJ126" s="91"/>
      <c r="BK126" s="101">
        <f t="shared" si="31"/>
        <v>470</v>
      </c>
      <c r="BL126" s="91"/>
    </row>
    <row r="127" s="159" customFormat="1" customHeight="1" spans="1:64">
      <c r="A127" s="91">
        <v>8798</v>
      </c>
      <c r="B127" s="91" t="s">
        <v>439</v>
      </c>
      <c r="C127" s="91">
        <v>582</v>
      </c>
      <c r="D127" s="91" t="s">
        <v>219</v>
      </c>
      <c r="E127" s="91" t="s">
        <v>220</v>
      </c>
      <c r="F127" s="91">
        <v>36</v>
      </c>
      <c r="G127" s="91">
        <v>44</v>
      </c>
      <c r="H127" s="91">
        <v>33</v>
      </c>
      <c r="I127" s="91">
        <v>915.14</v>
      </c>
      <c r="J127" s="91">
        <f t="shared" si="23"/>
        <v>-3</v>
      </c>
      <c r="K127" s="95" t="s">
        <v>217</v>
      </c>
      <c r="L127" s="91">
        <f>I127*0.04</f>
        <v>36.6056</v>
      </c>
      <c r="M127" s="91">
        <v>34</v>
      </c>
      <c r="N127" s="91">
        <v>41</v>
      </c>
      <c r="O127" s="91">
        <v>40</v>
      </c>
      <c r="P127" s="91">
        <v>2392.45</v>
      </c>
      <c r="Q127" s="91">
        <f t="shared" si="24"/>
        <v>6</v>
      </c>
      <c r="R127" s="95" t="s">
        <v>221</v>
      </c>
      <c r="S127" s="91">
        <f>P127*0.06</f>
        <v>143.547</v>
      </c>
      <c r="T127" s="91">
        <v>44</v>
      </c>
      <c r="U127" s="91">
        <v>53</v>
      </c>
      <c r="V127" s="91">
        <v>28</v>
      </c>
      <c r="W127" s="91">
        <v>2465.69</v>
      </c>
      <c r="X127" s="91">
        <f t="shared" si="25"/>
        <v>-16</v>
      </c>
      <c r="Y127" s="95" t="s">
        <v>217</v>
      </c>
      <c r="Z127" s="91">
        <f>W127*0.04</f>
        <v>98.6276</v>
      </c>
      <c r="AA127" s="91">
        <v>16</v>
      </c>
      <c r="AB127" s="91">
        <v>20</v>
      </c>
      <c r="AC127" s="91">
        <v>11</v>
      </c>
      <c r="AD127" s="91">
        <v>367</v>
      </c>
      <c r="AE127" s="91">
        <f t="shared" si="26"/>
        <v>-5</v>
      </c>
      <c r="AF127" s="95" t="s">
        <v>217</v>
      </c>
      <c r="AG127" s="91">
        <f>AD127*0.05</f>
        <v>18.35</v>
      </c>
      <c r="AH127" s="91">
        <v>13</v>
      </c>
      <c r="AI127" s="91">
        <v>16</v>
      </c>
      <c r="AJ127" s="91">
        <v>4</v>
      </c>
      <c r="AK127" s="91">
        <v>119.6</v>
      </c>
      <c r="AL127" s="91">
        <f t="shared" si="27"/>
        <v>-9</v>
      </c>
      <c r="AM127" s="95" t="s">
        <v>217</v>
      </c>
      <c r="AN127" s="91">
        <f>AK127*0.05</f>
        <v>5.98</v>
      </c>
      <c r="AO127" s="91">
        <v>11</v>
      </c>
      <c r="AP127" s="91">
        <v>13</v>
      </c>
      <c r="AQ127" s="91">
        <v>3</v>
      </c>
      <c r="AR127" s="91">
        <v>61.5</v>
      </c>
      <c r="AS127" s="91">
        <f t="shared" si="28"/>
        <v>-8</v>
      </c>
      <c r="AT127" s="95" t="s">
        <v>217</v>
      </c>
      <c r="AU127" s="91">
        <f>AR127*0.05</f>
        <v>3.075</v>
      </c>
      <c r="AV127" s="91">
        <v>5</v>
      </c>
      <c r="AW127" s="91">
        <v>5</v>
      </c>
      <c r="AX127" s="91">
        <v>3</v>
      </c>
      <c r="AY127" s="91">
        <v>195</v>
      </c>
      <c r="AZ127" s="91">
        <f t="shared" si="29"/>
        <v>-2</v>
      </c>
      <c r="BA127" s="95" t="s">
        <v>217</v>
      </c>
      <c r="BB127" s="91">
        <f>AY127*0.05</f>
        <v>9.75</v>
      </c>
      <c r="BC127" s="91">
        <v>10</v>
      </c>
      <c r="BD127" s="91">
        <v>12</v>
      </c>
      <c r="BE127" s="91">
        <v>16</v>
      </c>
      <c r="BF127" s="91">
        <v>457.49</v>
      </c>
      <c r="BG127" s="91">
        <f t="shared" si="30"/>
        <v>6</v>
      </c>
      <c r="BH127" s="95" t="s">
        <v>216</v>
      </c>
      <c r="BI127" s="91">
        <f>BF127*0.06</f>
        <v>27.4494</v>
      </c>
      <c r="BJ127" s="91"/>
      <c r="BK127" s="101">
        <f t="shared" si="31"/>
        <v>343</v>
      </c>
      <c r="BL127" s="91"/>
    </row>
    <row r="128" s="159" customFormat="1" customHeight="1" spans="1:64">
      <c r="A128" s="91">
        <v>10043</v>
      </c>
      <c r="B128" s="91" t="s">
        <v>440</v>
      </c>
      <c r="C128" s="91">
        <v>367</v>
      </c>
      <c r="D128" s="91" t="s">
        <v>441</v>
      </c>
      <c r="E128" s="91" t="s">
        <v>335</v>
      </c>
      <c r="F128" s="91">
        <v>45</v>
      </c>
      <c r="G128" s="91">
        <v>50</v>
      </c>
      <c r="H128" s="91">
        <v>52</v>
      </c>
      <c r="I128" s="91">
        <v>1338.34</v>
      </c>
      <c r="J128" s="91">
        <f t="shared" si="23"/>
        <v>7</v>
      </c>
      <c r="K128" s="95" t="s">
        <v>216</v>
      </c>
      <c r="L128" s="91">
        <f>I128*0.06</f>
        <v>80.3004</v>
      </c>
      <c r="M128" s="91">
        <v>40</v>
      </c>
      <c r="N128" s="91">
        <v>50</v>
      </c>
      <c r="O128" s="91">
        <v>55</v>
      </c>
      <c r="P128" s="91">
        <v>1476.51</v>
      </c>
      <c r="Q128" s="91">
        <f t="shared" si="24"/>
        <v>15</v>
      </c>
      <c r="R128" s="95" t="s">
        <v>216</v>
      </c>
      <c r="S128" s="91">
        <f>P128*0.07</f>
        <v>103.3557</v>
      </c>
      <c r="T128" s="91">
        <v>60</v>
      </c>
      <c r="U128" s="91">
        <v>75</v>
      </c>
      <c r="V128" s="91">
        <v>42</v>
      </c>
      <c r="W128" s="91">
        <v>3151.59</v>
      </c>
      <c r="X128" s="91">
        <f t="shared" si="25"/>
        <v>-18</v>
      </c>
      <c r="Y128" s="95" t="s">
        <v>217</v>
      </c>
      <c r="Z128" s="91">
        <f>W128*0.04</f>
        <v>126.0636</v>
      </c>
      <c r="AA128" s="91">
        <v>15</v>
      </c>
      <c r="AB128" s="91">
        <v>18</v>
      </c>
      <c r="AC128" s="91">
        <v>22</v>
      </c>
      <c r="AD128" s="91">
        <v>801</v>
      </c>
      <c r="AE128" s="91">
        <f t="shared" si="26"/>
        <v>7</v>
      </c>
      <c r="AF128" s="95" t="s">
        <v>216</v>
      </c>
      <c r="AG128" s="91">
        <f>AD128*0.08</f>
        <v>64.08</v>
      </c>
      <c r="AH128" s="91">
        <v>15</v>
      </c>
      <c r="AI128" s="91">
        <v>18</v>
      </c>
      <c r="AJ128" s="91">
        <v>30</v>
      </c>
      <c r="AK128" s="91">
        <v>598</v>
      </c>
      <c r="AL128" s="91">
        <f t="shared" si="27"/>
        <v>15</v>
      </c>
      <c r="AM128" s="95" t="s">
        <v>216</v>
      </c>
      <c r="AN128" s="91">
        <f>AK128*0.07</f>
        <v>41.86</v>
      </c>
      <c r="AO128" s="91">
        <v>18</v>
      </c>
      <c r="AP128" s="91">
        <v>22</v>
      </c>
      <c r="AQ128" s="91">
        <v>9</v>
      </c>
      <c r="AR128" s="91">
        <v>135.61</v>
      </c>
      <c r="AS128" s="91">
        <f t="shared" si="28"/>
        <v>-9</v>
      </c>
      <c r="AT128" s="95" t="s">
        <v>217</v>
      </c>
      <c r="AU128" s="91">
        <f>AR128*0.05</f>
        <v>6.7805</v>
      </c>
      <c r="AV128" s="91">
        <v>8</v>
      </c>
      <c r="AW128" s="91">
        <v>9</v>
      </c>
      <c r="AX128" s="91">
        <v>4</v>
      </c>
      <c r="AY128" s="91">
        <v>154.97</v>
      </c>
      <c r="AZ128" s="91">
        <f t="shared" si="29"/>
        <v>-4</v>
      </c>
      <c r="BA128" s="95" t="s">
        <v>217</v>
      </c>
      <c r="BB128" s="91">
        <f>AY128*0.05</f>
        <v>7.7485</v>
      </c>
      <c r="BC128" s="91">
        <v>13</v>
      </c>
      <c r="BD128" s="91">
        <v>16</v>
      </c>
      <c r="BE128" s="91">
        <v>6</v>
      </c>
      <c r="BF128" s="91">
        <v>138.79</v>
      </c>
      <c r="BG128" s="91">
        <f t="shared" si="30"/>
        <v>-7</v>
      </c>
      <c r="BH128" s="95" t="s">
        <v>217</v>
      </c>
      <c r="BI128" s="91">
        <f>BF128*0.04</f>
        <v>5.5516</v>
      </c>
      <c r="BJ128" s="91">
        <f>BG128*1</f>
        <v>-7</v>
      </c>
      <c r="BK128" s="101">
        <f t="shared" si="31"/>
        <v>436</v>
      </c>
      <c r="BL128" s="91">
        <f>BJ128</f>
        <v>-7</v>
      </c>
    </row>
    <row r="129" s="159" customFormat="1" customHeight="1" spans="1:64">
      <c r="A129" s="91">
        <v>9130</v>
      </c>
      <c r="B129" s="91" t="s">
        <v>442</v>
      </c>
      <c r="C129" s="91">
        <v>707</v>
      </c>
      <c r="D129" s="91" t="s">
        <v>443</v>
      </c>
      <c r="E129" s="91" t="s">
        <v>319</v>
      </c>
      <c r="F129" s="91">
        <v>52</v>
      </c>
      <c r="G129" s="91">
        <v>63</v>
      </c>
      <c r="H129" s="91">
        <v>59</v>
      </c>
      <c r="I129" s="91">
        <v>1522.24</v>
      </c>
      <c r="J129" s="91">
        <f t="shared" si="23"/>
        <v>7</v>
      </c>
      <c r="K129" s="95" t="s">
        <v>221</v>
      </c>
      <c r="L129" s="91">
        <f>I129*0.05</f>
        <v>76.112</v>
      </c>
      <c r="M129" s="91">
        <v>34</v>
      </c>
      <c r="N129" s="91">
        <v>41</v>
      </c>
      <c r="O129" s="91">
        <v>24</v>
      </c>
      <c r="P129" s="91">
        <v>599.07</v>
      </c>
      <c r="Q129" s="91">
        <f t="shared" si="24"/>
        <v>-10</v>
      </c>
      <c r="R129" s="95" t="s">
        <v>217</v>
      </c>
      <c r="S129" s="91">
        <f>P129*0.05</f>
        <v>29.9535</v>
      </c>
      <c r="T129" s="91">
        <v>71</v>
      </c>
      <c r="U129" s="91">
        <v>85</v>
      </c>
      <c r="V129" s="91">
        <v>47</v>
      </c>
      <c r="W129" s="91">
        <v>3870.1</v>
      </c>
      <c r="X129" s="91">
        <f t="shared" si="25"/>
        <v>-24</v>
      </c>
      <c r="Y129" s="95" t="s">
        <v>217</v>
      </c>
      <c r="Z129" s="91">
        <f>W129*0.04</f>
        <v>154.804</v>
      </c>
      <c r="AA129" s="91">
        <v>15</v>
      </c>
      <c r="AB129" s="91">
        <v>18</v>
      </c>
      <c r="AC129" s="91">
        <v>4</v>
      </c>
      <c r="AD129" s="91">
        <v>156</v>
      </c>
      <c r="AE129" s="91">
        <f t="shared" si="26"/>
        <v>-11</v>
      </c>
      <c r="AF129" s="95" t="s">
        <v>217</v>
      </c>
      <c r="AG129" s="91">
        <f>AD129*0.05</f>
        <v>7.8</v>
      </c>
      <c r="AH129" s="91">
        <v>16</v>
      </c>
      <c r="AI129" s="91">
        <v>19</v>
      </c>
      <c r="AJ129" s="91">
        <v>0</v>
      </c>
      <c r="AK129" s="91">
        <v>0</v>
      </c>
      <c r="AL129" s="91">
        <f t="shared" si="27"/>
        <v>-16</v>
      </c>
      <c r="AM129" s="95" t="s">
        <v>217</v>
      </c>
      <c r="AN129" s="91">
        <f>AK129*0.05</f>
        <v>0</v>
      </c>
      <c r="AO129" s="91">
        <v>16</v>
      </c>
      <c r="AP129" s="91">
        <v>19</v>
      </c>
      <c r="AQ129" s="91">
        <v>27</v>
      </c>
      <c r="AR129" s="91">
        <v>448.51</v>
      </c>
      <c r="AS129" s="91">
        <f t="shared" si="28"/>
        <v>11</v>
      </c>
      <c r="AT129" s="95" t="s">
        <v>216</v>
      </c>
      <c r="AU129" s="91">
        <f>AR129*0.08</f>
        <v>35.8808</v>
      </c>
      <c r="AV129" s="91">
        <v>5</v>
      </c>
      <c r="AW129" s="91">
        <v>7</v>
      </c>
      <c r="AX129" s="91">
        <v>6</v>
      </c>
      <c r="AY129" s="91">
        <v>396.02</v>
      </c>
      <c r="AZ129" s="91">
        <f t="shared" si="29"/>
        <v>1</v>
      </c>
      <c r="BA129" s="95" t="s">
        <v>221</v>
      </c>
      <c r="BB129" s="91">
        <f>AY129*0.06</f>
        <v>23.7612</v>
      </c>
      <c r="BC129" s="91">
        <v>10</v>
      </c>
      <c r="BD129" s="91">
        <v>12</v>
      </c>
      <c r="BE129" s="91">
        <v>13</v>
      </c>
      <c r="BF129" s="91">
        <v>388.2</v>
      </c>
      <c r="BG129" s="91">
        <f t="shared" si="30"/>
        <v>3</v>
      </c>
      <c r="BH129" s="95" t="s">
        <v>216</v>
      </c>
      <c r="BI129" s="91">
        <f t="shared" ref="BI129:BI136" si="46">BF129*0.06</f>
        <v>23.292</v>
      </c>
      <c r="BJ129" s="91"/>
      <c r="BK129" s="101">
        <f t="shared" si="31"/>
        <v>352</v>
      </c>
      <c r="BL129" s="91"/>
    </row>
    <row r="130" s="159" customFormat="1" customHeight="1" spans="1:64">
      <c r="A130" s="91">
        <v>9190</v>
      </c>
      <c r="B130" s="91" t="s">
        <v>444</v>
      </c>
      <c r="C130" s="91">
        <v>307</v>
      </c>
      <c r="D130" s="91" t="s">
        <v>250</v>
      </c>
      <c r="E130" s="91" t="s">
        <v>220</v>
      </c>
      <c r="F130" s="91"/>
      <c r="G130" s="91"/>
      <c r="H130" s="91">
        <v>0</v>
      </c>
      <c r="I130" s="91">
        <v>0</v>
      </c>
      <c r="J130" s="91">
        <f t="shared" si="23"/>
        <v>0</v>
      </c>
      <c r="K130" s="95" t="s">
        <v>227</v>
      </c>
      <c r="L130" s="91">
        <f>I130*0.04</f>
        <v>0</v>
      </c>
      <c r="M130" s="91"/>
      <c r="N130" s="91"/>
      <c r="O130" s="91">
        <v>2</v>
      </c>
      <c r="P130" s="91">
        <v>66</v>
      </c>
      <c r="Q130" s="91">
        <f t="shared" si="24"/>
        <v>2</v>
      </c>
      <c r="R130" s="95" t="s">
        <v>227</v>
      </c>
      <c r="S130" s="91">
        <f>P130*0.05</f>
        <v>3.3</v>
      </c>
      <c r="T130" s="91"/>
      <c r="U130" s="91"/>
      <c r="V130" s="91">
        <v>0</v>
      </c>
      <c r="W130" s="91">
        <v>0</v>
      </c>
      <c r="X130" s="91">
        <f t="shared" si="25"/>
        <v>0</v>
      </c>
      <c r="Y130" s="95" t="s">
        <v>227</v>
      </c>
      <c r="Z130" s="91">
        <f>W130*0.04</f>
        <v>0</v>
      </c>
      <c r="AA130" s="91"/>
      <c r="AB130" s="91"/>
      <c r="AC130" s="91">
        <v>0</v>
      </c>
      <c r="AD130" s="91">
        <v>0</v>
      </c>
      <c r="AE130" s="91">
        <f t="shared" si="26"/>
        <v>0</v>
      </c>
      <c r="AF130" s="95" t="s">
        <v>227</v>
      </c>
      <c r="AG130" s="91">
        <f>AD130*0.05</f>
        <v>0</v>
      </c>
      <c r="AH130" s="91"/>
      <c r="AI130" s="91"/>
      <c r="AJ130" s="91">
        <v>0</v>
      </c>
      <c r="AK130" s="91">
        <v>0</v>
      </c>
      <c r="AL130" s="91">
        <f t="shared" si="27"/>
        <v>0</v>
      </c>
      <c r="AM130" s="95" t="s">
        <v>227</v>
      </c>
      <c r="AN130" s="91">
        <f>AK130*0.05</f>
        <v>0</v>
      </c>
      <c r="AO130" s="91"/>
      <c r="AP130" s="91"/>
      <c r="AQ130" s="91">
        <v>0</v>
      </c>
      <c r="AR130" s="91">
        <v>0</v>
      </c>
      <c r="AS130" s="91">
        <f t="shared" si="28"/>
        <v>0</v>
      </c>
      <c r="AT130" s="95" t="s">
        <v>227</v>
      </c>
      <c r="AU130" s="91">
        <f>AR130*0.05</f>
        <v>0</v>
      </c>
      <c r="AV130" s="91"/>
      <c r="AW130" s="91"/>
      <c r="AX130" s="91">
        <v>0</v>
      </c>
      <c r="AY130" s="91">
        <v>0</v>
      </c>
      <c r="AZ130" s="91">
        <f t="shared" si="29"/>
        <v>0</v>
      </c>
      <c r="BA130" s="95" t="s">
        <v>227</v>
      </c>
      <c r="BB130" s="91">
        <f>AY130*0.05</f>
        <v>0</v>
      </c>
      <c r="BC130" s="91"/>
      <c r="BD130" s="91"/>
      <c r="BE130" s="91">
        <v>1</v>
      </c>
      <c r="BF130" s="91">
        <v>25.34</v>
      </c>
      <c r="BG130" s="91">
        <f t="shared" si="30"/>
        <v>1</v>
      </c>
      <c r="BH130" s="95" t="s">
        <v>227</v>
      </c>
      <c r="BI130" s="91">
        <f>BF130*0.04</f>
        <v>1.0136</v>
      </c>
      <c r="BJ130" s="91"/>
      <c r="BK130" s="101">
        <f t="shared" si="31"/>
        <v>4</v>
      </c>
      <c r="BL130" s="91"/>
    </row>
    <row r="131" s="159" customFormat="1" customHeight="1" spans="1:64">
      <c r="A131" s="91">
        <v>9295</v>
      </c>
      <c r="B131" s="91" t="s">
        <v>445</v>
      </c>
      <c r="C131" s="91">
        <v>105751</v>
      </c>
      <c r="D131" s="91" t="s">
        <v>421</v>
      </c>
      <c r="E131" s="91" t="s">
        <v>220</v>
      </c>
      <c r="F131" s="91">
        <v>65</v>
      </c>
      <c r="G131" s="91">
        <v>78</v>
      </c>
      <c r="H131" s="91">
        <v>72</v>
      </c>
      <c r="I131" s="91">
        <v>1953.31</v>
      </c>
      <c r="J131" s="91">
        <f t="shared" ref="J131:J194" si="47">H131-F131</f>
        <v>7</v>
      </c>
      <c r="K131" s="95" t="s">
        <v>221</v>
      </c>
      <c r="L131" s="91">
        <f>I131*0.05</f>
        <v>97.6655</v>
      </c>
      <c r="M131" s="91">
        <v>62</v>
      </c>
      <c r="N131" s="91">
        <v>76</v>
      </c>
      <c r="O131" s="91">
        <v>54</v>
      </c>
      <c r="P131" s="91">
        <v>1857.77</v>
      </c>
      <c r="Q131" s="91">
        <f t="shared" ref="Q131:Q194" si="48">O131-M131</f>
        <v>-8</v>
      </c>
      <c r="R131" s="95" t="s">
        <v>217</v>
      </c>
      <c r="S131" s="91">
        <f>P131*0.05</f>
        <v>92.8885</v>
      </c>
      <c r="T131" s="91">
        <v>59</v>
      </c>
      <c r="U131" s="91">
        <v>70</v>
      </c>
      <c r="V131" s="91">
        <v>17</v>
      </c>
      <c r="W131" s="91">
        <v>1164.03</v>
      </c>
      <c r="X131" s="91">
        <f t="shared" ref="X131:X194" si="49">V131-T131</f>
        <v>-42</v>
      </c>
      <c r="Y131" s="95" t="s">
        <v>217</v>
      </c>
      <c r="Z131" s="91">
        <f>W131*0.04</f>
        <v>46.5612</v>
      </c>
      <c r="AA131" s="91">
        <v>16</v>
      </c>
      <c r="AB131" s="91">
        <v>18</v>
      </c>
      <c r="AC131" s="91">
        <v>1</v>
      </c>
      <c r="AD131" s="91">
        <v>43</v>
      </c>
      <c r="AE131" s="91">
        <f t="shared" ref="AE131:AE194" si="50">AC131-AA131</f>
        <v>-15</v>
      </c>
      <c r="AF131" s="95" t="s">
        <v>217</v>
      </c>
      <c r="AG131" s="91">
        <f>AD131*0.05</f>
        <v>2.15</v>
      </c>
      <c r="AH131" s="91">
        <v>16</v>
      </c>
      <c r="AI131" s="91">
        <v>19</v>
      </c>
      <c r="AJ131" s="91">
        <v>7</v>
      </c>
      <c r="AK131" s="91">
        <v>149.5</v>
      </c>
      <c r="AL131" s="91">
        <f t="shared" ref="AL131:AL194" si="51">AJ131-AH131</f>
        <v>-9</v>
      </c>
      <c r="AM131" s="95" t="s">
        <v>217</v>
      </c>
      <c r="AN131" s="91">
        <f>AK131*0.05</f>
        <v>7.475</v>
      </c>
      <c r="AO131" s="91">
        <v>16</v>
      </c>
      <c r="AP131" s="91">
        <v>18</v>
      </c>
      <c r="AQ131" s="91">
        <v>19</v>
      </c>
      <c r="AR131" s="91">
        <v>319.26</v>
      </c>
      <c r="AS131" s="91">
        <f t="shared" ref="AS131:AS194" si="52">AQ131-AO131</f>
        <v>3</v>
      </c>
      <c r="AT131" s="95" t="s">
        <v>216</v>
      </c>
      <c r="AU131" s="91">
        <f>AR131*0.08</f>
        <v>25.5408</v>
      </c>
      <c r="AV131" s="91">
        <v>6</v>
      </c>
      <c r="AW131" s="91">
        <v>6</v>
      </c>
      <c r="AX131" s="91">
        <v>3</v>
      </c>
      <c r="AY131" s="91">
        <v>0.2</v>
      </c>
      <c r="AZ131" s="91">
        <f t="shared" ref="AZ131:AZ194" si="53">AX131-AV131</f>
        <v>-3</v>
      </c>
      <c r="BA131" s="95" t="s">
        <v>217</v>
      </c>
      <c r="BB131" s="91">
        <f t="shared" ref="BB131:BB137" si="54">AY131*0.05</f>
        <v>0.01</v>
      </c>
      <c r="BC131" s="91">
        <v>18</v>
      </c>
      <c r="BD131" s="91">
        <v>20</v>
      </c>
      <c r="BE131" s="91">
        <v>29</v>
      </c>
      <c r="BF131" s="91">
        <v>837.83</v>
      </c>
      <c r="BG131" s="91">
        <f t="shared" ref="BG131:BG194" si="55">BE131-BC131</f>
        <v>11</v>
      </c>
      <c r="BH131" s="95" t="s">
        <v>216</v>
      </c>
      <c r="BI131" s="91">
        <f t="shared" si="46"/>
        <v>50.2698</v>
      </c>
      <c r="BJ131" s="91"/>
      <c r="BK131" s="101">
        <f t="shared" ref="BK131:BK194" si="56">ROUND(L131+S131+Z131+AG131+AN131+AU131+BB131+BI131,0)</f>
        <v>323</v>
      </c>
      <c r="BL131" s="91"/>
    </row>
    <row r="132" s="159" customFormat="1" customHeight="1" spans="1:64">
      <c r="A132" s="91">
        <v>9308</v>
      </c>
      <c r="B132" s="91" t="s">
        <v>446</v>
      </c>
      <c r="C132" s="91">
        <v>116919</v>
      </c>
      <c r="D132" s="91" t="s">
        <v>447</v>
      </c>
      <c r="E132" s="91" t="s">
        <v>220</v>
      </c>
      <c r="F132" s="91">
        <v>25</v>
      </c>
      <c r="G132" s="91">
        <v>30</v>
      </c>
      <c r="H132" s="91">
        <v>27</v>
      </c>
      <c r="I132" s="91">
        <v>692.8</v>
      </c>
      <c r="J132" s="91">
        <f t="shared" si="47"/>
        <v>2</v>
      </c>
      <c r="K132" s="95" t="s">
        <v>221</v>
      </c>
      <c r="L132" s="91">
        <f>I132*0.05</f>
        <v>34.64</v>
      </c>
      <c r="M132" s="91">
        <v>13</v>
      </c>
      <c r="N132" s="91">
        <v>15</v>
      </c>
      <c r="O132" s="91">
        <v>17</v>
      </c>
      <c r="P132" s="91">
        <v>494.7</v>
      </c>
      <c r="Q132" s="91">
        <f t="shared" si="48"/>
        <v>4</v>
      </c>
      <c r="R132" s="95" t="s">
        <v>216</v>
      </c>
      <c r="S132" s="91">
        <f>P132*0.07</f>
        <v>34.629</v>
      </c>
      <c r="T132" s="91">
        <v>14</v>
      </c>
      <c r="U132" s="91">
        <v>18</v>
      </c>
      <c r="V132" s="91">
        <v>11</v>
      </c>
      <c r="W132" s="91">
        <v>632.11</v>
      </c>
      <c r="X132" s="91">
        <f t="shared" si="49"/>
        <v>-3</v>
      </c>
      <c r="Y132" s="95" t="s">
        <v>217</v>
      </c>
      <c r="Z132" s="91">
        <f>W132*0.04</f>
        <v>25.2844</v>
      </c>
      <c r="AA132" s="91">
        <v>4</v>
      </c>
      <c r="AB132" s="91">
        <v>5</v>
      </c>
      <c r="AC132" s="91">
        <v>6</v>
      </c>
      <c r="AD132" s="91">
        <v>188.6</v>
      </c>
      <c r="AE132" s="91">
        <f t="shared" si="50"/>
        <v>2</v>
      </c>
      <c r="AF132" s="95" t="s">
        <v>216</v>
      </c>
      <c r="AG132" s="91">
        <f>AD132*0.08</f>
        <v>15.088</v>
      </c>
      <c r="AH132" s="91">
        <v>3</v>
      </c>
      <c r="AI132" s="91">
        <v>4</v>
      </c>
      <c r="AJ132" s="91">
        <v>0</v>
      </c>
      <c r="AK132" s="91">
        <v>0</v>
      </c>
      <c r="AL132" s="91">
        <f t="shared" si="51"/>
        <v>-3</v>
      </c>
      <c r="AM132" s="95" t="s">
        <v>217</v>
      </c>
      <c r="AN132" s="91">
        <f>AK132*0.05</f>
        <v>0</v>
      </c>
      <c r="AO132" s="91">
        <v>10</v>
      </c>
      <c r="AP132" s="91">
        <v>12</v>
      </c>
      <c r="AQ132" s="91">
        <v>1</v>
      </c>
      <c r="AR132" s="91">
        <v>21</v>
      </c>
      <c r="AS132" s="91">
        <f t="shared" si="52"/>
        <v>-9</v>
      </c>
      <c r="AT132" s="95" t="s">
        <v>217</v>
      </c>
      <c r="AU132" s="91">
        <f>AR132*0.05</f>
        <v>1.05</v>
      </c>
      <c r="AV132" s="91">
        <v>2</v>
      </c>
      <c r="AW132" s="91">
        <v>2</v>
      </c>
      <c r="AX132" s="91">
        <v>0</v>
      </c>
      <c r="AY132" s="91">
        <v>0</v>
      </c>
      <c r="AZ132" s="91">
        <f t="shared" si="53"/>
        <v>-2</v>
      </c>
      <c r="BA132" s="95" t="s">
        <v>217</v>
      </c>
      <c r="BB132" s="91">
        <f t="shared" si="54"/>
        <v>0</v>
      </c>
      <c r="BC132" s="91">
        <v>4</v>
      </c>
      <c r="BD132" s="91">
        <v>5</v>
      </c>
      <c r="BE132" s="91">
        <v>15</v>
      </c>
      <c r="BF132" s="91">
        <v>398.13</v>
      </c>
      <c r="BG132" s="91">
        <f t="shared" si="55"/>
        <v>11</v>
      </c>
      <c r="BH132" s="95" t="s">
        <v>216</v>
      </c>
      <c r="BI132" s="91">
        <f t="shared" si="46"/>
        <v>23.8878</v>
      </c>
      <c r="BJ132" s="91"/>
      <c r="BK132" s="101">
        <f t="shared" si="56"/>
        <v>135</v>
      </c>
      <c r="BL132" s="91"/>
    </row>
    <row r="133" s="159" customFormat="1" customHeight="1" spans="1:64">
      <c r="A133" s="91">
        <v>9328</v>
      </c>
      <c r="B133" s="91" t="s">
        <v>448</v>
      </c>
      <c r="C133" s="91">
        <v>113023</v>
      </c>
      <c r="D133" s="91" t="s">
        <v>449</v>
      </c>
      <c r="E133" s="91" t="s">
        <v>215</v>
      </c>
      <c r="F133" s="91">
        <v>25</v>
      </c>
      <c r="G133" s="91">
        <v>30</v>
      </c>
      <c r="H133" s="91">
        <v>35</v>
      </c>
      <c r="I133" s="91">
        <v>800.62</v>
      </c>
      <c r="J133" s="91">
        <f t="shared" si="47"/>
        <v>10</v>
      </c>
      <c r="K133" s="95" t="s">
        <v>216</v>
      </c>
      <c r="L133" s="91">
        <f>I133*0.06</f>
        <v>48.0372</v>
      </c>
      <c r="M133" s="91">
        <v>15</v>
      </c>
      <c r="N133" s="91">
        <v>18</v>
      </c>
      <c r="O133" s="91">
        <v>29</v>
      </c>
      <c r="P133" s="91">
        <v>896.81</v>
      </c>
      <c r="Q133" s="91">
        <f t="shared" si="48"/>
        <v>14</v>
      </c>
      <c r="R133" s="95" t="s">
        <v>216</v>
      </c>
      <c r="S133" s="91">
        <f>P133*0.07</f>
        <v>62.7767</v>
      </c>
      <c r="T133" s="91">
        <v>19</v>
      </c>
      <c r="U133" s="91">
        <v>23</v>
      </c>
      <c r="V133" s="91">
        <v>13</v>
      </c>
      <c r="W133" s="91">
        <v>1248.57</v>
      </c>
      <c r="X133" s="91">
        <f t="shared" si="49"/>
        <v>-6</v>
      </c>
      <c r="Y133" s="95" t="s">
        <v>217</v>
      </c>
      <c r="Z133" s="91">
        <f>W133*0.04</f>
        <v>49.9428</v>
      </c>
      <c r="AA133" s="91">
        <v>7</v>
      </c>
      <c r="AB133" s="91">
        <v>8</v>
      </c>
      <c r="AC133" s="91">
        <v>19</v>
      </c>
      <c r="AD133" s="91">
        <v>381.66</v>
      </c>
      <c r="AE133" s="91">
        <f t="shared" si="50"/>
        <v>12</v>
      </c>
      <c r="AF133" s="95" t="s">
        <v>216</v>
      </c>
      <c r="AG133" s="91">
        <f>AD133*0.08</f>
        <v>30.5328</v>
      </c>
      <c r="AH133" s="91">
        <v>7</v>
      </c>
      <c r="AI133" s="91">
        <v>9</v>
      </c>
      <c r="AJ133" s="91">
        <v>0</v>
      </c>
      <c r="AK133" s="91">
        <v>0</v>
      </c>
      <c r="AL133" s="91">
        <f t="shared" si="51"/>
        <v>-7</v>
      </c>
      <c r="AM133" s="95" t="s">
        <v>217</v>
      </c>
      <c r="AN133" s="91">
        <f>AK133*0.05</f>
        <v>0</v>
      </c>
      <c r="AO133" s="91">
        <v>13</v>
      </c>
      <c r="AP133" s="91">
        <v>16</v>
      </c>
      <c r="AQ133" s="91">
        <v>6</v>
      </c>
      <c r="AR133" s="91">
        <v>102.33</v>
      </c>
      <c r="AS133" s="91">
        <f t="shared" si="52"/>
        <v>-7</v>
      </c>
      <c r="AT133" s="95" t="s">
        <v>217</v>
      </c>
      <c r="AU133" s="91">
        <f>AR133*0.05</f>
        <v>5.1165</v>
      </c>
      <c r="AV133" s="91">
        <v>2</v>
      </c>
      <c r="AW133" s="91">
        <v>3</v>
      </c>
      <c r="AX133" s="91">
        <v>0</v>
      </c>
      <c r="AY133" s="91">
        <v>0</v>
      </c>
      <c r="AZ133" s="91">
        <f t="shared" si="53"/>
        <v>-2</v>
      </c>
      <c r="BA133" s="95" t="s">
        <v>217</v>
      </c>
      <c r="BB133" s="91">
        <f t="shared" si="54"/>
        <v>0</v>
      </c>
      <c r="BC133" s="91">
        <v>6</v>
      </c>
      <c r="BD133" s="91">
        <v>7</v>
      </c>
      <c r="BE133" s="91">
        <v>12</v>
      </c>
      <c r="BF133" s="91">
        <v>312.9</v>
      </c>
      <c r="BG133" s="91">
        <f t="shared" si="55"/>
        <v>6</v>
      </c>
      <c r="BH133" s="95" t="s">
        <v>216</v>
      </c>
      <c r="BI133" s="91">
        <f t="shared" si="46"/>
        <v>18.774</v>
      </c>
      <c r="BJ133" s="91"/>
      <c r="BK133" s="101">
        <f t="shared" si="56"/>
        <v>215</v>
      </c>
      <c r="BL133" s="91"/>
    </row>
    <row r="134" s="159" customFormat="1" customHeight="1" spans="1:64">
      <c r="A134" s="91">
        <v>9331</v>
      </c>
      <c r="B134" s="91" t="s">
        <v>450</v>
      </c>
      <c r="C134" s="91">
        <v>578</v>
      </c>
      <c r="D134" s="91" t="s">
        <v>451</v>
      </c>
      <c r="E134" s="91" t="s">
        <v>215</v>
      </c>
      <c r="F134" s="91">
        <v>84</v>
      </c>
      <c r="G134" s="91">
        <v>103</v>
      </c>
      <c r="H134" s="91">
        <v>103</v>
      </c>
      <c r="I134" s="91">
        <v>2588.71</v>
      </c>
      <c r="J134" s="91">
        <f t="shared" si="47"/>
        <v>19</v>
      </c>
      <c r="K134" s="95" t="s">
        <v>216</v>
      </c>
      <c r="L134" s="91">
        <f>I134*0.06</f>
        <v>155.3226</v>
      </c>
      <c r="M134" s="91">
        <v>50</v>
      </c>
      <c r="N134" s="91">
        <v>56</v>
      </c>
      <c r="O134" s="91">
        <v>63</v>
      </c>
      <c r="P134" s="91">
        <v>1656.05</v>
      </c>
      <c r="Q134" s="91">
        <f t="shared" si="48"/>
        <v>13</v>
      </c>
      <c r="R134" s="95" t="s">
        <v>216</v>
      </c>
      <c r="S134" s="91">
        <f>P134*0.07</f>
        <v>115.9235</v>
      </c>
      <c r="T134" s="91">
        <v>49</v>
      </c>
      <c r="U134" s="91">
        <v>55</v>
      </c>
      <c r="V134" s="91">
        <v>68</v>
      </c>
      <c r="W134" s="91">
        <v>6806.22</v>
      </c>
      <c r="X134" s="91">
        <f t="shared" si="49"/>
        <v>19</v>
      </c>
      <c r="Y134" s="95" t="s">
        <v>216</v>
      </c>
      <c r="Z134" s="91">
        <f>W134*0.06</f>
        <v>408.3732</v>
      </c>
      <c r="AA134" s="91">
        <v>27</v>
      </c>
      <c r="AB134" s="91">
        <v>32</v>
      </c>
      <c r="AC134" s="91">
        <v>20</v>
      </c>
      <c r="AD134" s="91">
        <v>650</v>
      </c>
      <c r="AE134" s="91">
        <f t="shared" si="50"/>
        <v>-7</v>
      </c>
      <c r="AF134" s="95" t="s">
        <v>217</v>
      </c>
      <c r="AG134" s="91">
        <f>AD134*0.05</f>
        <v>32.5</v>
      </c>
      <c r="AH134" s="91">
        <v>18</v>
      </c>
      <c r="AI134" s="91">
        <v>21</v>
      </c>
      <c r="AJ134" s="91">
        <v>21</v>
      </c>
      <c r="AK134" s="91">
        <v>478.4</v>
      </c>
      <c r="AL134" s="91">
        <f t="shared" si="51"/>
        <v>3</v>
      </c>
      <c r="AM134" s="95" t="s">
        <v>216</v>
      </c>
      <c r="AN134" s="91">
        <f>AK134*0.07</f>
        <v>33.488</v>
      </c>
      <c r="AO134" s="91">
        <v>8</v>
      </c>
      <c r="AP134" s="91">
        <v>10</v>
      </c>
      <c r="AQ134" s="91">
        <v>7</v>
      </c>
      <c r="AR134" s="91">
        <v>126.01</v>
      </c>
      <c r="AS134" s="91">
        <f t="shared" si="52"/>
        <v>-1</v>
      </c>
      <c r="AT134" s="95" t="s">
        <v>217</v>
      </c>
      <c r="AU134" s="91">
        <f>AR134*0.05</f>
        <v>6.3005</v>
      </c>
      <c r="AV134" s="91">
        <v>5</v>
      </c>
      <c r="AW134" s="91">
        <v>7</v>
      </c>
      <c r="AX134" s="91">
        <v>2</v>
      </c>
      <c r="AY134" s="91">
        <v>156.66</v>
      </c>
      <c r="AZ134" s="91">
        <f t="shared" si="53"/>
        <v>-3</v>
      </c>
      <c r="BA134" s="95" t="s">
        <v>217</v>
      </c>
      <c r="BB134" s="91">
        <f t="shared" si="54"/>
        <v>7.833</v>
      </c>
      <c r="BC134" s="91">
        <v>15</v>
      </c>
      <c r="BD134" s="91">
        <v>17</v>
      </c>
      <c r="BE134" s="91">
        <v>31</v>
      </c>
      <c r="BF134" s="91">
        <v>900.4</v>
      </c>
      <c r="BG134" s="91">
        <f t="shared" si="55"/>
        <v>16</v>
      </c>
      <c r="BH134" s="95" t="s">
        <v>216</v>
      </c>
      <c r="BI134" s="91">
        <f t="shared" si="46"/>
        <v>54.024</v>
      </c>
      <c r="BJ134" s="91"/>
      <c r="BK134" s="101">
        <f t="shared" si="56"/>
        <v>814</v>
      </c>
      <c r="BL134" s="91"/>
    </row>
    <row r="135" s="159" customFormat="1" customHeight="1" spans="1:64">
      <c r="A135" s="91">
        <v>9320</v>
      </c>
      <c r="B135" s="91" t="s">
        <v>452</v>
      </c>
      <c r="C135" s="91">
        <v>539</v>
      </c>
      <c r="D135" s="91" t="s">
        <v>355</v>
      </c>
      <c r="E135" s="91" t="s">
        <v>241</v>
      </c>
      <c r="F135" s="91">
        <v>50</v>
      </c>
      <c r="G135" s="91">
        <v>60</v>
      </c>
      <c r="H135" s="91">
        <v>71</v>
      </c>
      <c r="I135" s="91">
        <v>1880.31</v>
      </c>
      <c r="J135" s="91">
        <f t="shared" si="47"/>
        <v>21</v>
      </c>
      <c r="K135" s="95" t="s">
        <v>216</v>
      </c>
      <c r="L135" s="91">
        <f>I135*0.06</f>
        <v>112.8186</v>
      </c>
      <c r="M135" s="91">
        <v>35</v>
      </c>
      <c r="N135" s="91">
        <v>42</v>
      </c>
      <c r="O135" s="91">
        <v>51</v>
      </c>
      <c r="P135" s="91">
        <v>2186.34</v>
      </c>
      <c r="Q135" s="91">
        <f t="shared" si="48"/>
        <v>16</v>
      </c>
      <c r="R135" s="95" t="s">
        <v>216</v>
      </c>
      <c r="S135" s="91">
        <f>P135*0.07</f>
        <v>153.0438</v>
      </c>
      <c r="T135" s="91">
        <v>126</v>
      </c>
      <c r="U135" s="91">
        <v>151</v>
      </c>
      <c r="V135" s="91">
        <v>92</v>
      </c>
      <c r="W135" s="91">
        <v>7767.65</v>
      </c>
      <c r="X135" s="91">
        <f t="shared" si="49"/>
        <v>-34</v>
      </c>
      <c r="Y135" s="95" t="s">
        <v>217</v>
      </c>
      <c r="Z135" s="91">
        <f>W135*0.04</f>
        <v>310.706</v>
      </c>
      <c r="AA135" s="91">
        <v>27</v>
      </c>
      <c r="AB135" s="91">
        <v>33</v>
      </c>
      <c r="AC135" s="91">
        <v>24</v>
      </c>
      <c r="AD135" s="91">
        <v>709.56</v>
      </c>
      <c r="AE135" s="91">
        <f t="shared" si="50"/>
        <v>-3</v>
      </c>
      <c r="AF135" s="95" t="s">
        <v>217</v>
      </c>
      <c r="AG135" s="91">
        <f>AD135*0.05</f>
        <v>35.478</v>
      </c>
      <c r="AH135" s="91">
        <v>18</v>
      </c>
      <c r="AI135" s="91">
        <v>21</v>
      </c>
      <c r="AJ135" s="91">
        <v>0</v>
      </c>
      <c r="AK135" s="91">
        <v>0</v>
      </c>
      <c r="AL135" s="91">
        <f t="shared" si="51"/>
        <v>-18</v>
      </c>
      <c r="AM135" s="95" t="s">
        <v>217</v>
      </c>
      <c r="AN135" s="91">
        <f>AK135*0.05</f>
        <v>0</v>
      </c>
      <c r="AO135" s="91">
        <v>22</v>
      </c>
      <c r="AP135" s="91">
        <v>26</v>
      </c>
      <c r="AQ135" s="91">
        <v>20</v>
      </c>
      <c r="AR135" s="91">
        <v>328.41</v>
      </c>
      <c r="AS135" s="91">
        <f t="shared" si="52"/>
        <v>-2</v>
      </c>
      <c r="AT135" s="95" t="s">
        <v>217</v>
      </c>
      <c r="AU135" s="91">
        <f>AR135*0.05</f>
        <v>16.4205</v>
      </c>
      <c r="AV135" s="91">
        <v>8</v>
      </c>
      <c r="AW135" s="91">
        <v>10</v>
      </c>
      <c r="AX135" s="91">
        <v>0</v>
      </c>
      <c r="AY135" s="91">
        <v>0</v>
      </c>
      <c r="AZ135" s="91">
        <f t="shared" si="53"/>
        <v>-8</v>
      </c>
      <c r="BA135" s="95" t="s">
        <v>217</v>
      </c>
      <c r="BB135" s="91">
        <f t="shared" si="54"/>
        <v>0</v>
      </c>
      <c r="BC135" s="91">
        <v>15</v>
      </c>
      <c r="BD135" s="91">
        <v>17</v>
      </c>
      <c r="BE135" s="91">
        <v>18</v>
      </c>
      <c r="BF135" s="91">
        <v>550.8</v>
      </c>
      <c r="BG135" s="91">
        <f t="shared" si="55"/>
        <v>3</v>
      </c>
      <c r="BH135" s="95" t="s">
        <v>216</v>
      </c>
      <c r="BI135" s="91">
        <f t="shared" si="46"/>
        <v>33.048</v>
      </c>
      <c r="BJ135" s="91"/>
      <c r="BK135" s="101">
        <f t="shared" si="56"/>
        <v>662</v>
      </c>
      <c r="BL135" s="91"/>
    </row>
    <row r="136" s="159" customFormat="1" customHeight="1" spans="1:64">
      <c r="A136" s="91">
        <v>9112</v>
      </c>
      <c r="B136" s="91" t="s">
        <v>453</v>
      </c>
      <c r="C136" s="91">
        <v>371</v>
      </c>
      <c r="D136" s="91" t="s">
        <v>454</v>
      </c>
      <c r="E136" s="91" t="s">
        <v>220</v>
      </c>
      <c r="F136" s="91">
        <v>25</v>
      </c>
      <c r="G136" s="91">
        <v>30</v>
      </c>
      <c r="H136" s="91">
        <v>71</v>
      </c>
      <c r="I136" s="91">
        <v>1831.68</v>
      </c>
      <c r="J136" s="91">
        <f t="shared" si="47"/>
        <v>46</v>
      </c>
      <c r="K136" s="95" t="s">
        <v>216</v>
      </c>
      <c r="L136" s="91">
        <f>I136*0.06</f>
        <v>109.9008</v>
      </c>
      <c r="M136" s="91">
        <v>17</v>
      </c>
      <c r="N136" s="91">
        <v>20</v>
      </c>
      <c r="O136" s="91">
        <v>18</v>
      </c>
      <c r="P136" s="91">
        <v>553.29</v>
      </c>
      <c r="Q136" s="91">
        <f t="shared" si="48"/>
        <v>1</v>
      </c>
      <c r="R136" s="95" t="s">
        <v>221</v>
      </c>
      <c r="S136" s="91">
        <f>P136*0.06</f>
        <v>33.1974</v>
      </c>
      <c r="T136" s="91">
        <v>24</v>
      </c>
      <c r="U136" s="91">
        <v>29</v>
      </c>
      <c r="V136" s="91">
        <v>13</v>
      </c>
      <c r="W136" s="91">
        <v>1184.9</v>
      </c>
      <c r="X136" s="91">
        <f t="shared" si="49"/>
        <v>-11</v>
      </c>
      <c r="Y136" s="95" t="s">
        <v>217</v>
      </c>
      <c r="Z136" s="91">
        <f>W136*0.04</f>
        <v>47.396</v>
      </c>
      <c r="AA136" s="91">
        <v>9</v>
      </c>
      <c r="AB136" s="91">
        <v>11</v>
      </c>
      <c r="AC136" s="91">
        <v>24</v>
      </c>
      <c r="AD136" s="91">
        <v>812</v>
      </c>
      <c r="AE136" s="91">
        <f t="shared" si="50"/>
        <v>15</v>
      </c>
      <c r="AF136" s="95" t="s">
        <v>216</v>
      </c>
      <c r="AG136" s="91">
        <f>AD136*0.08</f>
        <v>64.96</v>
      </c>
      <c r="AH136" s="91">
        <v>11</v>
      </c>
      <c r="AI136" s="91">
        <v>13</v>
      </c>
      <c r="AJ136" s="91">
        <v>0</v>
      </c>
      <c r="AK136" s="91">
        <v>0</v>
      </c>
      <c r="AL136" s="91">
        <f t="shared" si="51"/>
        <v>-11</v>
      </c>
      <c r="AM136" s="95" t="s">
        <v>217</v>
      </c>
      <c r="AN136" s="91">
        <f>AK136*0.05</f>
        <v>0</v>
      </c>
      <c r="AO136" s="91">
        <v>13</v>
      </c>
      <c r="AP136" s="91">
        <v>16</v>
      </c>
      <c r="AQ136" s="91">
        <v>14</v>
      </c>
      <c r="AR136" s="91">
        <v>272.44</v>
      </c>
      <c r="AS136" s="91">
        <f t="shared" si="52"/>
        <v>1</v>
      </c>
      <c r="AT136" s="95" t="s">
        <v>221</v>
      </c>
      <c r="AU136" s="91">
        <f>AR136*0.06</f>
        <v>16.3464</v>
      </c>
      <c r="AV136" s="91">
        <v>2</v>
      </c>
      <c r="AW136" s="91">
        <v>2</v>
      </c>
      <c r="AX136" s="91">
        <v>1</v>
      </c>
      <c r="AY136" s="91">
        <v>78</v>
      </c>
      <c r="AZ136" s="91">
        <f t="shared" si="53"/>
        <v>-1</v>
      </c>
      <c r="BA136" s="95" t="s">
        <v>217</v>
      </c>
      <c r="BB136" s="91">
        <f t="shared" si="54"/>
        <v>3.9</v>
      </c>
      <c r="BC136" s="91">
        <v>6</v>
      </c>
      <c r="BD136" s="91">
        <v>7</v>
      </c>
      <c r="BE136" s="91">
        <v>9</v>
      </c>
      <c r="BF136" s="91">
        <v>264.6</v>
      </c>
      <c r="BG136" s="91">
        <f t="shared" si="55"/>
        <v>3</v>
      </c>
      <c r="BH136" s="95" t="s">
        <v>216</v>
      </c>
      <c r="BI136" s="91">
        <f t="shared" si="46"/>
        <v>15.876</v>
      </c>
      <c r="BJ136" s="91"/>
      <c r="BK136" s="101">
        <f t="shared" si="56"/>
        <v>292</v>
      </c>
      <c r="BL136" s="91"/>
    </row>
    <row r="137" s="159" customFormat="1" customHeight="1" spans="1:64">
      <c r="A137" s="91">
        <v>995590</v>
      </c>
      <c r="B137" s="91" t="s">
        <v>455</v>
      </c>
      <c r="C137" s="91">
        <v>106066</v>
      </c>
      <c r="D137" s="91" t="s">
        <v>424</v>
      </c>
      <c r="E137" s="91" t="s">
        <v>220</v>
      </c>
      <c r="F137" s="91">
        <v>17</v>
      </c>
      <c r="G137" s="91">
        <v>20</v>
      </c>
      <c r="H137" s="91">
        <v>10</v>
      </c>
      <c r="I137" s="91">
        <v>290.78</v>
      </c>
      <c r="J137" s="91">
        <f t="shared" si="47"/>
        <v>-7</v>
      </c>
      <c r="K137" s="95" t="s">
        <v>217</v>
      </c>
      <c r="L137" s="91">
        <f>I137*0.04</f>
        <v>11.6312</v>
      </c>
      <c r="M137" s="91">
        <v>15</v>
      </c>
      <c r="N137" s="91">
        <v>16</v>
      </c>
      <c r="O137" s="91">
        <v>10</v>
      </c>
      <c r="P137" s="91">
        <v>288.01</v>
      </c>
      <c r="Q137" s="91">
        <f t="shared" si="48"/>
        <v>-5</v>
      </c>
      <c r="R137" s="95" t="s">
        <v>217</v>
      </c>
      <c r="S137" s="91">
        <f>P137*0.05</f>
        <v>14.4005</v>
      </c>
      <c r="T137" s="91">
        <v>13</v>
      </c>
      <c r="U137" s="91">
        <v>15</v>
      </c>
      <c r="V137" s="91">
        <v>3</v>
      </c>
      <c r="W137" s="91">
        <v>210.2</v>
      </c>
      <c r="X137" s="91">
        <f t="shared" si="49"/>
        <v>-10</v>
      </c>
      <c r="Y137" s="95" t="s">
        <v>217</v>
      </c>
      <c r="Z137" s="91">
        <f>W137*0.04</f>
        <v>8.408</v>
      </c>
      <c r="AA137" s="91">
        <v>4</v>
      </c>
      <c r="AB137" s="91">
        <v>5</v>
      </c>
      <c r="AC137" s="91">
        <v>0</v>
      </c>
      <c r="AD137" s="91">
        <v>0</v>
      </c>
      <c r="AE137" s="91">
        <f t="shared" si="50"/>
        <v>-4</v>
      </c>
      <c r="AF137" s="95" t="s">
        <v>217</v>
      </c>
      <c r="AG137" s="91">
        <f>AD137*0.05</f>
        <v>0</v>
      </c>
      <c r="AH137" s="91">
        <v>4</v>
      </c>
      <c r="AI137" s="91">
        <v>5</v>
      </c>
      <c r="AJ137" s="91">
        <v>0</v>
      </c>
      <c r="AK137" s="91">
        <v>0</v>
      </c>
      <c r="AL137" s="91">
        <f t="shared" si="51"/>
        <v>-4</v>
      </c>
      <c r="AM137" s="95" t="s">
        <v>217</v>
      </c>
      <c r="AN137" s="91">
        <f>AK137*0.05</f>
        <v>0</v>
      </c>
      <c r="AO137" s="91">
        <v>4</v>
      </c>
      <c r="AP137" s="91">
        <v>5</v>
      </c>
      <c r="AQ137" s="91">
        <v>0</v>
      </c>
      <c r="AR137" s="91">
        <v>0</v>
      </c>
      <c r="AS137" s="91">
        <f t="shared" si="52"/>
        <v>-4</v>
      </c>
      <c r="AT137" s="95" t="s">
        <v>217</v>
      </c>
      <c r="AU137" s="91">
        <f>AR137*0.05</f>
        <v>0</v>
      </c>
      <c r="AV137" s="91">
        <v>2</v>
      </c>
      <c r="AW137" s="91">
        <v>2</v>
      </c>
      <c r="AX137" s="91">
        <v>0</v>
      </c>
      <c r="AY137" s="91">
        <v>0</v>
      </c>
      <c r="AZ137" s="91">
        <f t="shared" si="53"/>
        <v>-2</v>
      </c>
      <c r="BA137" s="95" t="s">
        <v>217</v>
      </c>
      <c r="BB137" s="91">
        <f t="shared" si="54"/>
        <v>0</v>
      </c>
      <c r="BC137" s="91">
        <v>4</v>
      </c>
      <c r="BD137" s="91">
        <v>5</v>
      </c>
      <c r="BE137" s="91">
        <v>1</v>
      </c>
      <c r="BF137" s="91">
        <v>34</v>
      </c>
      <c r="BG137" s="91">
        <f t="shared" si="55"/>
        <v>-3</v>
      </c>
      <c r="BH137" s="95" t="s">
        <v>217</v>
      </c>
      <c r="BI137" s="91">
        <f>BF137*0.04</f>
        <v>1.36</v>
      </c>
      <c r="BJ137" s="91">
        <f>BG137*1</f>
        <v>-3</v>
      </c>
      <c r="BK137" s="101">
        <f t="shared" si="56"/>
        <v>36</v>
      </c>
      <c r="BL137" s="91">
        <f>BJ137</f>
        <v>-3</v>
      </c>
    </row>
    <row r="138" s="159" customFormat="1" customHeight="1" spans="1:64">
      <c r="A138" s="91">
        <v>9527</v>
      </c>
      <c r="B138" s="91" t="s">
        <v>456</v>
      </c>
      <c r="C138" s="91">
        <v>710</v>
      </c>
      <c r="D138" s="91" t="s">
        <v>457</v>
      </c>
      <c r="E138" s="91" t="s">
        <v>215</v>
      </c>
      <c r="F138" s="91">
        <v>27</v>
      </c>
      <c r="G138" s="91">
        <v>35</v>
      </c>
      <c r="H138" s="91">
        <v>92</v>
      </c>
      <c r="I138" s="91">
        <v>2523.03</v>
      </c>
      <c r="J138" s="91">
        <f t="shared" si="47"/>
        <v>65</v>
      </c>
      <c r="K138" s="95" t="s">
        <v>216</v>
      </c>
      <c r="L138" s="91">
        <f t="shared" ref="L138:L145" si="57">I138*0.06</f>
        <v>151.3818</v>
      </c>
      <c r="M138" s="91">
        <v>22</v>
      </c>
      <c r="N138" s="91">
        <v>27</v>
      </c>
      <c r="O138" s="91">
        <v>40</v>
      </c>
      <c r="P138" s="91">
        <v>932.84</v>
      </c>
      <c r="Q138" s="91">
        <f t="shared" si="48"/>
        <v>18</v>
      </c>
      <c r="R138" s="95" t="s">
        <v>216</v>
      </c>
      <c r="S138" s="91">
        <f>P138*0.07</f>
        <v>65.2988</v>
      </c>
      <c r="T138" s="91">
        <v>25</v>
      </c>
      <c r="U138" s="91">
        <v>30</v>
      </c>
      <c r="V138" s="91">
        <v>57</v>
      </c>
      <c r="W138" s="91">
        <v>4010.21</v>
      </c>
      <c r="X138" s="91">
        <f t="shared" si="49"/>
        <v>32</v>
      </c>
      <c r="Y138" s="95" t="s">
        <v>216</v>
      </c>
      <c r="Z138" s="91">
        <f>W138*0.06</f>
        <v>240.6126</v>
      </c>
      <c r="AA138" s="91">
        <v>7</v>
      </c>
      <c r="AB138" s="91">
        <v>9</v>
      </c>
      <c r="AC138" s="91">
        <v>16</v>
      </c>
      <c r="AD138" s="91">
        <v>559</v>
      </c>
      <c r="AE138" s="91">
        <f t="shared" si="50"/>
        <v>9</v>
      </c>
      <c r="AF138" s="95" t="s">
        <v>216</v>
      </c>
      <c r="AG138" s="91">
        <f>AD138*0.08</f>
        <v>44.72</v>
      </c>
      <c r="AH138" s="91">
        <v>8</v>
      </c>
      <c r="AI138" s="91">
        <v>10</v>
      </c>
      <c r="AJ138" s="91">
        <v>15</v>
      </c>
      <c r="AK138" s="91">
        <v>299</v>
      </c>
      <c r="AL138" s="91">
        <f t="shared" si="51"/>
        <v>7</v>
      </c>
      <c r="AM138" s="95" t="s">
        <v>216</v>
      </c>
      <c r="AN138" s="91">
        <f>AK138*0.07</f>
        <v>20.93</v>
      </c>
      <c r="AO138" s="91">
        <v>10</v>
      </c>
      <c r="AP138" s="91">
        <v>13</v>
      </c>
      <c r="AQ138" s="91">
        <v>7</v>
      </c>
      <c r="AR138" s="91">
        <v>124.51</v>
      </c>
      <c r="AS138" s="91">
        <f t="shared" si="52"/>
        <v>-3</v>
      </c>
      <c r="AT138" s="95" t="s">
        <v>217</v>
      </c>
      <c r="AU138" s="91">
        <f>AR138*0.05</f>
        <v>6.2255</v>
      </c>
      <c r="AV138" s="91">
        <v>3</v>
      </c>
      <c r="AW138" s="91">
        <v>3</v>
      </c>
      <c r="AX138" s="91">
        <v>8</v>
      </c>
      <c r="AY138" s="91">
        <v>711.01</v>
      </c>
      <c r="AZ138" s="91">
        <f t="shared" si="53"/>
        <v>5</v>
      </c>
      <c r="BA138" s="95" t="s">
        <v>216</v>
      </c>
      <c r="BB138" s="91">
        <f>AY138*0.07</f>
        <v>49.7707</v>
      </c>
      <c r="BC138" s="91">
        <v>6</v>
      </c>
      <c r="BD138" s="91">
        <v>7</v>
      </c>
      <c r="BE138" s="91">
        <v>10</v>
      </c>
      <c r="BF138" s="91">
        <v>323.3</v>
      </c>
      <c r="BG138" s="91">
        <f t="shared" si="55"/>
        <v>4</v>
      </c>
      <c r="BH138" s="95" t="s">
        <v>216</v>
      </c>
      <c r="BI138" s="91">
        <f t="shared" ref="BI138:BI144" si="58">BF138*0.06</f>
        <v>19.398</v>
      </c>
      <c r="BJ138" s="91"/>
      <c r="BK138" s="101">
        <f t="shared" si="56"/>
        <v>598</v>
      </c>
      <c r="BL138" s="91"/>
    </row>
    <row r="139" s="159" customFormat="1" customHeight="1" spans="1:64">
      <c r="A139" s="91">
        <v>9140</v>
      </c>
      <c r="B139" s="91" t="s">
        <v>458</v>
      </c>
      <c r="C139" s="91">
        <v>578</v>
      </c>
      <c r="D139" s="91" t="s">
        <v>451</v>
      </c>
      <c r="E139" s="91" t="s">
        <v>241</v>
      </c>
      <c r="F139" s="91">
        <v>85</v>
      </c>
      <c r="G139" s="91">
        <v>104</v>
      </c>
      <c r="H139" s="91">
        <v>115</v>
      </c>
      <c r="I139" s="91">
        <v>2791.45</v>
      </c>
      <c r="J139" s="91">
        <f t="shared" si="47"/>
        <v>30</v>
      </c>
      <c r="K139" s="95" t="s">
        <v>216</v>
      </c>
      <c r="L139" s="91">
        <f t="shared" si="57"/>
        <v>167.487</v>
      </c>
      <c r="M139" s="91">
        <v>51</v>
      </c>
      <c r="N139" s="91">
        <v>57</v>
      </c>
      <c r="O139" s="91">
        <v>100</v>
      </c>
      <c r="P139" s="91">
        <v>2558.31</v>
      </c>
      <c r="Q139" s="91">
        <f t="shared" si="48"/>
        <v>49</v>
      </c>
      <c r="R139" s="95" t="s">
        <v>216</v>
      </c>
      <c r="S139" s="91">
        <f>P139*0.07</f>
        <v>179.0817</v>
      </c>
      <c r="T139" s="91">
        <v>49</v>
      </c>
      <c r="U139" s="91">
        <v>55</v>
      </c>
      <c r="V139" s="91">
        <v>90</v>
      </c>
      <c r="W139" s="91">
        <v>6682.04</v>
      </c>
      <c r="X139" s="91">
        <f t="shared" si="49"/>
        <v>41</v>
      </c>
      <c r="Y139" s="95" t="s">
        <v>216</v>
      </c>
      <c r="Z139" s="91">
        <f>W139*0.06</f>
        <v>400.9224</v>
      </c>
      <c r="AA139" s="91">
        <v>28</v>
      </c>
      <c r="AB139" s="91">
        <v>32</v>
      </c>
      <c r="AC139" s="91">
        <v>22</v>
      </c>
      <c r="AD139" s="91">
        <v>730.58</v>
      </c>
      <c r="AE139" s="91">
        <f t="shared" si="50"/>
        <v>-6</v>
      </c>
      <c r="AF139" s="95" t="s">
        <v>217</v>
      </c>
      <c r="AG139" s="91">
        <f>AD139*0.05</f>
        <v>36.529</v>
      </c>
      <c r="AH139" s="91">
        <v>18</v>
      </c>
      <c r="AI139" s="91">
        <v>21</v>
      </c>
      <c r="AJ139" s="91">
        <v>51</v>
      </c>
      <c r="AK139" s="91">
        <v>1076.4</v>
      </c>
      <c r="AL139" s="91">
        <f t="shared" si="51"/>
        <v>33</v>
      </c>
      <c r="AM139" s="95" t="s">
        <v>216</v>
      </c>
      <c r="AN139" s="91">
        <f>AK139*0.07</f>
        <v>75.348</v>
      </c>
      <c r="AO139" s="91">
        <v>9</v>
      </c>
      <c r="AP139" s="91">
        <v>10</v>
      </c>
      <c r="AQ139" s="91">
        <v>13</v>
      </c>
      <c r="AR139" s="91">
        <v>269.85</v>
      </c>
      <c r="AS139" s="91">
        <f t="shared" si="52"/>
        <v>4</v>
      </c>
      <c r="AT139" s="95" t="s">
        <v>216</v>
      </c>
      <c r="AU139" s="91">
        <f>AR139*0.08</f>
        <v>21.588</v>
      </c>
      <c r="AV139" s="91">
        <v>6</v>
      </c>
      <c r="AW139" s="91">
        <v>7</v>
      </c>
      <c r="AX139" s="91">
        <v>8</v>
      </c>
      <c r="AY139" s="91">
        <v>351.12</v>
      </c>
      <c r="AZ139" s="91">
        <f t="shared" si="53"/>
        <v>2</v>
      </c>
      <c r="BA139" s="95" t="s">
        <v>216</v>
      </c>
      <c r="BB139" s="91">
        <f>AY139*0.07</f>
        <v>24.5784</v>
      </c>
      <c r="BC139" s="91">
        <v>14</v>
      </c>
      <c r="BD139" s="91">
        <v>17</v>
      </c>
      <c r="BE139" s="91">
        <v>30</v>
      </c>
      <c r="BF139" s="91">
        <v>888.83</v>
      </c>
      <c r="BG139" s="91">
        <f t="shared" si="55"/>
        <v>16</v>
      </c>
      <c r="BH139" s="95" t="s">
        <v>216</v>
      </c>
      <c r="BI139" s="91">
        <f t="shared" si="58"/>
        <v>53.3298</v>
      </c>
      <c r="BJ139" s="91"/>
      <c r="BK139" s="101">
        <f t="shared" si="56"/>
        <v>959</v>
      </c>
      <c r="BL139" s="91"/>
    </row>
    <row r="140" s="159" customFormat="1" customHeight="1" spans="1:64">
      <c r="A140" s="91">
        <v>9760</v>
      </c>
      <c r="B140" s="91" t="s">
        <v>459</v>
      </c>
      <c r="C140" s="91">
        <v>513</v>
      </c>
      <c r="D140" s="91" t="s">
        <v>460</v>
      </c>
      <c r="E140" s="91" t="s">
        <v>215</v>
      </c>
      <c r="F140" s="91">
        <v>55</v>
      </c>
      <c r="G140" s="91">
        <v>66</v>
      </c>
      <c r="H140" s="91">
        <v>123</v>
      </c>
      <c r="I140" s="91">
        <v>2904.76</v>
      </c>
      <c r="J140" s="91">
        <f t="shared" si="47"/>
        <v>68</v>
      </c>
      <c r="K140" s="95" t="s">
        <v>216</v>
      </c>
      <c r="L140" s="91">
        <f t="shared" si="57"/>
        <v>174.2856</v>
      </c>
      <c r="M140" s="91">
        <v>69</v>
      </c>
      <c r="N140" s="91">
        <v>82</v>
      </c>
      <c r="O140" s="91">
        <v>115</v>
      </c>
      <c r="P140" s="91">
        <v>3310.63</v>
      </c>
      <c r="Q140" s="91">
        <f t="shared" si="48"/>
        <v>46</v>
      </c>
      <c r="R140" s="95" t="s">
        <v>216</v>
      </c>
      <c r="S140" s="91">
        <f>P140*0.07</f>
        <v>231.7441</v>
      </c>
      <c r="T140" s="91">
        <v>91</v>
      </c>
      <c r="U140" s="91">
        <v>109</v>
      </c>
      <c r="V140" s="91">
        <v>84</v>
      </c>
      <c r="W140" s="91">
        <v>6757.99</v>
      </c>
      <c r="X140" s="91">
        <f t="shared" si="49"/>
        <v>-7</v>
      </c>
      <c r="Y140" s="95" t="s">
        <v>217</v>
      </c>
      <c r="Z140" s="91">
        <f>W140*0.04</f>
        <v>270.3196</v>
      </c>
      <c r="AA140" s="91">
        <v>23</v>
      </c>
      <c r="AB140" s="91">
        <v>28</v>
      </c>
      <c r="AC140" s="91">
        <v>16</v>
      </c>
      <c r="AD140" s="91">
        <v>570</v>
      </c>
      <c r="AE140" s="91">
        <f t="shared" si="50"/>
        <v>-7</v>
      </c>
      <c r="AF140" s="95" t="s">
        <v>217</v>
      </c>
      <c r="AG140" s="91">
        <f>AD140*0.05</f>
        <v>28.5</v>
      </c>
      <c r="AH140" s="91">
        <v>21</v>
      </c>
      <c r="AI140" s="91">
        <v>25</v>
      </c>
      <c r="AJ140" s="91">
        <v>7</v>
      </c>
      <c r="AK140" s="91">
        <v>149.5</v>
      </c>
      <c r="AL140" s="91">
        <f t="shared" si="51"/>
        <v>-14</v>
      </c>
      <c r="AM140" s="95" t="s">
        <v>217</v>
      </c>
      <c r="AN140" s="91">
        <f>AK140*0.05</f>
        <v>7.475</v>
      </c>
      <c r="AO140" s="91">
        <v>17</v>
      </c>
      <c r="AP140" s="91">
        <v>21</v>
      </c>
      <c r="AQ140" s="91">
        <v>21</v>
      </c>
      <c r="AR140" s="91">
        <v>394.16</v>
      </c>
      <c r="AS140" s="91">
        <f t="shared" si="52"/>
        <v>4</v>
      </c>
      <c r="AT140" s="95" t="s">
        <v>216</v>
      </c>
      <c r="AU140" s="91">
        <f>AR140*0.08</f>
        <v>31.5328</v>
      </c>
      <c r="AV140" s="91">
        <v>8</v>
      </c>
      <c r="AW140" s="91">
        <v>10</v>
      </c>
      <c r="AX140" s="91">
        <v>8</v>
      </c>
      <c r="AY140" s="91">
        <v>432.16</v>
      </c>
      <c r="AZ140" s="91">
        <f t="shared" si="53"/>
        <v>0</v>
      </c>
      <c r="BA140" s="95" t="s">
        <v>221</v>
      </c>
      <c r="BB140" s="91">
        <f>AY140*0.06</f>
        <v>25.9296</v>
      </c>
      <c r="BC140" s="91">
        <v>14</v>
      </c>
      <c r="BD140" s="91">
        <v>16</v>
      </c>
      <c r="BE140" s="91">
        <v>30</v>
      </c>
      <c r="BF140" s="91">
        <v>868.09</v>
      </c>
      <c r="BG140" s="91">
        <f t="shared" si="55"/>
        <v>16</v>
      </c>
      <c r="BH140" s="95" t="s">
        <v>216</v>
      </c>
      <c r="BI140" s="91">
        <f t="shared" si="58"/>
        <v>52.0854</v>
      </c>
      <c r="BJ140" s="91"/>
      <c r="BK140" s="101">
        <f t="shared" si="56"/>
        <v>822</v>
      </c>
      <c r="BL140" s="91"/>
    </row>
    <row r="141" s="159" customFormat="1" customHeight="1" spans="1:64">
      <c r="A141" s="91">
        <v>9822</v>
      </c>
      <c r="B141" s="91" t="s">
        <v>461</v>
      </c>
      <c r="C141" s="91">
        <v>106865</v>
      </c>
      <c r="D141" s="91" t="s">
        <v>462</v>
      </c>
      <c r="E141" s="91" t="s">
        <v>215</v>
      </c>
      <c r="F141" s="91">
        <v>35</v>
      </c>
      <c r="G141" s="91">
        <v>42</v>
      </c>
      <c r="H141" s="91">
        <v>51</v>
      </c>
      <c r="I141" s="91">
        <v>1329.21</v>
      </c>
      <c r="J141" s="91">
        <f t="shared" si="47"/>
        <v>16</v>
      </c>
      <c r="K141" s="95" t="s">
        <v>216</v>
      </c>
      <c r="L141" s="91">
        <f t="shared" si="57"/>
        <v>79.7526</v>
      </c>
      <c r="M141" s="91">
        <v>33</v>
      </c>
      <c r="N141" s="91">
        <v>39</v>
      </c>
      <c r="O141" s="91">
        <v>16</v>
      </c>
      <c r="P141" s="91">
        <v>531</v>
      </c>
      <c r="Q141" s="91">
        <f t="shared" si="48"/>
        <v>-17</v>
      </c>
      <c r="R141" s="95" t="s">
        <v>217</v>
      </c>
      <c r="S141" s="91">
        <f>P141*0.05</f>
        <v>26.55</v>
      </c>
      <c r="T141" s="91">
        <v>35</v>
      </c>
      <c r="U141" s="91">
        <v>41</v>
      </c>
      <c r="V141" s="91">
        <v>41</v>
      </c>
      <c r="W141" s="91">
        <v>3171.55</v>
      </c>
      <c r="X141" s="91">
        <f t="shared" si="49"/>
        <v>6</v>
      </c>
      <c r="Y141" s="95" t="s">
        <v>216</v>
      </c>
      <c r="Z141" s="91">
        <f>W141*0.06</f>
        <v>190.293</v>
      </c>
      <c r="AA141" s="91">
        <v>10</v>
      </c>
      <c r="AB141" s="91">
        <v>11</v>
      </c>
      <c r="AC141" s="91">
        <v>4</v>
      </c>
      <c r="AD141" s="91">
        <v>151.84</v>
      </c>
      <c r="AE141" s="91">
        <f t="shared" si="50"/>
        <v>-6</v>
      </c>
      <c r="AF141" s="95" t="s">
        <v>217</v>
      </c>
      <c r="AG141" s="91">
        <f>AD141*0.05</f>
        <v>7.592</v>
      </c>
      <c r="AH141" s="91">
        <v>11</v>
      </c>
      <c r="AI141" s="91">
        <v>14</v>
      </c>
      <c r="AJ141" s="91">
        <v>1</v>
      </c>
      <c r="AK141" s="91">
        <v>29.9</v>
      </c>
      <c r="AL141" s="91">
        <f t="shared" si="51"/>
        <v>-10</v>
      </c>
      <c r="AM141" s="95" t="s">
        <v>217</v>
      </c>
      <c r="AN141" s="91">
        <f>AK141*0.05</f>
        <v>1.495</v>
      </c>
      <c r="AO141" s="91">
        <v>15</v>
      </c>
      <c r="AP141" s="91">
        <v>18</v>
      </c>
      <c r="AQ141" s="91">
        <v>6</v>
      </c>
      <c r="AR141" s="91">
        <v>84</v>
      </c>
      <c r="AS141" s="91">
        <f t="shared" si="52"/>
        <v>-9</v>
      </c>
      <c r="AT141" s="95" t="s">
        <v>217</v>
      </c>
      <c r="AU141" s="91">
        <f>AR141*0.05</f>
        <v>4.2</v>
      </c>
      <c r="AV141" s="91">
        <v>4</v>
      </c>
      <c r="AW141" s="91">
        <v>5</v>
      </c>
      <c r="AX141" s="91">
        <v>0</v>
      </c>
      <c r="AY141" s="91">
        <v>0</v>
      </c>
      <c r="AZ141" s="91">
        <f t="shared" si="53"/>
        <v>-4</v>
      </c>
      <c r="BA141" s="95" t="s">
        <v>217</v>
      </c>
      <c r="BB141" s="91">
        <f>AY141*0.05</f>
        <v>0</v>
      </c>
      <c r="BC141" s="91">
        <v>10</v>
      </c>
      <c r="BD141" s="91">
        <v>11</v>
      </c>
      <c r="BE141" s="91">
        <v>12</v>
      </c>
      <c r="BF141" s="91">
        <v>308.5</v>
      </c>
      <c r="BG141" s="91">
        <f t="shared" si="55"/>
        <v>2</v>
      </c>
      <c r="BH141" s="95" t="s">
        <v>216</v>
      </c>
      <c r="BI141" s="91">
        <f t="shared" si="58"/>
        <v>18.51</v>
      </c>
      <c r="BJ141" s="91"/>
      <c r="BK141" s="101">
        <f t="shared" si="56"/>
        <v>328</v>
      </c>
      <c r="BL141" s="91"/>
    </row>
    <row r="142" s="159" customFormat="1" customHeight="1" spans="1:64">
      <c r="A142" s="91">
        <v>9895</v>
      </c>
      <c r="B142" s="91" t="s">
        <v>463</v>
      </c>
      <c r="C142" s="91">
        <v>355</v>
      </c>
      <c r="D142" s="91" t="s">
        <v>410</v>
      </c>
      <c r="E142" s="91" t="s">
        <v>215</v>
      </c>
      <c r="F142" s="91">
        <v>30</v>
      </c>
      <c r="G142" s="91">
        <v>35</v>
      </c>
      <c r="H142" s="91">
        <v>47</v>
      </c>
      <c r="I142" s="91">
        <v>1106.79</v>
      </c>
      <c r="J142" s="91">
        <f t="shared" si="47"/>
        <v>17</v>
      </c>
      <c r="K142" s="95" t="s">
        <v>216</v>
      </c>
      <c r="L142" s="91">
        <f t="shared" si="57"/>
        <v>66.4074</v>
      </c>
      <c r="M142" s="91">
        <v>32</v>
      </c>
      <c r="N142" s="91">
        <v>40</v>
      </c>
      <c r="O142" s="91">
        <v>13</v>
      </c>
      <c r="P142" s="91">
        <v>312.41</v>
      </c>
      <c r="Q142" s="91">
        <f t="shared" si="48"/>
        <v>-19</v>
      </c>
      <c r="R142" s="95" t="s">
        <v>217</v>
      </c>
      <c r="S142" s="91">
        <f>P142*0.05</f>
        <v>15.6205</v>
      </c>
      <c r="T142" s="91">
        <v>39</v>
      </c>
      <c r="U142" s="91">
        <v>45</v>
      </c>
      <c r="V142" s="91">
        <v>18</v>
      </c>
      <c r="W142" s="91">
        <v>1840.45</v>
      </c>
      <c r="X142" s="91">
        <f t="shared" si="49"/>
        <v>-21</v>
      </c>
      <c r="Y142" s="95" t="s">
        <v>217</v>
      </c>
      <c r="Z142" s="91">
        <f>W142*0.04</f>
        <v>73.618</v>
      </c>
      <c r="AA142" s="91">
        <v>9</v>
      </c>
      <c r="AB142" s="91">
        <v>12</v>
      </c>
      <c r="AC142" s="91">
        <v>19</v>
      </c>
      <c r="AD142" s="91">
        <v>598</v>
      </c>
      <c r="AE142" s="91">
        <f t="shared" si="50"/>
        <v>10</v>
      </c>
      <c r="AF142" s="95" t="s">
        <v>216</v>
      </c>
      <c r="AG142" s="91">
        <f>AD142*0.08</f>
        <v>47.84</v>
      </c>
      <c r="AH142" s="91">
        <v>12</v>
      </c>
      <c r="AI142" s="91">
        <v>15</v>
      </c>
      <c r="AJ142" s="91">
        <v>0</v>
      </c>
      <c r="AK142" s="91">
        <v>0</v>
      </c>
      <c r="AL142" s="91">
        <f t="shared" si="51"/>
        <v>-12</v>
      </c>
      <c r="AM142" s="95" t="s">
        <v>217</v>
      </c>
      <c r="AN142" s="91">
        <f>AK142*0.05</f>
        <v>0</v>
      </c>
      <c r="AO142" s="91">
        <v>11</v>
      </c>
      <c r="AP142" s="91">
        <v>14</v>
      </c>
      <c r="AQ142" s="91">
        <v>11</v>
      </c>
      <c r="AR142" s="91">
        <v>197.62</v>
      </c>
      <c r="AS142" s="91">
        <f t="shared" si="52"/>
        <v>0</v>
      </c>
      <c r="AT142" s="95" t="s">
        <v>221</v>
      </c>
      <c r="AU142" s="91">
        <f>AR142*0.06</f>
        <v>11.8572</v>
      </c>
      <c r="AV142" s="91">
        <v>4</v>
      </c>
      <c r="AW142" s="91">
        <v>5</v>
      </c>
      <c r="AX142" s="91">
        <v>1</v>
      </c>
      <c r="AY142" s="91">
        <v>0.08</v>
      </c>
      <c r="AZ142" s="91">
        <f t="shared" si="53"/>
        <v>-3</v>
      </c>
      <c r="BA142" s="95" t="s">
        <v>217</v>
      </c>
      <c r="BB142" s="91">
        <f>AY142*0.05</f>
        <v>0.004</v>
      </c>
      <c r="BC142" s="91">
        <v>7</v>
      </c>
      <c r="BD142" s="91">
        <v>8</v>
      </c>
      <c r="BE142" s="91">
        <v>14</v>
      </c>
      <c r="BF142" s="91">
        <v>327.49</v>
      </c>
      <c r="BG142" s="91">
        <f t="shared" si="55"/>
        <v>7</v>
      </c>
      <c r="BH142" s="95" t="s">
        <v>216</v>
      </c>
      <c r="BI142" s="91">
        <f t="shared" si="58"/>
        <v>19.6494</v>
      </c>
      <c r="BJ142" s="91"/>
      <c r="BK142" s="101">
        <f t="shared" si="56"/>
        <v>235</v>
      </c>
      <c r="BL142" s="91"/>
    </row>
    <row r="143" s="159" customFormat="1" customHeight="1" spans="1:64">
      <c r="A143" s="91">
        <v>10932</v>
      </c>
      <c r="B143" s="91" t="s">
        <v>464</v>
      </c>
      <c r="C143" s="91">
        <v>343</v>
      </c>
      <c r="D143" s="91" t="s">
        <v>399</v>
      </c>
      <c r="E143" s="91" t="s">
        <v>319</v>
      </c>
      <c r="F143" s="91">
        <v>51</v>
      </c>
      <c r="G143" s="91">
        <v>61</v>
      </c>
      <c r="H143" s="91">
        <v>88</v>
      </c>
      <c r="I143" s="91">
        <v>2193.68</v>
      </c>
      <c r="J143" s="91">
        <f t="shared" si="47"/>
        <v>37</v>
      </c>
      <c r="K143" s="95" t="s">
        <v>216</v>
      </c>
      <c r="L143" s="91">
        <f t="shared" si="57"/>
        <v>131.6208</v>
      </c>
      <c r="M143" s="91">
        <v>43</v>
      </c>
      <c r="N143" s="91">
        <v>52</v>
      </c>
      <c r="O143" s="91">
        <v>66</v>
      </c>
      <c r="P143" s="91">
        <v>1999.94</v>
      </c>
      <c r="Q143" s="91">
        <f t="shared" si="48"/>
        <v>23</v>
      </c>
      <c r="R143" s="95" t="s">
        <v>216</v>
      </c>
      <c r="S143" s="91">
        <f>P143*0.07</f>
        <v>139.9958</v>
      </c>
      <c r="T143" s="91">
        <v>56</v>
      </c>
      <c r="U143" s="91">
        <v>68</v>
      </c>
      <c r="V143" s="91">
        <v>47</v>
      </c>
      <c r="W143" s="91">
        <v>4928.45</v>
      </c>
      <c r="X143" s="91">
        <f t="shared" si="49"/>
        <v>-9</v>
      </c>
      <c r="Y143" s="95" t="s">
        <v>217</v>
      </c>
      <c r="Z143" s="91">
        <f>W143*0.04</f>
        <v>197.138</v>
      </c>
      <c r="AA143" s="91">
        <v>11</v>
      </c>
      <c r="AB143" s="91">
        <v>14</v>
      </c>
      <c r="AC143" s="91">
        <v>9</v>
      </c>
      <c r="AD143" s="91">
        <v>286.78</v>
      </c>
      <c r="AE143" s="91">
        <f t="shared" si="50"/>
        <v>-2</v>
      </c>
      <c r="AF143" s="95" t="s">
        <v>217</v>
      </c>
      <c r="AG143" s="91">
        <f>AD143*0.05</f>
        <v>14.339</v>
      </c>
      <c r="AH143" s="91">
        <v>13</v>
      </c>
      <c r="AI143" s="91">
        <v>16</v>
      </c>
      <c r="AJ143" s="91">
        <v>1</v>
      </c>
      <c r="AK143" s="91">
        <v>29.9</v>
      </c>
      <c r="AL143" s="91">
        <f t="shared" si="51"/>
        <v>-12</v>
      </c>
      <c r="AM143" s="95" t="s">
        <v>217</v>
      </c>
      <c r="AN143" s="91">
        <f>AK143*0.05</f>
        <v>1.495</v>
      </c>
      <c r="AO143" s="91">
        <v>11</v>
      </c>
      <c r="AP143" s="91">
        <v>13</v>
      </c>
      <c r="AQ143" s="91">
        <v>15</v>
      </c>
      <c r="AR143" s="91">
        <v>247.32</v>
      </c>
      <c r="AS143" s="91">
        <f t="shared" si="52"/>
        <v>4</v>
      </c>
      <c r="AT143" s="95" t="s">
        <v>216</v>
      </c>
      <c r="AU143" s="91">
        <f>AR143*0.08</f>
        <v>19.7856</v>
      </c>
      <c r="AV143" s="91">
        <v>4</v>
      </c>
      <c r="AW143" s="91">
        <v>5</v>
      </c>
      <c r="AX143" s="91">
        <v>4</v>
      </c>
      <c r="AY143" s="91">
        <v>311.61</v>
      </c>
      <c r="AZ143" s="91">
        <f t="shared" si="53"/>
        <v>0</v>
      </c>
      <c r="BA143" s="95" t="s">
        <v>221</v>
      </c>
      <c r="BB143" s="91">
        <f>AY143*0.06</f>
        <v>18.6966</v>
      </c>
      <c r="BC143" s="91">
        <v>8</v>
      </c>
      <c r="BD143" s="91">
        <v>9</v>
      </c>
      <c r="BE143" s="91">
        <v>24</v>
      </c>
      <c r="BF143" s="91">
        <v>666.32</v>
      </c>
      <c r="BG143" s="91">
        <f t="shared" si="55"/>
        <v>16</v>
      </c>
      <c r="BH143" s="95" t="s">
        <v>216</v>
      </c>
      <c r="BI143" s="91">
        <f t="shared" si="58"/>
        <v>39.9792</v>
      </c>
      <c r="BJ143" s="91"/>
      <c r="BK143" s="101">
        <f t="shared" si="56"/>
        <v>563</v>
      </c>
      <c r="BL143" s="91"/>
    </row>
    <row r="144" s="159" customFormat="1" customHeight="1" spans="1:64">
      <c r="A144" s="91">
        <v>10983</v>
      </c>
      <c r="B144" s="91" t="s">
        <v>465</v>
      </c>
      <c r="C144" s="91">
        <v>56</v>
      </c>
      <c r="D144" s="91" t="s">
        <v>344</v>
      </c>
      <c r="E144" s="91" t="s">
        <v>215</v>
      </c>
      <c r="F144" s="91">
        <v>35</v>
      </c>
      <c r="G144" s="91">
        <v>42</v>
      </c>
      <c r="H144" s="91">
        <v>75</v>
      </c>
      <c r="I144" s="91">
        <v>1779.73</v>
      </c>
      <c r="J144" s="91">
        <f t="shared" si="47"/>
        <v>40</v>
      </c>
      <c r="K144" s="95" t="s">
        <v>216</v>
      </c>
      <c r="L144" s="91">
        <f t="shared" si="57"/>
        <v>106.7838</v>
      </c>
      <c r="M144" s="91">
        <v>21</v>
      </c>
      <c r="N144" s="91">
        <v>25</v>
      </c>
      <c r="O144" s="91">
        <v>39</v>
      </c>
      <c r="P144" s="91">
        <v>1574.57</v>
      </c>
      <c r="Q144" s="91">
        <f t="shared" si="48"/>
        <v>18</v>
      </c>
      <c r="R144" s="95" t="s">
        <v>216</v>
      </c>
      <c r="S144" s="91">
        <f>P144*0.07</f>
        <v>110.2199</v>
      </c>
      <c r="T144" s="91">
        <v>32</v>
      </c>
      <c r="U144" s="91">
        <v>38</v>
      </c>
      <c r="V144" s="91">
        <v>31</v>
      </c>
      <c r="W144" s="91">
        <v>2808.83</v>
      </c>
      <c r="X144" s="91">
        <f t="shared" si="49"/>
        <v>-1</v>
      </c>
      <c r="Y144" s="95" t="s">
        <v>217</v>
      </c>
      <c r="Z144" s="91">
        <f>W144*0.04</f>
        <v>112.3532</v>
      </c>
      <c r="AA144" s="91">
        <v>9</v>
      </c>
      <c r="AB144" s="91">
        <v>10</v>
      </c>
      <c r="AC144" s="91">
        <v>5</v>
      </c>
      <c r="AD144" s="91">
        <v>177</v>
      </c>
      <c r="AE144" s="91">
        <f t="shared" si="50"/>
        <v>-4</v>
      </c>
      <c r="AF144" s="95" t="s">
        <v>217</v>
      </c>
      <c r="AG144" s="91">
        <f>AD144*0.05</f>
        <v>8.85</v>
      </c>
      <c r="AH144" s="91">
        <v>10</v>
      </c>
      <c r="AI144" s="91">
        <v>12</v>
      </c>
      <c r="AJ144" s="91">
        <v>0</v>
      </c>
      <c r="AK144" s="91">
        <v>0</v>
      </c>
      <c r="AL144" s="91">
        <f t="shared" si="51"/>
        <v>-10</v>
      </c>
      <c r="AM144" s="95" t="s">
        <v>217</v>
      </c>
      <c r="AN144" s="91">
        <f>AK144*0.05</f>
        <v>0</v>
      </c>
      <c r="AO144" s="91">
        <v>13</v>
      </c>
      <c r="AP144" s="91">
        <v>15</v>
      </c>
      <c r="AQ144" s="91">
        <v>15</v>
      </c>
      <c r="AR144" s="91">
        <v>191.44</v>
      </c>
      <c r="AS144" s="91">
        <f t="shared" si="52"/>
        <v>2</v>
      </c>
      <c r="AT144" s="95" t="s">
        <v>216</v>
      </c>
      <c r="AU144" s="91">
        <f>AR144*0.08</f>
        <v>15.3152</v>
      </c>
      <c r="AV144" s="91">
        <v>3</v>
      </c>
      <c r="AW144" s="91">
        <v>4</v>
      </c>
      <c r="AX144" s="91">
        <v>0</v>
      </c>
      <c r="AY144" s="91">
        <v>0</v>
      </c>
      <c r="AZ144" s="91">
        <f t="shared" si="53"/>
        <v>-3</v>
      </c>
      <c r="BA144" s="95" t="s">
        <v>217</v>
      </c>
      <c r="BB144" s="91">
        <f>AY144*0.05</f>
        <v>0</v>
      </c>
      <c r="BC144" s="91">
        <v>8</v>
      </c>
      <c r="BD144" s="91">
        <v>9</v>
      </c>
      <c r="BE144" s="91">
        <v>11</v>
      </c>
      <c r="BF144" s="91">
        <v>308.27</v>
      </c>
      <c r="BG144" s="91">
        <f t="shared" si="55"/>
        <v>3</v>
      </c>
      <c r="BH144" s="95" t="s">
        <v>216</v>
      </c>
      <c r="BI144" s="91">
        <f t="shared" si="58"/>
        <v>18.4962</v>
      </c>
      <c r="BJ144" s="91"/>
      <c r="BK144" s="101">
        <f t="shared" si="56"/>
        <v>372</v>
      </c>
      <c r="BL144" s="91"/>
    </row>
    <row r="145" s="159" customFormat="1" customHeight="1" spans="1:64">
      <c r="A145" s="91">
        <v>10808</v>
      </c>
      <c r="B145" s="91" t="s">
        <v>466</v>
      </c>
      <c r="C145" s="91">
        <v>54</v>
      </c>
      <c r="D145" s="91" t="s">
        <v>362</v>
      </c>
      <c r="E145" s="91" t="s">
        <v>220</v>
      </c>
      <c r="F145" s="91">
        <v>37</v>
      </c>
      <c r="G145" s="91">
        <v>44</v>
      </c>
      <c r="H145" s="91">
        <v>146</v>
      </c>
      <c r="I145" s="91">
        <v>3469.17</v>
      </c>
      <c r="J145" s="91">
        <f t="shared" si="47"/>
        <v>109</v>
      </c>
      <c r="K145" s="95" t="s">
        <v>216</v>
      </c>
      <c r="L145" s="91">
        <f t="shared" si="57"/>
        <v>208.1502</v>
      </c>
      <c r="M145" s="91">
        <v>28</v>
      </c>
      <c r="N145" s="91">
        <v>33</v>
      </c>
      <c r="O145" s="91">
        <v>28</v>
      </c>
      <c r="P145" s="91">
        <v>1224.25</v>
      </c>
      <c r="Q145" s="91">
        <f t="shared" si="48"/>
        <v>0</v>
      </c>
      <c r="R145" s="95" t="s">
        <v>221</v>
      </c>
      <c r="S145" s="91">
        <f>P145*0.06</f>
        <v>73.455</v>
      </c>
      <c r="T145" s="91">
        <v>57</v>
      </c>
      <c r="U145" s="91">
        <v>68</v>
      </c>
      <c r="V145" s="91">
        <v>57</v>
      </c>
      <c r="W145" s="91">
        <v>5511.02</v>
      </c>
      <c r="X145" s="91">
        <f t="shared" si="49"/>
        <v>0</v>
      </c>
      <c r="Y145" s="95" t="s">
        <v>221</v>
      </c>
      <c r="Z145" s="91">
        <f>W145*0.05</f>
        <v>275.551</v>
      </c>
      <c r="AA145" s="91">
        <v>15</v>
      </c>
      <c r="AB145" s="91">
        <v>18</v>
      </c>
      <c r="AC145" s="91">
        <v>13</v>
      </c>
      <c r="AD145" s="91">
        <v>400.71</v>
      </c>
      <c r="AE145" s="91">
        <f t="shared" si="50"/>
        <v>-2</v>
      </c>
      <c r="AF145" s="95" t="s">
        <v>217</v>
      </c>
      <c r="AG145" s="91">
        <f>AD145*0.05</f>
        <v>20.0355</v>
      </c>
      <c r="AH145" s="91">
        <v>14</v>
      </c>
      <c r="AI145" s="91">
        <v>17</v>
      </c>
      <c r="AJ145" s="91">
        <v>15</v>
      </c>
      <c r="AK145" s="91">
        <v>299</v>
      </c>
      <c r="AL145" s="91">
        <f t="shared" si="51"/>
        <v>1</v>
      </c>
      <c r="AM145" s="95" t="s">
        <v>221</v>
      </c>
      <c r="AN145" s="91">
        <f>AK145*0.06</f>
        <v>17.94</v>
      </c>
      <c r="AO145" s="91">
        <v>11</v>
      </c>
      <c r="AP145" s="91">
        <v>14</v>
      </c>
      <c r="AQ145" s="91">
        <v>15</v>
      </c>
      <c r="AR145" s="91">
        <v>236.4</v>
      </c>
      <c r="AS145" s="91">
        <f t="shared" si="52"/>
        <v>4</v>
      </c>
      <c r="AT145" s="95" t="s">
        <v>216</v>
      </c>
      <c r="AU145" s="91">
        <f>AR145*0.08</f>
        <v>18.912</v>
      </c>
      <c r="AV145" s="91">
        <v>5</v>
      </c>
      <c r="AW145" s="91">
        <v>6</v>
      </c>
      <c r="AX145" s="91">
        <v>0</v>
      </c>
      <c r="AY145" s="91">
        <v>0</v>
      </c>
      <c r="AZ145" s="91">
        <f t="shared" si="53"/>
        <v>-5</v>
      </c>
      <c r="BA145" s="95" t="s">
        <v>217</v>
      </c>
      <c r="BB145" s="91">
        <f>AY145*0.05</f>
        <v>0</v>
      </c>
      <c r="BC145" s="91">
        <v>9</v>
      </c>
      <c r="BD145" s="91">
        <v>11</v>
      </c>
      <c r="BE145" s="91">
        <v>5</v>
      </c>
      <c r="BF145" s="91">
        <v>137.52</v>
      </c>
      <c r="BG145" s="91">
        <f t="shared" si="55"/>
        <v>-4</v>
      </c>
      <c r="BH145" s="95" t="s">
        <v>217</v>
      </c>
      <c r="BI145" s="91">
        <f>BF145*0.04</f>
        <v>5.5008</v>
      </c>
      <c r="BJ145" s="91">
        <f>BG145*1</f>
        <v>-4</v>
      </c>
      <c r="BK145" s="101">
        <f t="shared" si="56"/>
        <v>620</v>
      </c>
      <c r="BL145" s="91">
        <f>BJ145</f>
        <v>-4</v>
      </c>
    </row>
    <row r="146" s="159" customFormat="1" customHeight="1" spans="1:64">
      <c r="A146" s="91">
        <v>10816</v>
      </c>
      <c r="B146" s="91" t="s">
        <v>467</v>
      </c>
      <c r="C146" s="91">
        <v>582</v>
      </c>
      <c r="D146" s="91" t="s">
        <v>219</v>
      </c>
      <c r="E146" s="91" t="s">
        <v>220</v>
      </c>
      <c r="F146" s="91">
        <v>36</v>
      </c>
      <c r="G146" s="91">
        <v>44</v>
      </c>
      <c r="H146" s="91">
        <v>41</v>
      </c>
      <c r="I146" s="91">
        <v>1178.7</v>
      </c>
      <c r="J146" s="91">
        <f t="shared" si="47"/>
        <v>5</v>
      </c>
      <c r="K146" s="95" t="s">
        <v>221</v>
      </c>
      <c r="L146" s="91">
        <f>I146*0.05</f>
        <v>58.935</v>
      </c>
      <c r="M146" s="91">
        <v>34</v>
      </c>
      <c r="N146" s="91">
        <v>41</v>
      </c>
      <c r="O146" s="91">
        <v>17</v>
      </c>
      <c r="P146" s="91">
        <v>889</v>
      </c>
      <c r="Q146" s="91">
        <f t="shared" si="48"/>
        <v>-17</v>
      </c>
      <c r="R146" s="95" t="s">
        <v>217</v>
      </c>
      <c r="S146" s="91">
        <f>P146*0.05</f>
        <v>44.45</v>
      </c>
      <c r="T146" s="91">
        <v>44</v>
      </c>
      <c r="U146" s="91">
        <v>52</v>
      </c>
      <c r="V146" s="91">
        <v>27</v>
      </c>
      <c r="W146" s="91">
        <v>2511.23</v>
      </c>
      <c r="X146" s="91">
        <f t="shared" si="49"/>
        <v>-17</v>
      </c>
      <c r="Y146" s="95" t="s">
        <v>217</v>
      </c>
      <c r="Z146" s="91">
        <f>W146*0.04</f>
        <v>100.4492</v>
      </c>
      <c r="AA146" s="91">
        <v>16</v>
      </c>
      <c r="AB146" s="91">
        <v>20</v>
      </c>
      <c r="AC146" s="91">
        <v>9</v>
      </c>
      <c r="AD146" s="91">
        <v>291.41</v>
      </c>
      <c r="AE146" s="91">
        <f t="shared" si="50"/>
        <v>-7</v>
      </c>
      <c r="AF146" s="95" t="s">
        <v>217</v>
      </c>
      <c r="AG146" s="91">
        <f>AD146*0.05</f>
        <v>14.5705</v>
      </c>
      <c r="AH146" s="91">
        <v>13</v>
      </c>
      <c r="AI146" s="91">
        <v>16</v>
      </c>
      <c r="AJ146" s="91">
        <v>0</v>
      </c>
      <c r="AK146" s="91">
        <v>0</v>
      </c>
      <c r="AL146" s="91">
        <f t="shared" si="51"/>
        <v>-13</v>
      </c>
      <c r="AM146" s="95" t="s">
        <v>217</v>
      </c>
      <c r="AN146" s="91">
        <f>AK146*0.05</f>
        <v>0</v>
      </c>
      <c r="AO146" s="91">
        <v>11</v>
      </c>
      <c r="AP146" s="91">
        <v>13</v>
      </c>
      <c r="AQ146" s="91">
        <v>6</v>
      </c>
      <c r="AR146" s="91">
        <v>129.5</v>
      </c>
      <c r="AS146" s="91">
        <f t="shared" si="52"/>
        <v>-5</v>
      </c>
      <c r="AT146" s="95" t="s">
        <v>217</v>
      </c>
      <c r="AU146" s="91">
        <f>AR146*0.05</f>
        <v>6.475</v>
      </c>
      <c r="AV146" s="91">
        <v>4</v>
      </c>
      <c r="AW146" s="91">
        <v>5</v>
      </c>
      <c r="AX146" s="91">
        <v>1</v>
      </c>
      <c r="AY146" s="91">
        <v>0.08</v>
      </c>
      <c r="AZ146" s="91">
        <f t="shared" si="53"/>
        <v>-3</v>
      </c>
      <c r="BA146" s="95" t="s">
        <v>217</v>
      </c>
      <c r="BB146" s="91">
        <f>AY146*0.05</f>
        <v>0.004</v>
      </c>
      <c r="BC146" s="91">
        <v>11</v>
      </c>
      <c r="BD146" s="91">
        <v>13</v>
      </c>
      <c r="BE146" s="91">
        <v>12</v>
      </c>
      <c r="BF146" s="91">
        <v>369.47</v>
      </c>
      <c r="BG146" s="91">
        <f t="shared" si="55"/>
        <v>1</v>
      </c>
      <c r="BH146" s="95" t="s">
        <v>221</v>
      </c>
      <c r="BI146" s="91">
        <f>BF146*0.05</f>
        <v>18.4735</v>
      </c>
      <c r="BJ146" s="91"/>
      <c r="BK146" s="101">
        <f t="shared" si="56"/>
        <v>243</v>
      </c>
      <c r="BL146" s="91"/>
    </row>
    <row r="147" s="159" customFormat="1" customHeight="1" spans="1:64">
      <c r="A147" s="91">
        <v>10886</v>
      </c>
      <c r="B147" s="91" t="s">
        <v>468</v>
      </c>
      <c r="C147" s="91">
        <v>307</v>
      </c>
      <c r="D147" s="91" t="s">
        <v>250</v>
      </c>
      <c r="E147" s="91" t="s">
        <v>220</v>
      </c>
      <c r="F147" s="91">
        <v>86</v>
      </c>
      <c r="G147" s="91">
        <v>104</v>
      </c>
      <c r="H147" s="91">
        <v>104</v>
      </c>
      <c r="I147" s="91">
        <v>2525.76</v>
      </c>
      <c r="J147" s="91">
        <f t="shared" si="47"/>
        <v>18</v>
      </c>
      <c r="K147" s="95" t="s">
        <v>216</v>
      </c>
      <c r="L147" s="91">
        <f>I147*0.06</f>
        <v>151.5456</v>
      </c>
      <c r="M147" s="91">
        <v>67</v>
      </c>
      <c r="N147" s="91">
        <v>81</v>
      </c>
      <c r="O147" s="91">
        <v>59</v>
      </c>
      <c r="P147" s="91">
        <v>2189.86</v>
      </c>
      <c r="Q147" s="91">
        <f t="shared" si="48"/>
        <v>-8</v>
      </c>
      <c r="R147" s="95" t="s">
        <v>217</v>
      </c>
      <c r="S147" s="91">
        <f>P147*0.05</f>
        <v>109.493</v>
      </c>
      <c r="T147" s="91">
        <v>248</v>
      </c>
      <c r="U147" s="91">
        <v>281</v>
      </c>
      <c r="V147" s="91">
        <v>500</v>
      </c>
      <c r="W147" s="91">
        <v>22192.52</v>
      </c>
      <c r="X147" s="91">
        <f t="shared" si="49"/>
        <v>252</v>
      </c>
      <c r="Y147" s="95" t="s">
        <v>216</v>
      </c>
      <c r="Z147" s="91">
        <f>W147*0.06</f>
        <v>1331.5512</v>
      </c>
      <c r="AA147" s="91">
        <v>28</v>
      </c>
      <c r="AB147" s="91">
        <v>33</v>
      </c>
      <c r="AC147" s="91">
        <v>48</v>
      </c>
      <c r="AD147" s="91">
        <v>1583</v>
      </c>
      <c r="AE147" s="91">
        <f t="shared" si="50"/>
        <v>20</v>
      </c>
      <c r="AF147" s="95" t="s">
        <v>216</v>
      </c>
      <c r="AG147" s="91">
        <f>AD147*0.08</f>
        <v>126.64</v>
      </c>
      <c r="AH147" s="91">
        <v>25</v>
      </c>
      <c r="AI147" s="91">
        <v>30</v>
      </c>
      <c r="AJ147" s="91">
        <v>7</v>
      </c>
      <c r="AK147" s="91">
        <v>149.5</v>
      </c>
      <c r="AL147" s="91">
        <f t="shared" si="51"/>
        <v>-18</v>
      </c>
      <c r="AM147" s="95" t="s">
        <v>217</v>
      </c>
      <c r="AN147" s="91">
        <f>AK147*0.05</f>
        <v>7.475</v>
      </c>
      <c r="AO147" s="91">
        <v>18</v>
      </c>
      <c r="AP147" s="91">
        <v>22</v>
      </c>
      <c r="AQ147" s="91">
        <v>7</v>
      </c>
      <c r="AR147" s="91">
        <v>93.52</v>
      </c>
      <c r="AS147" s="91">
        <f t="shared" si="52"/>
        <v>-11</v>
      </c>
      <c r="AT147" s="95" t="s">
        <v>217</v>
      </c>
      <c r="AU147" s="91">
        <f>AR147*0.05</f>
        <v>4.676</v>
      </c>
      <c r="AV147" s="91">
        <v>5</v>
      </c>
      <c r="AW147" s="91">
        <v>6</v>
      </c>
      <c r="AX147" s="91">
        <v>16</v>
      </c>
      <c r="AY147" s="91">
        <v>1188.32</v>
      </c>
      <c r="AZ147" s="91">
        <f t="shared" si="53"/>
        <v>11</v>
      </c>
      <c r="BA147" s="95" t="s">
        <v>216</v>
      </c>
      <c r="BB147" s="91">
        <f>AY147*0.07</f>
        <v>83.1824</v>
      </c>
      <c r="BC147" s="91">
        <v>15</v>
      </c>
      <c r="BD147" s="91">
        <v>17</v>
      </c>
      <c r="BE147" s="91">
        <v>10</v>
      </c>
      <c r="BF147" s="91">
        <v>248.99</v>
      </c>
      <c r="BG147" s="91">
        <f t="shared" si="55"/>
        <v>-5</v>
      </c>
      <c r="BH147" s="95" t="s">
        <v>217</v>
      </c>
      <c r="BI147" s="91">
        <f>BF147*0.04</f>
        <v>9.9596</v>
      </c>
      <c r="BJ147" s="91">
        <f>BG147*1</f>
        <v>-5</v>
      </c>
      <c r="BK147" s="101">
        <f t="shared" si="56"/>
        <v>1825</v>
      </c>
      <c r="BL147" s="91">
        <f>BJ147</f>
        <v>-5</v>
      </c>
    </row>
    <row r="148" s="159" customFormat="1" customHeight="1" spans="1:64">
      <c r="A148" s="91">
        <v>10949</v>
      </c>
      <c r="B148" s="91" t="s">
        <v>469</v>
      </c>
      <c r="C148" s="91">
        <v>373</v>
      </c>
      <c r="D148" s="91" t="s">
        <v>470</v>
      </c>
      <c r="E148" s="91" t="s">
        <v>220</v>
      </c>
      <c r="F148" s="91">
        <v>44</v>
      </c>
      <c r="G148" s="91">
        <v>53</v>
      </c>
      <c r="H148" s="91">
        <v>57</v>
      </c>
      <c r="I148" s="91">
        <v>1436.56</v>
      </c>
      <c r="J148" s="91">
        <f t="shared" si="47"/>
        <v>13</v>
      </c>
      <c r="K148" s="95" t="s">
        <v>216</v>
      </c>
      <c r="L148" s="91">
        <f>I148*0.06</f>
        <v>86.1936</v>
      </c>
      <c r="M148" s="91">
        <v>65</v>
      </c>
      <c r="N148" s="91">
        <v>78</v>
      </c>
      <c r="O148" s="91">
        <v>100</v>
      </c>
      <c r="P148" s="91">
        <v>2682.12</v>
      </c>
      <c r="Q148" s="91">
        <f t="shared" si="48"/>
        <v>35</v>
      </c>
      <c r="R148" s="95" t="s">
        <v>216</v>
      </c>
      <c r="S148" s="91">
        <f>P148*0.07</f>
        <v>187.7484</v>
      </c>
      <c r="T148" s="91">
        <v>69</v>
      </c>
      <c r="U148" s="91">
        <v>83</v>
      </c>
      <c r="V148" s="91">
        <v>29</v>
      </c>
      <c r="W148" s="91">
        <v>2283.1</v>
      </c>
      <c r="X148" s="91">
        <f t="shared" si="49"/>
        <v>-40</v>
      </c>
      <c r="Y148" s="95" t="s">
        <v>217</v>
      </c>
      <c r="Z148" s="91">
        <f>W148*0.04</f>
        <v>91.324</v>
      </c>
      <c r="AA148" s="91">
        <v>18</v>
      </c>
      <c r="AB148" s="91">
        <v>22</v>
      </c>
      <c r="AC148" s="91">
        <v>21</v>
      </c>
      <c r="AD148" s="91">
        <v>730</v>
      </c>
      <c r="AE148" s="91">
        <f t="shared" si="50"/>
        <v>3</v>
      </c>
      <c r="AF148" s="95" t="s">
        <v>221</v>
      </c>
      <c r="AG148" s="91">
        <f>AD148*0.06</f>
        <v>43.8</v>
      </c>
      <c r="AH148" s="91">
        <v>19</v>
      </c>
      <c r="AI148" s="91">
        <v>23</v>
      </c>
      <c r="AJ148" s="91">
        <v>31</v>
      </c>
      <c r="AK148" s="91">
        <v>627.9</v>
      </c>
      <c r="AL148" s="91">
        <f t="shared" si="51"/>
        <v>12</v>
      </c>
      <c r="AM148" s="95" t="s">
        <v>216</v>
      </c>
      <c r="AN148" s="91">
        <f>AK148*0.07</f>
        <v>43.953</v>
      </c>
      <c r="AO148" s="91">
        <v>16</v>
      </c>
      <c r="AP148" s="91">
        <v>18</v>
      </c>
      <c r="AQ148" s="91">
        <v>16</v>
      </c>
      <c r="AR148" s="91">
        <v>306</v>
      </c>
      <c r="AS148" s="91">
        <f t="shared" si="52"/>
        <v>0</v>
      </c>
      <c r="AT148" s="95" t="s">
        <v>221</v>
      </c>
      <c r="AU148" s="91">
        <f>AR148*0.06</f>
        <v>18.36</v>
      </c>
      <c r="AV148" s="91">
        <v>6</v>
      </c>
      <c r="AW148" s="91">
        <v>7</v>
      </c>
      <c r="AX148" s="91">
        <v>8</v>
      </c>
      <c r="AY148" s="91">
        <v>468</v>
      </c>
      <c r="AZ148" s="91">
        <f t="shared" si="53"/>
        <v>2</v>
      </c>
      <c r="BA148" s="95" t="s">
        <v>216</v>
      </c>
      <c r="BB148" s="91">
        <f>AY148*0.07</f>
        <v>32.76</v>
      </c>
      <c r="BC148" s="91">
        <v>11</v>
      </c>
      <c r="BD148" s="91">
        <v>13</v>
      </c>
      <c r="BE148" s="91">
        <v>24</v>
      </c>
      <c r="BF148" s="91">
        <v>736.9</v>
      </c>
      <c r="BG148" s="91">
        <f t="shared" si="55"/>
        <v>13</v>
      </c>
      <c r="BH148" s="95" t="s">
        <v>216</v>
      </c>
      <c r="BI148" s="91">
        <f>BF148*0.06</f>
        <v>44.214</v>
      </c>
      <c r="BJ148" s="91"/>
      <c r="BK148" s="101">
        <f t="shared" si="56"/>
        <v>548</v>
      </c>
      <c r="BL148" s="91"/>
    </row>
    <row r="149" s="159" customFormat="1" customHeight="1" spans="1:64">
      <c r="A149" s="91">
        <v>10177</v>
      </c>
      <c r="B149" s="91" t="s">
        <v>471</v>
      </c>
      <c r="C149" s="91">
        <v>726</v>
      </c>
      <c r="D149" s="91" t="s">
        <v>349</v>
      </c>
      <c r="E149" s="91" t="s">
        <v>220</v>
      </c>
      <c r="F149" s="91">
        <v>61</v>
      </c>
      <c r="G149" s="91">
        <v>73</v>
      </c>
      <c r="H149" s="91">
        <v>59</v>
      </c>
      <c r="I149" s="91">
        <v>1628.46</v>
      </c>
      <c r="J149" s="91">
        <f t="shared" si="47"/>
        <v>-2</v>
      </c>
      <c r="K149" s="95" t="s">
        <v>217</v>
      </c>
      <c r="L149" s="91">
        <f>I149*0.04</f>
        <v>65.1384</v>
      </c>
      <c r="M149" s="91">
        <v>59</v>
      </c>
      <c r="N149" s="91">
        <v>71</v>
      </c>
      <c r="O149" s="91">
        <v>33</v>
      </c>
      <c r="P149" s="91">
        <v>1559.98</v>
      </c>
      <c r="Q149" s="91">
        <f t="shared" si="48"/>
        <v>-26</v>
      </c>
      <c r="R149" s="95" t="s">
        <v>217</v>
      </c>
      <c r="S149" s="91">
        <f>P149*0.05</f>
        <v>77.999</v>
      </c>
      <c r="T149" s="91">
        <v>52</v>
      </c>
      <c r="U149" s="91">
        <v>62</v>
      </c>
      <c r="V149" s="91">
        <v>52.963</v>
      </c>
      <c r="W149" s="91">
        <v>3948.66</v>
      </c>
      <c r="X149" s="91">
        <f t="shared" si="49"/>
        <v>0.963000000000001</v>
      </c>
      <c r="Y149" s="95" t="s">
        <v>221</v>
      </c>
      <c r="Z149" s="91">
        <f>W149*0.05</f>
        <v>197.433</v>
      </c>
      <c r="AA149" s="91">
        <v>24</v>
      </c>
      <c r="AB149" s="91">
        <v>29</v>
      </c>
      <c r="AC149" s="91">
        <v>42</v>
      </c>
      <c r="AD149" s="91">
        <v>1343</v>
      </c>
      <c r="AE149" s="91">
        <f t="shared" si="50"/>
        <v>18</v>
      </c>
      <c r="AF149" s="95" t="s">
        <v>216</v>
      </c>
      <c r="AG149" s="91">
        <f>AD149*0.08</f>
        <v>107.44</v>
      </c>
      <c r="AH149" s="91">
        <v>15</v>
      </c>
      <c r="AI149" s="91">
        <v>17</v>
      </c>
      <c r="AJ149" s="91">
        <v>0</v>
      </c>
      <c r="AK149" s="91">
        <v>0</v>
      </c>
      <c r="AL149" s="91">
        <f t="shared" si="51"/>
        <v>-15</v>
      </c>
      <c r="AM149" s="95" t="s">
        <v>217</v>
      </c>
      <c r="AN149" s="91">
        <f t="shared" ref="AN149:AN156" si="59">AK149*0.05</f>
        <v>0</v>
      </c>
      <c r="AO149" s="91">
        <v>15</v>
      </c>
      <c r="AP149" s="91">
        <v>17</v>
      </c>
      <c r="AQ149" s="91">
        <v>9</v>
      </c>
      <c r="AR149" s="91">
        <v>154.1</v>
      </c>
      <c r="AS149" s="91">
        <f t="shared" si="52"/>
        <v>-6</v>
      </c>
      <c r="AT149" s="95" t="s">
        <v>217</v>
      </c>
      <c r="AU149" s="91">
        <f>AR149*0.05</f>
        <v>7.705</v>
      </c>
      <c r="AV149" s="91">
        <v>5</v>
      </c>
      <c r="AW149" s="91">
        <v>6</v>
      </c>
      <c r="AX149" s="91">
        <v>3</v>
      </c>
      <c r="AY149" s="91">
        <v>256</v>
      </c>
      <c r="AZ149" s="91">
        <f t="shared" si="53"/>
        <v>-2</v>
      </c>
      <c r="BA149" s="95" t="s">
        <v>217</v>
      </c>
      <c r="BB149" s="91">
        <f t="shared" ref="BB149:BB157" si="60">AY149*0.05</f>
        <v>12.8</v>
      </c>
      <c r="BC149" s="91">
        <v>10</v>
      </c>
      <c r="BD149" s="91">
        <v>12</v>
      </c>
      <c r="BE149" s="91">
        <v>22</v>
      </c>
      <c r="BF149" s="91">
        <v>511.34</v>
      </c>
      <c r="BG149" s="91">
        <f t="shared" si="55"/>
        <v>12</v>
      </c>
      <c r="BH149" s="95" t="s">
        <v>216</v>
      </c>
      <c r="BI149" s="91">
        <f>BF149*0.06</f>
        <v>30.6804</v>
      </c>
      <c r="BJ149" s="91"/>
      <c r="BK149" s="101">
        <f t="shared" si="56"/>
        <v>499</v>
      </c>
      <c r="BL149" s="91"/>
    </row>
    <row r="150" s="159" customFormat="1" customHeight="1" spans="1:64">
      <c r="A150" s="91">
        <v>10191</v>
      </c>
      <c r="B150" s="91" t="s">
        <v>472</v>
      </c>
      <c r="C150" s="91">
        <v>709</v>
      </c>
      <c r="D150" s="91" t="s">
        <v>473</v>
      </c>
      <c r="E150" s="91" t="s">
        <v>319</v>
      </c>
      <c r="F150" s="91">
        <v>54</v>
      </c>
      <c r="G150" s="91">
        <v>64</v>
      </c>
      <c r="H150" s="91">
        <v>61</v>
      </c>
      <c r="I150" s="91">
        <v>1469.84</v>
      </c>
      <c r="J150" s="91">
        <f t="shared" si="47"/>
        <v>7</v>
      </c>
      <c r="K150" s="95" t="s">
        <v>221</v>
      </c>
      <c r="L150" s="91">
        <f>I150*0.05</f>
        <v>73.492</v>
      </c>
      <c r="M150" s="91">
        <v>45</v>
      </c>
      <c r="N150" s="91">
        <v>54</v>
      </c>
      <c r="O150" s="91">
        <v>27</v>
      </c>
      <c r="P150" s="91">
        <v>1474.59</v>
      </c>
      <c r="Q150" s="91">
        <f t="shared" si="48"/>
        <v>-18</v>
      </c>
      <c r="R150" s="95" t="s">
        <v>217</v>
      </c>
      <c r="S150" s="91">
        <f>P150*0.05</f>
        <v>73.7295</v>
      </c>
      <c r="T150" s="91">
        <v>65</v>
      </c>
      <c r="U150" s="91">
        <v>78</v>
      </c>
      <c r="V150" s="91">
        <v>48</v>
      </c>
      <c r="W150" s="91">
        <v>3915.87</v>
      </c>
      <c r="X150" s="91">
        <f t="shared" si="49"/>
        <v>-17</v>
      </c>
      <c r="Y150" s="95" t="s">
        <v>217</v>
      </c>
      <c r="Z150" s="91">
        <f>W150*0.04</f>
        <v>156.6348</v>
      </c>
      <c r="AA150" s="91">
        <v>15</v>
      </c>
      <c r="AB150" s="91">
        <v>18</v>
      </c>
      <c r="AC150" s="91">
        <v>0</v>
      </c>
      <c r="AD150" s="91">
        <v>0</v>
      </c>
      <c r="AE150" s="91">
        <f t="shared" si="50"/>
        <v>-15</v>
      </c>
      <c r="AF150" s="95" t="s">
        <v>217</v>
      </c>
      <c r="AG150" s="91">
        <f>AD150*0.05</f>
        <v>0</v>
      </c>
      <c r="AH150" s="91">
        <v>16</v>
      </c>
      <c r="AI150" s="91">
        <v>19</v>
      </c>
      <c r="AJ150" s="91">
        <v>0</v>
      </c>
      <c r="AK150" s="91">
        <v>0</v>
      </c>
      <c r="AL150" s="91">
        <f t="shared" si="51"/>
        <v>-16</v>
      </c>
      <c r="AM150" s="95" t="s">
        <v>217</v>
      </c>
      <c r="AN150" s="91">
        <f t="shared" si="59"/>
        <v>0</v>
      </c>
      <c r="AO150" s="91">
        <v>16</v>
      </c>
      <c r="AP150" s="91">
        <v>19</v>
      </c>
      <c r="AQ150" s="91">
        <v>17</v>
      </c>
      <c r="AR150" s="91">
        <v>301.74</v>
      </c>
      <c r="AS150" s="91">
        <f t="shared" si="52"/>
        <v>1</v>
      </c>
      <c r="AT150" s="95" t="s">
        <v>221</v>
      </c>
      <c r="AU150" s="91">
        <f>AR150*0.06</f>
        <v>18.1044</v>
      </c>
      <c r="AV150" s="91">
        <v>5</v>
      </c>
      <c r="AW150" s="91">
        <v>6</v>
      </c>
      <c r="AX150" s="91">
        <v>0</v>
      </c>
      <c r="AY150" s="91">
        <v>0</v>
      </c>
      <c r="AZ150" s="91">
        <f t="shared" si="53"/>
        <v>-5</v>
      </c>
      <c r="BA150" s="95" t="s">
        <v>217</v>
      </c>
      <c r="BB150" s="91">
        <f t="shared" si="60"/>
        <v>0</v>
      </c>
      <c r="BC150" s="91">
        <v>9</v>
      </c>
      <c r="BD150" s="91">
        <v>11</v>
      </c>
      <c r="BE150" s="91">
        <v>5</v>
      </c>
      <c r="BF150" s="91">
        <v>147.7</v>
      </c>
      <c r="BG150" s="91">
        <f t="shared" si="55"/>
        <v>-4</v>
      </c>
      <c r="BH150" s="95" t="s">
        <v>217</v>
      </c>
      <c r="BI150" s="91">
        <f>BF150*0.04</f>
        <v>5.908</v>
      </c>
      <c r="BJ150" s="91">
        <f>BG150*1</f>
        <v>-4</v>
      </c>
      <c r="BK150" s="101">
        <f t="shared" si="56"/>
        <v>328</v>
      </c>
      <c r="BL150" s="91">
        <f>BJ150</f>
        <v>-4</v>
      </c>
    </row>
    <row r="151" s="159" customFormat="1" customHeight="1" spans="1:64">
      <c r="A151" s="91">
        <v>10930</v>
      </c>
      <c r="B151" s="91" t="s">
        <v>474</v>
      </c>
      <c r="C151" s="91">
        <v>724</v>
      </c>
      <c r="D151" s="91" t="s">
        <v>475</v>
      </c>
      <c r="E151" s="91" t="s">
        <v>215</v>
      </c>
      <c r="F151" s="91">
        <v>41</v>
      </c>
      <c r="G151" s="91">
        <v>48</v>
      </c>
      <c r="H151" s="91">
        <v>104</v>
      </c>
      <c r="I151" s="91">
        <v>2561.13</v>
      </c>
      <c r="J151" s="91">
        <f t="shared" si="47"/>
        <v>63</v>
      </c>
      <c r="K151" s="95" t="s">
        <v>216</v>
      </c>
      <c r="L151" s="91">
        <f>I151*0.06</f>
        <v>153.6678</v>
      </c>
      <c r="M151" s="91">
        <v>35</v>
      </c>
      <c r="N151" s="91">
        <v>42</v>
      </c>
      <c r="O151" s="91">
        <v>45</v>
      </c>
      <c r="P151" s="91">
        <v>2130.21</v>
      </c>
      <c r="Q151" s="91">
        <f t="shared" si="48"/>
        <v>10</v>
      </c>
      <c r="R151" s="95" t="s">
        <v>216</v>
      </c>
      <c r="S151" s="91">
        <f>P151*0.07</f>
        <v>149.1147</v>
      </c>
      <c r="T151" s="91">
        <v>70</v>
      </c>
      <c r="U151" s="91">
        <v>83</v>
      </c>
      <c r="V151" s="91">
        <v>69</v>
      </c>
      <c r="W151" s="91">
        <v>6637.54</v>
      </c>
      <c r="X151" s="91">
        <f t="shared" si="49"/>
        <v>-1</v>
      </c>
      <c r="Y151" s="95" t="s">
        <v>217</v>
      </c>
      <c r="Z151" s="91">
        <f>W151*0.04</f>
        <v>265.5016</v>
      </c>
      <c r="AA151" s="91">
        <v>16</v>
      </c>
      <c r="AB151" s="91">
        <v>20</v>
      </c>
      <c r="AC151" s="91">
        <v>9</v>
      </c>
      <c r="AD151" s="91">
        <v>332</v>
      </c>
      <c r="AE151" s="91">
        <f t="shared" si="50"/>
        <v>-7</v>
      </c>
      <c r="AF151" s="95" t="s">
        <v>217</v>
      </c>
      <c r="AG151" s="91">
        <f>AD151*0.05</f>
        <v>16.6</v>
      </c>
      <c r="AH151" s="91">
        <v>16</v>
      </c>
      <c r="AI151" s="91">
        <v>19</v>
      </c>
      <c r="AJ151" s="91">
        <v>3</v>
      </c>
      <c r="AK151" s="91">
        <v>89.7</v>
      </c>
      <c r="AL151" s="91">
        <f t="shared" si="51"/>
        <v>-13</v>
      </c>
      <c r="AM151" s="95" t="s">
        <v>217</v>
      </c>
      <c r="AN151" s="91">
        <f t="shared" si="59"/>
        <v>4.485</v>
      </c>
      <c r="AO151" s="91">
        <v>14</v>
      </c>
      <c r="AP151" s="91">
        <v>16</v>
      </c>
      <c r="AQ151" s="91">
        <v>18</v>
      </c>
      <c r="AR151" s="91">
        <v>356.35</v>
      </c>
      <c r="AS151" s="91">
        <f t="shared" si="52"/>
        <v>4</v>
      </c>
      <c r="AT151" s="95" t="s">
        <v>216</v>
      </c>
      <c r="AU151" s="91">
        <f>AR151*0.08</f>
        <v>28.508</v>
      </c>
      <c r="AV151" s="91">
        <v>6</v>
      </c>
      <c r="AW151" s="91">
        <v>7</v>
      </c>
      <c r="AX151" s="91">
        <v>2</v>
      </c>
      <c r="AY151" s="91">
        <v>152.58</v>
      </c>
      <c r="AZ151" s="91">
        <f t="shared" si="53"/>
        <v>-4</v>
      </c>
      <c r="BA151" s="95" t="s">
        <v>217</v>
      </c>
      <c r="BB151" s="91">
        <f t="shared" si="60"/>
        <v>7.629</v>
      </c>
      <c r="BC151" s="91">
        <v>10</v>
      </c>
      <c r="BD151" s="91">
        <v>12</v>
      </c>
      <c r="BE151" s="91">
        <v>12</v>
      </c>
      <c r="BF151" s="91">
        <v>369.73</v>
      </c>
      <c r="BG151" s="91">
        <f t="shared" si="55"/>
        <v>2</v>
      </c>
      <c r="BH151" s="95" t="s">
        <v>216</v>
      </c>
      <c r="BI151" s="91">
        <f>BF151*0.06</f>
        <v>22.1838</v>
      </c>
      <c r="BJ151" s="91"/>
      <c r="BK151" s="101">
        <f t="shared" si="56"/>
        <v>648</v>
      </c>
      <c r="BL151" s="91"/>
    </row>
    <row r="152" s="159" customFormat="1" customHeight="1" spans="1:64">
      <c r="A152" s="91">
        <v>10931</v>
      </c>
      <c r="B152" s="91" t="s">
        <v>476</v>
      </c>
      <c r="C152" s="91">
        <v>365</v>
      </c>
      <c r="D152" s="91" t="s">
        <v>262</v>
      </c>
      <c r="E152" s="91" t="s">
        <v>220</v>
      </c>
      <c r="F152" s="91">
        <v>54</v>
      </c>
      <c r="G152" s="91">
        <v>65</v>
      </c>
      <c r="H152" s="91">
        <v>96</v>
      </c>
      <c r="I152" s="91">
        <v>2424.19</v>
      </c>
      <c r="J152" s="91">
        <f t="shared" si="47"/>
        <v>42</v>
      </c>
      <c r="K152" s="95" t="s">
        <v>216</v>
      </c>
      <c r="L152" s="91">
        <f>I152*0.06</f>
        <v>145.4514</v>
      </c>
      <c r="M152" s="91">
        <v>41</v>
      </c>
      <c r="N152" s="91">
        <v>49</v>
      </c>
      <c r="O152" s="91">
        <v>60</v>
      </c>
      <c r="P152" s="91">
        <v>2103.4</v>
      </c>
      <c r="Q152" s="91">
        <f t="shared" si="48"/>
        <v>19</v>
      </c>
      <c r="R152" s="95" t="s">
        <v>216</v>
      </c>
      <c r="S152" s="91">
        <f>P152*0.07</f>
        <v>147.238</v>
      </c>
      <c r="T152" s="91">
        <v>113</v>
      </c>
      <c r="U152" s="91">
        <v>136</v>
      </c>
      <c r="V152" s="91">
        <v>132</v>
      </c>
      <c r="W152" s="91">
        <v>9921.33</v>
      </c>
      <c r="X152" s="91">
        <f t="shared" si="49"/>
        <v>19</v>
      </c>
      <c r="Y152" s="95" t="s">
        <v>221</v>
      </c>
      <c r="Z152" s="91">
        <f>W152*0.05</f>
        <v>496.0665</v>
      </c>
      <c r="AA152" s="91">
        <v>14</v>
      </c>
      <c r="AB152" s="91">
        <v>17</v>
      </c>
      <c r="AC152" s="91">
        <v>8</v>
      </c>
      <c r="AD152" s="91">
        <v>293</v>
      </c>
      <c r="AE152" s="91">
        <f t="shared" si="50"/>
        <v>-6</v>
      </c>
      <c r="AF152" s="95" t="s">
        <v>217</v>
      </c>
      <c r="AG152" s="91">
        <f>AD152*0.05</f>
        <v>14.65</v>
      </c>
      <c r="AH152" s="91">
        <v>20</v>
      </c>
      <c r="AI152" s="91">
        <v>24</v>
      </c>
      <c r="AJ152" s="91">
        <v>0</v>
      </c>
      <c r="AK152" s="91">
        <v>0</v>
      </c>
      <c r="AL152" s="91">
        <f t="shared" si="51"/>
        <v>-20</v>
      </c>
      <c r="AM152" s="95" t="s">
        <v>217</v>
      </c>
      <c r="AN152" s="91">
        <f t="shared" si="59"/>
        <v>0</v>
      </c>
      <c r="AO152" s="91">
        <v>16</v>
      </c>
      <c r="AP152" s="91">
        <v>19</v>
      </c>
      <c r="AQ152" s="91">
        <v>21</v>
      </c>
      <c r="AR152" s="91">
        <v>292.38</v>
      </c>
      <c r="AS152" s="91">
        <f t="shared" si="52"/>
        <v>5</v>
      </c>
      <c r="AT152" s="95" t="s">
        <v>216</v>
      </c>
      <c r="AU152" s="91">
        <f>AR152*0.08</f>
        <v>23.3904</v>
      </c>
      <c r="AV152" s="91">
        <v>7</v>
      </c>
      <c r="AW152" s="91">
        <v>8</v>
      </c>
      <c r="AX152" s="91">
        <v>0</v>
      </c>
      <c r="AY152" s="91">
        <v>0</v>
      </c>
      <c r="AZ152" s="91">
        <f t="shared" si="53"/>
        <v>-7</v>
      </c>
      <c r="BA152" s="95" t="s">
        <v>217</v>
      </c>
      <c r="BB152" s="91">
        <f t="shared" si="60"/>
        <v>0</v>
      </c>
      <c r="BC152" s="91">
        <v>12</v>
      </c>
      <c r="BD152" s="91">
        <v>14</v>
      </c>
      <c r="BE152" s="91">
        <v>10</v>
      </c>
      <c r="BF152" s="91">
        <v>282.8</v>
      </c>
      <c r="BG152" s="91">
        <f t="shared" si="55"/>
        <v>-2</v>
      </c>
      <c r="BH152" s="95" t="s">
        <v>217</v>
      </c>
      <c r="BI152" s="91">
        <f>BF152*0.04</f>
        <v>11.312</v>
      </c>
      <c r="BJ152" s="91">
        <f>BG152*1</f>
        <v>-2</v>
      </c>
      <c r="BK152" s="101">
        <f t="shared" si="56"/>
        <v>838</v>
      </c>
      <c r="BL152" s="91">
        <f>BJ152</f>
        <v>-2</v>
      </c>
    </row>
    <row r="153" s="159" customFormat="1" customHeight="1" spans="1:64">
      <c r="A153" s="91">
        <v>10989</v>
      </c>
      <c r="B153" s="91" t="s">
        <v>477</v>
      </c>
      <c r="C153" s="91">
        <v>307</v>
      </c>
      <c r="D153" s="91" t="s">
        <v>250</v>
      </c>
      <c r="E153" s="91" t="s">
        <v>220</v>
      </c>
      <c r="F153" s="91">
        <v>86</v>
      </c>
      <c r="G153" s="91">
        <v>104</v>
      </c>
      <c r="H153" s="91">
        <v>116</v>
      </c>
      <c r="I153" s="91">
        <v>2925.02</v>
      </c>
      <c r="J153" s="91">
        <f t="shared" si="47"/>
        <v>30</v>
      </c>
      <c r="K153" s="95" t="s">
        <v>216</v>
      </c>
      <c r="L153" s="91">
        <f>I153*0.06</f>
        <v>175.5012</v>
      </c>
      <c r="M153" s="91">
        <v>67</v>
      </c>
      <c r="N153" s="91">
        <v>81</v>
      </c>
      <c r="O153" s="91">
        <v>60</v>
      </c>
      <c r="P153" s="91">
        <v>3147.64</v>
      </c>
      <c r="Q153" s="91">
        <f t="shared" si="48"/>
        <v>-7</v>
      </c>
      <c r="R153" s="95" t="s">
        <v>217</v>
      </c>
      <c r="S153" s="91">
        <f>P153*0.05</f>
        <v>157.382</v>
      </c>
      <c r="T153" s="91">
        <v>248</v>
      </c>
      <c r="U153" s="91">
        <v>281</v>
      </c>
      <c r="V153" s="91">
        <v>185</v>
      </c>
      <c r="W153" s="91">
        <v>14600.61</v>
      </c>
      <c r="X153" s="91">
        <f t="shared" si="49"/>
        <v>-63</v>
      </c>
      <c r="Y153" s="95" t="s">
        <v>217</v>
      </c>
      <c r="Z153" s="91">
        <f>W153*0.04</f>
        <v>584.0244</v>
      </c>
      <c r="AA153" s="91">
        <v>28</v>
      </c>
      <c r="AB153" s="91">
        <v>33</v>
      </c>
      <c r="AC153" s="91">
        <v>38</v>
      </c>
      <c r="AD153" s="91">
        <v>1235</v>
      </c>
      <c r="AE153" s="91">
        <f t="shared" si="50"/>
        <v>10</v>
      </c>
      <c r="AF153" s="95" t="s">
        <v>216</v>
      </c>
      <c r="AG153" s="91">
        <f>AD153*0.08</f>
        <v>98.8</v>
      </c>
      <c r="AH153" s="91">
        <v>25</v>
      </c>
      <c r="AI153" s="91">
        <v>30</v>
      </c>
      <c r="AJ153" s="91">
        <v>23</v>
      </c>
      <c r="AK153" s="91">
        <v>478.4</v>
      </c>
      <c r="AL153" s="91">
        <f t="shared" si="51"/>
        <v>-2</v>
      </c>
      <c r="AM153" s="95" t="s">
        <v>217</v>
      </c>
      <c r="AN153" s="91">
        <f t="shared" si="59"/>
        <v>23.92</v>
      </c>
      <c r="AO153" s="91">
        <v>18</v>
      </c>
      <c r="AP153" s="91">
        <v>22</v>
      </c>
      <c r="AQ153" s="91">
        <v>4</v>
      </c>
      <c r="AR153" s="91">
        <v>84</v>
      </c>
      <c r="AS153" s="91">
        <f t="shared" si="52"/>
        <v>-14</v>
      </c>
      <c r="AT153" s="95" t="s">
        <v>217</v>
      </c>
      <c r="AU153" s="91">
        <f>AR153*0.05</f>
        <v>4.2</v>
      </c>
      <c r="AV153" s="91">
        <v>5</v>
      </c>
      <c r="AW153" s="91">
        <v>6</v>
      </c>
      <c r="AX153" s="91">
        <v>2</v>
      </c>
      <c r="AY153" s="91">
        <v>0.16</v>
      </c>
      <c r="AZ153" s="91">
        <f t="shared" si="53"/>
        <v>-3</v>
      </c>
      <c r="BA153" s="95" t="s">
        <v>217</v>
      </c>
      <c r="BB153" s="91">
        <f t="shared" si="60"/>
        <v>0.008</v>
      </c>
      <c r="BC153" s="91">
        <v>15</v>
      </c>
      <c r="BD153" s="91">
        <v>17</v>
      </c>
      <c r="BE153" s="91">
        <v>10</v>
      </c>
      <c r="BF153" s="91">
        <v>295.15</v>
      </c>
      <c r="BG153" s="91">
        <f t="shared" si="55"/>
        <v>-5</v>
      </c>
      <c r="BH153" s="95" t="s">
        <v>217</v>
      </c>
      <c r="BI153" s="91">
        <f>BF153*0.04</f>
        <v>11.806</v>
      </c>
      <c r="BJ153" s="91">
        <f>BG153*1</f>
        <v>-5</v>
      </c>
      <c r="BK153" s="101">
        <f t="shared" si="56"/>
        <v>1056</v>
      </c>
      <c r="BL153" s="91">
        <f>BJ153</f>
        <v>-5</v>
      </c>
    </row>
    <row r="154" s="159" customFormat="1" customHeight="1" spans="1:64">
      <c r="A154" s="91">
        <v>11109</v>
      </c>
      <c r="B154" s="91" t="s">
        <v>478</v>
      </c>
      <c r="C154" s="91">
        <v>737</v>
      </c>
      <c r="D154" s="91" t="s">
        <v>479</v>
      </c>
      <c r="E154" s="91" t="s">
        <v>215</v>
      </c>
      <c r="F154" s="91">
        <v>67</v>
      </c>
      <c r="G154" s="91">
        <v>81</v>
      </c>
      <c r="H154" s="91">
        <v>159</v>
      </c>
      <c r="I154" s="91">
        <v>4076.65</v>
      </c>
      <c r="J154" s="91">
        <f t="shared" si="47"/>
        <v>92</v>
      </c>
      <c r="K154" s="95" t="s">
        <v>216</v>
      </c>
      <c r="L154" s="91">
        <f>I154*0.06</f>
        <v>244.599</v>
      </c>
      <c r="M154" s="91">
        <v>53</v>
      </c>
      <c r="N154" s="91">
        <v>63</v>
      </c>
      <c r="O154" s="91">
        <v>81</v>
      </c>
      <c r="P154" s="91">
        <v>3131.76</v>
      </c>
      <c r="Q154" s="91">
        <f t="shared" si="48"/>
        <v>28</v>
      </c>
      <c r="R154" s="95" t="s">
        <v>216</v>
      </c>
      <c r="S154" s="91">
        <f>P154*0.07</f>
        <v>219.2232</v>
      </c>
      <c r="T154" s="91">
        <v>72</v>
      </c>
      <c r="U154" s="91">
        <v>87</v>
      </c>
      <c r="V154" s="91">
        <v>59.5</v>
      </c>
      <c r="W154" s="91">
        <v>4635.58</v>
      </c>
      <c r="X154" s="91">
        <f t="shared" si="49"/>
        <v>-12.5</v>
      </c>
      <c r="Y154" s="95" t="s">
        <v>217</v>
      </c>
      <c r="Z154" s="91">
        <f>W154*0.04</f>
        <v>185.4232</v>
      </c>
      <c r="AA154" s="91">
        <v>16</v>
      </c>
      <c r="AB154" s="91">
        <v>20</v>
      </c>
      <c r="AC154" s="91">
        <v>14</v>
      </c>
      <c r="AD154" s="91">
        <v>515</v>
      </c>
      <c r="AE154" s="91">
        <f t="shared" si="50"/>
        <v>-2</v>
      </c>
      <c r="AF154" s="95" t="s">
        <v>217</v>
      </c>
      <c r="AG154" s="91">
        <f>AD154*0.05</f>
        <v>25.75</v>
      </c>
      <c r="AH154" s="91">
        <v>14</v>
      </c>
      <c r="AI154" s="91">
        <v>18</v>
      </c>
      <c r="AJ154" s="91">
        <v>6</v>
      </c>
      <c r="AK154" s="91">
        <v>156.5</v>
      </c>
      <c r="AL154" s="91">
        <f t="shared" si="51"/>
        <v>-8</v>
      </c>
      <c r="AM154" s="95" t="s">
        <v>217</v>
      </c>
      <c r="AN154" s="91">
        <f t="shared" si="59"/>
        <v>7.825</v>
      </c>
      <c r="AO154" s="91">
        <v>14</v>
      </c>
      <c r="AP154" s="91">
        <v>17</v>
      </c>
      <c r="AQ154" s="91">
        <v>24</v>
      </c>
      <c r="AR154" s="91">
        <v>431.5</v>
      </c>
      <c r="AS154" s="91">
        <f t="shared" si="52"/>
        <v>10</v>
      </c>
      <c r="AT154" s="95" t="s">
        <v>216</v>
      </c>
      <c r="AU154" s="91">
        <f>AR154*0.08</f>
        <v>34.52</v>
      </c>
      <c r="AV154" s="91">
        <v>7</v>
      </c>
      <c r="AW154" s="91">
        <v>8</v>
      </c>
      <c r="AX154" s="91">
        <v>4</v>
      </c>
      <c r="AY154" s="91">
        <v>136.66</v>
      </c>
      <c r="AZ154" s="91">
        <f t="shared" si="53"/>
        <v>-3</v>
      </c>
      <c r="BA154" s="95" t="s">
        <v>217</v>
      </c>
      <c r="BB154" s="91">
        <f t="shared" si="60"/>
        <v>6.833</v>
      </c>
      <c r="BC154" s="91">
        <v>20</v>
      </c>
      <c r="BD154" s="91">
        <v>25</v>
      </c>
      <c r="BE154" s="91">
        <v>52</v>
      </c>
      <c r="BF154" s="91">
        <v>1531.37</v>
      </c>
      <c r="BG154" s="91">
        <f t="shared" si="55"/>
        <v>32</v>
      </c>
      <c r="BH154" s="95" t="s">
        <v>216</v>
      </c>
      <c r="BI154" s="91">
        <f>BF154*0.06</f>
        <v>91.8822</v>
      </c>
      <c r="BJ154" s="91"/>
      <c r="BK154" s="101">
        <f t="shared" si="56"/>
        <v>816</v>
      </c>
      <c r="BL154" s="91"/>
    </row>
    <row r="155" s="159" customFormat="1" customHeight="1" spans="1:64">
      <c r="A155" s="91">
        <v>11117</v>
      </c>
      <c r="B155" s="91" t="s">
        <v>480</v>
      </c>
      <c r="C155" s="91">
        <v>102478</v>
      </c>
      <c r="D155" s="91" t="s">
        <v>481</v>
      </c>
      <c r="E155" s="91" t="s">
        <v>215</v>
      </c>
      <c r="F155" s="91">
        <v>37</v>
      </c>
      <c r="G155" s="91">
        <v>45</v>
      </c>
      <c r="H155" s="91">
        <v>26</v>
      </c>
      <c r="I155" s="91">
        <v>647.96</v>
      </c>
      <c r="J155" s="91">
        <f t="shared" si="47"/>
        <v>-11</v>
      </c>
      <c r="K155" s="95" t="s">
        <v>217</v>
      </c>
      <c r="L155" s="91">
        <f>I155*0.04</f>
        <v>25.9184</v>
      </c>
      <c r="M155" s="91">
        <v>23</v>
      </c>
      <c r="N155" s="91">
        <v>27</v>
      </c>
      <c r="O155" s="91">
        <v>9</v>
      </c>
      <c r="P155" s="91">
        <v>261.62</v>
      </c>
      <c r="Q155" s="91">
        <f t="shared" si="48"/>
        <v>-14</v>
      </c>
      <c r="R155" s="95" t="s">
        <v>217</v>
      </c>
      <c r="S155" s="91">
        <f>P155*0.05</f>
        <v>13.081</v>
      </c>
      <c r="T155" s="91">
        <v>37</v>
      </c>
      <c r="U155" s="91">
        <v>44</v>
      </c>
      <c r="V155" s="91">
        <v>9</v>
      </c>
      <c r="W155" s="91">
        <v>635.6</v>
      </c>
      <c r="X155" s="91">
        <f t="shared" si="49"/>
        <v>-28</v>
      </c>
      <c r="Y155" s="95" t="s">
        <v>217</v>
      </c>
      <c r="Z155" s="91">
        <f>W155*0.04</f>
        <v>25.424</v>
      </c>
      <c r="AA155" s="91">
        <v>10</v>
      </c>
      <c r="AB155" s="91">
        <v>12</v>
      </c>
      <c r="AC155" s="91">
        <v>5</v>
      </c>
      <c r="AD155" s="91">
        <v>168</v>
      </c>
      <c r="AE155" s="91">
        <f t="shared" si="50"/>
        <v>-5</v>
      </c>
      <c r="AF155" s="95" t="s">
        <v>217</v>
      </c>
      <c r="AG155" s="91">
        <f>AD155*0.05</f>
        <v>8.4</v>
      </c>
      <c r="AH155" s="91">
        <v>11</v>
      </c>
      <c r="AI155" s="91">
        <v>13</v>
      </c>
      <c r="AJ155" s="91">
        <v>0</v>
      </c>
      <c r="AK155" s="91">
        <v>0</v>
      </c>
      <c r="AL155" s="91">
        <f t="shared" si="51"/>
        <v>-11</v>
      </c>
      <c r="AM155" s="95" t="s">
        <v>217</v>
      </c>
      <c r="AN155" s="91">
        <f t="shared" si="59"/>
        <v>0</v>
      </c>
      <c r="AO155" s="91">
        <v>19</v>
      </c>
      <c r="AP155" s="91">
        <v>23</v>
      </c>
      <c r="AQ155" s="91">
        <v>5</v>
      </c>
      <c r="AR155" s="91">
        <v>69.73</v>
      </c>
      <c r="AS155" s="91">
        <f t="shared" si="52"/>
        <v>-14</v>
      </c>
      <c r="AT155" s="95" t="s">
        <v>217</v>
      </c>
      <c r="AU155" s="91">
        <f>AR155*0.05</f>
        <v>3.4865</v>
      </c>
      <c r="AV155" s="91">
        <v>3</v>
      </c>
      <c r="AW155" s="91">
        <v>4</v>
      </c>
      <c r="AX155" s="91">
        <v>0</v>
      </c>
      <c r="AY155" s="91">
        <v>0</v>
      </c>
      <c r="AZ155" s="91">
        <f t="shared" si="53"/>
        <v>-3</v>
      </c>
      <c r="BA155" s="95" t="s">
        <v>217</v>
      </c>
      <c r="BB155" s="91">
        <f t="shared" si="60"/>
        <v>0</v>
      </c>
      <c r="BC155" s="91">
        <v>8</v>
      </c>
      <c r="BD155" s="91">
        <v>10</v>
      </c>
      <c r="BE155" s="91">
        <v>4</v>
      </c>
      <c r="BF155" s="91">
        <v>116.6</v>
      </c>
      <c r="BG155" s="91">
        <f t="shared" si="55"/>
        <v>-4</v>
      </c>
      <c r="BH155" s="95" t="s">
        <v>217</v>
      </c>
      <c r="BI155" s="91">
        <f>BF155*0.04</f>
        <v>4.664</v>
      </c>
      <c r="BJ155" s="91">
        <f>BG155*1</f>
        <v>-4</v>
      </c>
      <c r="BK155" s="101">
        <f t="shared" si="56"/>
        <v>81</v>
      </c>
      <c r="BL155" s="91">
        <f>BJ155</f>
        <v>-4</v>
      </c>
    </row>
    <row r="156" s="159" customFormat="1" customHeight="1" spans="1:64">
      <c r="A156" s="91">
        <v>11120</v>
      </c>
      <c r="B156" s="91" t="s">
        <v>482</v>
      </c>
      <c r="C156" s="91">
        <v>114685</v>
      </c>
      <c r="D156" s="91" t="s">
        <v>248</v>
      </c>
      <c r="E156" s="91" t="s">
        <v>220</v>
      </c>
      <c r="F156" s="91">
        <v>24</v>
      </c>
      <c r="G156" s="91">
        <v>29</v>
      </c>
      <c r="H156" s="91">
        <v>14</v>
      </c>
      <c r="I156" s="91">
        <v>333.12</v>
      </c>
      <c r="J156" s="91">
        <f t="shared" si="47"/>
        <v>-10</v>
      </c>
      <c r="K156" s="95" t="s">
        <v>217</v>
      </c>
      <c r="L156" s="91">
        <f>I156*0.04</f>
        <v>13.3248</v>
      </c>
      <c r="M156" s="91">
        <v>15</v>
      </c>
      <c r="N156" s="91">
        <v>17</v>
      </c>
      <c r="O156" s="91">
        <v>18</v>
      </c>
      <c r="P156" s="91">
        <v>547.1</v>
      </c>
      <c r="Q156" s="91">
        <f t="shared" si="48"/>
        <v>3</v>
      </c>
      <c r="R156" s="95" t="s">
        <v>216</v>
      </c>
      <c r="S156" s="91">
        <f>P156*0.07</f>
        <v>38.297</v>
      </c>
      <c r="T156" s="91">
        <v>24</v>
      </c>
      <c r="U156" s="91">
        <v>28</v>
      </c>
      <c r="V156" s="91">
        <v>7</v>
      </c>
      <c r="W156" s="91">
        <v>777.04</v>
      </c>
      <c r="X156" s="91">
        <f t="shared" si="49"/>
        <v>-17</v>
      </c>
      <c r="Y156" s="95" t="s">
        <v>217</v>
      </c>
      <c r="Z156" s="91">
        <f>W156*0.04</f>
        <v>31.0816</v>
      </c>
      <c r="AA156" s="91">
        <v>3</v>
      </c>
      <c r="AB156" s="91">
        <v>4</v>
      </c>
      <c r="AC156" s="91">
        <v>0</v>
      </c>
      <c r="AD156" s="91">
        <v>0</v>
      </c>
      <c r="AE156" s="91">
        <f t="shared" si="50"/>
        <v>-3</v>
      </c>
      <c r="AF156" s="95" t="s">
        <v>217</v>
      </c>
      <c r="AG156" s="91">
        <f>AD156*0.05</f>
        <v>0</v>
      </c>
      <c r="AH156" s="91">
        <v>9</v>
      </c>
      <c r="AI156" s="91">
        <v>9</v>
      </c>
      <c r="AJ156" s="91">
        <v>7</v>
      </c>
      <c r="AK156" s="91">
        <v>149.5</v>
      </c>
      <c r="AL156" s="91">
        <f t="shared" si="51"/>
        <v>-2</v>
      </c>
      <c r="AM156" s="95" t="s">
        <v>217</v>
      </c>
      <c r="AN156" s="91">
        <f t="shared" si="59"/>
        <v>7.475</v>
      </c>
      <c r="AO156" s="91">
        <v>8</v>
      </c>
      <c r="AP156" s="91">
        <v>10</v>
      </c>
      <c r="AQ156" s="91">
        <v>0</v>
      </c>
      <c r="AR156" s="91">
        <v>0</v>
      </c>
      <c r="AS156" s="91">
        <f t="shared" si="52"/>
        <v>-8</v>
      </c>
      <c r="AT156" s="95" t="s">
        <v>217</v>
      </c>
      <c r="AU156" s="91">
        <f>AR156*0.05</f>
        <v>0</v>
      </c>
      <c r="AV156" s="91">
        <v>4</v>
      </c>
      <c r="AW156" s="91">
        <v>5</v>
      </c>
      <c r="AX156" s="91">
        <v>0</v>
      </c>
      <c r="AY156" s="91">
        <v>0</v>
      </c>
      <c r="AZ156" s="91">
        <f t="shared" si="53"/>
        <v>-4</v>
      </c>
      <c r="BA156" s="95" t="s">
        <v>217</v>
      </c>
      <c r="BB156" s="91">
        <f t="shared" si="60"/>
        <v>0</v>
      </c>
      <c r="BC156" s="91">
        <v>11</v>
      </c>
      <c r="BD156" s="91">
        <v>13</v>
      </c>
      <c r="BE156" s="91">
        <v>2</v>
      </c>
      <c r="BF156" s="91">
        <v>51.72</v>
      </c>
      <c r="BG156" s="91">
        <f t="shared" si="55"/>
        <v>-9</v>
      </c>
      <c r="BH156" s="95" t="s">
        <v>217</v>
      </c>
      <c r="BI156" s="91">
        <f>BF156*0.04</f>
        <v>2.0688</v>
      </c>
      <c r="BJ156" s="91">
        <f>BG156*1</f>
        <v>-9</v>
      </c>
      <c r="BK156" s="101">
        <f t="shared" si="56"/>
        <v>92</v>
      </c>
      <c r="BL156" s="91">
        <f>BJ156</f>
        <v>-9</v>
      </c>
    </row>
    <row r="157" s="159" customFormat="1" customHeight="1" spans="1:64">
      <c r="A157" s="91">
        <v>10613</v>
      </c>
      <c r="B157" s="91" t="s">
        <v>483</v>
      </c>
      <c r="C157" s="91">
        <v>307</v>
      </c>
      <c r="D157" s="91" t="s">
        <v>250</v>
      </c>
      <c r="E157" s="91" t="s">
        <v>220</v>
      </c>
      <c r="F157" s="91">
        <v>74</v>
      </c>
      <c r="G157" s="91">
        <v>86</v>
      </c>
      <c r="H157" s="91">
        <v>63</v>
      </c>
      <c r="I157" s="91">
        <v>1547.61</v>
      </c>
      <c r="J157" s="91">
        <f t="shared" si="47"/>
        <v>-11</v>
      </c>
      <c r="K157" s="95" t="s">
        <v>217</v>
      </c>
      <c r="L157" s="91">
        <f>I157*0.04</f>
        <v>61.9044</v>
      </c>
      <c r="M157" s="91">
        <v>58</v>
      </c>
      <c r="N157" s="91">
        <v>67</v>
      </c>
      <c r="O157" s="91">
        <v>41</v>
      </c>
      <c r="P157" s="91">
        <v>1320.9</v>
      </c>
      <c r="Q157" s="91">
        <f t="shared" si="48"/>
        <v>-17</v>
      </c>
      <c r="R157" s="95" t="s">
        <v>217</v>
      </c>
      <c r="S157" s="91">
        <f>P157*0.05</f>
        <v>66.045</v>
      </c>
      <c r="T157" s="91">
        <v>210</v>
      </c>
      <c r="U157" s="91">
        <v>235</v>
      </c>
      <c r="V157" s="91">
        <v>142</v>
      </c>
      <c r="W157" s="91">
        <v>11466.18</v>
      </c>
      <c r="X157" s="91">
        <f t="shared" si="49"/>
        <v>-68</v>
      </c>
      <c r="Y157" s="95" t="s">
        <v>217</v>
      </c>
      <c r="Z157" s="91">
        <f>W157*0.04</f>
        <v>458.6472</v>
      </c>
      <c r="AA157" s="91">
        <v>22</v>
      </c>
      <c r="AB157" s="91">
        <v>29</v>
      </c>
      <c r="AC157" s="91">
        <v>11</v>
      </c>
      <c r="AD157" s="91">
        <v>371</v>
      </c>
      <c r="AE157" s="91">
        <f t="shared" si="50"/>
        <v>-11</v>
      </c>
      <c r="AF157" s="95" t="s">
        <v>217</v>
      </c>
      <c r="AG157" s="91">
        <f>AD157*0.05</f>
        <v>18.55</v>
      </c>
      <c r="AH157" s="91">
        <v>20</v>
      </c>
      <c r="AI157" s="91">
        <v>26</v>
      </c>
      <c r="AJ157" s="91">
        <v>22</v>
      </c>
      <c r="AK157" s="91">
        <v>448.5</v>
      </c>
      <c r="AL157" s="91">
        <f t="shared" si="51"/>
        <v>2</v>
      </c>
      <c r="AM157" s="95" t="s">
        <v>221</v>
      </c>
      <c r="AN157" s="91">
        <f>AK157*0.06</f>
        <v>26.91</v>
      </c>
      <c r="AO157" s="91">
        <v>15</v>
      </c>
      <c r="AP157" s="91">
        <v>17</v>
      </c>
      <c r="AQ157" s="91">
        <v>20</v>
      </c>
      <c r="AR157" s="91">
        <v>337.58</v>
      </c>
      <c r="AS157" s="91">
        <f t="shared" si="52"/>
        <v>5</v>
      </c>
      <c r="AT157" s="95" t="s">
        <v>216</v>
      </c>
      <c r="AU157" s="91">
        <f>AR157*0.08</f>
        <v>27.0064</v>
      </c>
      <c r="AV157" s="91">
        <v>5</v>
      </c>
      <c r="AW157" s="91">
        <v>6</v>
      </c>
      <c r="AX157" s="91">
        <v>4</v>
      </c>
      <c r="AY157" s="91">
        <v>0.28</v>
      </c>
      <c r="AZ157" s="91">
        <f t="shared" si="53"/>
        <v>-1</v>
      </c>
      <c r="BA157" s="95" t="s">
        <v>217</v>
      </c>
      <c r="BB157" s="91">
        <f t="shared" si="60"/>
        <v>0.014</v>
      </c>
      <c r="BC157" s="91">
        <v>11</v>
      </c>
      <c r="BD157" s="91">
        <v>15</v>
      </c>
      <c r="BE157" s="91">
        <v>15</v>
      </c>
      <c r="BF157" s="91">
        <v>393.13</v>
      </c>
      <c r="BG157" s="91">
        <f t="shared" si="55"/>
        <v>4</v>
      </c>
      <c r="BH157" s="95" t="s">
        <v>216</v>
      </c>
      <c r="BI157" s="91">
        <f>BF157*0.06</f>
        <v>23.5878</v>
      </c>
      <c r="BJ157" s="91"/>
      <c r="BK157" s="101">
        <f t="shared" si="56"/>
        <v>683</v>
      </c>
      <c r="BL157" s="91"/>
    </row>
    <row r="158" s="159" customFormat="1" customHeight="1" spans="1:64">
      <c r="A158" s="91">
        <v>10902</v>
      </c>
      <c r="B158" s="91" t="s">
        <v>484</v>
      </c>
      <c r="C158" s="91">
        <v>307</v>
      </c>
      <c r="D158" s="91" t="s">
        <v>250</v>
      </c>
      <c r="E158" s="91" t="s">
        <v>220</v>
      </c>
      <c r="F158" s="91"/>
      <c r="G158" s="91"/>
      <c r="H158" s="91">
        <v>1</v>
      </c>
      <c r="I158" s="91">
        <v>25.5</v>
      </c>
      <c r="J158" s="91">
        <f t="shared" si="47"/>
        <v>1</v>
      </c>
      <c r="K158" s="95" t="s">
        <v>227</v>
      </c>
      <c r="L158" s="91">
        <f>I158*0.04</f>
        <v>1.02</v>
      </c>
      <c r="M158" s="91"/>
      <c r="N158" s="91"/>
      <c r="O158" s="91">
        <v>1</v>
      </c>
      <c r="P158" s="91">
        <v>18</v>
      </c>
      <c r="Q158" s="91">
        <f t="shared" si="48"/>
        <v>1</v>
      </c>
      <c r="R158" s="95" t="s">
        <v>227</v>
      </c>
      <c r="S158" s="91">
        <f>P158*0.05</f>
        <v>0.9</v>
      </c>
      <c r="T158" s="91"/>
      <c r="U158" s="91"/>
      <c r="V158" s="91">
        <v>0</v>
      </c>
      <c r="W158" s="91">
        <v>0</v>
      </c>
      <c r="X158" s="91">
        <f t="shared" si="49"/>
        <v>0</v>
      </c>
      <c r="Y158" s="95" t="s">
        <v>227</v>
      </c>
      <c r="Z158" s="91">
        <f>W158*0.04</f>
        <v>0</v>
      </c>
      <c r="AA158" s="91"/>
      <c r="AB158" s="91"/>
      <c r="AC158" s="91">
        <v>0</v>
      </c>
      <c r="AD158" s="91">
        <v>0</v>
      </c>
      <c r="AE158" s="91">
        <f t="shared" si="50"/>
        <v>0</v>
      </c>
      <c r="AF158" s="95" t="s">
        <v>227</v>
      </c>
      <c r="AG158" s="91">
        <f>AD158*0.05</f>
        <v>0</v>
      </c>
      <c r="AH158" s="91"/>
      <c r="AI158" s="91"/>
      <c r="AJ158" s="91">
        <v>0</v>
      </c>
      <c r="AK158" s="91">
        <v>0</v>
      </c>
      <c r="AL158" s="91">
        <f t="shared" si="51"/>
        <v>0</v>
      </c>
      <c r="AM158" s="95" t="s">
        <v>227</v>
      </c>
      <c r="AN158" s="91">
        <f>AK158*0.05</f>
        <v>0</v>
      </c>
      <c r="AO158" s="91"/>
      <c r="AP158" s="91"/>
      <c r="AQ158" s="91">
        <v>0</v>
      </c>
      <c r="AR158" s="91">
        <v>0</v>
      </c>
      <c r="AS158" s="91">
        <f t="shared" si="52"/>
        <v>0</v>
      </c>
      <c r="AT158" s="95" t="s">
        <v>227</v>
      </c>
      <c r="AU158" s="91">
        <f>AR158*0.05</f>
        <v>0</v>
      </c>
      <c r="AV158" s="91"/>
      <c r="AW158" s="91"/>
      <c r="AX158" s="91">
        <v>0</v>
      </c>
      <c r="AY158" s="91">
        <v>0</v>
      </c>
      <c r="AZ158" s="91">
        <f t="shared" si="53"/>
        <v>0</v>
      </c>
      <c r="BA158" s="95" t="s">
        <v>227</v>
      </c>
      <c r="BB158" s="91">
        <f>AY158*0.05</f>
        <v>0</v>
      </c>
      <c r="BC158" s="91"/>
      <c r="BD158" s="91"/>
      <c r="BE158" s="91">
        <v>0</v>
      </c>
      <c r="BF158" s="91">
        <v>0</v>
      </c>
      <c r="BG158" s="91">
        <f t="shared" si="55"/>
        <v>0</v>
      </c>
      <c r="BH158" s="95" t="s">
        <v>227</v>
      </c>
      <c r="BI158" s="91">
        <f>BF158*0.04</f>
        <v>0</v>
      </c>
      <c r="BJ158" s="91"/>
      <c r="BK158" s="101">
        <f t="shared" si="56"/>
        <v>2</v>
      </c>
      <c r="BL158" s="91"/>
    </row>
    <row r="159" s="159" customFormat="1" customHeight="1" spans="1:64">
      <c r="A159" s="91">
        <v>10890</v>
      </c>
      <c r="B159" s="91" t="s">
        <v>485</v>
      </c>
      <c r="C159" s="91">
        <v>307</v>
      </c>
      <c r="D159" s="91" t="s">
        <v>250</v>
      </c>
      <c r="E159" s="91" t="s">
        <v>220</v>
      </c>
      <c r="F159" s="91"/>
      <c r="G159" s="91"/>
      <c r="H159" s="91">
        <v>1</v>
      </c>
      <c r="I159" s="91">
        <v>28</v>
      </c>
      <c r="J159" s="91">
        <f t="shared" si="47"/>
        <v>1</v>
      </c>
      <c r="K159" s="95" t="s">
        <v>227</v>
      </c>
      <c r="L159" s="91">
        <f>I159*0.04</f>
        <v>1.12</v>
      </c>
      <c r="M159" s="91"/>
      <c r="N159" s="91"/>
      <c r="O159" s="91">
        <v>0</v>
      </c>
      <c r="P159" s="91">
        <v>0</v>
      </c>
      <c r="Q159" s="91">
        <f t="shared" si="48"/>
        <v>0</v>
      </c>
      <c r="R159" s="95" t="s">
        <v>227</v>
      </c>
      <c r="S159" s="91">
        <f>P159*0.05</f>
        <v>0</v>
      </c>
      <c r="T159" s="91"/>
      <c r="U159" s="91"/>
      <c r="V159" s="91">
        <v>0</v>
      </c>
      <c r="W159" s="91">
        <v>0</v>
      </c>
      <c r="X159" s="91">
        <f t="shared" si="49"/>
        <v>0</v>
      </c>
      <c r="Y159" s="95" t="s">
        <v>227</v>
      </c>
      <c r="Z159" s="91">
        <f>W159*0.04</f>
        <v>0</v>
      </c>
      <c r="AA159" s="91"/>
      <c r="AB159" s="91"/>
      <c r="AC159" s="91">
        <v>0</v>
      </c>
      <c r="AD159" s="91">
        <v>0</v>
      </c>
      <c r="AE159" s="91">
        <f t="shared" si="50"/>
        <v>0</v>
      </c>
      <c r="AF159" s="95" t="s">
        <v>227</v>
      </c>
      <c r="AG159" s="91">
        <f>AD159*0.05</f>
        <v>0</v>
      </c>
      <c r="AH159" s="91"/>
      <c r="AI159" s="91"/>
      <c r="AJ159" s="91">
        <v>0</v>
      </c>
      <c r="AK159" s="91">
        <v>0</v>
      </c>
      <c r="AL159" s="91">
        <f t="shared" si="51"/>
        <v>0</v>
      </c>
      <c r="AM159" s="95" t="s">
        <v>227</v>
      </c>
      <c r="AN159" s="91">
        <f>AK159*0.05</f>
        <v>0</v>
      </c>
      <c r="AO159" s="91"/>
      <c r="AP159" s="91"/>
      <c r="AQ159" s="91">
        <v>0</v>
      </c>
      <c r="AR159" s="91">
        <v>0</v>
      </c>
      <c r="AS159" s="91">
        <f t="shared" si="52"/>
        <v>0</v>
      </c>
      <c r="AT159" s="95" t="s">
        <v>227</v>
      </c>
      <c r="AU159" s="91">
        <f>AR159*0.05</f>
        <v>0</v>
      </c>
      <c r="AV159" s="91"/>
      <c r="AW159" s="91"/>
      <c r="AX159" s="91">
        <v>0</v>
      </c>
      <c r="AY159" s="91">
        <v>0</v>
      </c>
      <c r="AZ159" s="91">
        <f t="shared" si="53"/>
        <v>0</v>
      </c>
      <c r="BA159" s="95" t="s">
        <v>227</v>
      </c>
      <c r="BB159" s="91">
        <f>AY159*0.05</f>
        <v>0</v>
      </c>
      <c r="BC159" s="91"/>
      <c r="BD159" s="91"/>
      <c r="BE159" s="91">
        <v>0</v>
      </c>
      <c r="BF159" s="91">
        <v>0</v>
      </c>
      <c r="BG159" s="91">
        <f t="shared" si="55"/>
        <v>0</v>
      </c>
      <c r="BH159" s="95" t="s">
        <v>227</v>
      </c>
      <c r="BI159" s="91">
        <f>BF159*0.04</f>
        <v>0</v>
      </c>
      <c r="BJ159" s="91"/>
      <c r="BK159" s="101">
        <f t="shared" si="56"/>
        <v>1</v>
      </c>
      <c r="BL159" s="91"/>
    </row>
    <row r="160" s="159" customFormat="1" customHeight="1" spans="1:64">
      <c r="A160" s="91">
        <v>10893</v>
      </c>
      <c r="B160" s="91" t="s">
        <v>486</v>
      </c>
      <c r="C160" s="91">
        <v>743</v>
      </c>
      <c r="D160" s="91" t="s">
        <v>487</v>
      </c>
      <c r="E160" s="91" t="s">
        <v>220</v>
      </c>
      <c r="F160" s="91">
        <v>73</v>
      </c>
      <c r="G160" s="91">
        <v>87</v>
      </c>
      <c r="H160" s="91">
        <v>23</v>
      </c>
      <c r="I160" s="91">
        <v>602.67</v>
      </c>
      <c r="J160" s="91">
        <f t="shared" si="47"/>
        <v>-50</v>
      </c>
      <c r="K160" s="95" t="s">
        <v>217</v>
      </c>
      <c r="L160" s="91">
        <f>I160*0.04</f>
        <v>24.1068</v>
      </c>
      <c r="M160" s="91">
        <v>33</v>
      </c>
      <c r="N160" s="91">
        <v>40</v>
      </c>
      <c r="O160" s="91">
        <v>11</v>
      </c>
      <c r="P160" s="91">
        <v>282.25</v>
      </c>
      <c r="Q160" s="91">
        <f t="shared" si="48"/>
        <v>-22</v>
      </c>
      <c r="R160" s="95" t="s">
        <v>217</v>
      </c>
      <c r="S160" s="91">
        <f>P160*0.05</f>
        <v>14.1125</v>
      </c>
      <c r="T160" s="91">
        <v>80</v>
      </c>
      <c r="U160" s="91">
        <v>96</v>
      </c>
      <c r="V160" s="91">
        <v>20</v>
      </c>
      <c r="W160" s="91">
        <v>1835.8</v>
      </c>
      <c r="X160" s="91">
        <f t="shared" si="49"/>
        <v>-60</v>
      </c>
      <c r="Y160" s="95" t="s">
        <v>217</v>
      </c>
      <c r="Z160" s="91">
        <f>W160*0.04</f>
        <v>73.432</v>
      </c>
      <c r="AA160" s="91">
        <v>14</v>
      </c>
      <c r="AB160" s="91">
        <v>17</v>
      </c>
      <c r="AC160" s="91">
        <v>5</v>
      </c>
      <c r="AD160" s="91">
        <v>168</v>
      </c>
      <c r="AE160" s="91">
        <f t="shared" si="50"/>
        <v>-9</v>
      </c>
      <c r="AF160" s="95" t="s">
        <v>217</v>
      </c>
      <c r="AG160" s="91">
        <f>AD160*0.05</f>
        <v>8.4</v>
      </c>
      <c r="AH160" s="91">
        <v>14</v>
      </c>
      <c r="AI160" s="91">
        <v>16</v>
      </c>
      <c r="AJ160" s="91">
        <v>14</v>
      </c>
      <c r="AK160" s="91">
        <v>299</v>
      </c>
      <c r="AL160" s="91">
        <f t="shared" si="51"/>
        <v>0</v>
      </c>
      <c r="AM160" s="95" t="s">
        <v>221</v>
      </c>
      <c r="AN160" s="91">
        <f>AK160*0.06</f>
        <v>17.94</v>
      </c>
      <c r="AO160" s="91">
        <v>17</v>
      </c>
      <c r="AP160" s="91">
        <v>21</v>
      </c>
      <c r="AQ160" s="91">
        <v>20</v>
      </c>
      <c r="AR160" s="91">
        <v>373.5</v>
      </c>
      <c r="AS160" s="91">
        <f t="shared" si="52"/>
        <v>3</v>
      </c>
      <c r="AT160" s="95" t="s">
        <v>221</v>
      </c>
      <c r="AU160" s="91">
        <f>AR160*0.06</f>
        <v>22.41</v>
      </c>
      <c r="AV160" s="91">
        <v>6</v>
      </c>
      <c r="AW160" s="91">
        <v>7</v>
      </c>
      <c r="AX160" s="91">
        <v>0</v>
      </c>
      <c r="AY160" s="91">
        <v>0</v>
      </c>
      <c r="AZ160" s="91">
        <f t="shared" si="53"/>
        <v>-6</v>
      </c>
      <c r="BA160" s="95" t="s">
        <v>217</v>
      </c>
      <c r="BB160" s="91">
        <f t="shared" ref="BB160:BB166" si="61">AY160*0.05</f>
        <v>0</v>
      </c>
      <c r="BC160" s="91">
        <v>12</v>
      </c>
      <c r="BD160" s="91">
        <v>14</v>
      </c>
      <c r="BE160" s="91">
        <v>18</v>
      </c>
      <c r="BF160" s="91">
        <v>598.31</v>
      </c>
      <c r="BG160" s="91">
        <f t="shared" si="55"/>
        <v>6</v>
      </c>
      <c r="BH160" s="95" t="s">
        <v>216</v>
      </c>
      <c r="BI160" s="91">
        <f>BF160*0.06</f>
        <v>35.8986</v>
      </c>
      <c r="BJ160" s="91"/>
      <c r="BK160" s="101">
        <f t="shared" si="56"/>
        <v>196</v>
      </c>
      <c r="BL160" s="91"/>
    </row>
    <row r="161" s="159" customFormat="1" customHeight="1" spans="1:64">
      <c r="A161" s="91">
        <v>11012</v>
      </c>
      <c r="B161" s="91" t="s">
        <v>488</v>
      </c>
      <c r="C161" s="91">
        <v>107728</v>
      </c>
      <c r="D161" s="91" t="s">
        <v>489</v>
      </c>
      <c r="E161" s="91" t="s">
        <v>215</v>
      </c>
      <c r="F161" s="91">
        <v>28</v>
      </c>
      <c r="G161" s="91">
        <v>33</v>
      </c>
      <c r="H161" s="91">
        <v>37</v>
      </c>
      <c r="I161" s="91">
        <v>958.8</v>
      </c>
      <c r="J161" s="91">
        <f t="shared" si="47"/>
        <v>9</v>
      </c>
      <c r="K161" s="95" t="s">
        <v>216</v>
      </c>
      <c r="L161" s="91">
        <f t="shared" ref="L161:L167" si="62">I161*0.06</f>
        <v>57.528</v>
      </c>
      <c r="M161" s="91">
        <v>25</v>
      </c>
      <c r="N161" s="91">
        <v>30</v>
      </c>
      <c r="O161" s="91">
        <v>28</v>
      </c>
      <c r="P161" s="91">
        <v>1123.68</v>
      </c>
      <c r="Q161" s="91">
        <f t="shared" si="48"/>
        <v>3</v>
      </c>
      <c r="R161" s="95" t="s">
        <v>221</v>
      </c>
      <c r="S161" s="91">
        <f>P161*0.06</f>
        <v>67.4208</v>
      </c>
      <c r="T161" s="91">
        <v>47</v>
      </c>
      <c r="U161" s="91">
        <v>57</v>
      </c>
      <c r="V161" s="91">
        <v>17</v>
      </c>
      <c r="W161" s="91">
        <v>993.47</v>
      </c>
      <c r="X161" s="91">
        <f t="shared" si="49"/>
        <v>-30</v>
      </c>
      <c r="Y161" s="95" t="s">
        <v>217</v>
      </c>
      <c r="Z161" s="91">
        <f>W161*0.04</f>
        <v>39.7388</v>
      </c>
      <c r="AA161" s="91">
        <v>8</v>
      </c>
      <c r="AB161" s="91">
        <v>10</v>
      </c>
      <c r="AC161" s="91">
        <v>1</v>
      </c>
      <c r="AD161" s="91">
        <v>32.5</v>
      </c>
      <c r="AE161" s="91">
        <f t="shared" si="50"/>
        <v>-7</v>
      </c>
      <c r="AF161" s="95" t="s">
        <v>217</v>
      </c>
      <c r="AG161" s="91">
        <f>AD161*0.05</f>
        <v>1.625</v>
      </c>
      <c r="AH161" s="91">
        <v>11</v>
      </c>
      <c r="AI161" s="91">
        <v>13</v>
      </c>
      <c r="AJ161" s="91">
        <v>0</v>
      </c>
      <c r="AK161" s="91">
        <v>0</v>
      </c>
      <c r="AL161" s="91">
        <f t="shared" si="51"/>
        <v>-11</v>
      </c>
      <c r="AM161" s="95" t="s">
        <v>217</v>
      </c>
      <c r="AN161" s="91">
        <f t="shared" ref="AN161:AN179" si="63">AK161*0.05</f>
        <v>0</v>
      </c>
      <c r="AO161" s="91">
        <v>11</v>
      </c>
      <c r="AP161" s="91">
        <v>13</v>
      </c>
      <c r="AQ161" s="91">
        <v>7</v>
      </c>
      <c r="AR161" s="91">
        <v>104.43</v>
      </c>
      <c r="AS161" s="91">
        <f t="shared" si="52"/>
        <v>-4</v>
      </c>
      <c r="AT161" s="95" t="s">
        <v>217</v>
      </c>
      <c r="AU161" s="91">
        <f>AR161*0.05</f>
        <v>5.2215</v>
      </c>
      <c r="AV161" s="91">
        <v>4</v>
      </c>
      <c r="AW161" s="91">
        <v>5</v>
      </c>
      <c r="AX161" s="91">
        <v>0</v>
      </c>
      <c r="AY161" s="91">
        <v>0</v>
      </c>
      <c r="AZ161" s="91">
        <f t="shared" si="53"/>
        <v>-4</v>
      </c>
      <c r="BA161" s="95" t="s">
        <v>217</v>
      </c>
      <c r="BB161" s="91">
        <f t="shared" si="61"/>
        <v>0</v>
      </c>
      <c r="BC161" s="91">
        <v>7</v>
      </c>
      <c r="BD161" s="91">
        <v>8</v>
      </c>
      <c r="BE161" s="91">
        <v>4</v>
      </c>
      <c r="BF161" s="91">
        <v>101.91</v>
      </c>
      <c r="BG161" s="91">
        <f t="shared" si="55"/>
        <v>-3</v>
      </c>
      <c r="BH161" s="95" t="s">
        <v>217</v>
      </c>
      <c r="BI161" s="91">
        <f>BF161*0.04</f>
        <v>4.0764</v>
      </c>
      <c r="BJ161" s="91">
        <f>BG161*1</f>
        <v>-3</v>
      </c>
      <c r="BK161" s="101">
        <f t="shared" si="56"/>
        <v>176</v>
      </c>
      <c r="BL161" s="91">
        <f>BJ161</f>
        <v>-3</v>
      </c>
    </row>
    <row r="162" s="159" customFormat="1" customHeight="1" spans="1:64">
      <c r="A162" s="91">
        <v>11051</v>
      </c>
      <c r="B162" s="91" t="s">
        <v>244</v>
      </c>
      <c r="C162" s="91">
        <v>750</v>
      </c>
      <c r="D162" s="91" t="s">
        <v>238</v>
      </c>
      <c r="E162" s="91" t="s">
        <v>220</v>
      </c>
      <c r="F162" s="91">
        <v>64</v>
      </c>
      <c r="G162" s="91">
        <v>77</v>
      </c>
      <c r="H162" s="91">
        <v>97</v>
      </c>
      <c r="I162" s="91">
        <v>2501.23</v>
      </c>
      <c r="J162" s="91">
        <f t="shared" si="47"/>
        <v>33</v>
      </c>
      <c r="K162" s="95" t="s">
        <v>216</v>
      </c>
      <c r="L162" s="91">
        <f t="shared" si="62"/>
        <v>150.0738</v>
      </c>
      <c r="M162" s="91">
        <v>50</v>
      </c>
      <c r="N162" s="91">
        <v>60</v>
      </c>
      <c r="O162" s="91">
        <v>61</v>
      </c>
      <c r="P162" s="91">
        <v>4543.31</v>
      </c>
      <c r="Q162" s="91">
        <f t="shared" si="48"/>
        <v>11</v>
      </c>
      <c r="R162" s="95" t="s">
        <v>216</v>
      </c>
      <c r="S162" s="91">
        <f>P162*0.07</f>
        <v>318.0317</v>
      </c>
      <c r="T162" s="91">
        <v>51</v>
      </c>
      <c r="U162" s="91">
        <v>61</v>
      </c>
      <c r="V162" s="91">
        <v>93</v>
      </c>
      <c r="W162" s="91">
        <v>6726.22</v>
      </c>
      <c r="X162" s="91">
        <f t="shared" si="49"/>
        <v>42</v>
      </c>
      <c r="Y162" s="95" t="s">
        <v>216</v>
      </c>
      <c r="Z162" s="91">
        <f>W162*0.06</f>
        <v>403.5732</v>
      </c>
      <c r="AA162" s="91">
        <v>16</v>
      </c>
      <c r="AB162" s="91">
        <v>19</v>
      </c>
      <c r="AC162" s="91">
        <v>8</v>
      </c>
      <c r="AD162" s="91">
        <v>251</v>
      </c>
      <c r="AE162" s="91">
        <f t="shared" si="50"/>
        <v>-8</v>
      </c>
      <c r="AF162" s="95" t="s">
        <v>217</v>
      </c>
      <c r="AG162" s="91">
        <f>AD162*0.05</f>
        <v>12.55</v>
      </c>
      <c r="AH162" s="91">
        <v>12</v>
      </c>
      <c r="AI162" s="91">
        <v>14</v>
      </c>
      <c r="AJ162" s="91">
        <v>1</v>
      </c>
      <c r="AK162" s="91">
        <v>29.9</v>
      </c>
      <c r="AL162" s="91">
        <f t="shared" si="51"/>
        <v>-11</v>
      </c>
      <c r="AM162" s="95" t="s">
        <v>217</v>
      </c>
      <c r="AN162" s="91">
        <f t="shared" si="63"/>
        <v>1.495</v>
      </c>
      <c r="AO162" s="91">
        <v>14</v>
      </c>
      <c r="AP162" s="91">
        <v>17</v>
      </c>
      <c r="AQ162" s="91">
        <v>26</v>
      </c>
      <c r="AR162" s="91">
        <v>460.53</v>
      </c>
      <c r="AS162" s="91">
        <f t="shared" si="52"/>
        <v>12</v>
      </c>
      <c r="AT162" s="95" t="s">
        <v>216</v>
      </c>
      <c r="AU162" s="91">
        <f>AR162*0.08</f>
        <v>36.8424</v>
      </c>
      <c r="AV162" s="91">
        <v>4</v>
      </c>
      <c r="AW162" s="91">
        <v>4</v>
      </c>
      <c r="AX162" s="91">
        <v>1</v>
      </c>
      <c r="AY162" s="91">
        <v>0.08</v>
      </c>
      <c r="AZ162" s="91">
        <f t="shared" si="53"/>
        <v>-3</v>
      </c>
      <c r="BA162" s="95" t="s">
        <v>217</v>
      </c>
      <c r="BB162" s="91">
        <f t="shared" si="61"/>
        <v>0.004</v>
      </c>
      <c r="BC162" s="91">
        <v>13</v>
      </c>
      <c r="BD162" s="91">
        <v>14</v>
      </c>
      <c r="BE162" s="91">
        <v>33</v>
      </c>
      <c r="BF162" s="91">
        <v>947.79</v>
      </c>
      <c r="BG162" s="91">
        <f t="shared" si="55"/>
        <v>20</v>
      </c>
      <c r="BH162" s="95" t="s">
        <v>216</v>
      </c>
      <c r="BI162" s="91">
        <f>BF162*0.06</f>
        <v>56.8674</v>
      </c>
      <c r="BJ162" s="91"/>
      <c r="BK162" s="101">
        <f t="shared" si="56"/>
        <v>979</v>
      </c>
      <c r="BL162" s="91"/>
    </row>
    <row r="163" s="159" customFormat="1" customHeight="1" spans="1:64">
      <c r="A163" s="91">
        <v>11143</v>
      </c>
      <c r="B163" s="91" t="s">
        <v>490</v>
      </c>
      <c r="C163" s="91">
        <v>545</v>
      </c>
      <c r="D163" s="91" t="s">
        <v>491</v>
      </c>
      <c r="E163" s="91" t="s">
        <v>215</v>
      </c>
      <c r="F163" s="91">
        <v>37</v>
      </c>
      <c r="G163" s="91">
        <v>44</v>
      </c>
      <c r="H163" s="91">
        <v>54</v>
      </c>
      <c r="I163" s="91">
        <v>1310.34</v>
      </c>
      <c r="J163" s="91">
        <f t="shared" si="47"/>
        <v>17</v>
      </c>
      <c r="K163" s="95" t="s">
        <v>216</v>
      </c>
      <c r="L163" s="91">
        <f t="shared" si="62"/>
        <v>78.6204</v>
      </c>
      <c r="M163" s="91">
        <v>23</v>
      </c>
      <c r="N163" s="91">
        <v>27</v>
      </c>
      <c r="O163" s="91">
        <v>30</v>
      </c>
      <c r="P163" s="91">
        <v>955.5</v>
      </c>
      <c r="Q163" s="91">
        <f t="shared" si="48"/>
        <v>7</v>
      </c>
      <c r="R163" s="95" t="s">
        <v>216</v>
      </c>
      <c r="S163" s="91">
        <f>P163*0.07</f>
        <v>66.885</v>
      </c>
      <c r="T163" s="91">
        <v>28</v>
      </c>
      <c r="U163" s="91">
        <v>33</v>
      </c>
      <c r="V163" s="91">
        <v>20</v>
      </c>
      <c r="W163" s="91">
        <v>1624.51</v>
      </c>
      <c r="X163" s="91">
        <f t="shared" si="49"/>
        <v>-8</v>
      </c>
      <c r="Y163" s="95" t="s">
        <v>217</v>
      </c>
      <c r="Z163" s="91">
        <f>W163*0.04</f>
        <v>64.9804</v>
      </c>
      <c r="AA163" s="91">
        <v>10</v>
      </c>
      <c r="AB163" s="91">
        <v>12</v>
      </c>
      <c r="AC163" s="91">
        <v>5</v>
      </c>
      <c r="AD163" s="91">
        <v>194</v>
      </c>
      <c r="AE163" s="91">
        <f t="shared" si="50"/>
        <v>-5</v>
      </c>
      <c r="AF163" s="95" t="s">
        <v>217</v>
      </c>
      <c r="AG163" s="91">
        <f>AD163*0.05</f>
        <v>9.7</v>
      </c>
      <c r="AH163" s="91">
        <v>11</v>
      </c>
      <c r="AI163" s="91">
        <v>12</v>
      </c>
      <c r="AJ163" s="91">
        <v>10</v>
      </c>
      <c r="AK163" s="91">
        <v>221.26</v>
      </c>
      <c r="AL163" s="91">
        <f t="shared" si="51"/>
        <v>-1</v>
      </c>
      <c r="AM163" s="95" t="s">
        <v>217</v>
      </c>
      <c r="AN163" s="91">
        <f t="shared" si="63"/>
        <v>11.063</v>
      </c>
      <c r="AO163" s="91">
        <v>19</v>
      </c>
      <c r="AP163" s="91">
        <v>23</v>
      </c>
      <c r="AQ163" s="91">
        <v>7</v>
      </c>
      <c r="AR163" s="91">
        <v>123.24</v>
      </c>
      <c r="AS163" s="91">
        <f t="shared" si="52"/>
        <v>-12</v>
      </c>
      <c r="AT163" s="95" t="s">
        <v>217</v>
      </c>
      <c r="AU163" s="91">
        <f>AR163*0.05</f>
        <v>6.162</v>
      </c>
      <c r="AV163" s="91">
        <v>3</v>
      </c>
      <c r="AW163" s="91">
        <v>3</v>
      </c>
      <c r="AX163" s="91">
        <v>2</v>
      </c>
      <c r="AY163" s="91">
        <v>0.16</v>
      </c>
      <c r="AZ163" s="91">
        <f t="shared" si="53"/>
        <v>-1</v>
      </c>
      <c r="BA163" s="95" t="s">
        <v>217</v>
      </c>
      <c r="BB163" s="91">
        <f t="shared" si="61"/>
        <v>0.008</v>
      </c>
      <c r="BC163" s="91">
        <v>8</v>
      </c>
      <c r="BD163" s="91">
        <v>10</v>
      </c>
      <c r="BE163" s="91">
        <v>3</v>
      </c>
      <c r="BF163" s="91">
        <v>86.52</v>
      </c>
      <c r="BG163" s="91">
        <f t="shared" si="55"/>
        <v>-5</v>
      </c>
      <c r="BH163" s="95" t="s">
        <v>217</v>
      </c>
      <c r="BI163" s="91">
        <f>BF163*0.04</f>
        <v>3.4608</v>
      </c>
      <c r="BJ163" s="91">
        <f>BG163*1</f>
        <v>-5</v>
      </c>
      <c r="BK163" s="101">
        <f t="shared" si="56"/>
        <v>241</v>
      </c>
      <c r="BL163" s="91">
        <f>BJ163</f>
        <v>-5</v>
      </c>
    </row>
    <row r="164" s="159" customFormat="1" customHeight="1" spans="1:64">
      <c r="A164" s="91">
        <v>11142</v>
      </c>
      <c r="B164" s="91" t="s">
        <v>492</v>
      </c>
      <c r="C164" s="91">
        <v>720</v>
      </c>
      <c r="D164" s="91" t="s">
        <v>364</v>
      </c>
      <c r="E164" s="91" t="s">
        <v>220</v>
      </c>
      <c r="F164" s="91">
        <v>33</v>
      </c>
      <c r="G164" s="91">
        <v>38</v>
      </c>
      <c r="H164" s="91">
        <v>130</v>
      </c>
      <c r="I164" s="91">
        <v>3096.44</v>
      </c>
      <c r="J164" s="91">
        <f t="shared" si="47"/>
        <v>97</v>
      </c>
      <c r="K164" s="95" t="s">
        <v>216</v>
      </c>
      <c r="L164" s="91">
        <f t="shared" si="62"/>
        <v>185.7864</v>
      </c>
      <c r="M164" s="91">
        <v>29</v>
      </c>
      <c r="N164" s="91">
        <v>35</v>
      </c>
      <c r="O164" s="91">
        <v>24</v>
      </c>
      <c r="P164" s="91">
        <v>536.06</v>
      </c>
      <c r="Q164" s="91">
        <f t="shared" si="48"/>
        <v>-5</v>
      </c>
      <c r="R164" s="95" t="s">
        <v>217</v>
      </c>
      <c r="S164" s="91">
        <f>P164*0.05</f>
        <v>26.803</v>
      </c>
      <c r="T164" s="91">
        <v>45</v>
      </c>
      <c r="U164" s="91">
        <v>54</v>
      </c>
      <c r="V164" s="91">
        <v>53.5</v>
      </c>
      <c r="W164" s="91">
        <v>3564.78</v>
      </c>
      <c r="X164" s="91">
        <f t="shared" si="49"/>
        <v>8.5</v>
      </c>
      <c r="Y164" s="95" t="s">
        <v>221</v>
      </c>
      <c r="Z164" s="91">
        <f>W164*0.05</f>
        <v>178.239</v>
      </c>
      <c r="AA164" s="91">
        <v>15</v>
      </c>
      <c r="AB164" s="91">
        <v>18</v>
      </c>
      <c r="AC164" s="91">
        <v>25</v>
      </c>
      <c r="AD164" s="91">
        <v>625.05</v>
      </c>
      <c r="AE164" s="91">
        <f t="shared" si="50"/>
        <v>10</v>
      </c>
      <c r="AF164" s="95" t="s">
        <v>216</v>
      </c>
      <c r="AG164" s="91">
        <f>AD164*0.08</f>
        <v>50.004</v>
      </c>
      <c r="AH164" s="91">
        <v>11</v>
      </c>
      <c r="AI164" s="91">
        <v>13</v>
      </c>
      <c r="AJ164" s="91">
        <v>7.5</v>
      </c>
      <c r="AK164" s="91">
        <v>149.52</v>
      </c>
      <c r="AL164" s="91">
        <f t="shared" si="51"/>
        <v>-3.5</v>
      </c>
      <c r="AM164" s="95" t="s">
        <v>217</v>
      </c>
      <c r="AN164" s="91">
        <f t="shared" si="63"/>
        <v>7.476</v>
      </c>
      <c r="AO164" s="91">
        <v>13</v>
      </c>
      <c r="AP164" s="91">
        <v>16</v>
      </c>
      <c r="AQ164" s="91">
        <v>29</v>
      </c>
      <c r="AR164" s="91">
        <v>518.07</v>
      </c>
      <c r="AS164" s="91">
        <f t="shared" si="52"/>
        <v>16</v>
      </c>
      <c r="AT164" s="95" t="s">
        <v>216</v>
      </c>
      <c r="AU164" s="91">
        <f>AR164*0.08</f>
        <v>41.4456</v>
      </c>
      <c r="AV164" s="91">
        <v>4</v>
      </c>
      <c r="AW164" s="91">
        <v>4</v>
      </c>
      <c r="AX164" s="91">
        <v>0</v>
      </c>
      <c r="AY164" s="91">
        <v>0</v>
      </c>
      <c r="AZ164" s="91">
        <f t="shared" si="53"/>
        <v>-4</v>
      </c>
      <c r="BA164" s="95" t="s">
        <v>217</v>
      </c>
      <c r="BB164" s="91">
        <f t="shared" si="61"/>
        <v>0</v>
      </c>
      <c r="BC164" s="91">
        <v>12</v>
      </c>
      <c r="BD164" s="91">
        <v>14</v>
      </c>
      <c r="BE164" s="91">
        <v>28</v>
      </c>
      <c r="BF164" s="91">
        <v>785.56</v>
      </c>
      <c r="BG164" s="91">
        <f t="shared" si="55"/>
        <v>16</v>
      </c>
      <c r="BH164" s="95" t="s">
        <v>216</v>
      </c>
      <c r="BI164" s="91">
        <f>BF164*0.06</f>
        <v>47.1336</v>
      </c>
      <c r="BJ164" s="91"/>
      <c r="BK164" s="101">
        <f t="shared" si="56"/>
        <v>537</v>
      </c>
      <c r="BL164" s="91"/>
    </row>
    <row r="165" s="159" customFormat="1" customHeight="1" spans="1:64">
      <c r="A165" s="91">
        <v>11178</v>
      </c>
      <c r="B165" s="91" t="s">
        <v>493</v>
      </c>
      <c r="C165" s="91">
        <v>598</v>
      </c>
      <c r="D165" s="91" t="s">
        <v>494</v>
      </c>
      <c r="E165" s="91" t="s">
        <v>220</v>
      </c>
      <c r="F165" s="91">
        <v>59</v>
      </c>
      <c r="G165" s="91">
        <v>71</v>
      </c>
      <c r="H165" s="91">
        <v>86</v>
      </c>
      <c r="I165" s="91">
        <v>2138.83</v>
      </c>
      <c r="J165" s="91">
        <f t="shared" si="47"/>
        <v>27</v>
      </c>
      <c r="K165" s="95" t="s">
        <v>216</v>
      </c>
      <c r="L165" s="91">
        <f t="shared" si="62"/>
        <v>128.3298</v>
      </c>
      <c r="M165" s="91">
        <v>34</v>
      </c>
      <c r="N165" s="91">
        <v>41</v>
      </c>
      <c r="O165" s="91">
        <v>47</v>
      </c>
      <c r="P165" s="91">
        <v>1137.6</v>
      </c>
      <c r="Q165" s="91">
        <f t="shared" si="48"/>
        <v>13</v>
      </c>
      <c r="R165" s="95" t="s">
        <v>216</v>
      </c>
      <c r="S165" s="91">
        <f>P165*0.07</f>
        <v>79.632</v>
      </c>
      <c r="T165" s="91">
        <v>50</v>
      </c>
      <c r="U165" s="91">
        <v>60</v>
      </c>
      <c r="V165" s="91">
        <v>28</v>
      </c>
      <c r="W165" s="91">
        <v>2129.64</v>
      </c>
      <c r="X165" s="91">
        <f t="shared" si="49"/>
        <v>-22</v>
      </c>
      <c r="Y165" s="95" t="s">
        <v>217</v>
      </c>
      <c r="Z165" s="91">
        <f>W165*0.04</f>
        <v>85.1856</v>
      </c>
      <c r="AA165" s="91">
        <v>8</v>
      </c>
      <c r="AB165" s="91">
        <v>10</v>
      </c>
      <c r="AC165" s="91">
        <v>5</v>
      </c>
      <c r="AD165" s="91">
        <v>181</v>
      </c>
      <c r="AE165" s="91">
        <f t="shared" si="50"/>
        <v>-3</v>
      </c>
      <c r="AF165" s="95" t="s">
        <v>217</v>
      </c>
      <c r="AG165" s="91">
        <f t="shared" ref="AG165:AG177" si="64">AD165*0.05</f>
        <v>9.05</v>
      </c>
      <c r="AH165" s="91">
        <v>11</v>
      </c>
      <c r="AI165" s="91">
        <v>13</v>
      </c>
      <c r="AJ165" s="91">
        <v>0</v>
      </c>
      <c r="AK165" s="91">
        <v>0</v>
      </c>
      <c r="AL165" s="91">
        <f t="shared" si="51"/>
        <v>-11</v>
      </c>
      <c r="AM165" s="95" t="s">
        <v>217</v>
      </c>
      <c r="AN165" s="91">
        <f t="shared" si="63"/>
        <v>0</v>
      </c>
      <c r="AO165" s="91">
        <v>14</v>
      </c>
      <c r="AP165" s="91">
        <v>17</v>
      </c>
      <c r="AQ165" s="91">
        <v>4</v>
      </c>
      <c r="AR165" s="91">
        <v>76.5</v>
      </c>
      <c r="AS165" s="91">
        <f t="shared" si="52"/>
        <v>-10</v>
      </c>
      <c r="AT165" s="95" t="s">
        <v>217</v>
      </c>
      <c r="AU165" s="91">
        <f>AR165*0.05</f>
        <v>3.825</v>
      </c>
      <c r="AV165" s="91">
        <v>5</v>
      </c>
      <c r="AW165" s="91">
        <v>6</v>
      </c>
      <c r="AX165" s="91">
        <v>0</v>
      </c>
      <c r="AY165" s="91">
        <v>0</v>
      </c>
      <c r="AZ165" s="91">
        <f t="shared" si="53"/>
        <v>-5</v>
      </c>
      <c r="BA165" s="95" t="s">
        <v>217</v>
      </c>
      <c r="BB165" s="91">
        <f t="shared" si="61"/>
        <v>0</v>
      </c>
      <c r="BC165" s="91">
        <v>10</v>
      </c>
      <c r="BD165" s="91">
        <v>11</v>
      </c>
      <c r="BE165" s="91">
        <v>12</v>
      </c>
      <c r="BF165" s="91">
        <v>339.63</v>
      </c>
      <c r="BG165" s="91">
        <f t="shared" si="55"/>
        <v>2</v>
      </c>
      <c r="BH165" s="95" t="s">
        <v>216</v>
      </c>
      <c r="BI165" s="91">
        <f>BF165*0.06</f>
        <v>20.3778</v>
      </c>
      <c r="BJ165" s="91"/>
      <c r="BK165" s="101">
        <f t="shared" si="56"/>
        <v>326</v>
      </c>
      <c r="BL165" s="91"/>
    </row>
    <row r="166" s="159" customFormat="1" customHeight="1" spans="1:64">
      <c r="A166" s="91">
        <v>10186</v>
      </c>
      <c r="B166" s="91" t="s">
        <v>495</v>
      </c>
      <c r="C166" s="91">
        <v>572</v>
      </c>
      <c r="D166" s="91" t="s">
        <v>496</v>
      </c>
      <c r="E166" s="91" t="s">
        <v>497</v>
      </c>
      <c r="F166" s="91">
        <v>25</v>
      </c>
      <c r="G166" s="91">
        <v>30</v>
      </c>
      <c r="H166" s="91">
        <v>31</v>
      </c>
      <c r="I166" s="91">
        <v>845.54</v>
      </c>
      <c r="J166" s="91">
        <f t="shared" si="47"/>
        <v>6</v>
      </c>
      <c r="K166" s="95" t="s">
        <v>216</v>
      </c>
      <c r="L166" s="91">
        <f t="shared" si="62"/>
        <v>50.7324</v>
      </c>
      <c r="M166" s="91">
        <v>22</v>
      </c>
      <c r="N166" s="91">
        <v>27</v>
      </c>
      <c r="O166" s="91">
        <v>34</v>
      </c>
      <c r="P166" s="91">
        <v>1082.78</v>
      </c>
      <c r="Q166" s="91">
        <f t="shared" si="48"/>
        <v>12</v>
      </c>
      <c r="R166" s="95" t="s">
        <v>216</v>
      </c>
      <c r="S166" s="91">
        <f>P166*0.07</f>
        <v>75.7946</v>
      </c>
      <c r="T166" s="91">
        <v>40</v>
      </c>
      <c r="U166" s="91">
        <v>49</v>
      </c>
      <c r="V166" s="91">
        <v>53</v>
      </c>
      <c r="W166" s="91">
        <v>4767.76</v>
      </c>
      <c r="X166" s="91">
        <f t="shared" si="49"/>
        <v>13</v>
      </c>
      <c r="Y166" s="95" t="s">
        <v>216</v>
      </c>
      <c r="Z166" s="91">
        <f>W166*0.06</f>
        <v>286.0656</v>
      </c>
      <c r="AA166" s="91">
        <v>7</v>
      </c>
      <c r="AB166" s="91">
        <v>8</v>
      </c>
      <c r="AC166" s="91">
        <v>2</v>
      </c>
      <c r="AD166" s="91">
        <v>78</v>
      </c>
      <c r="AE166" s="91">
        <f t="shared" si="50"/>
        <v>-5</v>
      </c>
      <c r="AF166" s="95" t="s">
        <v>217</v>
      </c>
      <c r="AG166" s="91">
        <f t="shared" si="64"/>
        <v>3.9</v>
      </c>
      <c r="AH166" s="91">
        <v>10</v>
      </c>
      <c r="AI166" s="91">
        <v>11</v>
      </c>
      <c r="AJ166" s="91">
        <v>0</v>
      </c>
      <c r="AK166" s="91">
        <v>0</v>
      </c>
      <c r="AL166" s="91">
        <f t="shared" si="51"/>
        <v>-10</v>
      </c>
      <c r="AM166" s="95" t="s">
        <v>217</v>
      </c>
      <c r="AN166" s="91">
        <f t="shared" si="63"/>
        <v>0</v>
      </c>
      <c r="AO166" s="91">
        <v>12</v>
      </c>
      <c r="AP166" s="91">
        <v>15</v>
      </c>
      <c r="AQ166" s="91">
        <v>1</v>
      </c>
      <c r="AR166" s="91">
        <v>16.38</v>
      </c>
      <c r="AS166" s="91">
        <f t="shared" si="52"/>
        <v>-11</v>
      </c>
      <c r="AT166" s="95" t="s">
        <v>217</v>
      </c>
      <c r="AU166" s="91">
        <f>AR166*0.05</f>
        <v>0.819</v>
      </c>
      <c r="AV166" s="91">
        <v>4</v>
      </c>
      <c r="AW166" s="91">
        <v>4</v>
      </c>
      <c r="AX166" s="91">
        <v>0</v>
      </c>
      <c r="AY166" s="91">
        <v>0</v>
      </c>
      <c r="AZ166" s="91">
        <f t="shared" si="53"/>
        <v>-4</v>
      </c>
      <c r="BA166" s="95" t="s">
        <v>217</v>
      </c>
      <c r="BB166" s="91">
        <f t="shared" si="61"/>
        <v>0</v>
      </c>
      <c r="BC166" s="91">
        <v>6</v>
      </c>
      <c r="BD166" s="91">
        <v>7</v>
      </c>
      <c r="BE166" s="91">
        <v>10</v>
      </c>
      <c r="BF166" s="91">
        <v>226.55</v>
      </c>
      <c r="BG166" s="91">
        <f t="shared" si="55"/>
        <v>4</v>
      </c>
      <c r="BH166" s="95" t="s">
        <v>216</v>
      </c>
      <c r="BI166" s="91">
        <f>BF166*0.06</f>
        <v>13.593</v>
      </c>
      <c r="BJ166" s="91"/>
      <c r="BK166" s="101">
        <f t="shared" si="56"/>
        <v>431</v>
      </c>
      <c r="BL166" s="91"/>
    </row>
    <row r="167" s="159" customFormat="1" customHeight="1" spans="1:64">
      <c r="A167" s="91">
        <v>10951</v>
      </c>
      <c r="B167" s="91" t="s">
        <v>498</v>
      </c>
      <c r="C167" s="91">
        <v>707</v>
      </c>
      <c r="D167" s="91" t="s">
        <v>443</v>
      </c>
      <c r="E167" s="91" t="s">
        <v>215</v>
      </c>
      <c r="F167" s="91">
        <v>47</v>
      </c>
      <c r="G167" s="91">
        <v>57</v>
      </c>
      <c r="H167" s="91">
        <v>59</v>
      </c>
      <c r="I167" s="91">
        <v>1502.67</v>
      </c>
      <c r="J167" s="91">
        <f t="shared" si="47"/>
        <v>12</v>
      </c>
      <c r="K167" s="95" t="s">
        <v>216</v>
      </c>
      <c r="L167" s="91">
        <f t="shared" si="62"/>
        <v>90.1602</v>
      </c>
      <c r="M167" s="91">
        <v>32</v>
      </c>
      <c r="N167" s="91">
        <v>38</v>
      </c>
      <c r="O167" s="91">
        <v>38</v>
      </c>
      <c r="P167" s="91">
        <v>1583.8</v>
      </c>
      <c r="Q167" s="91">
        <f t="shared" si="48"/>
        <v>6</v>
      </c>
      <c r="R167" s="95" t="s">
        <v>216</v>
      </c>
      <c r="S167" s="91">
        <f>P167*0.07</f>
        <v>110.866</v>
      </c>
      <c r="T167" s="91">
        <v>65</v>
      </c>
      <c r="U167" s="91">
        <v>76</v>
      </c>
      <c r="V167" s="91">
        <v>46</v>
      </c>
      <c r="W167" s="91">
        <v>3960.37</v>
      </c>
      <c r="X167" s="91">
        <f t="shared" si="49"/>
        <v>-19</v>
      </c>
      <c r="Y167" s="95" t="s">
        <v>217</v>
      </c>
      <c r="Z167" s="91">
        <f>W167*0.04</f>
        <v>158.4148</v>
      </c>
      <c r="AA167" s="91">
        <v>13</v>
      </c>
      <c r="AB167" s="91">
        <v>16</v>
      </c>
      <c r="AC167" s="91">
        <v>4</v>
      </c>
      <c r="AD167" s="91">
        <v>129</v>
      </c>
      <c r="AE167" s="91">
        <f t="shared" si="50"/>
        <v>-9</v>
      </c>
      <c r="AF167" s="95" t="s">
        <v>217</v>
      </c>
      <c r="AG167" s="91">
        <f t="shared" si="64"/>
        <v>6.45</v>
      </c>
      <c r="AH167" s="91">
        <v>14</v>
      </c>
      <c r="AI167" s="91">
        <v>17</v>
      </c>
      <c r="AJ167" s="91">
        <v>8</v>
      </c>
      <c r="AK167" s="91">
        <v>179.4</v>
      </c>
      <c r="AL167" s="91">
        <f t="shared" si="51"/>
        <v>-6</v>
      </c>
      <c r="AM167" s="95" t="s">
        <v>217</v>
      </c>
      <c r="AN167" s="91">
        <f t="shared" si="63"/>
        <v>8.97</v>
      </c>
      <c r="AO167" s="91">
        <v>14</v>
      </c>
      <c r="AP167" s="91">
        <v>17</v>
      </c>
      <c r="AQ167" s="91">
        <v>17</v>
      </c>
      <c r="AR167" s="91">
        <v>330</v>
      </c>
      <c r="AS167" s="91">
        <f t="shared" si="52"/>
        <v>3</v>
      </c>
      <c r="AT167" s="95" t="s">
        <v>216</v>
      </c>
      <c r="AU167" s="91">
        <f>AR167*0.08</f>
        <v>26.4</v>
      </c>
      <c r="AV167" s="91">
        <v>5</v>
      </c>
      <c r="AW167" s="91">
        <v>6</v>
      </c>
      <c r="AX167" s="91">
        <v>6</v>
      </c>
      <c r="AY167" s="91">
        <v>432</v>
      </c>
      <c r="AZ167" s="91">
        <f t="shared" si="53"/>
        <v>1</v>
      </c>
      <c r="BA167" s="95" t="s">
        <v>216</v>
      </c>
      <c r="BB167" s="91">
        <f>AY167*0.07</f>
        <v>30.24</v>
      </c>
      <c r="BC167" s="91">
        <v>9</v>
      </c>
      <c r="BD167" s="91">
        <v>11</v>
      </c>
      <c r="BE167" s="91">
        <v>17</v>
      </c>
      <c r="BF167" s="91">
        <v>477.85</v>
      </c>
      <c r="BG167" s="91">
        <f t="shared" si="55"/>
        <v>8</v>
      </c>
      <c r="BH167" s="95" t="s">
        <v>216</v>
      </c>
      <c r="BI167" s="91">
        <f>BF167*0.06</f>
        <v>28.671</v>
      </c>
      <c r="BJ167" s="91"/>
      <c r="BK167" s="101">
        <f t="shared" si="56"/>
        <v>460</v>
      </c>
      <c r="BL167" s="91"/>
    </row>
    <row r="168" s="159" customFormat="1" customHeight="1" spans="1:64">
      <c r="A168" s="91">
        <v>10953</v>
      </c>
      <c r="B168" s="91" t="s">
        <v>499</v>
      </c>
      <c r="C168" s="91">
        <v>704</v>
      </c>
      <c r="D168" s="91" t="s">
        <v>325</v>
      </c>
      <c r="E168" s="91" t="s">
        <v>220</v>
      </c>
      <c r="F168" s="91">
        <v>23</v>
      </c>
      <c r="G168" s="91">
        <v>28</v>
      </c>
      <c r="H168" s="91">
        <v>27</v>
      </c>
      <c r="I168" s="91">
        <v>635.94</v>
      </c>
      <c r="J168" s="91">
        <f t="shared" si="47"/>
        <v>4</v>
      </c>
      <c r="K168" s="95" t="s">
        <v>221</v>
      </c>
      <c r="L168" s="91">
        <f>I168*0.05</f>
        <v>31.797</v>
      </c>
      <c r="M168" s="91">
        <v>21</v>
      </c>
      <c r="N168" s="91">
        <v>26</v>
      </c>
      <c r="O168" s="91">
        <v>22</v>
      </c>
      <c r="P168" s="91">
        <v>474.75</v>
      </c>
      <c r="Q168" s="91">
        <f t="shared" si="48"/>
        <v>1</v>
      </c>
      <c r="R168" s="95" t="s">
        <v>221</v>
      </c>
      <c r="S168" s="91">
        <f>P168*0.06</f>
        <v>28.485</v>
      </c>
      <c r="T168" s="91">
        <v>24</v>
      </c>
      <c r="U168" s="91">
        <v>28</v>
      </c>
      <c r="V168" s="91">
        <v>6</v>
      </c>
      <c r="W168" s="91">
        <v>588.6</v>
      </c>
      <c r="X168" s="91">
        <f t="shared" si="49"/>
        <v>-18</v>
      </c>
      <c r="Y168" s="95" t="s">
        <v>217</v>
      </c>
      <c r="Z168" s="91">
        <f>W168*0.04</f>
        <v>23.544</v>
      </c>
      <c r="AA168" s="91">
        <v>9</v>
      </c>
      <c r="AB168" s="91">
        <v>11</v>
      </c>
      <c r="AC168" s="91">
        <v>7</v>
      </c>
      <c r="AD168" s="91">
        <v>254.01</v>
      </c>
      <c r="AE168" s="91">
        <f t="shared" si="50"/>
        <v>-2</v>
      </c>
      <c r="AF168" s="95" t="s">
        <v>217</v>
      </c>
      <c r="AG168" s="91">
        <f t="shared" si="64"/>
        <v>12.7005</v>
      </c>
      <c r="AH168" s="91">
        <v>8</v>
      </c>
      <c r="AI168" s="91">
        <v>9</v>
      </c>
      <c r="AJ168" s="91">
        <v>0</v>
      </c>
      <c r="AK168" s="91">
        <v>0</v>
      </c>
      <c r="AL168" s="91">
        <f t="shared" si="51"/>
        <v>-8</v>
      </c>
      <c r="AM168" s="95" t="s">
        <v>217</v>
      </c>
      <c r="AN168" s="91">
        <f t="shared" si="63"/>
        <v>0</v>
      </c>
      <c r="AO168" s="91">
        <v>9</v>
      </c>
      <c r="AP168" s="91">
        <v>11</v>
      </c>
      <c r="AQ168" s="91">
        <v>3</v>
      </c>
      <c r="AR168" s="91">
        <v>36.65</v>
      </c>
      <c r="AS168" s="91">
        <f t="shared" si="52"/>
        <v>-6</v>
      </c>
      <c r="AT168" s="95" t="s">
        <v>217</v>
      </c>
      <c r="AU168" s="91">
        <f t="shared" ref="AU168:AU173" si="65">AR168*0.05</f>
        <v>1.8325</v>
      </c>
      <c r="AV168" s="91">
        <v>1</v>
      </c>
      <c r="AW168" s="91">
        <v>3</v>
      </c>
      <c r="AX168" s="91">
        <v>0</v>
      </c>
      <c r="AY168" s="91">
        <v>0</v>
      </c>
      <c r="AZ168" s="91">
        <f t="shared" si="53"/>
        <v>-1</v>
      </c>
      <c r="BA168" s="95" t="s">
        <v>217</v>
      </c>
      <c r="BB168" s="91">
        <f t="shared" ref="BB168:BB193" si="66">AY168*0.05</f>
        <v>0</v>
      </c>
      <c r="BC168" s="91">
        <v>9</v>
      </c>
      <c r="BD168" s="91">
        <v>11</v>
      </c>
      <c r="BE168" s="91">
        <v>8</v>
      </c>
      <c r="BF168" s="91">
        <v>235.6</v>
      </c>
      <c r="BG168" s="91">
        <f t="shared" si="55"/>
        <v>-1</v>
      </c>
      <c r="BH168" s="95" t="s">
        <v>217</v>
      </c>
      <c r="BI168" s="91">
        <f>BF168*0.04</f>
        <v>9.424</v>
      </c>
      <c r="BJ168" s="91">
        <f>BG168*1</f>
        <v>-1</v>
      </c>
      <c r="BK168" s="101">
        <f t="shared" si="56"/>
        <v>108</v>
      </c>
      <c r="BL168" s="91">
        <f>BJ168</f>
        <v>-1</v>
      </c>
    </row>
    <row r="169" s="159" customFormat="1" customHeight="1" spans="1:64">
      <c r="A169" s="91">
        <v>11023</v>
      </c>
      <c r="B169" s="91" t="s">
        <v>500</v>
      </c>
      <c r="C169" s="91">
        <v>572</v>
      </c>
      <c r="D169" s="91" t="s">
        <v>496</v>
      </c>
      <c r="E169" s="91" t="s">
        <v>215</v>
      </c>
      <c r="F169" s="91">
        <v>25</v>
      </c>
      <c r="G169" s="91">
        <v>30</v>
      </c>
      <c r="H169" s="91">
        <v>28</v>
      </c>
      <c r="I169" s="91">
        <v>724.53</v>
      </c>
      <c r="J169" s="91">
        <f t="shared" si="47"/>
        <v>3</v>
      </c>
      <c r="K169" s="95" t="s">
        <v>221</v>
      </c>
      <c r="L169" s="91">
        <f>I169*0.05</f>
        <v>36.2265</v>
      </c>
      <c r="M169" s="91">
        <v>22</v>
      </c>
      <c r="N169" s="91">
        <v>27</v>
      </c>
      <c r="O169" s="91">
        <v>23</v>
      </c>
      <c r="P169" s="91">
        <v>596.1</v>
      </c>
      <c r="Q169" s="91">
        <f t="shared" si="48"/>
        <v>1</v>
      </c>
      <c r="R169" s="95" t="s">
        <v>221</v>
      </c>
      <c r="S169" s="91">
        <f>P169*0.06</f>
        <v>35.766</v>
      </c>
      <c r="T169" s="91">
        <v>40</v>
      </c>
      <c r="U169" s="91">
        <v>49</v>
      </c>
      <c r="V169" s="91">
        <v>37</v>
      </c>
      <c r="W169" s="91">
        <v>3303.85</v>
      </c>
      <c r="X169" s="91">
        <f t="shared" si="49"/>
        <v>-3</v>
      </c>
      <c r="Y169" s="95" t="s">
        <v>217</v>
      </c>
      <c r="Z169" s="91">
        <f>W169*0.04</f>
        <v>132.154</v>
      </c>
      <c r="AA169" s="91">
        <v>7</v>
      </c>
      <c r="AB169" s="91">
        <v>10</v>
      </c>
      <c r="AC169" s="91">
        <v>3</v>
      </c>
      <c r="AD169" s="91">
        <v>91</v>
      </c>
      <c r="AE169" s="91">
        <f t="shared" si="50"/>
        <v>-4</v>
      </c>
      <c r="AF169" s="95" t="s">
        <v>217</v>
      </c>
      <c r="AG169" s="91">
        <f t="shared" si="64"/>
        <v>4.55</v>
      </c>
      <c r="AH169" s="91">
        <v>10</v>
      </c>
      <c r="AI169" s="91">
        <v>11</v>
      </c>
      <c r="AJ169" s="91">
        <v>0</v>
      </c>
      <c r="AK169" s="91">
        <v>0</v>
      </c>
      <c r="AL169" s="91">
        <f t="shared" si="51"/>
        <v>-10</v>
      </c>
      <c r="AM169" s="95" t="s">
        <v>217</v>
      </c>
      <c r="AN169" s="91">
        <f t="shared" si="63"/>
        <v>0</v>
      </c>
      <c r="AO169" s="91">
        <v>12</v>
      </c>
      <c r="AP169" s="91">
        <v>15</v>
      </c>
      <c r="AQ169" s="91">
        <v>4</v>
      </c>
      <c r="AR169" s="91">
        <v>42.02</v>
      </c>
      <c r="AS169" s="91">
        <f t="shared" si="52"/>
        <v>-8</v>
      </c>
      <c r="AT169" s="95" t="s">
        <v>217</v>
      </c>
      <c r="AU169" s="91">
        <f t="shared" si="65"/>
        <v>2.101</v>
      </c>
      <c r="AV169" s="91">
        <v>4</v>
      </c>
      <c r="AW169" s="91">
        <v>4</v>
      </c>
      <c r="AX169" s="91">
        <v>2</v>
      </c>
      <c r="AY169" s="91">
        <v>107.97</v>
      </c>
      <c r="AZ169" s="91">
        <f t="shared" si="53"/>
        <v>-2</v>
      </c>
      <c r="BA169" s="95" t="s">
        <v>217</v>
      </c>
      <c r="BB169" s="91">
        <f t="shared" si="66"/>
        <v>5.3985</v>
      </c>
      <c r="BC169" s="91">
        <v>6</v>
      </c>
      <c r="BD169" s="91">
        <v>7</v>
      </c>
      <c r="BE169" s="91">
        <v>15</v>
      </c>
      <c r="BF169" s="91">
        <v>377.35</v>
      </c>
      <c r="BG169" s="91">
        <f t="shared" si="55"/>
        <v>9</v>
      </c>
      <c r="BH169" s="95" t="s">
        <v>216</v>
      </c>
      <c r="BI169" s="91">
        <f>BF169*0.06</f>
        <v>22.641</v>
      </c>
      <c r="BJ169" s="91"/>
      <c r="BK169" s="101">
        <f t="shared" si="56"/>
        <v>239</v>
      </c>
      <c r="BL169" s="91"/>
    </row>
    <row r="170" s="159" customFormat="1" customHeight="1" spans="1:64">
      <c r="A170" s="91">
        <v>11058</v>
      </c>
      <c r="B170" s="91" t="s">
        <v>501</v>
      </c>
      <c r="C170" s="91">
        <v>572</v>
      </c>
      <c r="D170" s="91" t="s">
        <v>496</v>
      </c>
      <c r="E170" s="91" t="s">
        <v>497</v>
      </c>
      <c r="F170" s="91">
        <v>25</v>
      </c>
      <c r="G170" s="91">
        <v>30</v>
      </c>
      <c r="H170" s="91">
        <v>27</v>
      </c>
      <c r="I170" s="91">
        <v>690.89</v>
      </c>
      <c r="J170" s="91">
        <f t="shared" si="47"/>
        <v>2</v>
      </c>
      <c r="K170" s="95" t="s">
        <v>221</v>
      </c>
      <c r="L170" s="91">
        <f>I170*0.05</f>
        <v>34.5445</v>
      </c>
      <c r="M170" s="91">
        <v>22</v>
      </c>
      <c r="N170" s="91">
        <v>27</v>
      </c>
      <c r="O170" s="91">
        <v>8</v>
      </c>
      <c r="P170" s="91">
        <v>271.88</v>
      </c>
      <c r="Q170" s="91">
        <f t="shared" si="48"/>
        <v>-14</v>
      </c>
      <c r="R170" s="95" t="s">
        <v>217</v>
      </c>
      <c r="S170" s="91">
        <f>P170*0.05</f>
        <v>13.594</v>
      </c>
      <c r="T170" s="91">
        <v>40</v>
      </c>
      <c r="U170" s="91">
        <v>49</v>
      </c>
      <c r="V170" s="91">
        <v>40</v>
      </c>
      <c r="W170" s="91">
        <v>3214.69</v>
      </c>
      <c r="X170" s="91">
        <f t="shared" si="49"/>
        <v>0</v>
      </c>
      <c r="Y170" s="95" t="s">
        <v>221</v>
      </c>
      <c r="Z170" s="91">
        <f>W170*0.05</f>
        <v>160.7345</v>
      </c>
      <c r="AA170" s="91">
        <v>7</v>
      </c>
      <c r="AB170" s="91">
        <v>8</v>
      </c>
      <c r="AC170" s="91">
        <v>2</v>
      </c>
      <c r="AD170" s="91">
        <v>56</v>
      </c>
      <c r="AE170" s="91">
        <f t="shared" si="50"/>
        <v>-5</v>
      </c>
      <c r="AF170" s="95" t="s">
        <v>217</v>
      </c>
      <c r="AG170" s="91">
        <f t="shared" si="64"/>
        <v>2.8</v>
      </c>
      <c r="AH170" s="91">
        <v>10</v>
      </c>
      <c r="AI170" s="91">
        <v>11</v>
      </c>
      <c r="AJ170" s="91">
        <v>3</v>
      </c>
      <c r="AK170" s="91">
        <v>62.39</v>
      </c>
      <c r="AL170" s="91">
        <f t="shared" si="51"/>
        <v>-7</v>
      </c>
      <c r="AM170" s="95" t="s">
        <v>217</v>
      </c>
      <c r="AN170" s="91">
        <f t="shared" si="63"/>
        <v>3.1195</v>
      </c>
      <c r="AO170" s="91">
        <v>12</v>
      </c>
      <c r="AP170" s="91">
        <v>15</v>
      </c>
      <c r="AQ170" s="91">
        <v>0</v>
      </c>
      <c r="AR170" s="91">
        <v>0</v>
      </c>
      <c r="AS170" s="91">
        <f t="shared" si="52"/>
        <v>-12</v>
      </c>
      <c r="AT170" s="95" t="s">
        <v>217</v>
      </c>
      <c r="AU170" s="91">
        <f t="shared" si="65"/>
        <v>0</v>
      </c>
      <c r="AV170" s="91">
        <v>4</v>
      </c>
      <c r="AW170" s="91">
        <v>4</v>
      </c>
      <c r="AX170" s="91">
        <v>0</v>
      </c>
      <c r="AY170" s="91">
        <v>0</v>
      </c>
      <c r="AZ170" s="91">
        <f t="shared" si="53"/>
        <v>-4</v>
      </c>
      <c r="BA170" s="95" t="s">
        <v>217</v>
      </c>
      <c r="BB170" s="91">
        <f t="shared" si="66"/>
        <v>0</v>
      </c>
      <c r="BC170" s="91">
        <v>6</v>
      </c>
      <c r="BD170" s="91">
        <v>7</v>
      </c>
      <c r="BE170" s="91">
        <v>0</v>
      </c>
      <c r="BF170" s="91">
        <v>0</v>
      </c>
      <c r="BG170" s="91">
        <f t="shared" si="55"/>
        <v>-6</v>
      </c>
      <c r="BH170" s="95" t="s">
        <v>217</v>
      </c>
      <c r="BI170" s="91">
        <f>BF170*0.04</f>
        <v>0</v>
      </c>
      <c r="BJ170" s="91">
        <f>BG170*1</f>
        <v>-6</v>
      </c>
      <c r="BK170" s="101">
        <f t="shared" si="56"/>
        <v>215</v>
      </c>
      <c r="BL170" s="91">
        <f>BJ170</f>
        <v>-6</v>
      </c>
    </row>
    <row r="171" s="159" customFormat="1" customHeight="1" spans="1:64">
      <c r="A171" s="91">
        <v>10218</v>
      </c>
      <c r="B171" s="91" t="s">
        <v>502</v>
      </c>
      <c r="C171" s="91">
        <v>104838</v>
      </c>
      <c r="D171" s="91" t="s">
        <v>503</v>
      </c>
      <c r="E171" s="91" t="s">
        <v>220</v>
      </c>
      <c r="F171" s="91">
        <v>47</v>
      </c>
      <c r="G171" s="91">
        <v>57</v>
      </c>
      <c r="H171" s="91">
        <v>69</v>
      </c>
      <c r="I171" s="91">
        <v>1771.38</v>
      </c>
      <c r="J171" s="91">
        <f t="shared" si="47"/>
        <v>22</v>
      </c>
      <c r="K171" s="95" t="s">
        <v>216</v>
      </c>
      <c r="L171" s="91">
        <f>I171*0.06</f>
        <v>106.2828</v>
      </c>
      <c r="M171" s="91">
        <v>43</v>
      </c>
      <c r="N171" s="91">
        <v>51</v>
      </c>
      <c r="O171" s="91">
        <v>28</v>
      </c>
      <c r="P171" s="91">
        <v>738.16</v>
      </c>
      <c r="Q171" s="91">
        <f t="shared" si="48"/>
        <v>-15</v>
      </c>
      <c r="R171" s="95" t="s">
        <v>217</v>
      </c>
      <c r="S171" s="91">
        <f>P171*0.05</f>
        <v>36.908</v>
      </c>
      <c r="T171" s="91">
        <v>48</v>
      </c>
      <c r="U171" s="91">
        <v>57</v>
      </c>
      <c r="V171" s="91">
        <v>31</v>
      </c>
      <c r="W171" s="91">
        <v>2118.28</v>
      </c>
      <c r="X171" s="91">
        <f t="shared" si="49"/>
        <v>-17</v>
      </c>
      <c r="Y171" s="95" t="s">
        <v>217</v>
      </c>
      <c r="Z171" s="91">
        <f>W171*0.04</f>
        <v>84.7312</v>
      </c>
      <c r="AA171" s="91">
        <v>13</v>
      </c>
      <c r="AB171" s="91">
        <v>16</v>
      </c>
      <c r="AC171" s="91">
        <v>2</v>
      </c>
      <c r="AD171" s="91">
        <v>82.22</v>
      </c>
      <c r="AE171" s="91">
        <f t="shared" si="50"/>
        <v>-11</v>
      </c>
      <c r="AF171" s="95" t="s">
        <v>217</v>
      </c>
      <c r="AG171" s="91">
        <f t="shared" si="64"/>
        <v>4.111</v>
      </c>
      <c r="AH171" s="91">
        <v>15</v>
      </c>
      <c r="AI171" s="91">
        <v>18</v>
      </c>
      <c r="AJ171" s="91">
        <v>0</v>
      </c>
      <c r="AK171" s="91">
        <v>0</v>
      </c>
      <c r="AL171" s="91">
        <f t="shared" si="51"/>
        <v>-15</v>
      </c>
      <c r="AM171" s="95" t="s">
        <v>217</v>
      </c>
      <c r="AN171" s="91">
        <f t="shared" si="63"/>
        <v>0</v>
      </c>
      <c r="AO171" s="91">
        <v>19</v>
      </c>
      <c r="AP171" s="91">
        <v>23</v>
      </c>
      <c r="AQ171" s="91">
        <v>13</v>
      </c>
      <c r="AR171" s="91">
        <v>246</v>
      </c>
      <c r="AS171" s="91">
        <f t="shared" si="52"/>
        <v>-6</v>
      </c>
      <c r="AT171" s="95" t="s">
        <v>217</v>
      </c>
      <c r="AU171" s="91">
        <f t="shared" si="65"/>
        <v>12.3</v>
      </c>
      <c r="AV171" s="91">
        <v>5</v>
      </c>
      <c r="AW171" s="91">
        <v>6</v>
      </c>
      <c r="AX171" s="91">
        <v>1</v>
      </c>
      <c r="AY171" s="91">
        <v>78</v>
      </c>
      <c r="AZ171" s="91">
        <f t="shared" si="53"/>
        <v>-4</v>
      </c>
      <c r="BA171" s="95" t="s">
        <v>217</v>
      </c>
      <c r="BB171" s="91">
        <f t="shared" si="66"/>
        <v>3.9</v>
      </c>
      <c r="BC171" s="91">
        <v>14</v>
      </c>
      <c r="BD171" s="91">
        <v>16</v>
      </c>
      <c r="BE171" s="91">
        <v>18</v>
      </c>
      <c r="BF171" s="91">
        <v>503.21</v>
      </c>
      <c r="BG171" s="91">
        <f t="shared" si="55"/>
        <v>4</v>
      </c>
      <c r="BH171" s="95" t="s">
        <v>216</v>
      </c>
      <c r="BI171" s="91">
        <f>BF171*0.06</f>
        <v>30.1926</v>
      </c>
      <c r="BJ171" s="91"/>
      <c r="BK171" s="101">
        <f t="shared" si="56"/>
        <v>278</v>
      </c>
      <c r="BL171" s="91"/>
    </row>
    <row r="172" s="159" customFormat="1" customHeight="1" spans="1:64">
      <c r="A172" s="91">
        <v>10907</v>
      </c>
      <c r="B172" s="91" t="s">
        <v>504</v>
      </c>
      <c r="C172" s="91">
        <v>747</v>
      </c>
      <c r="D172" s="91" t="s">
        <v>505</v>
      </c>
      <c r="E172" s="91" t="s">
        <v>215</v>
      </c>
      <c r="F172" s="91">
        <v>37</v>
      </c>
      <c r="G172" s="91">
        <v>44</v>
      </c>
      <c r="H172" s="91">
        <v>10</v>
      </c>
      <c r="I172" s="91">
        <v>275.21</v>
      </c>
      <c r="J172" s="91">
        <f t="shared" si="47"/>
        <v>-27</v>
      </c>
      <c r="K172" s="95" t="s">
        <v>217</v>
      </c>
      <c r="L172" s="91">
        <f>I172*0.04</f>
        <v>11.0084</v>
      </c>
      <c r="M172" s="91">
        <v>28</v>
      </c>
      <c r="N172" s="91">
        <v>33</v>
      </c>
      <c r="O172" s="91">
        <v>18</v>
      </c>
      <c r="P172" s="91">
        <v>659.17</v>
      </c>
      <c r="Q172" s="91">
        <f t="shared" si="48"/>
        <v>-10</v>
      </c>
      <c r="R172" s="95" t="s">
        <v>217</v>
      </c>
      <c r="S172" s="91">
        <f>P172*0.05</f>
        <v>32.9585</v>
      </c>
      <c r="T172" s="91">
        <v>41</v>
      </c>
      <c r="U172" s="91">
        <v>49</v>
      </c>
      <c r="V172" s="91">
        <v>15</v>
      </c>
      <c r="W172" s="91">
        <v>1274.91</v>
      </c>
      <c r="X172" s="91">
        <f t="shared" si="49"/>
        <v>-26</v>
      </c>
      <c r="Y172" s="95" t="s">
        <v>217</v>
      </c>
      <c r="Z172" s="91">
        <f>W172*0.04</f>
        <v>50.9964</v>
      </c>
      <c r="AA172" s="91">
        <v>15</v>
      </c>
      <c r="AB172" s="91">
        <v>18</v>
      </c>
      <c r="AC172" s="91">
        <v>1</v>
      </c>
      <c r="AD172" s="91">
        <v>13</v>
      </c>
      <c r="AE172" s="91">
        <f t="shared" si="50"/>
        <v>-14</v>
      </c>
      <c r="AF172" s="95" t="s">
        <v>217</v>
      </c>
      <c r="AG172" s="91">
        <f t="shared" si="64"/>
        <v>0.65</v>
      </c>
      <c r="AH172" s="91">
        <v>14</v>
      </c>
      <c r="AI172" s="91">
        <v>16</v>
      </c>
      <c r="AJ172" s="91">
        <v>0</v>
      </c>
      <c r="AK172" s="91">
        <v>0</v>
      </c>
      <c r="AL172" s="91">
        <f t="shared" si="51"/>
        <v>-14</v>
      </c>
      <c r="AM172" s="95" t="s">
        <v>217</v>
      </c>
      <c r="AN172" s="91">
        <f t="shared" si="63"/>
        <v>0</v>
      </c>
      <c r="AO172" s="91">
        <v>12</v>
      </c>
      <c r="AP172" s="91">
        <v>13</v>
      </c>
      <c r="AQ172" s="91">
        <v>0</v>
      </c>
      <c r="AR172" s="91">
        <v>0</v>
      </c>
      <c r="AS172" s="91">
        <f t="shared" si="52"/>
        <v>-12</v>
      </c>
      <c r="AT172" s="95" t="s">
        <v>217</v>
      </c>
      <c r="AU172" s="91">
        <f t="shared" si="65"/>
        <v>0</v>
      </c>
      <c r="AV172" s="91">
        <v>5</v>
      </c>
      <c r="AW172" s="91">
        <v>6</v>
      </c>
      <c r="AX172" s="91">
        <v>1</v>
      </c>
      <c r="AY172" s="91">
        <v>44.5</v>
      </c>
      <c r="AZ172" s="91">
        <f t="shared" si="53"/>
        <v>-4</v>
      </c>
      <c r="BA172" s="95" t="s">
        <v>217</v>
      </c>
      <c r="BB172" s="91">
        <f t="shared" si="66"/>
        <v>2.225</v>
      </c>
      <c r="BC172" s="91">
        <v>10</v>
      </c>
      <c r="BD172" s="91">
        <v>11</v>
      </c>
      <c r="BE172" s="91">
        <v>3</v>
      </c>
      <c r="BF172" s="91">
        <v>84.21</v>
      </c>
      <c r="BG172" s="91">
        <f t="shared" si="55"/>
        <v>-7</v>
      </c>
      <c r="BH172" s="95" t="s">
        <v>217</v>
      </c>
      <c r="BI172" s="91">
        <f>BF172*0.04</f>
        <v>3.3684</v>
      </c>
      <c r="BJ172" s="91">
        <f>BG172*1</f>
        <v>-7</v>
      </c>
      <c r="BK172" s="101">
        <f t="shared" si="56"/>
        <v>101</v>
      </c>
      <c r="BL172" s="91">
        <f>BJ172</f>
        <v>-7</v>
      </c>
    </row>
    <row r="173" s="159" customFormat="1" customHeight="1" spans="1:64">
      <c r="A173" s="91">
        <v>11004</v>
      </c>
      <c r="B173" s="91" t="s">
        <v>506</v>
      </c>
      <c r="C173" s="91">
        <v>733</v>
      </c>
      <c r="D173" s="91" t="s">
        <v>214</v>
      </c>
      <c r="E173" s="91" t="s">
        <v>388</v>
      </c>
      <c r="F173" s="91">
        <v>26</v>
      </c>
      <c r="G173" s="91">
        <v>32</v>
      </c>
      <c r="H173" s="91">
        <v>33</v>
      </c>
      <c r="I173" s="91">
        <v>872.24</v>
      </c>
      <c r="J173" s="91">
        <f t="shared" si="47"/>
        <v>7</v>
      </c>
      <c r="K173" s="95" t="s">
        <v>216</v>
      </c>
      <c r="L173" s="91">
        <f>I173*0.06</f>
        <v>52.3344</v>
      </c>
      <c r="M173" s="91">
        <v>27</v>
      </c>
      <c r="N173" s="91">
        <v>34</v>
      </c>
      <c r="O173" s="91">
        <v>6</v>
      </c>
      <c r="P173" s="91">
        <v>175</v>
      </c>
      <c r="Q173" s="91">
        <f t="shared" si="48"/>
        <v>-21</v>
      </c>
      <c r="R173" s="95" t="s">
        <v>217</v>
      </c>
      <c r="S173" s="91">
        <f>P173*0.05</f>
        <v>8.75</v>
      </c>
      <c r="T173" s="91">
        <v>23</v>
      </c>
      <c r="U173" s="91">
        <v>28</v>
      </c>
      <c r="V173" s="91">
        <v>19</v>
      </c>
      <c r="W173" s="91">
        <v>1364</v>
      </c>
      <c r="X173" s="91">
        <f t="shared" si="49"/>
        <v>-4</v>
      </c>
      <c r="Y173" s="95" t="s">
        <v>217</v>
      </c>
      <c r="Z173" s="91">
        <f>W173*0.04</f>
        <v>54.56</v>
      </c>
      <c r="AA173" s="91">
        <v>6</v>
      </c>
      <c r="AB173" s="91">
        <v>7</v>
      </c>
      <c r="AC173" s="91">
        <v>5</v>
      </c>
      <c r="AD173" s="91">
        <v>139.14</v>
      </c>
      <c r="AE173" s="91">
        <f t="shared" si="50"/>
        <v>-1</v>
      </c>
      <c r="AF173" s="95" t="s">
        <v>217</v>
      </c>
      <c r="AG173" s="91">
        <f t="shared" si="64"/>
        <v>6.957</v>
      </c>
      <c r="AH173" s="91">
        <v>7</v>
      </c>
      <c r="AI173" s="91">
        <v>9</v>
      </c>
      <c r="AJ173" s="91">
        <v>0</v>
      </c>
      <c r="AK173" s="91">
        <v>0</v>
      </c>
      <c r="AL173" s="91">
        <f t="shared" si="51"/>
        <v>-7</v>
      </c>
      <c r="AM173" s="95" t="s">
        <v>217</v>
      </c>
      <c r="AN173" s="91">
        <f t="shared" si="63"/>
        <v>0</v>
      </c>
      <c r="AO173" s="91">
        <v>9</v>
      </c>
      <c r="AP173" s="91">
        <v>11</v>
      </c>
      <c r="AQ173" s="91">
        <v>8</v>
      </c>
      <c r="AR173" s="91">
        <v>163.5</v>
      </c>
      <c r="AS173" s="91">
        <f t="shared" si="52"/>
        <v>-1</v>
      </c>
      <c r="AT173" s="95" t="s">
        <v>217</v>
      </c>
      <c r="AU173" s="91">
        <f t="shared" si="65"/>
        <v>8.175</v>
      </c>
      <c r="AV173" s="91">
        <v>2</v>
      </c>
      <c r="AW173" s="91">
        <v>2</v>
      </c>
      <c r="AX173" s="91">
        <v>0</v>
      </c>
      <c r="AY173" s="91">
        <v>0</v>
      </c>
      <c r="AZ173" s="91">
        <f t="shared" si="53"/>
        <v>-2</v>
      </c>
      <c r="BA173" s="95" t="s">
        <v>217</v>
      </c>
      <c r="BB173" s="91">
        <f t="shared" si="66"/>
        <v>0</v>
      </c>
      <c r="BC173" s="91">
        <v>6</v>
      </c>
      <c r="BD173" s="91">
        <v>6</v>
      </c>
      <c r="BE173" s="91">
        <v>2</v>
      </c>
      <c r="BF173" s="91">
        <v>55.33</v>
      </c>
      <c r="BG173" s="91">
        <f t="shared" si="55"/>
        <v>-4</v>
      </c>
      <c r="BH173" s="95" t="s">
        <v>217</v>
      </c>
      <c r="BI173" s="91">
        <f>BF173*0.04</f>
        <v>2.2132</v>
      </c>
      <c r="BJ173" s="91">
        <f>BG173*1</f>
        <v>-4</v>
      </c>
      <c r="BK173" s="101">
        <f t="shared" si="56"/>
        <v>133</v>
      </c>
      <c r="BL173" s="91">
        <f>BJ173</f>
        <v>-4</v>
      </c>
    </row>
    <row r="174" s="159" customFormat="1" customHeight="1" spans="1:64">
      <c r="A174" s="91">
        <v>11125</v>
      </c>
      <c r="B174" s="91" t="s">
        <v>507</v>
      </c>
      <c r="C174" s="91">
        <v>114622</v>
      </c>
      <c r="D174" s="91" t="s">
        <v>295</v>
      </c>
      <c r="E174" s="91" t="s">
        <v>220</v>
      </c>
      <c r="F174" s="91">
        <v>30</v>
      </c>
      <c r="G174" s="91">
        <v>35</v>
      </c>
      <c r="H174" s="91">
        <v>37</v>
      </c>
      <c r="I174" s="91">
        <v>935.87</v>
      </c>
      <c r="J174" s="91">
        <f t="shared" si="47"/>
        <v>7</v>
      </c>
      <c r="K174" s="95" t="s">
        <v>216</v>
      </c>
      <c r="L174" s="91">
        <f>I174*0.06</f>
        <v>56.1522</v>
      </c>
      <c r="M174" s="91">
        <v>33</v>
      </c>
      <c r="N174" s="91">
        <v>39</v>
      </c>
      <c r="O174" s="91">
        <v>30</v>
      </c>
      <c r="P174" s="91">
        <v>868.83</v>
      </c>
      <c r="Q174" s="91">
        <f t="shared" si="48"/>
        <v>-3</v>
      </c>
      <c r="R174" s="95" t="s">
        <v>217</v>
      </c>
      <c r="S174" s="91">
        <f>P174*0.05</f>
        <v>43.4415</v>
      </c>
      <c r="T174" s="91">
        <v>55</v>
      </c>
      <c r="U174" s="91">
        <v>66</v>
      </c>
      <c r="V174" s="91">
        <v>24</v>
      </c>
      <c r="W174" s="91">
        <v>1563.82</v>
      </c>
      <c r="X174" s="91">
        <f t="shared" si="49"/>
        <v>-31</v>
      </c>
      <c r="Y174" s="95" t="s">
        <v>217</v>
      </c>
      <c r="Z174" s="91">
        <f>W174*0.04</f>
        <v>62.5528</v>
      </c>
      <c r="AA174" s="91">
        <v>10</v>
      </c>
      <c r="AB174" s="91">
        <v>15</v>
      </c>
      <c r="AC174" s="91">
        <v>3</v>
      </c>
      <c r="AD174" s="91">
        <v>75</v>
      </c>
      <c r="AE174" s="91">
        <f t="shared" si="50"/>
        <v>-7</v>
      </c>
      <c r="AF174" s="95" t="s">
        <v>217</v>
      </c>
      <c r="AG174" s="91">
        <f t="shared" si="64"/>
        <v>3.75</v>
      </c>
      <c r="AH174" s="91">
        <v>3</v>
      </c>
      <c r="AI174" s="91">
        <v>3</v>
      </c>
      <c r="AJ174" s="91">
        <v>0</v>
      </c>
      <c r="AK174" s="91">
        <v>0</v>
      </c>
      <c r="AL174" s="91">
        <f t="shared" si="51"/>
        <v>-3</v>
      </c>
      <c r="AM174" s="95" t="s">
        <v>217</v>
      </c>
      <c r="AN174" s="91">
        <f t="shared" si="63"/>
        <v>0</v>
      </c>
      <c r="AO174" s="91">
        <v>11</v>
      </c>
      <c r="AP174" s="91">
        <v>14</v>
      </c>
      <c r="AQ174" s="91">
        <v>18</v>
      </c>
      <c r="AR174" s="91">
        <v>325.1</v>
      </c>
      <c r="AS174" s="91">
        <f t="shared" si="52"/>
        <v>7</v>
      </c>
      <c r="AT174" s="95" t="s">
        <v>216</v>
      </c>
      <c r="AU174" s="91">
        <f>AR174*0.08</f>
        <v>26.008</v>
      </c>
      <c r="AV174" s="91">
        <v>4</v>
      </c>
      <c r="AW174" s="91">
        <v>4</v>
      </c>
      <c r="AX174" s="91">
        <v>0</v>
      </c>
      <c r="AY174" s="91">
        <v>0</v>
      </c>
      <c r="AZ174" s="91">
        <f t="shared" si="53"/>
        <v>-4</v>
      </c>
      <c r="BA174" s="95" t="s">
        <v>217</v>
      </c>
      <c r="BB174" s="91">
        <f t="shared" si="66"/>
        <v>0</v>
      </c>
      <c r="BC174" s="91">
        <v>8</v>
      </c>
      <c r="BD174" s="91">
        <v>9</v>
      </c>
      <c r="BE174" s="91">
        <v>6</v>
      </c>
      <c r="BF174" s="91">
        <v>142.06</v>
      </c>
      <c r="BG174" s="91">
        <f t="shared" si="55"/>
        <v>-2</v>
      </c>
      <c r="BH174" s="95" t="s">
        <v>217</v>
      </c>
      <c r="BI174" s="91">
        <f>BF174*0.04</f>
        <v>5.6824</v>
      </c>
      <c r="BJ174" s="91">
        <f>BG174*1</f>
        <v>-2</v>
      </c>
      <c r="BK174" s="101">
        <f t="shared" si="56"/>
        <v>198</v>
      </c>
      <c r="BL174" s="91">
        <f>BJ174</f>
        <v>-2</v>
      </c>
    </row>
    <row r="175" s="159" customFormat="1" customHeight="1" spans="1:64">
      <c r="A175" s="91">
        <v>10468</v>
      </c>
      <c r="B175" s="91" t="s">
        <v>508</v>
      </c>
      <c r="C175" s="91">
        <v>112888</v>
      </c>
      <c r="D175" s="91" t="s">
        <v>509</v>
      </c>
      <c r="E175" s="91" t="s">
        <v>215</v>
      </c>
      <c r="F175" s="91">
        <v>27</v>
      </c>
      <c r="G175" s="91">
        <v>32</v>
      </c>
      <c r="H175" s="91">
        <v>55</v>
      </c>
      <c r="I175" s="91">
        <v>1485.35</v>
      </c>
      <c r="J175" s="91">
        <f t="shared" si="47"/>
        <v>28</v>
      </c>
      <c r="K175" s="95" t="s">
        <v>216</v>
      </c>
      <c r="L175" s="91">
        <f>I175*0.06</f>
        <v>89.121</v>
      </c>
      <c r="M175" s="91">
        <v>16</v>
      </c>
      <c r="N175" s="91">
        <v>19</v>
      </c>
      <c r="O175" s="91">
        <v>54</v>
      </c>
      <c r="P175" s="91">
        <v>1816.55</v>
      </c>
      <c r="Q175" s="91">
        <f t="shared" si="48"/>
        <v>38</v>
      </c>
      <c r="R175" s="95" t="s">
        <v>216</v>
      </c>
      <c r="S175" s="91">
        <f>P175*0.07</f>
        <v>127.1585</v>
      </c>
      <c r="T175" s="91">
        <v>16</v>
      </c>
      <c r="U175" s="91">
        <v>20</v>
      </c>
      <c r="V175" s="91">
        <v>50</v>
      </c>
      <c r="W175" s="91">
        <v>4321.24</v>
      </c>
      <c r="X175" s="91">
        <f t="shared" si="49"/>
        <v>34</v>
      </c>
      <c r="Y175" s="95" t="s">
        <v>216</v>
      </c>
      <c r="Z175" s="91">
        <f>W175*0.06</f>
        <v>259.2744</v>
      </c>
      <c r="AA175" s="91">
        <v>7</v>
      </c>
      <c r="AB175" s="91">
        <v>8</v>
      </c>
      <c r="AC175" s="91">
        <v>1</v>
      </c>
      <c r="AD175" s="91">
        <v>43</v>
      </c>
      <c r="AE175" s="91">
        <f t="shared" si="50"/>
        <v>-6</v>
      </c>
      <c r="AF175" s="95" t="s">
        <v>217</v>
      </c>
      <c r="AG175" s="91">
        <f t="shared" si="64"/>
        <v>2.15</v>
      </c>
      <c r="AH175" s="91">
        <v>7</v>
      </c>
      <c r="AI175" s="91">
        <v>7</v>
      </c>
      <c r="AJ175" s="91">
        <v>3</v>
      </c>
      <c r="AK175" s="91">
        <v>89.7</v>
      </c>
      <c r="AL175" s="91">
        <f t="shared" si="51"/>
        <v>-4</v>
      </c>
      <c r="AM175" s="95" t="s">
        <v>217</v>
      </c>
      <c r="AN175" s="91">
        <f t="shared" si="63"/>
        <v>4.485</v>
      </c>
      <c r="AO175" s="91">
        <v>11</v>
      </c>
      <c r="AP175" s="91">
        <v>14</v>
      </c>
      <c r="AQ175" s="91">
        <v>9</v>
      </c>
      <c r="AR175" s="91">
        <v>159.23</v>
      </c>
      <c r="AS175" s="91">
        <f t="shared" si="52"/>
        <v>-2</v>
      </c>
      <c r="AT175" s="95" t="s">
        <v>217</v>
      </c>
      <c r="AU175" s="91">
        <f t="shared" ref="AU175:AU180" si="67">AR175*0.05</f>
        <v>7.9615</v>
      </c>
      <c r="AV175" s="91">
        <v>3</v>
      </c>
      <c r="AW175" s="91">
        <v>4</v>
      </c>
      <c r="AX175" s="91">
        <v>1</v>
      </c>
      <c r="AY175" s="91">
        <v>0.08</v>
      </c>
      <c r="AZ175" s="91">
        <f t="shared" si="53"/>
        <v>-2</v>
      </c>
      <c r="BA175" s="95" t="s">
        <v>217</v>
      </c>
      <c r="BB175" s="91">
        <f t="shared" si="66"/>
        <v>0.004</v>
      </c>
      <c r="BC175" s="91">
        <v>7</v>
      </c>
      <c r="BD175" s="91">
        <v>8</v>
      </c>
      <c r="BE175" s="91">
        <v>37</v>
      </c>
      <c r="BF175" s="91">
        <v>988.21</v>
      </c>
      <c r="BG175" s="91">
        <f t="shared" si="55"/>
        <v>30</v>
      </c>
      <c r="BH175" s="95" t="s">
        <v>216</v>
      </c>
      <c r="BI175" s="91">
        <f>BF175*0.06</f>
        <v>59.2926</v>
      </c>
      <c r="BJ175" s="91"/>
      <c r="BK175" s="101">
        <f t="shared" si="56"/>
        <v>549</v>
      </c>
      <c r="BL175" s="91"/>
    </row>
    <row r="176" s="159" customFormat="1" customHeight="1" spans="1:64">
      <c r="A176" s="91">
        <v>10650</v>
      </c>
      <c r="B176" s="91" t="s">
        <v>510</v>
      </c>
      <c r="C176" s="91">
        <v>740</v>
      </c>
      <c r="D176" s="91" t="s">
        <v>427</v>
      </c>
      <c r="E176" s="91" t="s">
        <v>215</v>
      </c>
      <c r="F176" s="91">
        <v>47</v>
      </c>
      <c r="G176" s="91">
        <v>56</v>
      </c>
      <c r="H176" s="91">
        <v>71</v>
      </c>
      <c r="I176" s="91">
        <v>1892.77</v>
      </c>
      <c r="J176" s="91">
        <f t="shared" si="47"/>
        <v>24</v>
      </c>
      <c r="K176" s="95" t="s">
        <v>216</v>
      </c>
      <c r="L176" s="91">
        <f>I176*0.06</f>
        <v>113.5662</v>
      </c>
      <c r="M176" s="91">
        <v>34</v>
      </c>
      <c r="N176" s="91">
        <v>41</v>
      </c>
      <c r="O176" s="91">
        <v>27</v>
      </c>
      <c r="P176" s="91">
        <v>1508.67</v>
      </c>
      <c r="Q176" s="91">
        <f t="shared" si="48"/>
        <v>-7</v>
      </c>
      <c r="R176" s="95" t="s">
        <v>217</v>
      </c>
      <c r="S176" s="91">
        <f>P176*0.05</f>
        <v>75.4335</v>
      </c>
      <c r="T176" s="91">
        <v>69</v>
      </c>
      <c r="U176" s="91">
        <v>83</v>
      </c>
      <c r="V176" s="91">
        <v>30</v>
      </c>
      <c r="W176" s="91">
        <v>2862.67</v>
      </c>
      <c r="X176" s="91">
        <f t="shared" si="49"/>
        <v>-39</v>
      </c>
      <c r="Y176" s="95" t="s">
        <v>217</v>
      </c>
      <c r="Z176" s="91">
        <f>W176*0.04</f>
        <v>114.5068</v>
      </c>
      <c r="AA176" s="91">
        <v>13</v>
      </c>
      <c r="AB176" s="91">
        <v>15</v>
      </c>
      <c r="AC176" s="91">
        <v>12</v>
      </c>
      <c r="AD176" s="91">
        <v>398</v>
      </c>
      <c r="AE176" s="91">
        <f t="shared" si="50"/>
        <v>-1</v>
      </c>
      <c r="AF176" s="95" t="s">
        <v>217</v>
      </c>
      <c r="AG176" s="91">
        <f t="shared" si="64"/>
        <v>19.9</v>
      </c>
      <c r="AH176" s="91">
        <v>15</v>
      </c>
      <c r="AI176" s="91">
        <v>18</v>
      </c>
      <c r="AJ176" s="91">
        <v>0</v>
      </c>
      <c r="AK176" s="91">
        <v>0</v>
      </c>
      <c r="AL176" s="91">
        <f t="shared" si="51"/>
        <v>-15</v>
      </c>
      <c r="AM176" s="95" t="s">
        <v>217</v>
      </c>
      <c r="AN176" s="91">
        <f t="shared" si="63"/>
        <v>0</v>
      </c>
      <c r="AO176" s="91">
        <v>19</v>
      </c>
      <c r="AP176" s="91">
        <v>23</v>
      </c>
      <c r="AQ176" s="91">
        <v>11</v>
      </c>
      <c r="AR176" s="91">
        <v>227.85</v>
      </c>
      <c r="AS176" s="91">
        <f t="shared" si="52"/>
        <v>-8</v>
      </c>
      <c r="AT176" s="95" t="s">
        <v>217</v>
      </c>
      <c r="AU176" s="91">
        <f t="shared" si="67"/>
        <v>11.3925</v>
      </c>
      <c r="AV176" s="91">
        <v>5</v>
      </c>
      <c r="AW176" s="91">
        <v>6</v>
      </c>
      <c r="AX176" s="91">
        <v>0</v>
      </c>
      <c r="AY176" s="91">
        <v>0</v>
      </c>
      <c r="AZ176" s="91">
        <f t="shared" si="53"/>
        <v>-5</v>
      </c>
      <c r="BA176" s="95" t="s">
        <v>217</v>
      </c>
      <c r="BB176" s="91">
        <f t="shared" si="66"/>
        <v>0</v>
      </c>
      <c r="BC176" s="91">
        <v>12</v>
      </c>
      <c r="BD176" s="91">
        <v>14</v>
      </c>
      <c r="BE176" s="91">
        <v>7</v>
      </c>
      <c r="BF176" s="91">
        <v>214.1</v>
      </c>
      <c r="BG176" s="91">
        <f t="shared" si="55"/>
        <v>-5</v>
      </c>
      <c r="BH176" s="95" t="s">
        <v>217</v>
      </c>
      <c r="BI176" s="91">
        <f>BF176*0.04</f>
        <v>8.564</v>
      </c>
      <c r="BJ176" s="91">
        <f>BG176*1</f>
        <v>-5</v>
      </c>
      <c r="BK176" s="101">
        <f t="shared" si="56"/>
        <v>343</v>
      </c>
      <c r="BL176" s="91">
        <f>BJ176</f>
        <v>-5</v>
      </c>
    </row>
    <row r="177" s="159" customFormat="1" customHeight="1" spans="1:64">
      <c r="A177" s="91">
        <v>10772</v>
      </c>
      <c r="B177" s="91" t="s">
        <v>511</v>
      </c>
      <c r="C177" s="91">
        <v>706</v>
      </c>
      <c r="D177" s="91" t="s">
        <v>357</v>
      </c>
      <c r="E177" s="91" t="s">
        <v>220</v>
      </c>
      <c r="F177" s="91">
        <v>26</v>
      </c>
      <c r="G177" s="91">
        <v>31</v>
      </c>
      <c r="H177" s="91">
        <v>34.5</v>
      </c>
      <c r="I177" s="91">
        <v>949.99</v>
      </c>
      <c r="J177" s="91">
        <f t="shared" si="47"/>
        <v>8.5</v>
      </c>
      <c r="K177" s="95" t="s">
        <v>216</v>
      </c>
      <c r="L177" s="91">
        <f>I177*0.06</f>
        <v>56.9994</v>
      </c>
      <c r="M177" s="91">
        <v>21</v>
      </c>
      <c r="N177" s="91">
        <v>26</v>
      </c>
      <c r="O177" s="91">
        <v>21</v>
      </c>
      <c r="P177" s="91">
        <v>578.95</v>
      </c>
      <c r="Q177" s="91">
        <f t="shared" si="48"/>
        <v>0</v>
      </c>
      <c r="R177" s="95" t="s">
        <v>221</v>
      </c>
      <c r="S177" s="91">
        <f>P177*0.06</f>
        <v>34.737</v>
      </c>
      <c r="T177" s="91">
        <v>26</v>
      </c>
      <c r="U177" s="91">
        <v>31</v>
      </c>
      <c r="V177" s="91">
        <v>15.5</v>
      </c>
      <c r="W177" s="91">
        <v>1386.33</v>
      </c>
      <c r="X177" s="91">
        <f t="shared" si="49"/>
        <v>-10.5</v>
      </c>
      <c r="Y177" s="95" t="s">
        <v>217</v>
      </c>
      <c r="Z177" s="91">
        <f>W177*0.04</f>
        <v>55.4532</v>
      </c>
      <c r="AA177" s="91">
        <v>7</v>
      </c>
      <c r="AB177" s="91">
        <v>9</v>
      </c>
      <c r="AC177" s="91">
        <v>4.5</v>
      </c>
      <c r="AD177" s="91">
        <v>168</v>
      </c>
      <c r="AE177" s="91">
        <f t="shared" si="50"/>
        <v>-2.5</v>
      </c>
      <c r="AF177" s="95" t="s">
        <v>217</v>
      </c>
      <c r="AG177" s="91">
        <f t="shared" si="64"/>
        <v>8.4</v>
      </c>
      <c r="AH177" s="91">
        <v>7</v>
      </c>
      <c r="AI177" s="91">
        <v>9</v>
      </c>
      <c r="AJ177" s="91">
        <v>0</v>
      </c>
      <c r="AK177" s="91">
        <v>0</v>
      </c>
      <c r="AL177" s="91">
        <f t="shared" si="51"/>
        <v>-7</v>
      </c>
      <c r="AM177" s="95" t="s">
        <v>217</v>
      </c>
      <c r="AN177" s="91">
        <f t="shared" si="63"/>
        <v>0</v>
      </c>
      <c r="AO177" s="91">
        <v>9</v>
      </c>
      <c r="AP177" s="91">
        <v>11</v>
      </c>
      <c r="AQ177" s="91">
        <v>3.5</v>
      </c>
      <c r="AR177" s="91">
        <v>70.82</v>
      </c>
      <c r="AS177" s="91">
        <f t="shared" si="52"/>
        <v>-5.5</v>
      </c>
      <c r="AT177" s="95" t="s">
        <v>217</v>
      </c>
      <c r="AU177" s="91">
        <f t="shared" si="67"/>
        <v>3.541</v>
      </c>
      <c r="AV177" s="91">
        <v>2</v>
      </c>
      <c r="AW177" s="91">
        <v>3</v>
      </c>
      <c r="AX177" s="91">
        <v>0</v>
      </c>
      <c r="AY177" s="91">
        <v>0</v>
      </c>
      <c r="AZ177" s="91">
        <f t="shared" si="53"/>
        <v>-2</v>
      </c>
      <c r="BA177" s="95" t="s">
        <v>217</v>
      </c>
      <c r="BB177" s="91">
        <f t="shared" si="66"/>
        <v>0</v>
      </c>
      <c r="BC177" s="91">
        <v>6</v>
      </c>
      <c r="BD177" s="91">
        <v>7</v>
      </c>
      <c r="BE177" s="91">
        <v>6</v>
      </c>
      <c r="BF177" s="91">
        <v>182.55</v>
      </c>
      <c r="BG177" s="91">
        <f t="shared" si="55"/>
        <v>0</v>
      </c>
      <c r="BH177" s="95" t="s">
        <v>221</v>
      </c>
      <c r="BI177" s="91">
        <f>BF177*0.05</f>
        <v>9.1275</v>
      </c>
      <c r="BJ177" s="91"/>
      <c r="BK177" s="101">
        <f t="shared" si="56"/>
        <v>168</v>
      </c>
      <c r="BL177" s="91"/>
    </row>
    <row r="178" s="159" customFormat="1" customHeight="1" spans="1:64">
      <c r="A178" s="91">
        <v>10860</v>
      </c>
      <c r="B178" s="91" t="s">
        <v>512</v>
      </c>
      <c r="C178" s="91">
        <v>106399</v>
      </c>
      <c r="D178" s="91" t="s">
        <v>513</v>
      </c>
      <c r="E178" s="91" t="s">
        <v>215</v>
      </c>
      <c r="F178" s="91">
        <v>46</v>
      </c>
      <c r="G178" s="91">
        <v>55</v>
      </c>
      <c r="H178" s="91">
        <v>53</v>
      </c>
      <c r="I178" s="91">
        <v>1362.68</v>
      </c>
      <c r="J178" s="91">
        <f t="shared" si="47"/>
        <v>7</v>
      </c>
      <c r="K178" s="95" t="s">
        <v>221</v>
      </c>
      <c r="L178" s="91">
        <f>I178*0.05</f>
        <v>68.134</v>
      </c>
      <c r="M178" s="91">
        <v>35</v>
      </c>
      <c r="N178" s="91">
        <v>42</v>
      </c>
      <c r="O178" s="91">
        <v>49</v>
      </c>
      <c r="P178" s="91">
        <v>1718.7</v>
      </c>
      <c r="Q178" s="91">
        <f t="shared" si="48"/>
        <v>14</v>
      </c>
      <c r="R178" s="95" t="s">
        <v>216</v>
      </c>
      <c r="S178" s="91">
        <f>P178*0.07</f>
        <v>120.309</v>
      </c>
      <c r="T178" s="91">
        <v>50</v>
      </c>
      <c r="U178" s="91">
        <v>60</v>
      </c>
      <c r="V178" s="91">
        <v>87</v>
      </c>
      <c r="W178" s="91">
        <v>7682.51</v>
      </c>
      <c r="X178" s="91">
        <f t="shared" si="49"/>
        <v>37</v>
      </c>
      <c r="Y178" s="95" t="s">
        <v>216</v>
      </c>
      <c r="Z178" s="91">
        <f>W178*0.06</f>
        <v>460.9506</v>
      </c>
      <c r="AA178" s="91">
        <v>10</v>
      </c>
      <c r="AB178" s="91">
        <v>12</v>
      </c>
      <c r="AC178" s="91">
        <v>15</v>
      </c>
      <c r="AD178" s="91">
        <v>458.4</v>
      </c>
      <c r="AE178" s="91">
        <f t="shared" si="50"/>
        <v>5</v>
      </c>
      <c r="AF178" s="95" t="s">
        <v>216</v>
      </c>
      <c r="AG178" s="91">
        <f>AD178*0.08</f>
        <v>36.672</v>
      </c>
      <c r="AH178" s="91">
        <v>13</v>
      </c>
      <c r="AI178" s="91">
        <v>16</v>
      </c>
      <c r="AJ178" s="91">
        <v>2</v>
      </c>
      <c r="AK178" s="91">
        <v>59.8</v>
      </c>
      <c r="AL178" s="91">
        <f t="shared" si="51"/>
        <v>-11</v>
      </c>
      <c r="AM178" s="95" t="s">
        <v>217</v>
      </c>
      <c r="AN178" s="91">
        <f t="shared" si="63"/>
        <v>2.99</v>
      </c>
      <c r="AO178" s="91">
        <v>17</v>
      </c>
      <c r="AP178" s="91">
        <v>20</v>
      </c>
      <c r="AQ178" s="91">
        <v>16</v>
      </c>
      <c r="AR178" s="91">
        <v>255.21</v>
      </c>
      <c r="AS178" s="91">
        <f t="shared" si="52"/>
        <v>-1</v>
      </c>
      <c r="AT178" s="95" t="s">
        <v>217</v>
      </c>
      <c r="AU178" s="91">
        <f t="shared" si="67"/>
        <v>12.7605</v>
      </c>
      <c r="AV178" s="91">
        <v>6</v>
      </c>
      <c r="AW178" s="91">
        <v>7</v>
      </c>
      <c r="AX178" s="91">
        <v>2</v>
      </c>
      <c r="AY178" s="91">
        <v>0.09</v>
      </c>
      <c r="AZ178" s="91">
        <f t="shared" si="53"/>
        <v>-4</v>
      </c>
      <c r="BA178" s="95" t="s">
        <v>217</v>
      </c>
      <c r="BB178" s="91">
        <f t="shared" si="66"/>
        <v>0.0045</v>
      </c>
      <c r="BC178" s="91">
        <v>12</v>
      </c>
      <c r="BD178" s="91">
        <v>14</v>
      </c>
      <c r="BE178" s="91">
        <v>16</v>
      </c>
      <c r="BF178" s="91">
        <v>483.77</v>
      </c>
      <c r="BG178" s="91">
        <f t="shared" si="55"/>
        <v>4</v>
      </c>
      <c r="BH178" s="95" t="s">
        <v>216</v>
      </c>
      <c r="BI178" s="91">
        <f>BF178*0.06</f>
        <v>29.0262</v>
      </c>
      <c r="BJ178" s="91"/>
      <c r="BK178" s="101">
        <f t="shared" si="56"/>
        <v>731</v>
      </c>
      <c r="BL178" s="91"/>
    </row>
    <row r="179" s="159" customFormat="1" customHeight="1" spans="1:64">
      <c r="A179" s="91">
        <v>10955</v>
      </c>
      <c r="B179" s="91" t="s">
        <v>514</v>
      </c>
      <c r="C179" s="91">
        <v>104838</v>
      </c>
      <c r="D179" s="91" t="s">
        <v>503</v>
      </c>
      <c r="E179" s="91" t="s">
        <v>215</v>
      </c>
      <c r="F179" s="91">
        <v>47</v>
      </c>
      <c r="G179" s="91">
        <v>56</v>
      </c>
      <c r="H179" s="91">
        <v>62</v>
      </c>
      <c r="I179" s="91">
        <v>1634.81</v>
      </c>
      <c r="J179" s="91">
        <f t="shared" si="47"/>
        <v>15</v>
      </c>
      <c r="K179" s="95" t="s">
        <v>216</v>
      </c>
      <c r="L179" s="91">
        <f>I179*0.06</f>
        <v>98.0886</v>
      </c>
      <c r="M179" s="91">
        <v>43</v>
      </c>
      <c r="N179" s="91">
        <v>52</v>
      </c>
      <c r="O179" s="91">
        <v>45</v>
      </c>
      <c r="P179" s="91">
        <v>1856.5</v>
      </c>
      <c r="Q179" s="91">
        <f t="shared" si="48"/>
        <v>2</v>
      </c>
      <c r="R179" s="95" t="s">
        <v>221</v>
      </c>
      <c r="S179" s="91">
        <f>P179*0.06</f>
        <v>111.39</v>
      </c>
      <c r="T179" s="91">
        <v>47</v>
      </c>
      <c r="U179" s="91">
        <v>57</v>
      </c>
      <c r="V179" s="91">
        <v>15</v>
      </c>
      <c r="W179" s="91">
        <v>855.6</v>
      </c>
      <c r="X179" s="91">
        <f t="shared" si="49"/>
        <v>-32</v>
      </c>
      <c r="Y179" s="95" t="s">
        <v>217</v>
      </c>
      <c r="Z179" s="91">
        <f>W179*0.04</f>
        <v>34.224</v>
      </c>
      <c r="AA179" s="91">
        <v>13</v>
      </c>
      <c r="AB179" s="91">
        <v>15</v>
      </c>
      <c r="AC179" s="91">
        <v>4</v>
      </c>
      <c r="AD179" s="91">
        <v>144</v>
      </c>
      <c r="AE179" s="91">
        <f t="shared" si="50"/>
        <v>-9</v>
      </c>
      <c r="AF179" s="95" t="s">
        <v>217</v>
      </c>
      <c r="AG179" s="91">
        <f>AD179*0.05</f>
        <v>7.2</v>
      </c>
      <c r="AH179" s="91">
        <v>16</v>
      </c>
      <c r="AI179" s="91">
        <v>19</v>
      </c>
      <c r="AJ179" s="91">
        <v>1</v>
      </c>
      <c r="AK179" s="91">
        <v>29.9</v>
      </c>
      <c r="AL179" s="91">
        <f t="shared" si="51"/>
        <v>-15</v>
      </c>
      <c r="AM179" s="95" t="s">
        <v>217</v>
      </c>
      <c r="AN179" s="91">
        <f t="shared" si="63"/>
        <v>1.495</v>
      </c>
      <c r="AO179" s="91">
        <v>19</v>
      </c>
      <c r="AP179" s="91">
        <v>23</v>
      </c>
      <c r="AQ179" s="91">
        <v>5</v>
      </c>
      <c r="AR179" s="91">
        <v>105</v>
      </c>
      <c r="AS179" s="91">
        <f t="shared" si="52"/>
        <v>-14</v>
      </c>
      <c r="AT179" s="95" t="s">
        <v>217</v>
      </c>
      <c r="AU179" s="91">
        <f t="shared" si="67"/>
        <v>5.25</v>
      </c>
      <c r="AV179" s="91">
        <v>5</v>
      </c>
      <c r="AW179" s="91">
        <v>6</v>
      </c>
      <c r="AX179" s="91">
        <v>2</v>
      </c>
      <c r="AY179" s="91">
        <v>0.16</v>
      </c>
      <c r="AZ179" s="91">
        <f t="shared" si="53"/>
        <v>-3</v>
      </c>
      <c r="BA179" s="95" t="s">
        <v>217</v>
      </c>
      <c r="BB179" s="91">
        <f t="shared" si="66"/>
        <v>0.008</v>
      </c>
      <c r="BC179" s="91">
        <v>14</v>
      </c>
      <c r="BD179" s="91">
        <v>16</v>
      </c>
      <c r="BE179" s="91">
        <v>15</v>
      </c>
      <c r="BF179" s="91">
        <v>427.66</v>
      </c>
      <c r="BG179" s="91">
        <f t="shared" si="55"/>
        <v>1</v>
      </c>
      <c r="BH179" s="95" t="s">
        <v>221</v>
      </c>
      <c r="BI179" s="91">
        <f>BF179*0.05</f>
        <v>21.383</v>
      </c>
      <c r="BJ179" s="91"/>
      <c r="BK179" s="101">
        <f t="shared" si="56"/>
        <v>279</v>
      </c>
      <c r="BL179" s="91"/>
    </row>
    <row r="180" s="159" customFormat="1" customHeight="1" spans="1:64">
      <c r="A180" s="91">
        <v>11231</v>
      </c>
      <c r="B180" s="91" t="s">
        <v>515</v>
      </c>
      <c r="C180" s="91">
        <v>111219</v>
      </c>
      <c r="D180" s="91" t="s">
        <v>258</v>
      </c>
      <c r="E180" s="91" t="s">
        <v>220</v>
      </c>
      <c r="F180" s="91">
        <v>52</v>
      </c>
      <c r="G180" s="91">
        <v>63</v>
      </c>
      <c r="H180" s="91">
        <v>71</v>
      </c>
      <c r="I180" s="91">
        <v>1824.82</v>
      </c>
      <c r="J180" s="91">
        <f t="shared" si="47"/>
        <v>19</v>
      </c>
      <c r="K180" s="95" t="s">
        <v>216</v>
      </c>
      <c r="L180" s="91">
        <f>I180*0.06</f>
        <v>109.4892</v>
      </c>
      <c r="M180" s="91">
        <v>32</v>
      </c>
      <c r="N180" s="91">
        <v>38</v>
      </c>
      <c r="O180" s="91">
        <v>27</v>
      </c>
      <c r="P180" s="91">
        <v>1595.4</v>
      </c>
      <c r="Q180" s="91">
        <f t="shared" si="48"/>
        <v>-5</v>
      </c>
      <c r="R180" s="95" t="s">
        <v>217</v>
      </c>
      <c r="S180" s="91">
        <f>P180*0.05</f>
        <v>79.77</v>
      </c>
      <c r="T180" s="91">
        <v>39</v>
      </c>
      <c r="U180" s="91">
        <v>47</v>
      </c>
      <c r="V180" s="91">
        <v>23</v>
      </c>
      <c r="W180" s="91">
        <v>2334.17</v>
      </c>
      <c r="X180" s="91">
        <f t="shared" si="49"/>
        <v>-16</v>
      </c>
      <c r="Y180" s="95" t="s">
        <v>217</v>
      </c>
      <c r="Z180" s="91">
        <f>W180*0.04</f>
        <v>93.3668</v>
      </c>
      <c r="AA180" s="91">
        <v>10</v>
      </c>
      <c r="AB180" s="91">
        <v>12</v>
      </c>
      <c r="AC180" s="91">
        <v>17</v>
      </c>
      <c r="AD180" s="91">
        <v>594.68</v>
      </c>
      <c r="AE180" s="91">
        <f t="shared" si="50"/>
        <v>7</v>
      </c>
      <c r="AF180" s="95" t="s">
        <v>216</v>
      </c>
      <c r="AG180" s="91">
        <f>AD180*0.08</f>
        <v>47.5744</v>
      </c>
      <c r="AH180" s="91">
        <v>9</v>
      </c>
      <c r="AI180" s="91">
        <v>10</v>
      </c>
      <c r="AJ180" s="91">
        <v>15</v>
      </c>
      <c r="AK180" s="91">
        <v>328.9</v>
      </c>
      <c r="AL180" s="91">
        <f t="shared" si="51"/>
        <v>6</v>
      </c>
      <c r="AM180" s="95" t="s">
        <v>216</v>
      </c>
      <c r="AN180" s="91">
        <f>AK180*0.07</f>
        <v>23.023</v>
      </c>
      <c r="AO180" s="91">
        <v>13</v>
      </c>
      <c r="AP180" s="91">
        <v>15</v>
      </c>
      <c r="AQ180" s="91">
        <v>12</v>
      </c>
      <c r="AR180" s="91">
        <v>185.88</v>
      </c>
      <c r="AS180" s="91">
        <f t="shared" si="52"/>
        <v>-1</v>
      </c>
      <c r="AT180" s="95" t="s">
        <v>217</v>
      </c>
      <c r="AU180" s="91">
        <f t="shared" si="67"/>
        <v>9.294</v>
      </c>
      <c r="AV180" s="91">
        <v>6</v>
      </c>
      <c r="AW180" s="91">
        <v>7</v>
      </c>
      <c r="AX180" s="91">
        <v>4</v>
      </c>
      <c r="AY180" s="91">
        <v>78.24</v>
      </c>
      <c r="AZ180" s="91">
        <f t="shared" si="53"/>
        <v>-2</v>
      </c>
      <c r="BA180" s="95" t="s">
        <v>217</v>
      </c>
      <c r="BB180" s="91">
        <f t="shared" si="66"/>
        <v>3.912</v>
      </c>
      <c r="BC180" s="91">
        <v>14</v>
      </c>
      <c r="BD180" s="91">
        <v>17</v>
      </c>
      <c r="BE180" s="91">
        <v>37</v>
      </c>
      <c r="BF180" s="91">
        <v>960.65</v>
      </c>
      <c r="BG180" s="91">
        <f t="shared" si="55"/>
        <v>23</v>
      </c>
      <c r="BH180" s="95" t="s">
        <v>216</v>
      </c>
      <c r="BI180" s="91">
        <f>BF180*0.06</f>
        <v>57.639</v>
      </c>
      <c r="BJ180" s="91"/>
      <c r="BK180" s="101">
        <f t="shared" si="56"/>
        <v>424</v>
      </c>
      <c r="BL180" s="91"/>
    </row>
    <row r="181" s="159" customFormat="1" customHeight="1" spans="1:64">
      <c r="A181" s="91">
        <v>11318</v>
      </c>
      <c r="B181" s="91" t="s">
        <v>516</v>
      </c>
      <c r="C181" s="91">
        <v>752</v>
      </c>
      <c r="D181" s="91" t="s">
        <v>517</v>
      </c>
      <c r="E181" s="91" t="s">
        <v>215</v>
      </c>
      <c r="F181" s="91">
        <v>24</v>
      </c>
      <c r="G181" s="91">
        <v>29</v>
      </c>
      <c r="H181" s="91">
        <v>15</v>
      </c>
      <c r="I181" s="91">
        <v>432.67</v>
      </c>
      <c r="J181" s="91">
        <f t="shared" si="47"/>
        <v>-9</v>
      </c>
      <c r="K181" s="95" t="s">
        <v>217</v>
      </c>
      <c r="L181" s="91">
        <f>I181*0.04</f>
        <v>17.3068</v>
      </c>
      <c r="M181" s="91">
        <v>25</v>
      </c>
      <c r="N181" s="91">
        <v>29</v>
      </c>
      <c r="O181" s="91">
        <v>20</v>
      </c>
      <c r="P181" s="91">
        <v>459.78</v>
      </c>
      <c r="Q181" s="91">
        <f t="shared" si="48"/>
        <v>-5</v>
      </c>
      <c r="R181" s="95" t="s">
        <v>217</v>
      </c>
      <c r="S181" s="91">
        <f>P181*0.05</f>
        <v>22.989</v>
      </c>
      <c r="T181" s="91">
        <v>27</v>
      </c>
      <c r="U181" s="91">
        <v>33</v>
      </c>
      <c r="V181" s="91">
        <v>33</v>
      </c>
      <c r="W181" s="91">
        <v>3481.84</v>
      </c>
      <c r="X181" s="91">
        <f t="shared" si="49"/>
        <v>6</v>
      </c>
      <c r="Y181" s="95" t="s">
        <v>216</v>
      </c>
      <c r="Z181" s="91">
        <f>W181*0.06</f>
        <v>208.9104</v>
      </c>
      <c r="AA181" s="91">
        <v>7</v>
      </c>
      <c r="AB181" s="91">
        <v>8</v>
      </c>
      <c r="AC181" s="91">
        <v>1</v>
      </c>
      <c r="AD181" s="91">
        <v>39</v>
      </c>
      <c r="AE181" s="91">
        <f t="shared" si="50"/>
        <v>-6</v>
      </c>
      <c r="AF181" s="95" t="s">
        <v>217</v>
      </c>
      <c r="AG181" s="91">
        <f>AD181*0.05</f>
        <v>1.95</v>
      </c>
      <c r="AH181" s="91">
        <v>8</v>
      </c>
      <c r="AI181" s="91">
        <v>10</v>
      </c>
      <c r="AJ181" s="91">
        <v>0</v>
      </c>
      <c r="AK181" s="91">
        <v>0</v>
      </c>
      <c r="AL181" s="91">
        <f t="shared" si="51"/>
        <v>-8</v>
      </c>
      <c r="AM181" s="95" t="s">
        <v>217</v>
      </c>
      <c r="AN181" s="91">
        <f>AK181*0.05</f>
        <v>0</v>
      </c>
      <c r="AO181" s="91">
        <v>10</v>
      </c>
      <c r="AP181" s="91">
        <v>12</v>
      </c>
      <c r="AQ181" s="91">
        <v>10</v>
      </c>
      <c r="AR181" s="91">
        <v>189.7</v>
      </c>
      <c r="AS181" s="91">
        <f t="shared" si="52"/>
        <v>0</v>
      </c>
      <c r="AT181" s="95" t="s">
        <v>221</v>
      </c>
      <c r="AU181" s="91">
        <f>AR181*0.06</f>
        <v>11.382</v>
      </c>
      <c r="AV181" s="91">
        <v>3</v>
      </c>
      <c r="AW181" s="91">
        <v>3</v>
      </c>
      <c r="AX181" s="91">
        <v>0</v>
      </c>
      <c r="AY181" s="91">
        <v>0</v>
      </c>
      <c r="AZ181" s="91">
        <f t="shared" si="53"/>
        <v>-3</v>
      </c>
      <c r="BA181" s="95" t="s">
        <v>217</v>
      </c>
      <c r="BB181" s="91">
        <f t="shared" si="66"/>
        <v>0</v>
      </c>
      <c r="BC181" s="91">
        <v>6</v>
      </c>
      <c r="BD181" s="91">
        <v>7</v>
      </c>
      <c r="BE181" s="91">
        <v>5</v>
      </c>
      <c r="BF181" s="91">
        <v>112.73</v>
      </c>
      <c r="BG181" s="91">
        <f t="shared" si="55"/>
        <v>-1</v>
      </c>
      <c r="BH181" s="95" t="s">
        <v>217</v>
      </c>
      <c r="BI181" s="91">
        <f>BF181*0.04</f>
        <v>4.5092</v>
      </c>
      <c r="BJ181" s="91">
        <f>BG181*1</f>
        <v>-1</v>
      </c>
      <c r="BK181" s="101">
        <f t="shared" si="56"/>
        <v>267</v>
      </c>
      <c r="BL181" s="91">
        <f>BJ181</f>
        <v>-1</v>
      </c>
    </row>
    <row r="182" s="159" customFormat="1" customHeight="1" spans="1:64">
      <c r="A182" s="91">
        <v>11330</v>
      </c>
      <c r="B182" s="91" t="s">
        <v>518</v>
      </c>
      <c r="C182" s="91">
        <v>107829</v>
      </c>
      <c r="D182" s="91" t="s">
        <v>519</v>
      </c>
      <c r="E182" s="91" t="s">
        <v>215</v>
      </c>
      <c r="F182" s="91">
        <v>32</v>
      </c>
      <c r="G182" s="91">
        <v>38</v>
      </c>
      <c r="H182" s="91">
        <v>49</v>
      </c>
      <c r="I182" s="91">
        <v>1266.35</v>
      </c>
      <c r="J182" s="91">
        <f t="shared" si="47"/>
        <v>17</v>
      </c>
      <c r="K182" s="95" t="s">
        <v>216</v>
      </c>
      <c r="L182" s="91">
        <f>I182*0.06</f>
        <v>75.981</v>
      </c>
      <c r="M182" s="91">
        <v>19</v>
      </c>
      <c r="N182" s="91">
        <v>23</v>
      </c>
      <c r="O182" s="91">
        <v>12</v>
      </c>
      <c r="P182" s="91">
        <v>306.01</v>
      </c>
      <c r="Q182" s="91">
        <f t="shared" si="48"/>
        <v>-7</v>
      </c>
      <c r="R182" s="95" t="s">
        <v>217</v>
      </c>
      <c r="S182" s="91">
        <f>P182*0.05</f>
        <v>15.3005</v>
      </c>
      <c r="T182" s="91">
        <v>24</v>
      </c>
      <c r="U182" s="91">
        <v>32</v>
      </c>
      <c r="V182" s="91">
        <v>10</v>
      </c>
      <c r="W182" s="91">
        <v>627.57</v>
      </c>
      <c r="X182" s="91">
        <f t="shared" si="49"/>
        <v>-14</v>
      </c>
      <c r="Y182" s="95" t="s">
        <v>217</v>
      </c>
      <c r="Z182" s="91">
        <f>W182*0.04</f>
        <v>25.1028</v>
      </c>
      <c r="AA182" s="91">
        <v>9</v>
      </c>
      <c r="AB182" s="91">
        <v>10</v>
      </c>
      <c r="AC182" s="91">
        <v>1</v>
      </c>
      <c r="AD182" s="91">
        <v>43</v>
      </c>
      <c r="AE182" s="91">
        <f t="shared" si="50"/>
        <v>-8</v>
      </c>
      <c r="AF182" s="95" t="s">
        <v>217</v>
      </c>
      <c r="AG182" s="91">
        <f>AD182*0.05</f>
        <v>2.15</v>
      </c>
      <c r="AH182" s="91">
        <v>9</v>
      </c>
      <c r="AI182" s="91">
        <v>11</v>
      </c>
      <c r="AJ182" s="91">
        <v>0</v>
      </c>
      <c r="AK182" s="91">
        <v>0</v>
      </c>
      <c r="AL182" s="91">
        <f t="shared" si="51"/>
        <v>-9</v>
      </c>
      <c r="AM182" s="95" t="s">
        <v>217</v>
      </c>
      <c r="AN182" s="91">
        <f>AK182*0.05</f>
        <v>0</v>
      </c>
      <c r="AO182" s="91">
        <v>16</v>
      </c>
      <c r="AP182" s="91">
        <v>20</v>
      </c>
      <c r="AQ182" s="91">
        <v>0</v>
      </c>
      <c r="AR182" s="91">
        <v>0</v>
      </c>
      <c r="AS182" s="91">
        <f t="shared" si="52"/>
        <v>-16</v>
      </c>
      <c r="AT182" s="95" t="s">
        <v>217</v>
      </c>
      <c r="AU182" s="91">
        <f>AR182*0.05</f>
        <v>0</v>
      </c>
      <c r="AV182" s="91">
        <v>3</v>
      </c>
      <c r="AW182" s="91">
        <v>3</v>
      </c>
      <c r="AX182" s="91">
        <v>0</v>
      </c>
      <c r="AY182" s="91">
        <v>0</v>
      </c>
      <c r="AZ182" s="91">
        <f t="shared" si="53"/>
        <v>-3</v>
      </c>
      <c r="BA182" s="95" t="s">
        <v>217</v>
      </c>
      <c r="BB182" s="91">
        <f t="shared" si="66"/>
        <v>0</v>
      </c>
      <c r="BC182" s="91">
        <v>7</v>
      </c>
      <c r="BD182" s="91">
        <v>9</v>
      </c>
      <c r="BE182" s="91">
        <v>7</v>
      </c>
      <c r="BF182" s="91">
        <v>207.12</v>
      </c>
      <c r="BG182" s="91">
        <f t="shared" si="55"/>
        <v>0</v>
      </c>
      <c r="BH182" s="95" t="s">
        <v>221</v>
      </c>
      <c r="BI182" s="91">
        <f>BF182*0.05</f>
        <v>10.356</v>
      </c>
      <c r="BJ182" s="91"/>
      <c r="BK182" s="101">
        <f t="shared" si="56"/>
        <v>129</v>
      </c>
      <c r="BL182" s="91"/>
    </row>
    <row r="183" s="159" customFormat="1" customHeight="1" spans="1:64">
      <c r="A183" s="91">
        <v>11363</v>
      </c>
      <c r="B183" s="91" t="s">
        <v>520</v>
      </c>
      <c r="C183" s="91">
        <v>102564</v>
      </c>
      <c r="D183" s="91" t="s">
        <v>418</v>
      </c>
      <c r="E183" s="91" t="s">
        <v>220</v>
      </c>
      <c r="F183" s="91">
        <v>32</v>
      </c>
      <c r="G183" s="91">
        <v>38</v>
      </c>
      <c r="H183" s="91">
        <v>110</v>
      </c>
      <c r="I183" s="91">
        <v>2857</v>
      </c>
      <c r="J183" s="91">
        <f t="shared" si="47"/>
        <v>78</v>
      </c>
      <c r="K183" s="95" t="s">
        <v>216</v>
      </c>
      <c r="L183" s="91">
        <f>I183*0.06</f>
        <v>171.42</v>
      </c>
      <c r="M183" s="91">
        <v>26</v>
      </c>
      <c r="N183" s="91">
        <v>31</v>
      </c>
      <c r="O183" s="91">
        <v>27</v>
      </c>
      <c r="P183" s="91">
        <v>801.37</v>
      </c>
      <c r="Q183" s="91">
        <f t="shared" si="48"/>
        <v>1</v>
      </c>
      <c r="R183" s="95" t="s">
        <v>221</v>
      </c>
      <c r="S183" s="91">
        <f>P183*0.06</f>
        <v>48.0822</v>
      </c>
      <c r="T183" s="91">
        <v>40</v>
      </c>
      <c r="U183" s="91">
        <v>48</v>
      </c>
      <c r="V183" s="91">
        <v>41</v>
      </c>
      <c r="W183" s="91">
        <v>3471.08</v>
      </c>
      <c r="X183" s="91">
        <f t="shared" si="49"/>
        <v>1</v>
      </c>
      <c r="Y183" s="95" t="s">
        <v>221</v>
      </c>
      <c r="Z183" s="91">
        <f>W183*0.05</f>
        <v>173.554</v>
      </c>
      <c r="AA183" s="91">
        <v>9</v>
      </c>
      <c r="AB183" s="91">
        <v>11</v>
      </c>
      <c r="AC183" s="91">
        <v>2</v>
      </c>
      <c r="AD183" s="91">
        <v>78</v>
      </c>
      <c r="AE183" s="91">
        <f t="shared" si="50"/>
        <v>-7</v>
      </c>
      <c r="AF183" s="95" t="s">
        <v>217</v>
      </c>
      <c r="AG183" s="91">
        <f>AD183*0.05</f>
        <v>3.9</v>
      </c>
      <c r="AH183" s="91">
        <v>11</v>
      </c>
      <c r="AI183" s="91">
        <v>13</v>
      </c>
      <c r="AJ183" s="91">
        <v>15</v>
      </c>
      <c r="AK183" s="91">
        <v>327.08</v>
      </c>
      <c r="AL183" s="91">
        <f t="shared" si="51"/>
        <v>4</v>
      </c>
      <c r="AM183" s="95" t="s">
        <v>216</v>
      </c>
      <c r="AN183" s="91">
        <f>AK183*0.07</f>
        <v>22.8956</v>
      </c>
      <c r="AO183" s="91">
        <v>13</v>
      </c>
      <c r="AP183" s="91">
        <v>16</v>
      </c>
      <c r="AQ183" s="91">
        <v>27</v>
      </c>
      <c r="AR183" s="91">
        <v>504.2</v>
      </c>
      <c r="AS183" s="91">
        <f t="shared" si="52"/>
        <v>14</v>
      </c>
      <c r="AT183" s="95" t="s">
        <v>216</v>
      </c>
      <c r="AU183" s="91">
        <f>AR183*0.08</f>
        <v>40.336</v>
      </c>
      <c r="AV183" s="91">
        <v>4</v>
      </c>
      <c r="AW183" s="91">
        <v>5</v>
      </c>
      <c r="AX183" s="91">
        <v>0</v>
      </c>
      <c r="AY183" s="91">
        <v>0</v>
      </c>
      <c r="AZ183" s="91">
        <f t="shared" si="53"/>
        <v>-4</v>
      </c>
      <c r="BA183" s="95" t="s">
        <v>217</v>
      </c>
      <c r="BB183" s="91">
        <f t="shared" si="66"/>
        <v>0</v>
      </c>
      <c r="BC183" s="91">
        <v>8</v>
      </c>
      <c r="BD183" s="91">
        <v>10</v>
      </c>
      <c r="BE183" s="91">
        <v>10</v>
      </c>
      <c r="BF183" s="91">
        <v>294.6</v>
      </c>
      <c r="BG183" s="91">
        <f t="shared" si="55"/>
        <v>2</v>
      </c>
      <c r="BH183" s="95" t="s">
        <v>216</v>
      </c>
      <c r="BI183" s="91">
        <f>BF183*0.06</f>
        <v>17.676</v>
      </c>
      <c r="BJ183" s="91"/>
      <c r="BK183" s="101">
        <f t="shared" si="56"/>
        <v>478</v>
      </c>
      <c r="BL183" s="91"/>
    </row>
    <row r="184" s="159" customFormat="1" customHeight="1" spans="1:64">
      <c r="A184" s="91">
        <v>11382</v>
      </c>
      <c r="B184" s="91" t="s">
        <v>521</v>
      </c>
      <c r="C184" s="91">
        <v>712</v>
      </c>
      <c r="D184" s="91" t="s">
        <v>383</v>
      </c>
      <c r="E184" s="91" t="s">
        <v>220</v>
      </c>
      <c r="F184" s="91">
        <v>87</v>
      </c>
      <c r="G184" s="91">
        <v>104</v>
      </c>
      <c r="H184" s="91">
        <v>129</v>
      </c>
      <c r="I184" s="91">
        <v>3429.57</v>
      </c>
      <c r="J184" s="91">
        <f t="shared" si="47"/>
        <v>42</v>
      </c>
      <c r="K184" s="95" t="s">
        <v>216</v>
      </c>
      <c r="L184" s="91">
        <f>I184*0.06</f>
        <v>205.7742</v>
      </c>
      <c r="M184" s="91">
        <v>47</v>
      </c>
      <c r="N184" s="91">
        <v>56</v>
      </c>
      <c r="O184" s="91">
        <v>64</v>
      </c>
      <c r="P184" s="91">
        <v>2612.7</v>
      </c>
      <c r="Q184" s="91">
        <f t="shared" si="48"/>
        <v>17</v>
      </c>
      <c r="R184" s="95" t="s">
        <v>216</v>
      </c>
      <c r="S184" s="91">
        <f>P184*0.07</f>
        <v>182.889</v>
      </c>
      <c r="T184" s="91">
        <v>67</v>
      </c>
      <c r="U184" s="91">
        <v>80</v>
      </c>
      <c r="V184" s="91">
        <v>50</v>
      </c>
      <c r="W184" s="91">
        <v>4153.58</v>
      </c>
      <c r="X184" s="91">
        <f t="shared" si="49"/>
        <v>-17</v>
      </c>
      <c r="Y184" s="95" t="s">
        <v>217</v>
      </c>
      <c r="Z184" s="91">
        <f t="shared" ref="Z184:Z189" si="68">W184*0.04</f>
        <v>166.1432</v>
      </c>
      <c r="AA184" s="91">
        <v>14</v>
      </c>
      <c r="AB184" s="91">
        <v>17</v>
      </c>
      <c r="AC184" s="91">
        <v>15</v>
      </c>
      <c r="AD184" s="91">
        <v>522</v>
      </c>
      <c r="AE184" s="91">
        <f t="shared" si="50"/>
        <v>1</v>
      </c>
      <c r="AF184" s="95" t="s">
        <v>221</v>
      </c>
      <c r="AG184" s="91">
        <f>AD184*0.06</f>
        <v>31.32</v>
      </c>
      <c r="AH184" s="91">
        <v>15</v>
      </c>
      <c r="AI184" s="91">
        <v>18</v>
      </c>
      <c r="AJ184" s="91">
        <v>19</v>
      </c>
      <c r="AK184" s="91">
        <v>358.8</v>
      </c>
      <c r="AL184" s="91">
        <f t="shared" si="51"/>
        <v>4</v>
      </c>
      <c r="AM184" s="95" t="s">
        <v>216</v>
      </c>
      <c r="AN184" s="91">
        <f>AK184*0.07</f>
        <v>25.116</v>
      </c>
      <c r="AO184" s="91">
        <v>13</v>
      </c>
      <c r="AP184" s="91">
        <v>16</v>
      </c>
      <c r="AQ184" s="91">
        <v>23</v>
      </c>
      <c r="AR184" s="91">
        <v>417</v>
      </c>
      <c r="AS184" s="91">
        <f t="shared" si="52"/>
        <v>10</v>
      </c>
      <c r="AT184" s="95" t="s">
        <v>216</v>
      </c>
      <c r="AU184" s="91">
        <f>AR184*0.08</f>
        <v>33.36</v>
      </c>
      <c r="AV184" s="91">
        <v>5</v>
      </c>
      <c r="AW184" s="91">
        <v>6</v>
      </c>
      <c r="AX184" s="91">
        <v>2</v>
      </c>
      <c r="AY184" s="91">
        <v>0.09</v>
      </c>
      <c r="AZ184" s="91">
        <f t="shared" si="53"/>
        <v>-3</v>
      </c>
      <c r="BA184" s="95" t="s">
        <v>217</v>
      </c>
      <c r="BB184" s="91">
        <f t="shared" si="66"/>
        <v>0.0045</v>
      </c>
      <c r="BC184" s="91">
        <v>16</v>
      </c>
      <c r="BD184" s="91">
        <v>19</v>
      </c>
      <c r="BE184" s="91">
        <v>25</v>
      </c>
      <c r="BF184" s="91">
        <v>698.01</v>
      </c>
      <c r="BG184" s="91">
        <f t="shared" si="55"/>
        <v>9</v>
      </c>
      <c r="BH184" s="95" t="s">
        <v>216</v>
      </c>
      <c r="BI184" s="91">
        <f>BF184*0.06</f>
        <v>41.8806</v>
      </c>
      <c r="BJ184" s="91"/>
      <c r="BK184" s="101">
        <f t="shared" si="56"/>
        <v>686</v>
      </c>
      <c r="BL184" s="91"/>
    </row>
    <row r="185" s="159" customFormat="1" customHeight="1" spans="1:64">
      <c r="A185" s="91">
        <v>11383</v>
      </c>
      <c r="B185" s="91" t="s">
        <v>522</v>
      </c>
      <c r="C185" s="91">
        <v>743</v>
      </c>
      <c r="D185" s="91" t="s">
        <v>487</v>
      </c>
      <c r="E185" s="91" t="s">
        <v>215</v>
      </c>
      <c r="F185" s="91">
        <v>73</v>
      </c>
      <c r="G185" s="91">
        <v>87</v>
      </c>
      <c r="H185" s="91">
        <v>82</v>
      </c>
      <c r="I185" s="91">
        <v>2016.06</v>
      </c>
      <c r="J185" s="91">
        <f t="shared" si="47"/>
        <v>9</v>
      </c>
      <c r="K185" s="95" t="s">
        <v>221</v>
      </c>
      <c r="L185" s="91">
        <f>I185*0.05</f>
        <v>100.803</v>
      </c>
      <c r="M185" s="91">
        <v>33</v>
      </c>
      <c r="N185" s="91">
        <v>40</v>
      </c>
      <c r="O185" s="91">
        <v>16</v>
      </c>
      <c r="P185" s="91">
        <v>472.25</v>
      </c>
      <c r="Q185" s="91">
        <f t="shared" si="48"/>
        <v>-17</v>
      </c>
      <c r="R185" s="95" t="s">
        <v>217</v>
      </c>
      <c r="S185" s="91">
        <f>P185*0.05</f>
        <v>23.6125</v>
      </c>
      <c r="T185" s="91">
        <v>80</v>
      </c>
      <c r="U185" s="91">
        <v>96</v>
      </c>
      <c r="V185" s="91">
        <v>52</v>
      </c>
      <c r="W185" s="91">
        <v>4504.68</v>
      </c>
      <c r="X185" s="91">
        <f t="shared" si="49"/>
        <v>-28</v>
      </c>
      <c r="Y185" s="95" t="s">
        <v>217</v>
      </c>
      <c r="Z185" s="91">
        <f t="shared" si="68"/>
        <v>180.1872</v>
      </c>
      <c r="AA185" s="91">
        <v>14</v>
      </c>
      <c r="AB185" s="91">
        <v>17</v>
      </c>
      <c r="AC185" s="91">
        <v>13</v>
      </c>
      <c r="AD185" s="91">
        <v>473</v>
      </c>
      <c r="AE185" s="91">
        <f t="shared" si="50"/>
        <v>-1</v>
      </c>
      <c r="AF185" s="95" t="s">
        <v>217</v>
      </c>
      <c r="AG185" s="91">
        <f t="shared" ref="AG185:AG197" si="69">AD185*0.05</f>
        <v>23.65</v>
      </c>
      <c r="AH185" s="91">
        <v>14</v>
      </c>
      <c r="AI185" s="91">
        <v>16</v>
      </c>
      <c r="AJ185" s="91">
        <v>12</v>
      </c>
      <c r="AK185" s="91">
        <v>247.02</v>
      </c>
      <c r="AL185" s="91">
        <f t="shared" si="51"/>
        <v>-2</v>
      </c>
      <c r="AM185" s="95" t="s">
        <v>217</v>
      </c>
      <c r="AN185" s="91">
        <f t="shared" ref="AN185:AN200" si="70">AK185*0.05</f>
        <v>12.351</v>
      </c>
      <c r="AO185" s="91">
        <v>17</v>
      </c>
      <c r="AP185" s="91">
        <v>21</v>
      </c>
      <c r="AQ185" s="91">
        <v>15</v>
      </c>
      <c r="AR185" s="91">
        <v>284.5</v>
      </c>
      <c r="AS185" s="91">
        <f t="shared" si="52"/>
        <v>-2</v>
      </c>
      <c r="AT185" s="95" t="s">
        <v>217</v>
      </c>
      <c r="AU185" s="91">
        <f>AR185*0.05</f>
        <v>14.225</v>
      </c>
      <c r="AV185" s="91">
        <v>6</v>
      </c>
      <c r="AW185" s="91">
        <v>7</v>
      </c>
      <c r="AX185" s="91">
        <v>1</v>
      </c>
      <c r="AY185" s="91">
        <v>0.08</v>
      </c>
      <c r="AZ185" s="91">
        <f t="shared" si="53"/>
        <v>-5</v>
      </c>
      <c r="BA185" s="95" t="s">
        <v>217</v>
      </c>
      <c r="BB185" s="91">
        <f t="shared" si="66"/>
        <v>0.004</v>
      </c>
      <c r="BC185" s="91">
        <v>12</v>
      </c>
      <c r="BD185" s="91">
        <v>14</v>
      </c>
      <c r="BE185" s="91">
        <v>9</v>
      </c>
      <c r="BF185" s="91">
        <v>264.48</v>
      </c>
      <c r="BG185" s="91">
        <f t="shared" si="55"/>
        <v>-3</v>
      </c>
      <c r="BH185" s="95" t="s">
        <v>217</v>
      </c>
      <c r="BI185" s="91">
        <f>BF185*0.04</f>
        <v>10.5792</v>
      </c>
      <c r="BJ185" s="91">
        <f>BG185*1</f>
        <v>-3</v>
      </c>
      <c r="BK185" s="101">
        <f t="shared" si="56"/>
        <v>365</v>
      </c>
      <c r="BL185" s="91">
        <f>BJ185</f>
        <v>-3</v>
      </c>
    </row>
    <row r="186" s="159" customFormat="1" customHeight="1" spans="1:64">
      <c r="A186" s="91">
        <v>11388</v>
      </c>
      <c r="B186" s="91" t="s">
        <v>523</v>
      </c>
      <c r="C186" s="91">
        <v>371</v>
      </c>
      <c r="D186" s="91" t="s">
        <v>454</v>
      </c>
      <c r="E186" s="91" t="s">
        <v>215</v>
      </c>
      <c r="F186" s="91">
        <v>24</v>
      </c>
      <c r="G186" s="91">
        <v>29</v>
      </c>
      <c r="H186" s="91">
        <v>81</v>
      </c>
      <c r="I186" s="91">
        <v>2152.97</v>
      </c>
      <c r="J186" s="91">
        <f t="shared" si="47"/>
        <v>57</v>
      </c>
      <c r="K186" s="95" t="s">
        <v>216</v>
      </c>
      <c r="L186" s="91">
        <f>I186*0.06</f>
        <v>129.1782</v>
      </c>
      <c r="M186" s="91">
        <v>16</v>
      </c>
      <c r="N186" s="91">
        <v>20</v>
      </c>
      <c r="O186" s="91">
        <v>21</v>
      </c>
      <c r="P186" s="91">
        <v>511</v>
      </c>
      <c r="Q186" s="91">
        <f t="shared" si="48"/>
        <v>5</v>
      </c>
      <c r="R186" s="95" t="s">
        <v>216</v>
      </c>
      <c r="S186" s="91">
        <f>P186*0.07</f>
        <v>35.77</v>
      </c>
      <c r="T186" s="91">
        <v>23</v>
      </c>
      <c r="U186" s="91">
        <v>27</v>
      </c>
      <c r="V186" s="91">
        <v>15</v>
      </c>
      <c r="W186" s="91">
        <v>1701.89</v>
      </c>
      <c r="X186" s="91">
        <f t="shared" si="49"/>
        <v>-8</v>
      </c>
      <c r="Y186" s="95" t="s">
        <v>217</v>
      </c>
      <c r="Z186" s="91">
        <f t="shared" si="68"/>
        <v>68.0756</v>
      </c>
      <c r="AA186" s="91">
        <v>8</v>
      </c>
      <c r="AB186" s="91">
        <v>9</v>
      </c>
      <c r="AC186" s="91">
        <v>6</v>
      </c>
      <c r="AD186" s="91">
        <v>191</v>
      </c>
      <c r="AE186" s="91">
        <f t="shared" si="50"/>
        <v>-2</v>
      </c>
      <c r="AF186" s="95" t="s">
        <v>217</v>
      </c>
      <c r="AG186" s="91">
        <f t="shared" si="69"/>
        <v>9.55</v>
      </c>
      <c r="AH186" s="91">
        <v>9</v>
      </c>
      <c r="AI186" s="91">
        <v>11</v>
      </c>
      <c r="AJ186" s="91">
        <v>0</v>
      </c>
      <c r="AK186" s="91">
        <v>0</v>
      </c>
      <c r="AL186" s="91">
        <f t="shared" si="51"/>
        <v>-9</v>
      </c>
      <c r="AM186" s="95" t="s">
        <v>217</v>
      </c>
      <c r="AN186" s="91">
        <f t="shared" si="70"/>
        <v>0</v>
      </c>
      <c r="AO186" s="91">
        <v>12</v>
      </c>
      <c r="AP186" s="91">
        <v>14</v>
      </c>
      <c r="AQ186" s="91">
        <v>13</v>
      </c>
      <c r="AR186" s="91">
        <v>188.72</v>
      </c>
      <c r="AS186" s="91">
        <f t="shared" si="52"/>
        <v>1</v>
      </c>
      <c r="AT186" s="95" t="s">
        <v>221</v>
      </c>
      <c r="AU186" s="91">
        <f>AR186*0.06</f>
        <v>11.3232</v>
      </c>
      <c r="AV186" s="91">
        <v>2</v>
      </c>
      <c r="AW186" s="91">
        <v>2</v>
      </c>
      <c r="AX186" s="91">
        <v>1</v>
      </c>
      <c r="AY186" s="91">
        <v>78</v>
      </c>
      <c r="AZ186" s="91">
        <f t="shared" si="53"/>
        <v>-1</v>
      </c>
      <c r="BA186" s="95" t="s">
        <v>217</v>
      </c>
      <c r="BB186" s="91">
        <f t="shared" si="66"/>
        <v>3.9</v>
      </c>
      <c r="BC186" s="91">
        <v>4</v>
      </c>
      <c r="BD186" s="91">
        <v>6</v>
      </c>
      <c r="BE186" s="91">
        <v>0</v>
      </c>
      <c r="BF186" s="91">
        <v>0</v>
      </c>
      <c r="BG186" s="91">
        <f t="shared" si="55"/>
        <v>-4</v>
      </c>
      <c r="BH186" s="95" t="s">
        <v>217</v>
      </c>
      <c r="BI186" s="91">
        <f>BF186*0.04</f>
        <v>0</v>
      </c>
      <c r="BJ186" s="91">
        <f>BG186*1</f>
        <v>-4</v>
      </c>
      <c r="BK186" s="101">
        <f t="shared" si="56"/>
        <v>258</v>
      </c>
      <c r="BL186" s="91">
        <f>BJ186</f>
        <v>-4</v>
      </c>
    </row>
    <row r="187" s="159" customFormat="1" customHeight="1" spans="1:64">
      <c r="A187" s="91">
        <v>11394</v>
      </c>
      <c r="B187" s="91" t="s">
        <v>524</v>
      </c>
      <c r="C187" s="91">
        <v>339</v>
      </c>
      <c r="D187" s="91" t="s">
        <v>525</v>
      </c>
      <c r="E187" s="91" t="s">
        <v>526</v>
      </c>
      <c r="F187" s="91">
        <v>32</v>
      </c>
      <c r="G187" s="91">
        <v>39</v>
      </c>
      <c r="H187" s="91">
        <v>60</v>
      </c>
      <c r="I187" s="91">
        <v>1594.8</v>
      </c>
      <c r="J187" s="91">
        <f t="shared" si="47"/>
        <v>28</v>
      </c>
      <c r="K187" s="95" t="s">
        <v>216</v>
      </c>
      <c r="L187" s="91">
        <f>I187*0.06</f>
        <v>95.688</v>
      </c>
      <c r="M187" s="91">
        <v>22</v>
      </c>
      <c r="N187" s="91">
        <v>27</v>
      </c>
      <c r="O187" s="91">
        <v>19</v>
      </c>
      <c r="P187" s="91">
        <v>1258</v>
      </c>
      <c r="Q187" s="91">
        <f t="shared" si="48"/>
        <v>-3</v>
      </c>
      <c r="R187" s="95" t="s">
        <v>217</v>
      </c>
      <c r="S187" s="91">
        <f>P187*0.05</f>
        <v>62.9</v>
      </c>
      <c r="T187" s="91">
        <v>34</v>
      </c>
      <c r="U187" s="91">
        <v>41</v>
      </c>
      <c r="V187" s="91">
        <v>16</v>
      </c>
      <c r="W187" s="91">
        <v>1549.77</v>
      </c>
      <c r="X187" s="91">
        <f t="shared" si="49"/>
        <v>-18</v>
      </c>
      <c r="Y187" s="95" t="s">
        <v>217</v>
      </c>
      <c r="Z187" s="91">
        <f t="shared" si="68"/>
        <v>61.9908</v>
      </c>
      <c r="AA187" s="91">
        <v>10</v>
      </c>
      <c r="AB187" s="91">
        <v>12</v>
      </c>
      <c r="AC187" s="91">
        <v>3</v>
      </c>
      <c r="AD187" s="91">
        <v>117</v>
      </c>
      <c r="AE187" s="91">
        <f t="shared" si="50"/>
        <v>-7</v>
      </c>
      <c r="AF187" s="95" t="s">
        <v>217</v>
      </c>
      <c r="AG187" s="91">
        <f t="shared" si="69"/>
        <v>5.85</v>
      </c>
      <c r="AH187" s="91">
        <v>11</v>
      </c>
      <c r="AI187" s="91">
        <v>13</v>
      </c>
      <c r="AJ187" s="91">
        <v>0</v>
      </c>
      <c r="AK187" s="91">
        <v>0</v>
      </c>
      <c r="AL187" s="91">
        <f t="shared" si="51"/>
        <v>-11</v>
      </c>
      <c r="AM187" s="95" t="s">
        <v>217</v>
      </c>
      <c r="AN187" s="91">
        <f t="shared" si="70"/>
        <v>0</v>
      </c>
      <c r="AO187" s="91">
        <v>13</v>
      </c>
      <c r="AP187" s="91">
        <v>16</v>
      </c>
      <c r="AQ187" s="91">
        <v>3</v>
      </c>
      <c r="AR187" s="91">
        <v>63</v>
      </c>
      <c r="AS187" s="91">
        <f t="shared" si="52"/>
        <v>-10</v>
      </c>
      <c r="AT187" s="95" t="s">
        <v>217</v>
      </c>
      <c r="AU187" s="91">
        <f t="shared" ref="AU187:AU193" si="71">AR187*0.05</f>
        <v>3.15</v>
      </c>
      <c r="AV187" s="91">
        <v>3</v>
      </c>
      <c r="AW187" s="91">
        <v>4</v>
      </c>
      <c r="AX187" s="91">
        <v>0</v>
      </c>
      <c r="AY187" s="91">
        <v>0</v>
      </c>
      <c r="AZ187" s="91">
        <f t="shared" si="53"/>
        <v>-3</v>
      </c>
      <c r="BA187" s="95" t="s">
        <v>217</v>
      </c>
      <c r="BB187" s="91">
        <f t="shared" si="66"/>
        <v>0</v>
      </c>
      <c r="BC187" s="91">
        <v>8</v>
      </c>
      <c r="BD187" s="91">
        <v>9</v>
      </c>
      <c r="BE187" s="91">
        <v>10</v>
      </c>
      <c r="BF187" s="91">
        <v>281.8</v>
      </c>
      <c r="BG187" s="91">
        <f t="shared" si="55"/>
        <v>2</v>
      </c>
      <c r="BH187" s="95" t="s">
        <v>216</v>
      </c>
      <c r="BI187" s="91">
        <f>BF187*0.06</f>
        <v>16.908</v>
      </c>
      <c r="BJ187" s="91"/>
      <c r="BK187" s="101">
        <f t="shared" si="56"/>
        <v>246</v>
      </c>
      <c r="BL187" s="91"/>
    </row>
    <row r="188" s="159" customFormat="1" customHeight="1" spans="1:64">
      <c r="A188" s="91">
        <v>11453</v>
      </c>
      <c r="B188" s="91" t="s">
        <v>527</v>
      </c>
      <c r="C188" s="91">
        <v>357</v>
      </c>
      <c r="D188" s="91" t="s">
        <v>390</v>
      </c>
      <c r="E188" s="91" t="s">
        <v>215</v>
      </c>
      <c r="F188" s="91">
        <v>46</v>
      </c>
      <c r="G188" s="91">
        <v>55</v>
      </c>
      <c r="H188" s="91">
        <v>63</v>
      </c>
      <c r="I188" s="91">
        <v>1565.27</v>
      </c>
      <c r="J188" s="91">
        <f t="shared" si="47"/>
        <v>17</v>
      </c>
      <c r="K188" s="95" t="s">
        <v>216</v>
      </c>
      <c r="L188" s="91">
        <f>I188*0.06</f>
        <v>93.9162</v>
      </c>
      <c r="M188" s="91">
        <v>32</v>
      </c>
      <c r="N188" s="91">
        <v>38</v>
      </c>
      <c r="O188" s="91">
        <v>36</v>
      </c>
      <c r="P188" s="91">
        <v>1958.23</v>
      </c>
      <c r="Q188" s="91">
        <f t="shared" si="48"/>
        <v>4</v>
      </c>
      <c r="R188" s="95" t="s">
        <v>221</v>
      </c>
      <c r="S188" s="91">
        <f>P188*0.06</f>
        <v>117.4938</v>
      </c>
      <c r="T188" s="91">
        <v>44</v>
      </c>
      <c r="U188" s="91">
        <v>53</v>
      </c>
      <c r="V188" s="91">
        <v>26</v>
      </c>
      <c r="W188" s="91">
        <v>2408.2</v>
      </c>
      <c r="X188" s="91">
        <f t="shared" si="49"/>
        <v>-18</v>
      </c>
      <c r="Y188" s="95" t="s">
        <v>217</v>
      </c>
      <c r="Z188" s="91">
        <f t="shared" si="68"/>
        <v>96.328</v>
      </c>
      <c r="AA188" s="91">
        <v>16</v>
      </c>
      <c r="AB188" s="91">
        <v>19</v>
      </c>
      <c r="AC188" s="91">
        <v>10</v>
      </c>
      <c r="AD188" s="91">
        <v>380.06</v>
      </c>
      <c r="AE188" s="91">
        <f t="shared" si="50"/>
        <v>-6</v>
      </c>
      <c r="AF188" s="95" t="s">
        <v>217</v>
      </c>
      <c r="AG188" s="91">
        <f t="shared" si="69"/>
        <v>19.003</v>
      </c>
      <c r="AH188" s="91">
        <v>15</v>
      </c>
      <c r="AI188" s="91">
        <v>18</v>
      </c>
      <c r="AJ188" s="91">
        <v>1</v>
      </c>
      <c r="AK188" s="91">
        <v>16</v>
      </c>
      <c r="AL188" s="91">
        <f t="shared" si="51"/>
        <v>-14</v>
      </c>
      <c r="AM188" s="95" t="s">
        <v>217</v>
      </c>
      <c r="AN188" s="91">
        <f t="shared" si="70"/>
        <v>0.8</v>
      </c>
      <c r="AO188" s="91">
        <v>14</v>
      </c>
      <c r="AP188" s="91">
        <v>17</v>
      </c>
      <c r="AQ188" s="91">
        <v>11</v>
      </c>
      <c r="AR188" s="91">
        <v>164.65</v>
      </c>
      <c r="AS188" s="91">
        <f t="shared" si="52"/>
        <v>-3</v>
      </c>
      <c r="AT188" s="95" t="s">
        <v>217</v>
      </c>
      <c r="AU188" s="91">
        <f t="shared" si="71"/>
        <v>8.2325</v>
      </c>
      <c r="AV188" s="91">
        <v>6</v>
      </c>
      <c r="AW188" s="91">
        <v>7</v>
      </c>
      <c r="AX188" s="91">
        <v>1</v>
      </c>
      <c r="AY188" s="91">
        <v>79.79</v>
      </c>
      <c r="AZ188" s="91">
        <f t="shared" si="53"/>
        <v>-5</v>
      </c>
      <c r="BA188" s="95" t="s">
        <v>217</v>
      </c>
      <c r="BB188" s="91">
        <f t="shared" si="66"/>
        <v>3.9895</v>
      </c>
      <c r="BC188" s="91">
        <v>10</v>
      </c>
      <c r="BD188" s="91">
        <v>12</v>
      </c>
      <c r="BE188" s="91">
        <v>20</v>
      </c>
      <c r="BF188" s="91">
        <v>587.64</v>
      </c>
      <c r="BG188" s="91">
        <f t="shared" si="55"/>
        <v>10</v>
      </c>
      <c r="BH188" s="95" t="s">
        <v>216</v>
      </c>
      <c r="BI188" s="91">
        <f>BF188*0.06</f>
        <v>35.2584</v>
      </c>
      <c r="BJ188" s="91"/>
      <c r="BK188" s="101">
        <f t="shared" si="56"/>
        <v>375</v>
      </c>
      <c r="BL188" s="91"/>
    </row>
    <row r="189" s="159" customFormat="1" customHeight="1" spans="1:64">
      <c r="A189" s="91">
        <v>11458</v>
      </c>
      <c r="B189" s="91" t="s">
        <v>528</v>
      </c>
      <c r="C189" s="91">
        <v>108656</v>
      </c>
      <c r="D189" s="91" t="s">
        <v>416</v>
      </c>
      <c r="E189" s="91" t="s">
        <v>497</v>
      </c>
      <c r="F189" s="91">
        <v>53</v>
      </c>
      <c r="G189" s="91">
        <v>63</v>
      </c>
      <c r="H189" s="91">
        <v>43</v>
      </c>
      <c r="I189" s="91">
        <v>1035.38</v>
      </c>
      <c r="J189" s="91">
        <f t="shared" si="47"/>
        <v>-10</v>
      </c>
      <c r="K189" s="95" t="s">
        <v>217</v>
      </c>
      <c r="L189" s="91">
        <f>I189*0.04</f>
        <v>41.4152</v>
      </c>
      <c r="M189" s="91">
        <v>48</v>
      </c>
      <c r="N189" s="91">
        <v>58</v>
      </c>
      <c r="O189" s="91">
        <v>15</v>
      </c>
      <c r="P189" s="91">
        <v>393.55</v>
      </c>
      <c r="Q189" s="91">
        <f t="shared" si="48"/>
        <v>-33</v>
      </c>
      <c r="R189" s="95" t="s">
        <v>217</v>
      </c>
      <c r="S189" s="91">
        <f>P189*0.05</f>
        <v>19.6775</v>
      </c>
      <c r="T189" s="91">
        <v>80</v>
      </c>
      <c r="U189" s="91">
        <v>96</v>
      </c>
      <c r="V189" s="91">
        <v>25</v>
      </c>
      <c r="W189" s="91">
        <v>2283.73</v>
      </c>
      <c r="X189" s="91">
        <f t="shared" si="49"/>
        <v>-55</v>
      </c>
      <c r="Y189" s="95" t="s">
        <v>217</v>
      </c>
      <c r="Z189" s="91">
        <f t="shared" si="68"/>
        <v>91.3492</v>
      </c>
      <c r="AA189" s="91">
        <v>14</v>
      </c>
      <c r="AB189" s="91">
        <v>17</v>
      </c>
      <c r="AC189" s="91">
        <v>6</v>
      </c>
      <c r="AD189" s="91">
        <v>208</v>
      </c>
      <c r="AE189" s="91">
        <f t="shared" si="50"/>
        <v>-8</v>
      </c>
      <c r="AF189" s="95" t="s">
        <v>217</v>
      </c>
      <c r="AG189" s="91">
        <f t="shared" si="69"/>
        <v>10.4</v>
      </c>
      <c r="AH189" s="91">
        <v>18</v>
      </c>
      <c r="AI189" s="91">
        <v>22</v>
      </c>
      <c r="AJ189" s="91">
        <v>0</v>
      </c>
      <c r="AK189" s="91">
        <v>0</v>
      </c>
      <c r="AL189" s="91">
        <f t="shared" si="51"/>
        <v>-18</v>
      </c>
      <c r="AM189" s="95" t="s">
        <v>217</v>
      </c>
      <c r="AN189" s="91">
        <f t="shared" si="70"/>
        <v>0</v>
      </c>
      <c r="AO189" s="91">
        <v>23</v>
      </c>
      <c r="AP189" s="91">
        <v>27</v>
      </c>
      <c r="AQ189" s="91">
        <v>6</v>
      </c>
      <c r="AR189" s="91">
        <v>86.03</v>
      </c>
      <c r="AS189" s="91">
        <f t="shared" si="52"/>
        <v>-17</v>
      </c>
      <c r="AT189" s="95" t="s">
        <v>217</v>
      </c>
      <c r="AU189" s="91">
        <f t="shared" si="71"/>
        <v>4.3015</v>
      </c>
      <c r="AV189" s="91">
        <v>8</v>
      </c>
      <c r="AW189" s="91">
        <v>9</v>
      </c>
      <c r="AX189" s="91">
        <v>3</v>
      </c>
      <c r="AY189" s="91">
        <v>0.03</v>
      </c>
      <c r="AZ189" s="91">
        <f t="shared" si="53"/>
        <v>-5</v>
      </c>
      <c r="BA189" s="95" t="s">
        <v>217</v>
      </c>
      <c r="BB189" s="91">
        <f t="shared" si="66"/>
        <v>0.0015</v>
      </c>
      <c r="BC189" s="91">
        <v>16</v>
      </c>
      <c r="BD189" s="91">
        <v>19</v>
      </c>
      <c r="BE189" s="91">
        <v>4</v>
      </c>
      <c r="BF189" s="91">
        <v>112.5</v>
      </c>
      <c r="BG189" s="91">
        <f t="shared" si="55"/>
        <v>-12</v>
      </c>
      <c r="BH189" s="95" t="s">
        <v>217</v>
      </c>
      <c r="BI189" s="91">
        <f>BF189*0.04</f>
        <v>4.5</v>
      </c>
      <c r="BJ189" s="91">
        <f>BG189*1</f>
        <v>-12</v>
      </c>
      <c r="BK189" s="101">
        <f t="shared" si="56"/>
        <v>172</v>
      </c>
      <c r="BL189" s="91">
        <f>BJ189</f>
        <v>-12</v>
      </c>
    </row>
    <row r="190" s="159" customFormat="1" customHeight="1" spans="1:64">
      <c r="A190" s="91">
        <v>11463</v>
      </c>
      <c r="B190" s="91" t="s">
        <v>529</v>
      </c>
      <c r="C190" s="91">
        <v>104430</v>
      </c>
      <c r="D190" s="91" t="s">
        <v>530</v>
      </c>
      <c r="E190" s="91" t="s">
        <v>215</v>
      </c>
      <c r="F190" s="91">
        <v>40</v>
      </c>
      <c r="G190" s="91">
        <v>49</v>
      </c>
      <c r="H190" s="91">
        <v>40</v>
      </c>
      <c r="I190" s="91">
        <v>946.39</v>
      </c>
      <c r="J190" s="91">
        <f t="shared" si="47"/>
        <v>0</v>
      </c>
      <c r="K190" s="95" t="s">
        <v>221</v>
      </c>
      <c r="L190" s="91">
        <f>I190*0.05</f>
        <v>47.3195</v>
      </c>
      <c r="M190" s="91">
        <v>40</v>
      </c>
      <c r="N190" s="91">
        <v>48</v>
      </c>
      <c r="O190" s="91">
        <v>47</v>
      </c>
      <c r="P190" s="91">
        <v>2463.77</v>
      </c>
      <c r="Q190" s="91">
        <f t="shared" si="48"/>
        <v>7</v>
      </c>
      <c r="R190" s="95" t="s">
        <v>221</v>
      </c>
      <c r="S190" s="91">
        <f>P190*0.06</f>
        <v>147.8262</v>
      </c>
      <c r="T190" s="91">
        <v>27</v>
      </c>
      <c r="U190" s="91">
        <v>32</v>
      </c>
      <c r="V190" s="91">
        <v>63</v>
      </c>
      <c r="W190" s="91">
        <v>4708.02</v>
      </c>
      <c r="X190" s="91">
        <f t="shared" si="49"/>
        <v>36</v>
      </c>
      <c r="Y190" s="95" t="s">
        <v>216</v>
      </c>
      <c r="Z190" s="91">
        <f>W190*0.06</f>
        <v>282.4812</v>
      </c>
      <c r="AA190" s="91">
        <v>9</v>
      </c>
      <c r="AB190" s="91">
        <v>10</v>
      </c>
      <c r="AC190" s="91">
        <v>5</v>
      </c>
      <c r="AD190" s="91">
        <v>168</v>
      </c>
      <c r="AE190" s="91">
        <f t="shared" si="50"/>
        <v>-4</v>
      </c>
      <c r="AF190" s="95" t="s">
        <v>217</v>
      </c>
      <c r="AG190" s="91">
        <f t="shared" si="69"/>
        <v>8.4</v>
      </c>
      <c r="AH190" s="91">
        <v>9</v>
      </c>
      <c r="AI190" s="91">
        <v>11</v>
      </c>
      <c r="AJ190" s="91">
        <v>0</v>
      </c>
      <c r="AK190" s="91">
        <v>0</v>
      </c>
      <c r="AL190" s="91">
        <f t="shared" si="51"/>
        <v>-9</v>
      </c>
      <c r="AM190" s="95" t="s">
        <v>217</v>
      </c>
      <c r="AN190" s="91">
        <f t="shared" si="70"/>
        <v>0</v>
      </c>
      <c r="AO190" s="91">
        <v>16</v>
      </c>
      <c r="AP190" s="91">
        <v>20</v>
      </c>
      <c r="AQ190" s="91">
        <v>6</v>
      </c>
      <c r="AR190" s="91">
        <v>126</v>
      </c>
      <c r="AS190" s="91">
        <f t="shared" si="52"/>
        <v>-10</v>
      </c>
      <c r="AT190" s="95" t="s">
        <v>217</v>
      </c>
      <c r="AU190" s="91">
        <f t="shared" si="71"/>
        <v>6.3</v>
      </c>
      <c r="AV190" s="91">
        <v>4</v>
      </c>
      <c r="AW190" s="91">
        <v>5</v>
      </c>
      <c r="AX190" s="91">
        <v>1</v>
      </c>
      <c r="AY190" s="91">
        <v>0.08</v>
      </c>
      <c r="AZ190" s="91">
        <f t="shared" si="53"/>
        <v>-3</v>
      </c>
      <c r="BA190" s="95" t="s">
        <v>217</v>
      </c>
      <c r="BB190" s="91">
        <f t="shared" si="66"/>
        <v>0.004</v>
      </c>
      <c r="BC190" s="91">
        <v>10</v>
      </c>
      <c r="BD190" s="91">
        <v>12</v>
      </c>
      <c r="BE190" s="91">
        <v>18</v>
      </c>
      <c r="BF190" s="91">
        <v>553.23</v>
      </c>
      <c r="BG190" s="91">
        <f t="shared" si="55"/>
        <v>8</v>
      </c>
      <c r="BH190" s="95" t="s">
        <v>216</v>
      </c>
      <c r="BI190" s="91">
        <f>BF190*0.06</f>
        <v>33.1938</v>
      </c>
      <c r="BJ190" s="91"/>
      <c r="BK190" s="101">
        <f t="shared" si="56"/>
        <v>526</v>
      </c>
      <c r="BL190" s="91"/>
    </row>
    <row r="191" s="159" customFormat="1" customHeight="1" spans="1:64">
      <c r="A191" s="91">
        <v>11483</v>
      </c>
      <c r="B191" s="91" t="s">
        <v>531</v>
      </c>
      <c r="C191" s="91">
        <v>341</v>
      </c>
      <c r="D191" s="91" t="s">
        <v>226</v>
      </c>
      <c r="E191" s="91" t="s">
        <v>220</v>
      </c>
      <c r="F191" s="91">
        <v>31</v>
      </c>
      <c r="G191" s="91">
        <v>37</v>
      </c>
      <c r="H191" s="91">
        <v>31</v>
      </c>
      <c r="I191" s="91">
        <v>790.71</v>
      </c>
      <c r="J191" s="91">
        <f t="shared" si="47"/>
        <v>0</v>
      </c>
      <c r="K191" s="95" t="s">
        <v>221</v>
      </c>
      <c r="L191" s="91">
        <f>I191*0.05</f>
        <v>39.5355</v>
      </c>
      <c r="M191" s="91">
        <v>33</v>
      </c>
      <c r="N191" s="91">
        <v>40</v>
      </c>
      <c r="O191" s="91">
        <v>8</v>
      </c>
      <c r="P191" s="91">
        <v>242.5</v>
      </c>
      <c r="Q191" s="91">
        <f t="shared" si="48"/>
        <v>-25</v>
      </c>
      <c r="R191" s="95" t="s">
        <v>217</v>
      </c>
      <c r="S191" s="91">
        <f>P191*0.05</f>
        <v>12.125</v>
      </c>
      <c r="T191" s="91">
        <v>39</v>
      </c>
      <c r="U191" s="91">
        <v>47</v>
      </c>
      <c r="V191" s="91">
        <v>21</v>
      </c>
      <c r="W191" s="91">
        <v>1933.54</v>
      </c>
      <c r="X191" s="91">
        <f t="shared" si="49"/>
        <v>-18</v>
      </c>
      <c r="Y191" s="95" t="s">
        <v>217</v>
      </c>
      <c r="Z191" s="91">
        <f t="shared" ref="Z191:Z204" si="72">W191*0.04</f>
        <v>77.3416</v>
      </c>
      <c r="AA191" s="91">
        <v>10</v>
      </c>
      <c r="AB191" s="91">
        <v>12</v>
      </c>
      <c r="AC191" s="91">
        <v>2</v>
      </c>
      <c r="AD191" s="91">
        <v>36</v>
      </c>
      <c r="AE191" s="91">
        <f t="shared" si="50"/>
        <v>-8</v>
      </c>
      <c r="AF191" s="95" t="s">
        <v>217</v>
      </c>
      <c r="AG191" s="91">
        <f t="shared" si="69"/>
        <v>1.8</v>
      </c>
      <c r="AH191" s="91">
        <v>13</v>
      </c>
      <c r="AI191" s="91">
        <v>16</v>
      </c>
      <c r="AJ191" s="91">
        <v>0</v>
      </c>
      <c r="AK191" s="91">
        <v>0</v>
      </c>
      <c r="AL191" s="91">
        <f t="shared" si="51"/>
        <v>-13</v>
      </c>
      <c r="AM191" s="95" t="s">
        <v>217</v>
      </c>
      <c r="AN191" s="91">
        <f t="shared" si="70"/>
        <v>0</v>
      </c>
      <c r="AO191" s="91">
        <v>12</v>
      </c>
      <c r="AP191" s="91">
        <v>14</v>
      </c>
      <c r="AQ191" s="91">
        <v>8</v>
      </c>
      <c r="AR191" s="91">
        <v>114.36</v>
      </c>
      <c r="AS191" s="91">
        <f t="shared" si="52"/>
        <v>-4</v>
      </c>
      <c r="AT191" s="95" t="s">
        <v>217</v>
      </c>
      <c r="AU191" s="91">
        <f t="shared" si="71"/>
        <v>5.718</v>
      </c>
      <c r="AV191" s="91">
        <v>5</v>
      </c>
      <c r="AW191" s="91">
        <v>6</v>
      </c>
      <c r="AX191" s="91">
        <v>3</v>
      </c>
      <c r="AY191" s="91">
        <v>175.5</v>
      </c>
      <c r="AZ191" s="91">
        <f t="shared" si="53"/>
        <v>-2</v>
      </c>
      <c r="BA191" s="95" t="s">
        <v>217</v>
      </c>
      <c r="BB191" s="91">
        <f t="shared" si="66"/>
        <v>8.775</v>
      </c>
      <c r="BC191" s="91">
        <v>8</v>
      </c>
      <c r="BD191" s="91">
        <v>10</v>
      </c>
      <c r="BE191" s="91">
        <v>6</v>
      </c>
      <c r="BF191" s="91">
        <v>195</v>
      </c>
      <c r="BG191" s="91">
        <f t="shared" si="55"/>
        <v>-2</v>
      </c>
      <c r="BH191" s="95" t="s">
        <v>217</v>
      </c>
      <c r="BI191" s="91">
        <f>BF191*0.04</f>
        <v>7.8</v>
      </c>
      <c r="BJ191" s="91">
        <f>BG191*1</f>
        <v>-2</v>
      </c>
      <c r="BK191" s="101">
        <f t="shared" si="56"/>
        <v>153</v>
      </c>
      <c r="BL191" s="91">
        <f>BJ191</f>
        <v>-2</v>
      </c>
    </row>
    <row r="192" s="159" customFormat="1" customHeight="1" spans="1:64">
      <c r="A192" s="91">
        <v>11241</v>
      </c>
      <c r="B192" s="91" t="s">
        <v>532</v>
      </c>
      <c r="C192" s="91">
        <v>754</v>
      </c>
      <c r="D192" s="91" t="s">
        <v>277</v>
      </c>
      <c r="E192" s="91" t="s">
        <v>388</v>
      </c>
      <c r="F192" s="91">
        <v>37</v>
      </c>
      <c r="G192" s="91">
        <v>44</v>
      </c>
      <c r="H192" s="91">
        <v>90</v>
      </c>
      <c r="I192" s="91">
        <v>2346.54</v>
      </c>
      <c r="J192" s="91">
        <f t="shared" si="47"/>
        <v>53</v>
      </c>
      <c r="K192" s="95" t="s">
        <v>216</v>
      </c>
      <c r="L192" s="91">
        <f>I192*0.06</f>
        <v>140.7924</v>
      </c>
      <c r="M192" s="91">
        <v>42</v>
      </c>
      <c r="N192" s="91">
        <v>50</v>
      </c>
      <c r="O192" s="91">
        <v>31</v>
      </c>
      <c r="P192" s="91">
        <v>1283.76</v>
      </c>
      <c r="Q192" s="91">
        <f t="shared" si="48"/>
        <v>-11</v>
      </c>
      <c r="R192" s="95" t="s">
        <v>217</v>
      </c>
      <c r="S192" s="91">
        <f>P192*0.05</f>
        <v>64.188</v>
      </c>
      <c r="T192" s="91">
        <v>55</v>
      </c>
      <c r="U192" s="91">
        <v>66</v>
      </c>
      <c r="V192" s="91">
        <v>24</v>
      </c>
      <c r="W192" s="91">
        <v>1896.28</v>
      </c>
      <c r="X192" s="91">
        <f t="shared" si="49"/>
        <v>-31</v>
      </c>
      <c r="Y192" s="95" t="s">
        <v>217</v>
      </c>
      <c r="Z192" s="91">
        <f t="shared" si="72"/>
        <v>75.8512</v>
      </c>
      <c r="AA192" s="91">
        <v>20</v>
      </c>
      <c r="AB192" s="91">
        <v>24</v>
      </c>
      <c r="AC192" s="91">
        <v>11</v>
      </c>
      <c r="AD192" s="91">
        <v>407.45</v>
      </c>
      <c r="AE192" s="91">
        <f t="shared" si="50"/>
        <v>-9</v>
      </c>
      <c r="AF192" s="95" t="s">
        <v>217</v>
      </c>
      <c r="AG192" s="91">
        <f t="shared" si="69"/>
        <v>20.3725</v>
      </c>
      <c r="AH192" s="91">
        <v>20</v>
      </c>
      <c r="AI192" s="91">
        <v>23</v>
      </c>
      <c r="AJ192" s="91">
        <v>7</v>
      </c>
      <c r="AK192" s="91">
        <v>149.5</v>
      </c>
      <c r="AL192" s="91">
        <f t="shared" si="51"/>
        <v>-13</v>
      </c>
      <c r="AM192" s="95" t="s">
        <v>217</v>
      </c>
      <c r="AN192" s="91">
        <f t="shared" si="70"/>
        <v>7.475</v>
      </c>
      <c r="AO192" s="91">
        <v>16</v>
      </c>
      <c r="AP192" s="91">
        <v>19</v>
      </c>
      <c r="AQ192" s="91">
        <v>11</v>
      </c>
      <c r="AR192" s="91">
        <v>138.78</v>
      </c>
      <c r="AS192" s="91">
        <f t="shared" si="52"/>
        <v>-5</v>
      </c>
      <c r="AT192" s="95" t="s">
        <v>217</v>
      </c>
      <c r="AU192" s="91">
        <f t="shared" si="71"/>
        <v>6.939</v>
      </c>
      <c r="AV192" s="91">
        <v>6</v>
      </c>
      <c r="AW192" s="91">
        <v>7</v>
      </c>
      <c r="AX192" s="91">
        <v>2</v>
      </c>
      <c r="AY192" s="91">
        <v>0.16</v>
      </c>
      <c r="AZ192" s="91">
        <f t="shared" si="53"/>
        <v>-4</v>
      </c>
      <c r="BA192" s="95" t="s">
        <v>217</v>
      </c>
      <c r="BB192" s="91">
        <f t="shared" si="66"/>
        <v>0.008</v>
      </c>
      <c r="BC192" s="91">
        <v>11</v>
      </c>
      <c r="BD192" s="91">
        <v>13</v>
      </c>
      <c r="BE192" s="91">
        <v>4</v>
      </c>
      <c r="BF192" s="91">
        <v>122</v>
      </c>
      <c r="BG192" s="91">
        <f t="shared" si="55"/>
        <v>-7</v>
      </c>
      <c r="BH192" s="95" t="s">
        <v>217</v>
      </c>
      <c r="BI192" s="91">
        <f>BF192*0.04</f>
        <v>4.88</v>
      </c>
      <c r="BJ192" s="91">
        <f>BG192*1</f>
        <v>-7</v>
      </c>
      <c r="BK192" s="101">
        <f t="shared" si="56"/>
        <v>321</v>
      </c>
      <c r="BL192" s="91">
        <f>BJ192</f>
        <v>-7</v>
      </c>
    </row>
    <row r="193" s="159" customFormat="1" customHeight="1" spans="1:64">
      <c r="A193" s="91">
        <v>11329</v>
      </c>
      <c r="B193" s="91" t="s">
        <v>533</v>
      </c>
      <c r="C193" s="91">
        <v>513</v>
      </c>
      <c r="D193" s="91" t="s">
        <v>460</v>
      </c>
      <c r="E193" s="91" t="s">
        <v>220</v>
      </c>
      <c r="F193" s="91">
        <v>62</v>
      </c>
      <c r="G193" s="91">
        <v>73</v>
      </c>
      <c r="H193" s="91">
        <v>91</v>
      </c>
      <c r="I193" s="91">
        <v>2478.32</v>
      </c>
      <c r="J193" s="91">
        <f t="shared" si="47"/>
        <v>29</v>
      </c>
      <c r="K193" s="95" t="s">
        <v>216</v>
      </c>
      <c r="L193" s="91">
        <f>I193*0.06</f>
        <v>148.6992</v>
      </c>
      <c r="M193" s="91">
        <v>76</v>
      </c>
      <c r="N193" s="91">
        <v>92</v>
      </c>
      <c r="O193" s="91">
        <v>36</v>
      </c>
      <c r="P193" s="91">
        <v>1442.25</v>
      </c>
      <c r="Q193" s="91">
        <f t="shared" si="48"/>
        <v>-40</v>
      </c>
      <c r="R193" s="95" t="s">
        <v>217</v>
      </c>
      <c r="S193" s="91">
        <f>P193*0.05</f>
        <v>72.1125</v>
      </c>
      <c r="T193" s="91">
        <v>101</v>
      </c>
      <c r="U193" s="91">
        <v>122</v>
      </c>
      <c r="V193" s="91">
        <v>45</v>
      </c>
      <c r="W193" s="91">
        <v>3984.83</v>
      </c>
      <c r="X193" s="91">
        <f t="shared" si="49"/>
        <v>-56</v>
      </c>
      <c r="Y193" s="95" t="s">
        <v>217</v>
      </c>
      <c r="Z193" s="91">
        <f t="shared" si="72"/>
        <v>159.3932</v>
      </c>
      <c r="AA193" s="91">
        <v>26</v>
      </c>
      <c r="AB193" s="91">
        <v>31</v>
      </c>
      <c r="AC193" s="91">
        <v>8</v>
      </c>
      <c r="AD193" s="91">
        <v>320</v>
      </c>
      <c r="AE193" s="91">
        <f t="shared" si="50"/>
        <v>-18</v>
      </c>
      <c r="AF193" s="95" t="s">
        <v>217</v>
      </c>
      <c r="AG193" s="91">
        <f t="shared" si="69"/>
        <v>16</v>
      </c>
      <c r="AH193" s="91">
        <v>23</v>
      </c>
      <c r="AI193" s="91">
        <v>28</v>
      </c>
      <c r="AJ193" s="91">
        <v>0</v>
      </c>
      <c r="AK193" s="91">
        <v>0</v>
      </c>
      <c r="AL193" s="91">
        <f t="shared" si="51"/>
        <v>-23</v>
      </c>
      <c r="AM193" s="95" t="s">
        <v>217</v>
      </c>
      <c r="AN193" s="91">
        <f t="shared" si="70"/>
        <v>0</v>
      </c>
      <c r="AO193" s="91">
        <v>19</v>
      </c>
      <c r="AP193" s="91">
        <v>23</v>
      </c>
      <c r="AQ193" s="91">
        <v>15</v>
      </c>
      <c r="AR193" s="91">
        <v>268.5</v>
      </c>
      <c r="AS193" s="91">
        <f t="shared" si="52"/>
        <v>-4</v>
      </c>
      <c r="AT193" s="95" t="s">
        <v>217</v>
      </c>
      <c r="AU193" s="91">
        <f t="shared" si="71"/>
        <v>13.425</v>
      </c>
      <c r="AV193" s="91">
        <v>9</v>
      </c>
      <c r="AW193" s="91">
        <v>11</v>
      </c>
      <c r="AX193" s="91">
        <v>2</v>
      </c>
      <c r="AY193" s="91">
        <v>117</v>
      </c>
      <c r="AZ193" s="91">
        <f t="shared" si="53"/>
        <v>-7</v>
      </c>
      <c r="BA193" s="95" t="s">
        <v>217</v>
      </c>
      <c r="BB193" s="91">
        <f t="shared" si="66"/>
        <v>5.85</v>
      </c>
      <c r="BC193" s="91">
        <v>16</v>
      </c>
      <c r="BD193" s="91">
        <v>18</v>
      </c>
      <c r="BE193" s="91">
        <v>17</v>
      </c>
      <c r="BF193" s="91">
        <v>496.61</v>
      </c>
      <c r="BG193" s="91">
        <f t="shared" si="55"/>
        <v>1</v>
      </c>
      <c r="BH193" s="95" t="s">
        <v>221</v>
      </c>
      <c r="BI193" s="91">
        <f>BF193*0.05</f>
        <v>24.8305</v>
      </c>
      <c r="BJ193" s="91"/>
      <c r="BK193" s="101">
        <f t="shared" si="56"/>
        <v>440</v>
      </c>
      <c r="BL193" s="91"/>
    </row>
    <row r="194" s="159" customFormat="1" customHeight="1" spans="1:64">
      <c r="A194" s="91">
        <v>11372</v>
      </c>
      <c r="B194" s="91" t="s">
        <v>534</v>
      </c>
      <c r="C194" s="91">
        <v>341</v>
      </c>
      <c r="D194" s="91" t="s">
        <v>226</v>
      </c>
      <c r="E194" s="91" t="s">
        <v>220</v>
      </c>
      <c r="F194" s="91">
        <v>37</v>
      </c>
      <c r="G194" s="91">
        <v>44</v>
      </c>
      <c r="H194" s="91">
        <v>90</v>
      </c>
      <c r="I194" s="91">
        <v>2313.33</v>
      </c>
      <c r="J194" s="91">
        <f t="shared" si="47"/>
        <v>53</v>
      </c>
      <c r="K194" s="95" t="s">
        <v>216</v>
      </c>
      <c r="L194" s="91">
        <f>I194*0.06</f>
        <v>138.7998</v>
      </c>
      <c r="M194" s="91">
        <v>40</v>
      </c>
      <c r="N194" s="91">
        <v>48</v>
      </c>
      <c r="O194" s="91">
        <v>39</v>
      </c>
      <c r="P194" s="91">
        <v>1789.81</v>
      </c>
      <c r="Q194" s="91">
        <f t="shared" si="48"/>
        <v>-1</v>
      </c>
      <c r="R194" s="95" t="s">
        <v>217</v>
      </c>
      <c r="S194" s="91">
        <f>P194*0.05</f>
        <v>89.4905</v>
      </c>
      <c r="T194" s="91">
        <v>47</v>
      </c>
      <c r="U194" s="91">
        <v>56</v>
      </c>
      <c r="V194" s="91">
        <v>36</v>
      </c>
      <c r="W194" s="91">
        <v>3501.62</v>
      </c>
      <c r="X194" s="91">
        <f t="shared" si="49"/>
        <v>-11</v>
      </c>
      <c r="Y194" s="95" t="s">
        <v>217</v>
      </c>
      <c r="Z194" s="91">
        <f t="shared" si="72"/>
        <v>140.0648</v>
      </c>
      <c r="AA194" s="91">
        <v>12</v>
      </c>
      <c r="AB194" s="91">
        <v>14</v>
      </c>
      <c r="AC194" s="91">
        <v>9</v>
      </c>
      <c r="AD194" s="91">
        <v>350.5</v>
      </c>
      <c r="AE194" s="91">
        <f t="shared" si="50"/>
        <v>-3</v>
      </c>
      <c r="AF194" s="95" t="s">
        <v>217</v>
      </c>
      <c r="AG194" s="91">
        <f t="shared" si="69"/>
        <v>17.525</v>
      </c>
      <c r="AH194" s="91">
        <v>16</v>
      </c>
      <c r="AI194" s="91">
        <v>19</v>
      </c>
      <c r="AJ194" s="91">
        <v>0</v>
      </c>
      <c r="AK194" s="91">
        <v>0</v>
      </c>
      <c r="AL194" s="91">
        <f t="shared" si="51"/>
        <v>-16</v>
      </c>
      <c r="AM194" s="95" t="s">
        <v>217</v>
      </c>
      <c r="AN194" s="91">
        <f t="shared" si="70"/>
        <v>0</v>
      </c>
      <c r="AO194" s="91">
        <v>14</v>
      </c>
      <c r="AP194" s="91">
        <v>17</v>
      </c>
      <c r="AQ194" s="91">
        <v>19</v>
      </c>
      <c r="AR194" s="91">
        <v>301.77</v>
      </c>
      <c r="AS194" s="91">
        <f t="shared" si="52"/>
        <v>5</v>
      </c>
      <c r="AT194" s="95" t="s">
        <v>216</v>
      </c>
      <c r="AU194" s="91">
        <f>AR194*0.08</f>
        <v>24.1416</v>
      </c>
      <c r="AV194" s="91">
        <v>6</v>
      </c>
      <c r="AW194" s="91">
        <v>7</v>
      </c>
      <c r="AX194" s="91">
        <v>9</v>
      </c>
      <c r="AY194" s="91">
        <v>195.48</v>
      </c>
      <c r="AZ194" s="91">
        <f t="shared" si="53"/>
        <v>3</v>
      </c>
      <c r="BA194" s="95" t="s">
        <v>216</v>
      </c>
      <c r="BB194" s="91">
        <f>AY194*0.07</f>
        <v>13.6836</v>
      </c>
      <c r="BC194" s="91">
        <v>10</v>
      </c>
      <c r="BD194" s="91">
        <v>11</v>
      </c>
      <c r="BE194" s="91">
        <v>1</v>
      </c>
      <c r="BF194" s="91">
        <v>27.5</v>
      </c>
      <c r="BG194" s="91">
        <f t="shared" si="55"/>
        <v>-9</v>
      </c>
      <c r="BH194" s="95" t="s">
        <v>217</v>
      </c>
      <c r="BI194" s="91">
        <f>BF194*0.04</f>
        <v>1.1</v>
      </c>
      <c r="BJ194" s="91">
        <f>BG194*1</f>
        <v>-9</v>
      </c>
      <c r="BK194" s="101">
        <f t="shared" si="56"/>
        <v>425</v>
      </c>
      <c r="BL194" s="91">
        <f>BJ194</f>
        <v>-9</v>
      </c>
    </row>
    <row r="195" s="159" customFormat="1" customHeight="1" spans="1:64">
      <c r="A195" s="91">
        <v>11486</v>
      </c>
      <c r="B195" s="91" t="s">
        <v>535</v>
      </c>
      <c r="C195" s="91">
        <v>709</v>
      </c>
      <c r="D195" s="91" t="s">
        <v>473</v>
      </c>
      <c r="E195" s="91" t="s">
        <v>388</v>
      </c>
      <c r="F195" s="91">
        <v>60</v>
      </c>
      <c r="G195" s="91">
        <v>72</v>
      </c>
      <c r="H195" s="91">
        <v>70</v>
      </c>
      <c r="I195" s="91">
        <v>1729.85</v>
      </c>
      <c r="J195" s="91">
        <f>H195-F195</f>
        <v>10</v>
      </c>
      <c r="K195" s="95" t="s">
        <v>221</v>
      </c>
      <c r="L195" s="91">
        <f>I195*0.05</f>
        <v>86.4925</v>
      </c>
      <c r="M195" s="91">
        <v>51</v>
      </c>
      <c r="N195" s="91">
        <v>61</v>
      </c>
      <c r="O195" s="91">
        <v>62</v>
      </c>
      <c r="P195" s="91">
        <v>2910.5</v>
      </c>
      <c r="Q195" s="91">
        <f>O195-M195</f>
        <v>11</v>
      </c>
      <c r="R195" s="95" t="s">
        <v>216</v>
      </c>
      <c r="S195" s="91">
        <f>P195*0.07</f>
        <v>203.735</v>
      </c>
      <c r="T195" s="91">
        <v>73</v>
      </c>
      <c r="U195" s="91">
        <v>87</v>
      </c>
      <c r="V195" s="91">
        <v>42</v>
      </c>
      <c r="W195" s="91">
        <v>3457.82</v>
      </c>
      <c r="X195" s="91">
        <f>V195-T195</f>
        <v>-31</v>
      </c>
      <c r="Y195" s="95" t="s">
        <v>217</v>
      </c>
      <c r="Z195" s="91">
        <f t="shared" si="72"/>
        <v>138.3128</v>
      </c>
      <c r="AA195" s="91">
        <v>17</v>
      </c>
      <c r="AB195" s="91">
        <v>20</v>
      </c>
      <c r="AC195" s="91">
        <v>9</v>
      </c>
      <c r="AD195" s="91">
        <v>290.25</v>
      </c>
      <c r="AE195" s="91">
        <f>AC195-AA195</f>
        <v>-8</v>
      </c>
      <c r="AF195" s="95" t="s">
        <v>217</v>
      </c>
      <c r="AG195" s="91">
        <f t="shared" si="69"/>
        <v>14.5125</v>
      </c>
      <c r="AH195" s="91">
        <v>18</v>
      </c>
      <c r="AI195" s="91">
        <v>22</v>
      </c>
      <c r="AJ195" s="91">
        <v>0</v>
      </c>
      <c r="AK195" s="91">
        <v>0</v>
      </c>
      <c r="AL195" s="91">
        <f>AJ195-AH195</f>
        <v>-18</v>
      </c>
      <c r="AM195" s="95" t="s">
        <v>217</v>
      </c>
      <c r="AN195" s="91">
        <f t="shared" si="70"/>
        <v>0</v>
      </c>
      <c r="AO195" s="91">
        <v>18</v>
      </c>
      <c r="AP195" s="91">
        <v>22</v>
      </c>
      <c r="AQ195" s="91">
        <v>31</v>
      </c>
      <c r="AR195" s="91">
        <v>529.06</v>
      </c>
      <c r="AS195" s="91">
        <f>AQ195-AO195</f>
        <v>13</v>
      </c>
      <c r="AT195" s="95" t="s">
        <v>216</v>
      </c>
      <c r="AU195" s="91">
        <f>AR195*0.08</f>
        <v>42.3248</v>
      </c>
      <c r="AV195" s="91">
        <v>6</v>
      </c>
      <c r="AW195" s="91">
        <v>7</v>
      </c>
      <c r="AX195" s="91">
        <v>1</v>
      </c>
      <c r="AY195" s="91">
        <v>63</v>
      </c>
      <c r="AZ195" s="91">
        <f>AX195-AV195</f>
        <v>-5</v>
      </c>
      <c r="BA195" s="95" t="s">
        <v>217</v>
      </c>
      <c r="BB195" s="91">
        <f t="shared" ref="BB195:BB212" si="73">AY195*0.05</f>
        <v>3.15</v>
      </c>
      <c r="BC195" s="91">
        <v>11</v>
      </c>
      <c r="BD195" s="91">
        <v>13</v>
      </c>
      <c r="BE195" s="91">
        <v>25</v>
      </c>
      <c r="BF195" s="91">
        <v>585.53</v>
      </c>
      <c r="BG195" s="91">
        <f>BE195-BC195</f>
        <v>14</v>
      </c>
      <c r="BH195" s="95" t="s">
        <v>216</v>
      </c>
      <c r="BI195" s="91">
        <f>BF195*0.06</f>
        <v>35.1318</v>
      </c>
      <c r="BJ195" s="91"/>
      <c r="BK195" s="101">
        <f>ROUND(L195+S195+Z195+AG195+AN195+AU195+BB195+BI195,0)</f>
        <v>524</v>
      </c>
      <c r="BL195" s="91"/>
    </row>
    <row r="196" s="159" customFormat="1" customHeight="1" spans="1:64">
      <c r="A196" s="91">
        <v>11487</v>
      </c>
      <c r="B196" s="91" t="s">
        <v>536</v>
      </c>
      <c r="C196" s="91">
        <v>712</v>
      </c>
      <c r="D196" s="91" t="s">
        <v>383</v>
      </c>
      <c r="E196" s="91" t="s">
        <v>220</v>
      </c>
      <c r="F196" s="91">
        <v>87</v>
      </c>
      <c r="G196" s="91">
        <v>104</v>
      </c>
      <c r="H196" s="91">
        <v>94</v>
      </c>
      <c r="I196" s="91">
        <v>2472.39</v>
      </c>
      <c r="J196" s="91">
        <f>H196-F196</f>
        <v>7</v>
      </c>
      <c r="K196" s="95" t="s">
        <v>221</v>
      </c>
      <c r="L196" s="91">
        <f>I196*0.05</f>
        <v>123.6195</v>
      </c>
      <c r="M196" s="91">
        <v>47</v>
      </c>
      <c r="N196" s="91">
        <v>56</v>
      </c>
      <c r="O196" s="91">
        <v>29</v>
      </c>
      <c r="P196" s="91">
        <v>1122.25</v>
      </c>
      <c r="Q196" s="91">
        <f>O196-M196</f>
        <v>-18</v>
      </c>
      <c r="R196" s="95" t="s">
        <v>217</v>
      </c>
      <c r="S196" s="91">
        <f>P196*0.05</f>
        <v>56.1125</v>
      </c>
      <c r="T196" s="91">
        <v>67</v>
      </c>
      <c r="U196" s="91">
        <v>80</v>
      </c>
      <c r="V196" s="91">
        <v>27</v>
      </c>
      <c r="W196" s="91">
        <v>1815.68</v>
      </c>
      <c r="X196" s="91">
        <f>V196-T196</f>
        <v>-40</v>
      </c>
      <c r="Y196" s="95" t="s">
        <v>217</v>
      </c>
      <c r="Z196" s="91">
        <f t="shared" si="72"/>
        <v>72.6272</v>
      </c>
      <c r="AA196" s="91">
        <v>14</v>
      </c>
      <c r="AB196" s="91">
        <v>17</v>
      </c>
      <c r="AC196" s="91">
        <v>5</v>
      </c>
      <c r="AD196" s="91">
        <v>186.5</v>
      </c>
      <c r="AE196" s="91">
        <f>AC196-AA196</f>
        <v>-9</v>
      </c>
      <c r="AF196" s="95" t="s">
        <v>217</v>
      </c>
      <c r="AG196" s="91">
        <f t="shared" si="69"/>
        <v>9.325</v>
      </c>
      <c r="AH196" s="91">
        <v>15</v>
      </c>
      <c r="AI196" s="91">
        <v>18</v>
      </c>
      <c r="AJ196" s="91">
        <v>0</v>
      </c>
      <c r="AK196" s="91">
        <v>0</v>
      </c>
      <c r="AL196" s="91">
        <f>AJ196-AH196</f>
        <v>-15</v>
      </c>
      <c r="AM196" s="95" t="s">
        <v>217</v>
      </c>
      <c r="AN196" s="91">
        <f t="shared" si="70"/>
        <v>0</v>
      </c>
      <c r="AO196" s="91">
        <v>13</v>
      </c>
      <c r="AP196" s="91">
        <v>16</v>
      </c>
      <c r="AQ196" s="91">
        <v>13</v>
      </c>
      <c r="AR196" s="91">
        <v>247.36</v>
      </c>
      <c r="AS196" s="91">
        <f>AQ196-AO196</f>
        <v>0</v>
      </c>
      <c r="AT196" s="95" t="s">
        <v>221</v>
      </c>
      <c r="AU196" s="91">
        <f>AR196*0.06</f>
        <v>14.8416</v>
      </c>
      <c r="AV196" s="91">
        <v>5</v>
      </c>
      <c r="AW196" s="91">
        <v>6</v>
      </c>
      <c r="AX196" s="91">
        <v>1</v>
      </c>
      <c r="AY196" s="91">
        <v>0.01</v>
      </c>
      <c r="AZ196" s="91">
        <f>AX196-AV196</f>
        <v>-4</v>
      </c>
      <c r="BA196" s="95" t="s">
        <v>217</v>
      </c>
      <c r="BB196" s="91">
        <f t="shared" si="73"/>
        <v>0.0005</v>
      </c>
      <c r="BC196" s="91">
        <v>16</v>
      </c>
      <c r="BD196" s="91">
        <v>19</v>
      </c>
      <c r="BE196" s="91">
        <v>14</v>
      </c>
      <c r="BF196" s="91">
        <v>381.95</v>
      </c>
      <c r="BG196" s="91">
        <f>BE196-BC196</f>
        <v>-2</v>
      </c>
      <c r="BH196" s="95" t="s">
        <v>217</v>
      </c>
      <c r="BI196" s="91">
        <f>BF196*0.04</f>
        <v>15.278</v>
      </c>
      <c r="BJ196" s="91">
        <f>BG196*1</f>
        <v>-2</v>
      </c>
      <c r="BK196" s="101">
        <f>ROUND(L196+S196+Z196+AG196+AN196+AU196+BB196+BI196,0)</f>
        <v>292</v>
      </c>
      <c r="BL196" s="91">
        <f>BJ196</f>
        <v>-2</v>
      </c>
    </row>
    <row r="197" s="159" customFormat="1" customHeight="1" spans="1:64">
      <c r="A197" s="91">
        <v>11504</v>
      </c>
      <c r="B197" s="91" t="s">
        <v>537</v>
      </c>
      <c r="C197" s="91">
        <v>745</v>
      </c>
      <c r="D197" s="91" t="s">
        <v>538</v>
      </c>
      <c r="E197" s="91" t="s">
        <v>215</v>
      </c>
      <c r="F197" s="91">
        <v>30</v>
      </c>
      <c r="G197" s="91">
        <v>37</v>
      </c>
      <c r="H197" s="91">
        <v>43</v>
      </c>
      <c r="I197" s="91">
        <v>998.67</v>
      </c>
      <c r="J197" s="91">
        <f>H197-F197</f>
        <v>13</v>
      </c>
      <c r="K197" s="95" t="s">
        <v>216</v>
      </c>
      <c r="L197" s="91">
        <f>I197*0.06</f>
        <v>59.9202</v>
      </c>
      <c r="M197" s="91">
        <v>31</v>
      </c>
      <c r="N197" s="91">
        <v>38</v>
      </c>
      <c r="O197" s="91">
        <v>21</v>
      </c>
      <c r="P197" s="91">
        <v>496.3</v>
      </c>
      <c r="Q197" s="91">
        <f>O197-M197</f>
        <v>-10</v>
      </c>
      <c r="R197" s="95" t="s">
        <v>217</v>
      </c>
      <c r="S197" s="91">
        <f>P197*0.05</f>
        <v>24.815</v>
      </c>
      <c r="T197" s="91">
        <v>40</v>
      </c>
      <c r="U197" s="91">
        <v>48</v>
      </c>
      <c r="V197" s="91">
        <v>30</v>
      </c>
      <c r="W197" s="91">
        <v>2794.9</v>
      </c>
      <c r="X197" s="91">
        <f>V197-T197</f>
        <v>-10</v>
      </c>
      <c r="Y197" s="95" t="s">
        <v>217</v>
      </c>
      <c r="Z197" s="91">
        <f t="shared" si="72"/>
        <v>111.796</v>
      </c>
      <c r="AA197" s="91">
        <v>8</v>
      </c>
      <c r="AB197" s="91">
        <v>9</v>
      </c>
      <c r="AC197" s="91">
        <v>0</v>
      </c>
      <c r="AD197" s="91">
        <v>0</v>
      </c>
      <c r="AE197" s="91">
        <f>AC197-AA197</f>
        <v>-8</v>
      </c>
      <c r="AF197" s="95" t="s">
        <v>217</v>
      </c>
      <c r="AG197" s="91">
        <f t="shared" si="69"/>
        <v>0</v>
      </c>
      <c r="AH197" s="91">
        <v>11</v>
      </c>
      <c r="AI197" s="91">
        <v>14</v>
      </c>
      <c r="AJ197" s="91">
        <v>7</v>
      </c>
      <c r="AK197" s="91">
        <v>149.5</v>
      </c>
      <c r="AL197" s="91">
        <f>AJ197-AH197</f>
        <v>-4</v>
      </c>
      <c r="AM197" s="95" t="s">
        <v>217</v>
      </c>
      <c r="AN197" s="91">
        <f t="shared" si="70"/>
        <v>7.475</v>
      </c>
      <c r="AO197" s="91">
        <v>13</v>
      </c>
      <c r="AP197" s="91">
        <v>16</v>
      </c>
      <c r="AQ197" s="91">
        <v>12</v>
      </c>
      <c r="AR197" s="91">
        <v>147.69</v>
      </c>
      <c r="AS197" s="91">
        <f>AQ197-AO197</f>
        <v>-1</v>
      </c>
      <c r="AT197" s="95" t="s">
        <v>217</v>
      </c>
      <c r="AU197" s="91">
        <f>AR197*0.05</f>
        <v>7.3845</v>
      </c>
      <c r="AV197" s="91">
        <v>4</v>
      </c>
      <c r="AW197" s="91">
        <v>5</v>
      </c>
      <c r="AX197" s="91">
        <v>0</v>
      </c>
      <c r="AY197" s="91">
        <v>0</v>
      </c>
      <c r="AZ197" s="91">
        <f>AX197-AV197</f>
        <v>-4</v>
      </c>
      <c r="BA197" s="95" t="s">
        <v>217</v>
      </c>
      <c r="BB197" s="91">
        <f t="shared" si="73"/>
        <v>0</v>
      </c>
      <c r="BC197" s="91">
        <v>7</v>
      </c>
      <c r="BD197" s="91">
        <v>8</v>
      </c>
      <c r="BE197" s="91">
        <v>14</v>
      </c>
      <c r="BF197" s="91">
        <v>368.66</v>
      </c>
      <c r="BG197" s="91">
        <f>BE197-BC197</f>
        <v>7</v>
      </c>
      <c r="BH197" s="95" t="s">
        <v>216</v>
      </c>
      <c r="BI197" s="91">
        <f>BF197*0.06</f>
        <v>22.1196</v>
      </c>
      <c r="BJ197" s="91"/>
      <c r="BK197" s="101">
        <f>ROUND(L197+S197+Z197+AG197+AN197+AU197+BB197+BI197,0)</f>
        <v>234</v>
      </c>
      <c r="BL197" s="91"/>
    </row>
    <row r="198" s="159" customFormat="1" customHeight="1" spans="1:64">
      <c r="A198" s="91">
        <v>11503</v>
      </c>
      <c r="B198" s="91" t="s">
        <v>539</v>
      </c>
      <c r="C198" s="91">
        <v>385</v>
      </c>
      <c r="D198" s="91" t="s">
        <v>367</v>
      </c>
      <c r="E198" s="91" t="s">
        <v>220</v>
      </c>
      <c r="F198" s="91">
        <v>38</v>
      </c>
      <c r="G198" s="91">
        <v>45</v>
      </c>
      <c r="H198" s="91">
        <v>53</v>
      </c>
      <c r="I198" s="91">
        <v>1418.66</v>
      </c>
      <c r="J198" s="91">
        <f>H198-F198</f>
        <v>15</v>
      </c>
      <c r="K198" s="95" t="s">
        <v>216</v>
      </c>
      <c r="L198" s="91">
        <f>I198*0.06</f>
        <v>85.1196</v>
      </c>
      <c r="M198" s="91">
        <v>41</v>
      </c>
      <c r="N198" s="91">
        <v>49</v>
      </c>
      <c r="O198" s="91">
        <v>19</v>
      </c>
      <c r="P198" s="91">
        <v>717.23</v>
      </c>
      <c r="Q198" s="91">
        <f>O198-M198</f>
        <v>-22</v>
      </c>
      <c r="R198" s="95" t="s">
        <v>217</v>
      </c>
      <c r="S198" s="91">
        <f>P198*0.05</f>
        <v>35.8615</v>
      </c>
      <c r="T198" s="91">
        <v>59</v>
      </c>
      <c r="U198" s="91">
        <v>71</v>
      </c>
      <c r="V198" s="91">
        <v>37</v>
      </c>
      <c r="W198" s="91">
        <v>3003.58</v>
      </c>
      <c r="X198" s="91">
        <f>V198-T198</f>
        <v>-22</v>
      </c>
      <c r="Y198" s="95" t="s">
        <v>217</v>
      </c>
      <c r="Z198" s="91">
        <f t="shared" si="72"/>
        <v>120.1432</v>
      </c>
      <c r="AA198" s="91">
        <v>16</v>
      </c>
      <c r="AB198" s="91">
        <v>20</v>
      </c>
      <c r="AC198" s="91">
        <v>25</v>
      </c>
      <c r="AD198" s="91">
        <v>860</v>
      </c>
      <c r="AE198" s="91">
        <f>AC198-AA198</f>
        <v>9</v>
      </c>
      <c r="AF198" s="95" t="s">
        <v>216</v>
      </c>
      <c r="AG198" s="91">
        <f>AD198*0.08</f>
        <v>68.8</v>
      </c>
      <c r="AH198" s="91">
        <v>16</v>
      </c>
      <c r="AI198" s="91">
        <v>19</v>
      </c>
      <c r="AJ198" s="91">
        <v>4</v>
      </c>
      <c r="AK198" s="91">
        <v>119</v>
      </c>
      <c r="AL198" s="91">
        <f>AJ198-AH198</f>
        <v>-12</v>
      </c>
      <c r="AM198" s="95" t="s">
        <v>217</v>
      </c>
      <c r="AN198" s="91">
        <f t="shared" si="70"/>
        <v>5.95</v>
      </c>
      <c r="AO198" s="91">
        <v>14</v>
      </c>
      <c r="AP198" s="91">
        <v>17</v>
      </c>
      <c r="AQ198" s="91">
        <v>7</v>
      </c>
      <c r="AR198" s="91">
        <v>92.49</v>
      </c>
      <c r="AS198" s="91">
        <f>AQ198-AO198</f>
        <v>-7</v>
      </c>
      <c r="AT198" s="95" t="s">
        <v>217</v>
      </c>
      <c r="AU198" s="91">
        <f>AR198*0.05</f>
        <v>4.6245</v>
      </c>
      <c r="AV198" s="91">
        <v>5</v>
      </c>
      <c r="AW198" s="91">
        <v>5</v>
      </c>
      <c r="AX198" s="91">
        <v>2</v>
      </c>
      <c r="AY198" s="91">
        <v>0.02</v>
      </c>
      <c r="AZ198" s="91">
        <f>AX198-AV198</f>
        <v>-3</v>
      </c>
      <c r="BA198" s="95" t="s">
        <v>217</v>
      </c>
      <c r="BB198" s="91">
        <f t="shared" si="73"/>
        <v>0.001</v>
      </c>
      <c r="BC198" s="91">
        <v>10</v>
      </c>
      <c r="BD198" s="91">
        <v>11</v>
      </c>
      <c r="BE198" s="91">
        <v>3</v>
      </c>
      <c r="BF198" s="91">
        <v>93.5</v>
      </c>
      <c r="BG198" s="91">
        <f>BE198-BC198</f>
        <v>-7</v>
      </c>
      <c r="BH198" s="95" t="s">
        <v>217</v>
      </c>
      <c r="BI198" s="91">
        <f>BF198*0.04</f>
        <v>3.74</v>
      </c>
      <c r="BJ198" s="91">
        <f>BG198*1</f>
        <v>-7</v>
      </c>
      <c r="BK198" s="101">
        <f>ROUND(L198+S198+Z198+AG198+AN198+AU198+BB198+BI198,0)</f>
        <v>324</v>
      </c>
      <c r="BL198" s="91">
        <f>BJ198</f>
        <v>-7</v>
      </c>
    </row>
    <row r="199" s="159" customFormat="1" customHeight="1" spans="1:64">
      <c r="A199" s="91">
        <v>11537</v>
      </c>
      <c r="B199" s="91" t="s">
        <v>540</v>
      </c>
      <c r="C199" s="91">
        <v>570</v>
      </c>
      <c r="D199" s="91" t="s">
        <v>541</v>
      </c>
      <c r="E199" s="91" t="s">
        <v>215</v>
      </c>
      <c r="F199" s="91">
        <v>27</v>
      </c>
      <c r="G199" s="91">
        <v>33</v>
      </c>
      <c r="H199" s="91">
        <v>40</v>
      </c>
      <c r="I199" s="91">
        <v>1030.98</v>
      </c>
      <c r="J199" s="91">
        <f>H199-F199</f>
        <v>13</v>
      </c>
      <c r="K199" s="95" t="s">
        <v>216</v>
      </c>
      <c r="L199" s="91">
        <f>I199*0.06</f>
        <v>61.8588</v>
      </c>
      <c r="M199" s="91">
        <v>28</v>
      </c>
      <c r="N199" s="91">
        <v>34</v>
      </c>
      <c r="O199" s="91">
        <v>20</v>
      </c>
      <c r="P199" s="91">
        <v>883.21</v>
      </c>
      <c r="Q199" s="91">
        <f>O199-M199</f>
        <v>-8</v>
      </c>
      <c r="R199" s="95" t="s">
        <v>217</v>
      </c>
      <c r="S199" s="91">
        <f>P199*0.05</f>
        <v>44.1605</v>
      </c>
      <c r="T199" s="91">
        <v>27</v>
      </c>
      <c r="U199" s="91">
        <v>33</v>
      </c>
      <c r="V199" s="91">
        <v>15</v>
      </c>
      <c r="W199" s="91">
        <v>1334.8</v>
      </c>
      <c r="X199" s="91">
        <f>V199-T199</f>
        <v>-12</v>
      </c>
      <c r="Y199" s="95" t="s">
        <v>217</v>
      </c>
      <c r="Z199" s="91">
        <f t="shared" si="72"/>
        <v>53.392</v>
      </c>
      <c r="AA199" s="91">
        <v>8</v>
      </c>
      <c r="AB199" s="91">
        <v>9</v>
      </c>
      <c r="AC199" s="91">
        <v>11</v>
      </c>
      <c r="AD199" s="91">
        <v>390</v>
      </c>
      <c r="AE199" s="91">
        <f>AC199-AA199</f>
        <v>3</v>
      </c>
      <c r="AF199" s="95" t="s">
        <v>216</v>
      </c>
      <c r="AG199" s="91">
        <f>AD199*0.08</f>
        <v>31.2</v>
      </c>
      <c r="AH199" s="91">
        <v>9</v>
      </c>
      <c r="AI199" s="91">
        <v>11</v>
      </c>
      <c r="AJ199" s="91">
        <v>0</v>
      </c>
      <c r="AK199" s="91">
        <v>0</v>
      </c>
      <c r="AL199" s="91">
        <f>AJ199-AH199</f>
        <v>-9</v>
      </c>
      <c r="AM199" s="95" t="s">
        <v>217</v>
      </c>
      <c r="AN199" s="91">
        <f t="shared" si="70"/>
        <v>0</v>
      </c>
      <c r="AO199" s="91">
        <v>11</v>
      </c>
      <c r="AP199" s="91">
        <v>13</v>
      </c>
      <c r="AQ199" s="91">
        <v>3</v>
      </c>
      <c r="AR199" s="91">
        <v>63</v>
      </c>
      <c r="AS199" s="91">
        <f>AQ199-AO199</f>
        <v>-8</v>
      </c>
      <c r="AT199" s="95" t="s">
        <v>217</v>
      </c>
      <c r="AU199" s="91">
        <f>AR199*0.05</f>
        <v>3.15</v>
      </c>
      <c r="AV199" s="91">
        <v>3</v>
      </c>
      <c r="AW199" s="91">
        <v>3</v>
      </c>
      <c r="AX199" s="91">
        <v>1</v>
      </c>
      <c r="AY199" s="91">
        <v>0.08</v>
      </c>
      <c r="AZ199" s="91">
        <f>AX199-AV199</f>
        <v>-2</v>
      </c>
      <c r="BA199" s="95" t="s">
        <v>217</v>
      </c>
      <c r="BB199" s="91">
        <f t="shared" si="73"/>
        <v>0.004</v>
      </c>
      <c r="BC199" s="91">
        <v>7</v>
      </c>
      <c r="BD199" s="91">
        <v>8</v>
      </c>
      <c r="BE199" s="91">
        <v>11</v>
      </c>
      <c r="BF199" s="91">
        <v>317.87</v>
      </c>
      <c r="BG199" s="91">
        <f>BE199-BC199</f>
        <v>4</v>
      </c>
      <c r="BH199" s="95" t="s">
        <v>216</v>
      </c>
      <c r="BI199" s="91">
        <f>BF199*0.06</f>
        <v>19.0722</v>
      </c>
      <c r="BJ199" s="91"/>
      <c r="BK199" s="101">
        <f>ROUND(L199+S199+Z199+AG199+AN199+AU199+BB199+BI199,0)</f>
        <v>213</v>
      </c>
      <c r="BL199" s="91"/>
    </row>
    <row r="200" s="159" customFormat="1" customHeight="1" spans="1:64">
      <c r="A200" s="91">
        <v>11596</v>
      </c>
      <c r="B200" s="91" t="s">
        <v>542</v>
      </c>
      <c r="C200" s="91">
        <v>730</v>
      </c>
      <c r="D200" s="91" t="s">
        <v>271</v>
      </c>
      <c r="E200" s="91" t="s">
        <v>220</v>
      </c>
      <c r="F200" s="91">
        <v>60</v>
      </c>
      <c r="G200" s="91">
        <v>73</v>
      </c>
      <c r="H200" s="91">
        <v>51</v>
      </c>
      <c r="I200" s="91">
        <v>1328.95</v>
      </c>
      <c r="J200" s="91">
        <f>H200-F200</f>
        <v>-9</v>
      </c>
      <c r="K200" s="95" t="s">
        <v>217</v>
      </c>
      <c r="L200" s="91">
        <f>I200*0.04</f>
        <v>53.158</v>
      </c>
      <c r="M200" s="91">
        <v>37</v>
      </c>
      <c r="N200" s="91">
        <v>45</v>
      </c>
      <c r="O200" s="91">
        <v>41</v>
      </c>
      <c r="P200" s="91">
        <v>1304.7</v>
      </c>
      <c r="Q200" s="91">
        <f>O200-M200</f>
        <v>4</v>
      </c>
      <c r="R200" s="95" t="s">
        <v>221</v>
      </c>
      <c r="S200" s="91">
        <f>P200*0.06</f>
        <v>78.282</v>
      </c>
      <c r="T200" s="91">
        <v>64</v>
      </c>
      <c r="U200" s="91">
        <v>77</v>
      </c>
      <c r="V200" s="91">
        <v>45</v>
      </c>
      <c r="W200" s="91">
        <v>4727.82</v>
      </c>
      <c r="X200" s="91">
        <f>V200-T200</f>
        <v>-19</v>
      </c>
      <c r="Y200" s="95" t="s">
        <v>217</v>
      </c>
      <c r="Z200" s="91">
        <f t="shared" si="72"/>
        <v>189.1128</v>
      </c>
      <c r="AA200" s="91">
        <v>13</v>
      </c>
      <c r="AB200" s="91">
        <v>16</v>
      </c>
      <c r="AC200" s="91">
        <v>0</v>
      </c>
      <c r="AD200" s="91">
        <v>0</v>
      </c>
      <c r="AE200" s="91">
        <f>AC200-AA200</f>
        <v>-13</v>
      </c>
      <c r="AF200" s="95" t="s">
        <v>217</v>
      </c>
      <c r="AG200" s="91">
        <f>AD200*0.05</f>
        <v>0</v>
      </c>
      <c r="AH200" s="91">
        <v>13</v>
      </c>
      <c r="AI200" s="91">
        <v>15</v>
      </c>
      <c r="AJ200" s="91">
        <v>7</v>
      </c>
      <c r="AK200" s="91">
        <v>149.5</v>
      </c>
      <c r="AL200" s="91">
        <f>AJ200-AH200</f>
        <v>-6</v>
      </c>
      <c r="AM200" s="95" t="s">
        <v>217</v>
      </c>
      <c r="AN200" s="91">
        <f t="shared" si="70"/>
        <v>7.475</v>
      </c>
      <c r="AO200" s="91">
        <v>13</v>
      </c>
      <c r="AP200" s="91">
        <v>13</v>
      </c>
      <c r="AQ200" s="91">
        <v>10</v>
      </c>
      <c r="AR200" s="91">
        <v>184.5</v>
      </c>
      <c r="AS200" s="91">
        <f>AQ200-AO200</f>
        <v>-3</v>
      </c>
      <c r="AT200" s="95" t="s">
        <v>217</v>
      </c>
      <c r="AU200" s="91">
        <f>AR200*0.05</f>
        <v>9.225</v>
      </c>
      <c r="AV200" s="91">
        <v>5</v>
      </c>
      <c r="AW200" s="91">
        <v>6</v>
      </c>
      <c r="AX200" s="91">
        <v>0</v>
      </c>
      <c r="AY200" s="91">
        <v>0</v>
      </c>
      <c r="AZ200" s="91">
        <f>AX200-AV200</f>
        <v>-5</v>
      </c>
      <c r="BA200" s="95" t="s">
        <v>217</v>
      </c>
      <c r="BB200" s="91">
        <f t="shared" si="73"/>
        <v>0</v>
      </c>
      <c r="BC200" s="91">
        <v>15</v>
      </c>
      <c r="BD200" s="91">
        <v>17</v>
      </c>
      <c r="BE200" s="91">
        <v>13</v>
      </c>
      <c r="BF200" s="91">
        <v>360.34</v>
      </c>
      <c r="BG200" s="91">
        <f>BE200-BC200</f>
        <v>-2</v>
      </c>
      <c r="BH200" s="95" t="s">
        <v>217</v>
      </c>
      <c r="BI200" s="91">
        <f>BF200*0.04</f>
        <v>14.4136</v>
      </c>
      <c r="BJ200" s="91">
        <f>BG200*1</f>
        <v>-2</v>
      </c>
      <c r="BK200" s="101">
        <f>ROUND(L200+S200+Z200+AG200+AN200+AU200+BB200+BI200,0)</f>
        <v>352</v>
      </c>
      <c r="BL200" s="91">
        <f>BJ200</f>
        <v>-2</v>
      </c>
    </row>
    <row r="201" s="159" customFormat="1" customHeight="1" spans="1:64">
      <c r="A201" s="91">
        <v>11602</v>
      </c>
      <c r="B201" s="91" t="s">
        <v>543</v>
      </c>
      <c r="C201" s="91">
        <v>373</v>
      </c>
      <c r="D201" s="91" t="s">
        <v>470</v>
      </c>
      <c r="E201" s="91" t="s">
        <v>215</v>
      </c>
      <c r="F201" s="91">
        <v>40</v>
      </c>
      <c r="G201" s="91">
        <v>47</v>
      </c>
      <c r="H201" s="91">
        <v>69</v>
      </c>
      <c r="I201" s="91">
        <v>1843.91</v>
      </c>
      <c r="J201" s="91">
        <f>H201-F201</f>
        <v>29</v>
      </c>
      <c r="K201" s="95" t="s">
        <v>216</v>
      </c>
      <c r="L201" s="91">
        <f>I201*0.06</f>
        <v>110.6346</v>
      </c>
      <c r="M201" s="91">
        <v>58</v>
      </c>
      <c r="N201" s="91">
        <v>70</v>
      </c>
      <c r="O201" s="91">
        <v>45</v>
      </c>
      <c r="P201" s="91">
        <v>1163.66</v>
      </c>
      <c r="Q201" s="91">
        <f>O201-M201</f>
        <v>-13</v>
      </c>
      <c r="R201" s="95" t="s">
        <v>217</v>
      </c>
      <c r="S201" s="91">
        <f>P201*0.05</f>
        <v>58.183</v>
      </c>
      <c r="T201" s="91">
        <v>62</v>
      </c>
      <c r="U201" s="91">
        <v>70</v>
      </c>
      <c r="V201" s="91">
        <v>57</v>
      </c>
      <c r="W201" s="91">
        <v>4968.69</v>
      </c>
      <c r="X201" s="91">
        <f>V201-T201</f>
        <v>-5</v>
      </c>
      <c r="Y201" s="95" t="s">
        <v>217</v>
      </c>
      <c r="Z201" s="91">
        <f t="shared" si="72"/>
        <v>198.7476</v>
      </c>
      <c r="AA201" s="91">
        <v>16</v>
      </c>
      <c r="AB201" s="91">
        <v>19</v>
      </c>
      <c r="AC201" s="91">
        <v>20</v>
      </c>
      <c r="AD201" s="91">
        <v>660.5</v>
      </c>
      <c r="AE201" s="91">
        <f>AC201-AA201</f>
        <v>4</v>
      </c>
      <c r="AF201" s="95" t="s">
        <v>216</v>
      </c>
      <c r="AG201" s="91">
        <f>AD201*0.08</f>
        <v>52.84</v>
      </c>
      <c r="AH201" s="91">
        <v>17</v>
      </c>
      <c r="AI201" s="91">
        <v>20</v>
      </c>
      <c r="AJ201" s="91">
        <v>29</v>
      </c>
      <c r="AK201" s="91">
        <v>598</v>
      </c>
      <c r="AL201" s="91">
        <f>AJ201-AH201</f>
        <v>12</v>
      </c>
      <c r="AM201" s="95" t="s">
        <v>216</v>
      </c>
      <c r="AN201" s="91">
        <f>AK201*0.07</f>
        <v>41.86</v>
      </c>
      <c r="AO201" s="91">
        <v>13</v>
      </c>
      <c r="AP201" s="91">
        <v>16</v>
      </c>
      <c r="AQ201" s="91">
        <v>25</v>
      </c>
      <c r="AR201" s="91">
        <v>441</v>
      </c>
      <c r="AS201" s="91">
        <f>AQ201-AO201</f>
        <v>12</v>
      </c>
      <c r="AT201" s="95" t="s">
        <v>216</v>
      </c>
      <c r="AU201" s="91">
        <f>AR201*0.08</f>
        <v>35.28</v>
      </c>
      <c r="AV201" s="91">
        <v>5</v>
      </c>
      <c r="AW201" s="91">
        <v>6</v>
      </c>
      <c r="AX201" s="91">
        <v>0</v>
      </c>
      <c r="AY201" s="91">
        <v>0</v>
      </c>
      <c r="AZ201" s="91">
        <f>AX201-AV201</f>
        <v>-5</v>
      </c>
      <c r="BA201" s="95" t="s">
        <v>217</v>
      </c>
      <c r="BB201" s="91">
        <f t="shared" si="73"/>
        <v>0</v>
      </c>
      <c r="BC201" s="91">
        <v>9</v>
      </c>
      <c r="BD201" s="91">
        <v>11</v>
      </c>
      <c r="BE201" s="91">
        <v>9</v>
      </c>
      <c r="BF201" s="91">
        <v>278.81</v>
      </c>
      <c r="BG201" s="91">
        <f>BE201-BC201</f>
        <v>0</v>
      </c>
      <c r="BH201" s="95" t="s">
        <v>221</v>
      </c>
      <c r="BI201" s="91">
        <f>BF201*0.05</f>
        <v>13.9405</v>
      </c>
      <c r="BJ201" s="91"/>
      <c r="BK201" s="101">
        <f>ROUND(L201+S201+Z201+AG201+AN201+AU201+BB201+BI201,0)</f>
        <v>511</v>
      </c>
      <c r="BL201" s="91"/>
    </row>
    <row r="202" s="159" customFormat="1" customHeight="1" spans="1:64">
      <c r="A202" s="91">
        <v>11620</v>
      </c>
      <c r="B202" s="91" t="s">
        <v>544</v>
      </c>
      <c r="C202" s="91">
        <v>113299</v>
      </c>
      <c r="D202" s="91" t="s">
        <v>545</v>
      </c>
      <c r="E202" s="91" t="s">
        <v>215</v>
      </c>
      <c r="F202" s="91">
        <v>48</v>
      </c>
      <c r="G202" s="91">
        <v>57</v>
      </c>
      <c r="H202" s="91">
        <v>77</v>
      </c>
      <c r="I202" s="91">
        <v>2051.46</v>
      </c>
      <c r="J202" s="91">
        <f>H202-F202</f>
        <v>29</v>
      </c>
      <c r="K202" s="95" t="s">
        <v>216</v>
      </c>
      <c r="L202" s="91">
        <f>I202*0.06</f>
        <v>123.0876</v>
      </c>
      <c r="M202" s="91">
        <v>33</v>
      </c>
      <c r="N202" s="91">
        <v>39</v>
      </c>
      <c r="O202" s="91">
        <v>47</v>
      </c>
      <c r="P202" s="91">
        <v>1866.17</v>
      </c>
      <c r="Q202" s="91">
        <f>O202-M202</f>
        <v>14</v>
      </c>
      <c r="R202" s="95" t="s">
        <v>216</v>
      </c>
      <c r="S202" s="91">
        <f>P202*0.07</f>
        <v>130.6319</v>
      </c>
      <c r="T202" s="91">
        <v>26</v>
      </c>
      <c r="U202" s="91">
        <v>31</v>
      </c>
      <c r="V202" s="91">
        <v>19</v>
      </c>
      <c r="W202" s="91">
        <v>1084.82</v>
      </c>
      <c r="X202" s="91">
        <f>V202-T202</f>
        <v>-7</v>
      </c>
      <c r="Y202" s="95" t="s">
        <v>217</v>
      </c>
      <c r="Z202" s="91">
        <f t="shared" si="72"/>
        <v>43.3928</v>
      </c>
      <c r="AA202" s="91">
        <v>10</v>
      </c>
      <c r="AB202" s="91">
        <v>12</v>
      </c>
      <c r="AC202" s="91">
        <v>13</v>
      </c>
      <c r="AD202" s="91">
        <v>371.23</v>
      </c>
      <c r="AE202" s="91">
        <f>AC202-AA202</f>
        <v>3</v>
      </c>
      <c r="AF202" s="95" t="s">
        <v>216</v>
      </c>
      <c r="AG202" s="91">
        <f>AD202*0.08</f>
        <v>29.6984</v>
      </c>
      <c r="AH202" s="91">
        <v>9</v>
      </c>
      <c r="AI202" s="91">
        <v>11</v>
      </c>
      <c r="AJ202" s="91">
        <v>0</v>
      </c>
      <c r="AK202" s="91">
        <v>0</v>
      </c>
      <c r="AL202" s="91">
        <f>AJ202-AH202</f>
        <v>-9</v>
      </c>
      <c r="AM202" s="95" t="s">
        <v>217</v>
      </c>
      <c r="AN202" s="91">
        <f t="shared" ref="AN202:AN212" si="74">AK202*0.05</f>
        <v>0</v>
      </c>
      <c r="AO202" s="91">
        <v>18</v>
      </c>
      <c r="AP202" s="91">
        <v>20</v>
      </c>
      <c r="AQ202" s="91">
        <v>18</v>
      </c>
      <c r="AR202" s="91">
        <v>319.23</v>
      </c>
      <c r="AS202" s="91">
        <f>AQ202-AO202</f>
        <v>0</v>
      </c>
      <c r="AT202" s="95" t="s">
        <v>221</v>
      </c>
      <c r="AU202" s="91">
        <f>AR202*0.06</f>
        <v>19.1538</v>
      </c>
      <c r="AV202" s="91">
        <v>4</v>
      </c>
      <c r="AW202" s="91">
        <v>6</v>
      </c>
      <c r="AX202" s="91">
        <v>2</v>
      </c>
      <c r="AY202" s="91">
        <v>0.16</v>
      </c>
      <c r="AZ202" s="91">
        <f>AX202-AV202</f>
        <v>-2</v>
      </c>
      <c r="BA202" s="95" t="s">
        <v>217</v>
      </c>
      <c r="BB202" s="91">
        <f t="shared" si="73"/>
        <v>0.008</v>
      </c>
      <c r="BC202" s="91">
        <v>10</v>
      </c>
      <c r="BD202" s="91">
        <v>12</v>
      </c>
      <c r="BE202" s="91">
        <v>14</v>
      </c>
      <c r="BF202" s="91">
        <v>395.21</v>
      </c>
      <c r="BG202" s="91">
        <f>BE202-BC202</f>
        <v>4</v>
      </c>
      <c r="BH202" s="95" t="s">
        <v>216</v>
      </c>
      <c r="BI202" s="91">
        <f>BF202*0.06</f>
        <v>23.7126</v>
      </c>
      <c r="BJ202" s="91"/>
      <c r="BK202" s="101">
        <f>ROUND(L202+S202+Z202+AG202+AN202+AU202+BB202+BI202,0)</f>
        <v>370</v>
      </c>
      <c r="BL202" s="91"/>
    </row>
    <row r="203" s="159" customFormat="1" customHeight="1" spans="1:64">
      <c r="A203" s="91">
        <v>11619</v>
      </c>
      <c r="B203" s="91" t="s">
        <v>546</v>
      </c>
      <c r="C203" s="91">
        <v>721</v>
      </c>
      <c r="D203" s="91" t="s">
        <v>381</v>
      </c>
      <c r="E203" s="91" t="s">
        <v>220</v>
      </c>
      <c r="F203" s="91">
        <v>41</v>
      </c>
      <c r="G203" s="91">
        <v>49</v>
      </c>
      <c r="H203" s="91">
        <v>170</v>
      </c>
      <c r="I203" s="91">
        <v>4275.04</v>
      </c>
      <c r="J203" s="91">
        <f>H203-F203</f>
        <v>129</v>
      </c>
      <c r="K203" s="95" t="s">
        <v>216</v>
      </c>
      <c r="L203" s="91">
        <f>I203*0.06</f>
        <v>256.5024</v>
      </c>
      <c r="M203" s="91">
        <v>37</v>
      </c>
      <c r="N203" s="91">
        <v>44</v>
      </c>
      <c r="O203" s="91">
        <v>44</v>
      </c>
      <c r="P203" s="91">
        <v>1506.1</v>
      </c>
      <c r="Q203" s="91">
        <f>O203-M203</f>
        <v>7</v>
      </c>
      <c r="R203" s="95" t="s">
        <v>216</v>
      </c>
      <c r="S203" s="91">
        <f>P203*0.07</f>
        <v>105.427</v>
      </c>
      <c r="T203" s="91">
        <v>49</v>
      </c>
      <c r="U203" s="91">
        <v>58</v>
      </c>
      <c r="V203" s="91">
        <v>44</v>
      </c>
      <c r="W203" s="91">
        <v>3830.07</v>
      </c>
      <c r="X203" s="91">
        <f>V203-T203</f>
        <v>-5</v>
      </c>
      <c r="Y203" s="95" t="s">
        <v>217</v>
      </c>
      <c r="Z203" s="91">
        <f t="shared" si="72"/>
        <v>153.2028</v>
      </c>
      <c r="AA203" s="91">
        <v>13</v>
      </c>
      <c r="AB203" s="91">
        <v>15</v>
      </c>
      <c r="AC203" s="91">
        <v>14</v>
      </c>
      <c r="AD203" s="91">
        <v>484.44</v>
      </c>
      <c r="AE203" s="91">
        <f>AC203-AA203</f>
        <v>1</v>
      </c>
      <c r="AF203" s="95" t="s">
        <v>221</v>
      </c>
      <c r="AG203" s="91">
        <f>AD203*0.06</f>
        <v>29.0664</v>
      </c>
      <c r="AH203" s="91">
        <v>12</v>
      </c>
      <c r="AI203" s="91">
        <v>14</v>
      </c>
      <c r="AJ203" s="91">
        <v>0</v>
      </c>
      <c r="AK203" s="91">
        <v>0</v>
      </c>
      <c r="AL203" s="91">
        <f>AJ203-AH203</f>
        <v>-12</v>
      </c>
      <c r="AM203" s="95" t="s">
        <v>217</v>
      </c>
      <c r="AN203" s="91">
        <f t="shared" si="74"/>
        <v>0</v>
      </c>
      <c r="AO203" s="91">
        <v>15</v>
      </c>
      <c r="AP203" s="91">
        <v>17</v>
      </c>
      <c r="AQ203" s="91">
        <v>21</v>
      </c>
      <c r="AR203" s="91">
        <v>399.7</v>
      </c>
      <c r="AS203" s="91">
        <f>AQ203-AO203</f>
        <v>6</v>
      </c>
      <c r="AT203" s="95" t="s">
        <v>216</v>
      </c>
      <c r="AU203" s="91">
        <f>AR203*0.08</f>
        <v>31.976</v>
      </c>
      <c r="AV203" s="91">
        <v>5</v>
      </c>
      <c r="AW203" s="91">
        <v>6</v>
      </c>
      <c r="AX203" s="91">
        <v>0</v>
      </c>
      <c r="AY203" s="91">
        <v>0</v>
      </c>
      <c r="AZ203" s="91">
        <f>AX203-AV203</f>
        <v>-5</v>
      </c>
      <c r="BA203" s="95" t="s">
        <v>217</v>
      </c>
      <c r="BB203" s="91">
        <f t="shared" si="73"/>
        <v>0</v>
      </c>
      <c r="BC203" s="91">
        <v>9</v>
      </c>
      <c r="BD203" s="91">
        <v>10</v>
      </c>
      <c r="BE203" s="91">
        <v>20</v>
      </c>
      <c r="BF203" s="91">
        <v>620.7</v>
      </c>
      <c r="BG203" s="91">
        <f>BE203-BC203</f>
        <v>11</v>
      </c>
      <c r="BH203" s="95" t="s">
        <v>216</v>
      </c>
      <c r="BI203" s="91">
        <f>BF203*0.06</f>
        <v>37.242</v>
      </c>
      <c r="BJ203" s="91"/>
      <c r="BK203" s="101">
        <f>ROUND(L203+S203+Z203+AG203+AN203+AU203+BB203+BI203,0)</f>
        <v>613</v>
      </c>
      <c r="BL203" s="91"/>
    </row>
    <row r="204" s="159" customFormat="1" customHeight="1" spans="1:64">
      <c r="A204" s="91">
        <v>11621</v>
      </c>
      <c r="B204" s="91" t="s">
        <v>547</v>
      </c>
      <c r="C204" s="91">
        <v>581</v>
      </c>
      <c r="D204" s="91" t="s">
        <v>548</v>
      </c>
      <c r="E204" s="91" t="s">
        <v>215</v>
      </c>
      <c r="F204" s="91">
        <v>84</v>
      </c>
      <c r="G204" s="91">
        <v>100</v>
      </c>
      <c r="H204" s="91">
        <v>85</v>
      </c>
      <c r="I204" s="91">
        <v>1970.25</v>
      </c>
      <c r="J204" s="91">
        <f>H204-F204</f>
        <v>1</v>
      </c>
      <c r="K204" s="95" t="s">
        <v>221</v>
      </c>
      <c r="L204" s="91">
        <f>I204*0.05</f>
        <v>98.5125</v>
      </c>
      <c r="M204" s="91">
        <v>61</v>
      </c>
      <c r="N204" s="91">
        <v>74</v>
      </c>
      <c r="O204" s="91">
        <v>40</v>
      </c>
      <c r="P204" s="91">
        <v>738.12</v>
      </c>
      <c r="Q204" s="91">
        <f>O204-M204</f>
        <v>-21</v>
      </c>
      <c r="R204" s="95" t="s">
        <v>217</v>
      </c>
      <c r="S204" s="91">
        <f>P204*0.05</f>
        <v>36.906</v>
      </c>
      <c r="T204" s="91">
        <v>75</v>
      </c>
      <c r="U204" s="91">
        <v>90</v>
      </c>
      <c r="V204" s="91">
        <v>53</v>
      </c>
      <c r="W204" s="91">
        <v>4484.2</v>
      </c>
      <c r="X204" s="91">
        <f>V204-T204</f>
        <v>-22</v>
      </c>
      <c r="Y204" s="95" t="s">
        <v>217</v>
      </c>
      <c r="Z204" s="91">
        <f t="shared" si="72"/>
        <v>179.368</v>
      </c>
      <c r="AA204" s="91">
        <v>19</v>
      </c>
      <c r="AB204" s="91">
        <v>23</v>
      </c>
      <c r="AC204" s="91">
        <v>12</v>
      </c>
      <c r="AD204" s="91">
        <v>377.2</v>
      </c>
      <c r="AE204" s="91">
        <f>AC204-AA204</f>
        <v>-7</v>
      </c>
      <c r="AF204" s="95" t="s">
        <v>217</v>
      </c>
      <c r="AG204" s="91">
        <f t="shared" ref="AG204:AG212" si="75">AD204*0.05</f>
        <v>18.86</v>
      </c>
      <c r="AH204" s="91">
        <v>21</v>
      </c>
      <c r="AI204" s="91">
        <v>25</v>
      </c>
      <c r="AJ204" s="91">
        <v>2</v>
      </c>
      <c r="AK204" s="91">
        <v>59.02</v>
      </c>
      <c r="AL204" s="91">
        <f>AJ204-AH204</f>
        <v>-19</v>
      </c>
      <c r="AM204" s="95" t="s">
        <v>217</v>
      </c>
      <c r="AN204" s="91">
        <f t="shared" si="74"/>
        <v>2.951</v>
      </c>
      <c r="AO204" s="91">
        <v>16</v>
      </c>
      <c r="AP204" s="91">
        <v>20</v>
      </c>
      <c r="AQ204" s="91">
        <v>20</v>
      </c>
      <c r="AR204" s="91">
        <v>342.25</v>
      </c>
      <c r="AS204" s="91">
        <f>AQ204-AO204</f>
        <v>4</v>
      </c>
      <c r="AT204" s="95" t="s">
        <v>216</v>
      </c>
      <c r="AU204" s="91">
        <f>AR204*0.08</f>
        <v>27.38</v>
      </c>
      <c r="AV204" s="91">
        <v>7</v>
      </c>
      <c r="AW204" s="91">
        <v>8</v>
      </c>
      <c r="AX204" s="91">
        <v>2</v>
      </c>
      <c r="AY204" s="91">
        <v>0.09</v>
      </c>
      <c r="AZ204" s="91">
        <f>AX204-AV204</f>
        <v>-5</v>
      </c>
      <c r="BA204" s="95" t="s">
        <v>217</v>
      </c>
      <c r="BB204" s="91">
        <f t="shared" si="73"/>
        <v>0.0045</v>
      </c>
      <c r="BC204" s="91">
        <v>13</v>
      </c>
      <c r="BD204" s="91">
        <v>15</v>
      </c>
      <c r="BE204" s="91">
        <v>30</v>
      </c>
      <c r="BF204" s="91">
        <v>723.08</v>
      </c>
      <c r="BG204" s="91">
        <f>BE204-BC204</f>
        <v>17</v>
      </c>
      <c r="BH204" s="95" t="s">
        <v>216</v>
      </c>
      <c r="BI204" s="91">
        <f>BF204*0.06</f>
        <v>43.3848</v>
      </c>
      <c r="BJ204" s="91"/>
      <c r="BK204" s="101">
        <f>ROUND(L204+S204+Z204+AG204+AN204+AU204+BB204+BI204,0)</f>
        <v>407</v>
      </c>
      <c r="BL204" s="91"/>
    </row>
    <row r="205" s="159" customFormat="1" customHeight="1" spans="1:64">
      <c r="A205" s="91">
        <v>11622</v>
      </c>
      <c r="B205" s="91" t="s">
        <v>549</v>
      </c>
      <c r="C205" s="91">
        <v>113008</v>
      </c>
      <c r="D205" s="91" t="s">
        <v>550</v>
      </c>
      <c r="E205" s="91" t="s">
        <v>215</v>
      </c>
      <c r="F205" s="91">
        <v>30</v>
      </c>
      <c r="G205" s="91">
        <v>36</v>
      </c>
      <c r="H205" s="91">
        <v>9</v>
      </c>
      <c r="I205" s="91">
        <v>251.7</v>
      </c>
      <c r="J205" s="91">
        <f>H205-F205</f>
        <v>-21</v>
      </c>
      <c r="K205" s="95" t="s">
        <v>217</v>
      </c>
      <c r="L205" s="91">
        <f>I205*0.04</f>
        <v>10.068</v>
      </c>
      <c r="M205" s="91">
        <v>18</v>
      </c>
      <c r="N205" s="91">
        <v>22</v>
      </c>
      <c r="O205" s="91">
        <v>12</v>
      </c>
      <c r="P205" s="91">
        <v>302.5</v>
      </c>
      <c r="Q205" s="91">
        <f>O205-M205</f>
        <v>-6</v>
      </c>
      <c r="R205" s="95" t="s">
        <v>217</v>
      </c>
      <c r="S205" s="91">
        <f>P205*0.05</f>
        <v>15.125</v>
      </c>
      <c r="T205" s="91">
        <v>23</v>
      </c>
      <c r="U205" s="91">
        <v>27</v>
      </c>
      <c r="V205" s="91">
        <v>25</v>
      </c>
      <c r="W205" s="91">
        <v>1815.92</v>
      </c>
      <c r="X205" s="91">
        <f>V205-T205</f>
        <v>2</v>
      </c>
      <c r="Y205" s="95" t="s">
        <v>221</v>
      </c>
      <c r="Z205" s="91">
        <f>W205*0.05</f>
        <v>90.796</v>
      </c>
      <c r="AA205" s="91">
        <v>8</v>
      </c>
      <c r="AB205" s="91">
        <v>10</v>
      </c>
      <c r="AC205" s="91">
        <v>1</v>
      </c>
      <c r="AD205" s="91">
        <v>39</v>
      </c>
      <c r="AE205" s="91">
        <f>AC205-AA205</f>
        <v>-7</v>
      </c>
      <c r="AF205" s="95" t="s">
        <v>217</v>
      </c>
      <c r="AG205" s="91">
        <f t="shared" si="75"/>
        <v>1.95</v>
      </c>
      <c r="AH205" s="91">
        <v>8</v>
      </c>
      <c r="AI205" s="91">
        <v>10</v>
      </c>
      <c r="AJ205" s="91">
        <v>0</v>
      </c>
      <c r="AK205" s="91">
        <v>0</v>
      </c>
      <c r="AL205" s="91">
        <f>AJ205-AH205</f>
        <v>-8</v>
      </c>
      <c r="AM205" s="95" t="s">
        <v>217</v>
      </c>
      <c r="AN205" s="91">
        <f t="shared" si="74"/>
        <v>0</v>
      </c>
      <c r="AO205" s="91">
        <v>15</v>
      </c>
      <c r="AP205" s="91">
        <v>18</v>
      </c>
      <c r="AQ205" s="91">
        <v>1</v>
      </c>
      <c r="AR205" s="91">
        <v>21</v>
      </c>
      <c r="AS205" s="91">
        <f>AQ205-AO205</f>
        <v>-14</v>
      </c>
      <c r="AT205" s="95" t="s">
        <v>217</v>
      </c>
      <c r="AU205" s="91">
        <f>AR205*0.05</f>
        <v>1.05</v>
      </c>
      <c r="AV205" s="91">
        <v>2</v>
      </c>
      <c r="AW205" s="91">
        <v>3</v>
      </c>
      <c r="AX205" s="91">
        <v>0</v>
      </c>
      <c r="AY205" s="91">
        <v>0</v>
      </c>
      <c r="AZ205" s="91">
        <f>AX205-AV205</f>
        <v>-2</v>
      </c>
      <c r="BA205" s="95" t="s">
        <v>217</v>
      </c>
      <c r="BB205" s="91">
        <f t="shared" si="73"/>
        <v>0</v>
      </c>
      <c r="BC205" s="91">
        <v>6</v>
      </c>
      <c r="BD205" s="91">
        <v>7</v>
      </c>
      <c r="BE205" s="91">
        <v>5</v>
      </c>
      <c r="BF205" s="91">
        <v>133.9</v>
      </c>
      <c r="BG205" s="91">
        <f>BE205-BC205</f>
        <v>-1</v>
      </c>
      <c r="BH205" s="95" t="s">
        <v>217</v>
      </c>
      <c r="BI205" s="91">
        <f>BF205*0.04</f>
        <v>5.356</v>
      </c>
      <c r="BJ205" s="91">
        <f>BG205*1</f>
        <v>-1</v>
      </c>
      <c r="BK205" s="101">
        <f>ROUND(L205+S205+Z205+AG205+AN205+AU205+BB205+BI205,0)</f>
        <v>124</v>
      </c>
      <c r="BL205" s="91">
        <f>BJ205</f>
        <v>-1</v>
      </c>
    </row>
    <row r="206" s="159" customFormat="1" customHeight="1" spans="1:64">
      <c r="A206" s="91">
        <v>11639</v>
      </c>
      <c r="B206" s="91" t="s">
        <v>551</v>
      </c>
      <c r="C206" s="91">
        <v>114622</v>
      </c>
      <c r="D206" s="91" t="s">
        <v>295</v>
      </c>
      <c r="E206" s="91" t="s">
        <v>220</v>
      </c>
      <c r="F206" s="91">
        <v>30</v>
      </c>
      <c r="G206" s="91">
        <v>35</v>
      </c>
      <c r="H206" s="91">
        <v>15</v>
      </c>
      <c r="I206" s="91">
        <v>359.17</v>
      </c>
      <c r="J206" s="91">
        <f>H206-F206</f>
        <v>-15</v>
      </c>
      <c r="K206" s="95" t="s">
        <v>217</v>
      </c>
      <c r="L206" s="91">
        <f>I206*0.04</f>
        <v>14.3668</v>
      </c>
      <c r="M206" s="91">
        <v>33</v>
      </c>
      <c r="N206" s="91">
        <v>40</v>
      </c>
      <c r="O206" s="91">
        <v>0</v>
      </c>
      <c r="P206" s="91">
        <v>0</v>
      </c>
      <c r="Q206" s="91">
        <f>O206-M206</f>
        <v>-33</v>
      </c>
      <c r="R206" s="95" t="s">
        <v>217</v>
      </c>
      <c r="S206" s="91">
        <f>P206*0.05</f>
        <v>0</v>
      </c>
      <c r="T206" s="91">
        <v>55</v>
      </c>
      <c r="U206" s="91">
        <v>66</v>
      </c>
      <c r="V206" s="91">
        <v>15</v>
      </c>
      <c r="W206" s="91">
        <v>978.03</v>
      </c>
      <c r="X206" s="91">
        <f>V206-T206</f>
        <v>-40</v>
      </c>
      <c r="Y206" s="95" t="s">
        <v>217</v>
      </c>
      <c r="Z206" s="91">
        <f t="shared" ref="Z206:Z211" si="76">W206*0.04</f>
        <v>39.1212</v>
      </c>
      <c r="AA206" s="91">
        <v>10</v>
      </c>
      <c r="AB206" s="91">
        <v>15</v>
      </c>
      <c r="AC206" s="91">
        <v>0</v>
      </c>
      <c r="AD206" s="91">
        <v>0</v>
      </c>
      <c r="AE206" s="91">
        <f>AC206-AA206</f>
        <v>-10</v>
      </c>
      <c r="AF206" s="95" t="s">
        <v>217</v>
      </c>
      <c r="AG206" s="91">
        <f t="shared" si="75"/>
        <v>0</v>
      </c>
      <c r="AH206" s="91">
        <v>2</v>
      </c>
      <c r="AI206" s="91">
        <v>3</v>
      </c>
      <c r="AJ206" s="91">
        <v>0</v>
      </c>
      <c r="AK206" s="91">
        <v>0</v>
      </c>
      <c r="AL206" s="91">
        <f>AJ206-AH206</f>
        <v>-2</v>
      </c>
      <c r="AM206" s="95" t="s">
        <v>217</v>
      </c>
      <c r="AN206" s="91">
        <f t="shared" si="74"/>
        <v>0</v>
      </c>
      <c r="AO206" s="91">
        <v>11</v>
      </c>
      <c r="AP206" s="91">
        <v>14</v>
      </c>
      <c r="AQ206" s="91">
        <v>5</v>
      </c>
      <c r="AR206" s="91">
        <v>78.38</v>
      </c>
      <c r="AS206" s="91">
        <f>AQ206-AO206</f>
        <v>-6</v>
      </c>
      <c r="AT206" s="95" t="s">
        <v>217</v>
      </c>
      <c r="AU206" s="91">
        <f>AR206*0.05</f>
        <v>3.919</v>
      </c>
      <c r="AV206" s="91">
        <v>4</v>
      </c>
      <c r="AW206" s="91">
        <v>4</v>
      </c>
      <c r="AX206" s="91">
        <v>0</v>
      </c>
      <c r="AY206" s="91">
        <v>0</v>
      </c>
      <c r="AZ206" s="91">
        <f>AX206-AV206</f>
        <v>-4</v>
      </c>
      <c r="BA206" s="95" t="s">
        <v>217</v>
      </c>
      <c r="BB206" s="91">
        <f t="shared" si="73"/>
        <v>0</v>
      </c>
      <c r="BC206" s="91">
        <v>4</v>
      </c>
      <c r="BD206" s="91">
        <v>5</v>
      </c>
      <c r="BE206" s="91">
        <v>2</v>
      </c>
      <c r="BF206" s="91">
        <v>52.15</v>
      </c>
      <c r="BG206" s="91">
        <f>BE206-BC206</f>
        <v>-2</v>
      </c>
      <c r="BH206" s="95" t="s">
        <v>217</v>
      </c>
      <c r="BI206" s="91">
        <f>BF206*0.04</f>
        <v>2.086</v>
      </c>
      <c r="BJ206" s="91">
        <f>BG206*1</f>
        <v>-2</v>
      </c>
      <c r="BK206" s="101">
        <f>ROUND(L206+S206+Z206+AG206+AN206+AU206+BB206+BI206,0)</f>
        <v>59</v>
      </c>
      <c r="BL206" s="91">
        <f>BJ206</f>
        <v>-2</v>
      </c>
    </row>
    <row r="207" s="159" customFormat="1" customHeight="1" spans="1:64">
      <c r="A207" s="91">
        <v>11642</v>
      </c>
      <c r="B207" s="91" t="s">
        <v>552</v>
      </c>
      <c r="C207" s="91">
        <v>737</v>
      </c>
      <c r="D207" s="91" t="s">
        <v>479</v>
      </c>
      <c r="E207" s="91" t="s">
        <v>220</v>
      </c>
      <c r="F207" s="91">
        <v>75</v>
      </c>
      <c r="G207" s="91">
        <v>90</v>
      </c>
      <c r="H207" s="91">
        <v>167</v>
      </c>
      <c r="I207" s="91">
        <v>4358.45</v>
      </c>
      <c r="J207" s="91">
        <f>H207-F207</f>
        <v>92</v>
      </c>
      <c r="K207" s="95" t="s">
        <v>216</v>
      </c>
      <c r="L207" s="91">
        <f>I207*0.06</f>
        <v>261.507</v>
      </c>
      <c r="M207" s="91">
        <v>59</v>
      </c>
      <c r="N207" s="91">
        <v>71</v>
      </c>
      <c r="O207" s="91">
        <v>96</v>
      </c>
      <c r="P207" s="91">
        <v>2973.13</v>
      </c>
      <c r="Q207" s="91">
        <f>O207-M207</f>
        <v>37</v>
      </c>
      <c r="R207" s="95" t="s">
        <v>216</v>
      </c>
      <c r="S207" s="91">
        <f>P207*0.07</f>
        <v>208.1191</v>
      </c>
      <c r="T207" s="91">
        <v>81</v>
      </c>
      <c r="U207" s="91">
        <v>97</v>
      </c>
      <c r="V207" s="91">
        <v>57.5</v>
      </c>
      <c r="W207" s="91">
        <v>4092.63</v>
      </c>
      <c r="X207" s="91">
        <f>V207-T207</f>
        <v>-23.5</v>
      </c>
      <c r="Y207" s="95" t="s">
        <v>217</v>
      </c>
      <c r="Z207" s="91">
        <f t="shared" si="76"/>
        <v>163.7052</v>
      </c>
      <c r="AA207" s="91">
        <v>18</v>
      </c>
      <c r="AB207" s="91">
        <v>22</v>
      </c>
      <c r="AC207" s="91">
        <v>11</v>
      </c>
      <c r="AD207" s="91">
        <v>381</v>
      </c>
      <c r="AE207" s="91">
        <f>AC207-AA207</f>
        <v>-7</v>
      </c>
      <c r="AF207" s="95" t="s">
        <v>217</v>
      </c>
      <c r="AG207" s="91">
        <f t="shared" si="75"/>
        <v>19.05</v>
      </c>
      <c r="AH207" s="91">
        <v>16</v>
      </c>
      <c r="AI207" s="91">
        <v>20</v>
      </c>
      <c r="AJ207" s="91">
        <v>15</v>
      </c>
      <c r="AK207" s="91">
        <v>299</v>
      </c>
      <c r="AL207" s="91">
        <f>AJ207-AH207</f>
        <v>-1</v>
      </c>
      <c r="AM207" s="95" t="s">
        <v>217</v>
      </c>
      <c r="AN207" s="91">
        <f t="shared" si="74"/>
        <v>14.95</v>
      </c>
      <c r="AO207" s="91">
        <v>16</v>
      </c>
      <c r="AP207" s="91">
        <v>19</v>
      </c>
      <c r="AQ207" s="91">
        <v>13</v>
      </c>
      <c r="AR207" s="91">
        <v>218.87</v>
      </c>
      <c r="AS207" s="91">
        <f>AQ207-AO207</f>
        <v>-3</v>
      </c>
      <c r="AT207" s="95" t="s">
        <v>217</v>
      </c>
      <c r="AU207" s="91">
        <f>AR207*0.05</f>
        <v>10.9435</v>
      </c>
      <c r="AV207" s="91">
        <v>8</v>
      </c>
      <c r="AW207" s="91">
        <v>9</v>
      </c>
      <c r="AX207" s="91">
        <v>0</v>
      </c>
      <c r="AY207" s="91">
        <v>0</v>
      </c>
      <c r="AZ207" s="91">
        <f>AX207-AV207</f>
        <v>-8</v>
      </c>
      <c r="BA207" s="95" t="s">
        <v>217</v>
      </c>
      <c r="BB207" s="91">
        <f t="shared" si="73"/>
        <v>0</v>
      </c>
      <c r="BC207" s="91">
        <v>23</v>
      </c>
      <c r="BD207" s="91">
        <v>28</v>
      </c>
      <c r="BE207" s="91">
        <v>36</v>
      </c>
      <c r="BF207" s="91">
        <v>1052.29</v>
      </c>
      <c r="BG207" s="91">
        <f>BE207-BC207</f>
        <v>13</v>
      </c>
      <c r="BH207" s="95" t="s">
        <v>216</v>
      </c>
      <c r="BI207" s="91">
        <f>BF207*0.06</f>
        <v>63.1374</v>
      </c>
      <c r="BJ207" s="91"/>
      <c r="BK207" s="101">
        <f>ROUND(L207+S207+Z207+AG207+AN207+AU207+BB207+BI207,0)</f>
        <v>741</v>
      </c>
      <c r="BL207" s="91"/>
    </row>
    <row r="208" s="159" customFormat="1" customHeight="1" spans="1:64">
      <c r="A208" s="91">
        <v>11825</v>
      </c>
      <c r="B208" s="91" t="s">
        <v>553</v>
      </c>
      <c r="C208" s="91">
        <v>329</v>
      </c>
      <c r="D208" s="91" t="s">
        <v>431</v>
      </c>
      <c r="E208" s="91" t="s">
        <v>220</v>
      </c>
      <c r="F208" s="91">
        <v>27</v>
      </c>
      <c r="G208" s="91">
        <v>37</v>
      </c>
      <c r="H208" s="91">
        <v>29</v>
      </c>
      <c r="I208" s="91">
        <v>630.87</v>
      </c>
      <c r="J208" s="91">
        <f>H208-F208</f>
        <v>2</v>
      </c>
      <c r="K208" s="95" t="s">
        <v>221</v>
      </c>
      <c r="L208" s="91">
        <f>I208*0.05</f>
        <v>31.5435</v>
      </c>
      <c r="M208" s="91">
        <v>20</v>
      </c>
      <c r="N208" s="91">
        <v>24</v>
      </c>
      <c r="O208" s="91">
        <v>14</v>
      </c>
      <c r="P208" s="91">
        <v>517.3</v>
      </c>
      <c r="Q208" s="91">
        <f>O208-M208</f>
        <v>-6</v>
      </c>
      <c r="R208" s="95" t="s">
        <v>217</v>
      </c>
      <c r="S208" s="91">
        <f>P208*0.05</f>
        <v>25.865</v>
      </c>
      <c r="T208" s="91">
        <v>31</v>
      </c>
      <c r="U208" s="91">
        <v>37</v>
      </c>
      <c r="V208" s="91">
        <v>20</v>
      </c>
      <c r="W208" s="91">
        <v>2587.8</v>
      </c>
      <c r="X208" s="91">
        <f>V208-T208</f>
        <v>-11</v>
      </c>
      <c r="Y208" s="95" t="s">
        <v>217</v>
      </c>
      <c r="Z208" s="91">
        <f t="shared" si="76"/>
        <v>103.512</v>
      </c>
      <c r="AA208" s="91">
        <v>8</v>
      </c>
      <c r="AB208" s="91">
        <v>10</v>
      </c>
      <c r="AC208" s="91">
        <v>5</v>
      </c>
      <c r="AD208" s="91">
        <v>135.83</v>
      </c>
      <c r="AE208" s="91">
        <f>AC208-AA208</f>
        <v>-3</v>
      </c>
      <c r="AF208" s="95" t="s">
        <v>217</v>
      </c>
      <c r="AG208" s="91">
        <f t="shared" si="75"/>
        <v>6.7915</v>
      </c>
      <c r="AH208" s="91">
        <v>10</v>
      </c>
      <c r="AI208" s="91">
        <v>12</v>
      </c>
      <c r="AJ208" s="91">
        <v>7</v>
      </c>
      <c r="AK208" s="91">
        <v>149.5</v>
      </c>
      <c r="AL208" s="91">
        <f>AJ208-AH208</f>
        <v>-3</v>
      </c>
      <c r="AM208" s="95" t="s">
        <v>217</v>
      </c>
      <c r="AN208" s="91">
        <f t="shared" si="74"/>
        <v>7.475</v>
      </c>
      <c r="AO208" s="91">
        <v>12</v>
      </c>
      <c r="AP208" s="91">
        <v>15</v>
      </c>
      <c r="AQ208" s="91">
        <v>13</v>
      </c>
      <c r="AR208" s="91">
        <v>244.66</v>
      </c>
      <c r="AS208" s="91">
        <f>AQ208-AO208</f>
        <v>1</v>
      </c>
      <c r="AT208" s="95" t="s">
        <v>221</v>
      </c>
      <c r="AU208" s="91">
        <f>AR208*0.06</f>
        <v>14.6796</v>
      </c>
      <c r="AV208" s="91">
        <v>5</v>
      </c>
      <c r="AW208" s="91">
        <v>6</v>
      </c>
      <c r="AX208" s="91">
        <v>1</v>
      </c>
      <c r="AY208" s="91">
        <v>0.08</v>
      </c>
      <c r="AZ208" s="91">
        <f>AX208-AV208</f>
        <v>-4</v>
      </c>
      <c r="BA208" s="95" t="s">
        <v>217</v>
      </c>
      <c r="BB208" s="91">
        <f t="shared" si="73"/>
        <v>0.004</v>
      </c>
      <c r="BC208" s="91">
        <v>10</v>
      </c>
      <c r="BD208" s="91">
        <v>12</v>
      </c>
      <c r="BE208" s="91">
        <v>12</v>
      </c>
      <c r="BF208" s="91">
        <v>352.27</v>
      </c>
      <c r="BG208" s="91">
        <f>BE208-BC208</f>
        <v>2</v>
      </c>
      <c r="BH208" s="95" t="s">
        <v>216</v>
      </c>
      <c r="BI208" s="91">
        <f>BF208*0.06</f>
        <v>21.1362</v>
      </c>
      <c r="BJ208" s="91"/>
      <c r="BK208" s="101">
        <f>ROUND(L208+S208+Z208+AG208+AN208+AU208+BB208+BI208,0)</f>
        <v>211</v>
      </c>
      <c r="BL208" s="91"/>
    </row>
    <row r="209" s="159" customFormat="1" customHeight="1" spans="1:64">
      <c r="A209" s="91">
        <v>11961</v>
      </c>
      <c r="B209" s="91" t="s">
        <v>554</v>
      </c>
      <c r="C209" s="91">
        <v>713</v>
      </c>
      <c r="D209" s="91" t="s">
        <v>330</v>
      </c>
      <c r="E209" s="91" t="s">
        <v>220</v>
      </c>
      <c r="F209" s="91">
        <v>47</v>
      </c>
      <c r="G209" s="91">
        <v>56</v>
      </c>
      <c r="H209" s="91">
        <v>83</v>
      </c>
      <c r="I209" s="91">
        <v>2119.48</v>
      </c>
      <c r="J209" s="91">
        <f>H209-F209</f>
        <v>36</v>
      </c>
      <c r="K209" s="95" t="s">
        <v>216</v>
      </c>
      <c r="L209" s="91">
        <f>I209*0.06</f>
        <v>127.1688</v>
      </c>
      <c r="M209" s="91">
        <v>43</v>
      </c>
      <c r="N209" s="91">
        <v>51</v>
      </c>
      <c r="O209" s="91">
        <v>83.8</v>
      </c>
      <c r="P209" s="91">
        <v>2322.11</v>
      </c>
      <c r="Q209" s="91">
        <f>O209-M209</f>
        <v>40.8</v>
      </c>
      <c r="R209" s="95" t="s">
        <v>216</v>
      </c>
      <c r="S209" s="91">
        <f>P209*0.07</f>
        <v>162.5477</v>
      </c>
      <c r="T209" s="91">
        <v>47</v>
      </c>
      <c r="U209" s="91">
        <v>57</v>
      </c>
      <c r="V209" s="91">
        <v>43</v>
      </c>
      <c r="W209" s="91">
        <v>3622.04</v>
      </c>
      <c r="X209" s="91">
        <f>V209-T209</f>
        <v>-4</v>
      </c>
      <c r="Y209" s="95" t="s">
        <v>217</v>
      </c>
      <c r="Z209" s="91">
        <f t="shared" si="76"/>
        <v>144.8816</v>
      </c>
      <c r="AA209" s="91">
        <v>23</v>
      </c>
      <c r="AB209" s="91">
        <v>27</v>
      </c>
      <c r="AC209" s="91">
        <v>7</v>
      </c>
      <c r="AD209" s="91">
        <v>252.76</v>
      </c>
      <c r="AE209" s="91">
        <f>AC209-AA209</f>
        <v>-16</v>
      </c>
      <c r="AF209" s="95" t="s">
        <v>217</v>
      </c>
      <c r="AG209" s="91">
        <f t="shared" si="75"/>
        <v>12.638</v>
      </c>
      <c r="AH209" s="91">
        <v>15</v>
      </c>
      <c r="AI209" s="91">
        <v>18</v>
      </c>
      <c r="AJ209" s="91">
        <v>0</v>
      </c>
      <c r="AK209" s="91">
        <v>0</v>
      </c>
      <c r="AL209" s="91">
        <f>AJ209-AH209</f>
        <v>-15</v>
      </c>
      <c r="AM209" s="95" t="s">
        <v>217</v>
      </c>
      <c r="AN209" s="91">
        <f t="shared" si="74"/>
        <v>0</v>
      </c>
      <c r="AO209" s="91">
        <v>19</v>
      </c>
      <c r="AP209" s="91">
        <v>23</v>
      </c>
      <c r="AQ209" s="91">
        <v>5</v>
      </c>
      <c r="AR209" s="91">
        <v>88.64</v>
      </c>
      <c r="AS209" s="91">
        <f>AQ209-AO209</f>
        <v>-14</v>
      </c>
      <c r="AT209" s="95" t="s">
        <v>217</v>
      </c>
      <c r="AU209" s="91">
        <f>AR209*0.05</f>
        <v>4.432</v>
      </c>
      <c r="AV209" s="91">
        <v>5</v>
      </c>
      <c r="AW209" s="91">
        <v>6</v>
      </c>
      <c r="AX209" s="91">
        <v>0</v>
      </c>
      <c r="AY209" s="91">
        <v>0</v>
      </c>
      <c r="AZ209" s="91">
        <f>AX209-AV209</f>
        <v>-5</v>
      </c>
      <c r="BA209" s="95" t="s">
        <v>217</v>
      </c>
      <c r="BB209" s="91">
        <f t="shared" si="73"/>
        <v>0</v>
      </c>
      <c r="BC209" s="91">
        <v>17</v>
      </c>
      <c r="BD209" s="91">
        <v>20</v>
      </c>
      <c r="BE209" s="91">
        <v>14</v>
      </c>
      <c r="BF209" s="91">
        <v>399.34</v>
      </c>
      <c r="BG209" s="91">
        <f>BE209-BC209</f>
        <v>-3</v>
      </c>
      <c r="BH209" s="95" t="s">
        <v>217</v>
      </c>
      <c r="BI209" s="91">
        <f>BF209*0.04</f>
        <v>15.9736</v>
      </c>
      <c r="BJ209" s="91">
        <f>BG209*1</f>
        <v>-3</v>
      </c>
      <c r="BK209" s="101">
        <f>ROUND(L209+S209+Z209+AG209+AN209+AU209+BB209+BI209,0)</f>
        <v>468</v>
      </c>
      <c r="BL209" s="91">
        <f>BJ209</f>
        <v>-3</v>
      </c>
    </row>
    <row r="210" s="159" customFormat="1" customHeight="1" spans="1:64">
      <c r="A210" s="91">
        <v>11866</v>
      </c>
      <c r="B210" s="91" t="s">
        <v>555</v>
      </c>
      <c r="C210" s="91">
        <v>101453</v>
      </c>
      <c r="D210" s="91" t="s">
        <v>252</v>
      </c>
      <c r="E210" s="91" t="s">
        <v>220</v>
      </c>
      <c r="F210" s="91">
        <v>64</v>
      </c>
      <c r="G210" s="91">
        <v>77</v>
      </c>
      <c r="H210" s="91">
        <v>81</v>
      </c>
      <c r="I210" s="91">
        <v>2053.97</v>
      </c>
      <c r="J210" s="91">
        <f>H210-F210</f>
        <v>17</v>
      </c>
      <c r="K210" s="95" t="s">
        <v>216</v>
      </c>
      <c r="L210" s="91">
        <f>I210*0.06</f>
        <v>123.2382</v>
      </c>
      <c r="M210" s="91">
        <v>42</v>
      </c>
      <c r="N210" s="91">
        <v>50</v>
      </c>
      <c r="O210" s="91">
        <v>43</v>
      </c>
      <c r="P210" s="91">
        <v>1548.68</v>
      </c>
      <c r="Q210" s="91">
        <f>O210-M210</f>
        <v>1</v>
      </c>
      <c r="R210" s="95" t="s">
        <v>221</v>
      </c>
      <c r="S210" s="91">
        <f>P210*0.06</f>
        <v>92.9208</v>
      </c>
      <c r="T210" s="91">
        <v>67</v>
      </c>
      <c r="U210" s="91">
        <v>80</v>
      </c>
      <c r="V210" s="91">
        <v>59</v>
      </c>
      <c r="W210" s="91">
        <v>4535.35</v>
      </c>
      <c r="X210" s="91">
        <f>V210-T210</f>
        <v>-8</v>
      </c>
      <c r="Y210" s="95" t="s">
        <v>217</v>
      </c>
      <c r="Z210" s="91">
        <f t="shared" si="76"/>
        <v>181.414</v>
      </c>
      <c r="AA210" s="91">
        <v>10</v>
      </c>
      <c r="AB210" s="91">
        <v>11</v>
      </c>
      <c r="AC210" s="91">
        <v>8</v>
      </c>
      <c r="AD210" s="91">
        <v>273</v>
      </c>
      <c r="AE210" s="91">
        <f>AC210-AA210</f>
        <v>-2</v>
      </c>
      <c r="AF210" s="95" t="s">
        <v>217</v>
      </c>
      <c r="AG210" s="91">
        <f t="shared" si="75"/>
        <v>13.65</v>
      </c>
      <c r="AH210" s="91">
        <v>12</v>
      </c>
      <c r="AI210" s="91">
        <v>14</v>
      </c>
      <c r="AJ210" s="91">
        <v>0</v>
      </c>
      <c r="AK210" s="91">
        <v>0</v>
      </c>
      <c r="AL210" s="91">
        <f>AJ210-AH210</f>
        <v>-12</v>
      </c>
      <c r="AM210" s="95" t="s">
        <v>217</v>
      </c>
      <c r="AN210" s="91">
        <f t="shared" si="74"/>
        <v>0</v>
      </c>
      <c r="AO210" s="91">
        <v>12</v>
      </c>
      <c r="AP210" s="91">
        <v>14</v>
      </c>
      <c r="AQ210" s="91">
        <v>20</v>
      </c>
      <c r="AR210" s="91">
        <v>364.46</v>
      </c>
      <c r="AS210" s="91">
        <f>AQ210-AO210</f>
        <v>8</v>
      </c>
      <c r="AT210" s="95" t="s">
        <v>216</v>
      </c>
      <c r="AU210" s="91">
        <f>AR210*0.08</f>
        <v>29.1568</v>
      </c>
      <c r="AV210" s="91">
        <v>5</v>
      </c>
      <c r="AW210" s="91">
        <v>7</v>
      </c>
      <c r="AX210" s="91">
        <v>2</v>
      </c>
      <c r="AY210" s="91">
        <v>117</v>
      </c>
      <c r="AZ210" s="91">
        <f>AX210-AV210</f>
        <v>-3</v>
      </c>
      <c r="BA210" s="95" t="s">
        <v>217</v>
      </c>
      <c r="BB210" s="91">
        <f t="shared" si="73"/>
        <v>5.85</v>
      </c>
      <c r="BC210" s="91">
        <v>10</v>
      </c>
      <c r="BD210" s="91">
        <v>11</v>
      </c>
      <c r="BE210" s="91">
        <v>19</v>
      </c>
      <c r="BF210" s="91">
        <v>564.1</v>
      </c>
      <c r="BG210" s="91">
        <f>BE210-BC210</f>
        <v>9</v>
      </c>
      <c r="BH210" s="95" t="s">
        <v>216</v>
      </c>
      <c r="BI210" s="91">
        <f>BF210*0.06</f>
        <v>33.846</v>
      </c>
      <c r="BJ210" s="91"/>
      <c r="BK210" s="101">
        <f>ROUND(L210+S210+Z210+AG210+AN210+AU210+BB210+BI210,0)</f>
        <v>480</v>
      </c>
      <c r="BL210" s="91"/>
    </row>
    <row r="211" s="159" customFormat="1" customHeight="1" spans="1:64">
      <c r="A211" s="91">
        <v>11880</v>
      </c>
      <c r="B211" s="91" t="s">
        <v>556</v>
      </c>
      <c r="C211" s="91">
        <v>112415</v>
      </c>
      <c r="D211" s="91" t="s">
        <v>229</v>
      </c>
      <c r="E211" s="91" t="s">
        <v>319</v>
      </c>
      <c r="F211" s="91">
        <v>29</v>
      </c>
      <c r="G211" s="91">
        <v>35</v>
      </c>
      <c r="H211" s="91">
        <v>33</v>
      </c>
      <c r="I211" s="91">
        <v>856.8</v>
      </c>
      <c r="J211" s="91">
        <f>H211-F211</f>
        <v>4</v>
      </c>
      <c r="K211" s="95" t="s">
        <v>221</v>
      </c>
      <c r="L211" s="91">
        <f>I211*0.05</f>
        <v>42.84</v>
      </c>
      <c r="M211" s="91">
        <v>20</v>
      </c>
      <c r="N211" s="91">
        <v>23</v>
      </c>
      <c r="O211" s="91">
        <v>9</v>
      </c>
      <c r="P211" s="91">
        <v>278.81</v>
      </c>
      <c r="Q211" s="91">
        <f>O211-M211</f>
        <v>-11</v>
      </c>
      <c r="R211" s="95" t="s">
        <v>217</v>
      </c>
      <c r="S211" s="91">
        <f>P211*0.05</f>
        <v>13.9405</v>
      </c>
      <c r="T211" s="91">
        <v>30</v>
      </c>
      <c r="U211" s="91">
        <v>36</v>
      </c>
      <c r="V211" s="91">
        <v>18</v>
      </c>
      <c r="W211" s="91">
        <v>1705.12</v>
      </c>
      <c r="X211" s="91">
        <f>V211-T211</f>
        <v>-12</v>
      </c>
      <c r="Y211" s="95" t="s">
        <v>217</v>
      </c>
      <c r="Z211" s="91">
        <f t="shared" si="76"/>
        <v>68.2048</v>
      </c>
      <c r="AA211" s="91">
        <v>19</v>
      </c>
      <c r="AB211" s="91">
        <v>23</v>
      </c>
      <c r="AC211" s="91">
        <v>3</v>
      </c>
      <c r="AD211" s="91">
        <v>117</v>
      </c>
      <c r="AE211" s="91">
        <f>AC211-AA211</f>
        <v>-16</v>
      </c>
      <c r="AF211" s="95" t="s">
        <v>217</v>
      </c>
      <c r="AG211" s="91">
        <f t="shared" si="75"/>
        <v>5.85</v>
      </c>
      <c r="AH211" s="91">
        <v>6</v>
      </c>
      <c r="AI211" s="91">
        <v>7</v>
      </c>
      <c r="AJ211" s="91">
        <v>0</v>
      </c>
      <c r="AK211" s="91">
        <v>0</v>
      </c>
      <c r="AL211" s="91">
        <f>AJ211-AH211</f>
        <v>-6</v>
      </c>
      <c r="AM211" s="95" t="s">
        <v>217</v>
      </c>
      <c r="AN211" s="91">
        <f t="shared" si="74"/>
        <v>0</v>
      </c>
      <c r="AO211" s="91">
        <v>12</v>
      </c>
      <c r="AP211" s="91">
        <v>14</v>
      </c>
      <c r="AQ211" s="91">
        <v>3</v>
      </c>
      <c r="AR211" s="91">
        <v>54.75</v>
      </c>
      <c r="AS211" s="91">
        <f>AQ211-AO211</f>
        <v>-9</v>
      </c>
      <c r="AT211" s="95" t="s">
        <v>217</v>
      </c>
      <c r="AU211" s="91">
        <f>AR211*0.05</f>
        <v>2.7375</v>
      </c>
      <c r="AV211" s="91">
        <v>3</v>
      </c>
      <c r="AW211" s="91">
        <v>3</v>
      </c>
      <c r="AX211" s="91">
        <v>0</v>
      </c>
      <c r="AY211" s="91">
        <v>0</v>
      </c>
      <c r="AZ211" s="91">
        <f>AX211-AV211</f>
        <v>-3</v>
      </c>
      <c r="BA211" s="95" t="s">
        <v>217</v>
      </c>
      <c r="BB211" s="91">
        <f t="shared" si="73"/>
        <v>0</v>
      </c>
      <c r="BC211" s="91">
        <v>7</v>
      </c>
      <c r="BD211" s="91">
        <v>8</v>
      </c>
      <c r="BE211" s="91">
        <v>4</v>
      </c>
      <c r="BF211" s="91">
        <v>108.6</v>
      </c>
      <c r="BG211" s="91">
        <f>BE211-BC211</f>
        <v>-3</v>
      </c>
      <c r="BH211" s="95" t="s">
        <v>217</v>
      </c>
      <c r="BI211" s="91">
        <f>BF211*0.04</f>
        <v>4.344</v>
      </c>
      <c r="BJ211" s="91">
        <f>BG211*1</f>
        <v>-3</v>
      </c>
      <c r="BK211" s="101">
        <f>ROUND(L211+S211+Z211+AG211+AN211+AU211+BB211+BI211,0)</f>
        <v>138</v>
      </c>
      <c r="BL211" s="91">
        <f>BJ211</f>
        <v>-3</v>
      </c>
    </row>
    <row r="212" s="159" customFormat="1" customHeight="1" spans="1:64">
      <c r="A212" s="91">
        <v>11769</v>
      </c>
      <c r="B212" s="91" t="s">
        <v>557</v>
      </c>
      <c r="C212" s="91">
        <v>117184</v>
      </c>
      <c r="D212" s="91" t="s">
        <v>558</v>
      </c>
      <c r="E212" s="91" t="s">
        <v>215</v>
      </c>
      <c r="F212" s="91">
        <v>20</v>
      </c>
      <c r="G212" s="91">
        <v>23</v>
      </c>
      <c r="H212" s="91">
        <v>32</v>
      </c>
      <c r="I212" s="91">
        <v>779.87</v>
      </c>
      <c r="J212" s="91">
        <f>H212-F212</f>
        <v>12</v>
      </c>
      <c r="K212" s="95" t="s">
        <v>216</v>
      </c>
      <c r="L212" s="91">
        <f>I212*0.06</f>
        <v>46.7922</v>
      </c>
      <c r="M212" s="91">
        <v>13</v>
      </c>
      <c r="N212" s="91">
        <v>15</v>
      </c>
      <c r="O212" s="91">
        <v>26</v>
      </c>
      <c r="P212" s="91">
        <v>901.08</v>
      </c>
      <c r="Q212" s="91">
        <f>O212-M212</f>
        <v>13</v>
      </c>
      <c r="R212" s="95" t="s">
        <v>216</v>
      </c>
      <c r="S212" s="91">
        <f>P212*0.07</f>
        <v>63.0756</v>
      </c>
      <c r="T212" s="91">
        <v>14</v>
      </c>
      <c r="U212" s="91">
        <v>18</v>
      </c>
      <c r="V212" s="91">
        <v>15</v>
      </c>
      <c r="W212" s="91">
        <v>899.15</v>
      </c>
      <c r="X212" s="91">
        <f>V212-T212</f>
        <v>1</v>
      </c>
      <c r="Y212" s="95" t="s">
        <v>221</v>
      </c>
      <c r="Z212" s="91">
        <f>W212*0.05</f>
        <v>44.9575</v>
      </c>
      <c r="AA212" s="91">
        <v>5</v>
      </c>
      <c r="AB212" s="91">
        <v>5</v>
      </c>
      <c r="AC212" s="91">
        <v>2</v>
      </c>
      <c r="AD212" s="91">
        <v>72</v>
      </c>
      <c r="AE212" s="91">
        <f>AC212-AA212</f>
        <v>-3</v>
      </c>
      <c r="AF212" s="95" t="s">
        <v>217</v>
      </c>
      <c r="AG212" s="91">
        <f t="shared" si="75"/>
        <v>3.6</v>
      </c>
      <c r="AH212" s="91">
        <v>3</v>
      </c>
      <c r="AI212" s="91">
        <v>4</v>
      </c>
      <c r="AJ212" s="91">
        <v>0</v>
      </c>
      <c r="AK212" s="91">
        <v>0</v>
      </c>
      <c r="AL212" s="91">
        <f>AJ212-AH212</f>
        <v>-3</v>
      </c>
      <c r="AM212" s="95" t="s">
        <v>217</v>
      </c>
      <c r="AN212" s="91">
        <f t="shared" si="74"/>
        <v>0</v>
      </c>
      <c r="AO212" s="91">
        <v>9</v>
      </c>
      <c r="AP212" s="91">
        <v>11</v>
      </c>
      <c r="AQ212" s="91">
        <v>10</v>
      </c>
      <c r="AR212" s="91">
        <v>164.61</v>
      </c>
      <c r="AS212" s="91">
        <f>AQ212-AO212</f>
        <v>1</v>
      </c>
      <c r="AT212" s="95" t="s">
        <v>221</v>
      </c>
      <c r="AU212" s="91">
        <f>AR212*0.06</f>
        <v>9.8766</v>
      </c>
      <c r="AV212" s="91">
        <v>2</v>
      </c>
      <c r="AW212" s="91">
        <v>3</v>
      </c>
      <c r="AX212" s="91">
        <v>0</v>
      </c>
      <c r="AY212" s="91">
        <v>0</v>
      </c>
      <c r="AZ212" s="91">
        <f>AX212-AV212</f>
        <v>-2</v>
      </c>
      <c r="BA212" s="95" t="s">
        <v>217</v>
      </c>
      <c r="BB212" s="91">
        <f t="shared" si="73"/>
        <v>0</v>
      </c>
      <c r="BC212" s="91">
        <v>5</v>
      </c>
      <c r="BD212" s="91">
        <v>6</v>
      </c>
      <c r="BE212" s="91">
        <v>14</v>
      </c>
      <c r="BF212" s="91">
        <v>336.54</v>
      </c>
      <c r="BG212" s="91">
        <f>BE212-BC212</f>
        <v>9</v>
      </c>
      <c r="BH212" s="95" t="s">
        <v>216</v>
      </c>
      <c r="BI212" s="91">
        <f>BF212*0.06</f>
        <v>20.1924</v>
      </c>
      <c r="BJ212" s="91"/>
      <c r="BK212" s="101">
        <f>ROUND(L212+S212+Z212+AG212+AN212+AU212+BB212+BI212,0)</f>
        <v>188</v>
      </c>
      <c r="BL212" s="91"/>
    </row>
    <row r="213" s="159" customFormat="1" customHeight="1" spans="1:64">
      <c r="A213" s="91">
        <v>11762</v>
      </c>
      <c r="B213" s="91" t="s">
        <v>559</v>
      </c>
      <c r="C213" s="91">
        <v>750</v>
      </c>
      <c r="D213" s="91" t="s">
        <v>238</v>
      </c>
      <c r="E213" s="91" t="s">
        <v>220</v>
      </c>
      <c r="F213" s="91">
        <v>64</v>
      </c>
      <c r="G213" s="91">
        <v>77</v>
      </c>
      <c r="H213" s="91">
        <v>55</v>
      </c>
      <c r="I213" s="91">
        <v>1347.8</v>
      </c>
      <c r="J213" s="91">
        <f>H213-F213</f>
        <v>-9</v>
      </c>
      <c r="K213" s="95" t="s">
        <v>217</v>
      </c>
      <c r="L213" s="91">
        <f>I213*0.04</f>
        <v>53.912</v>
      </c>
      <c r="M213" s="91">
        <v>50</v>
      </c>
      <c r="N213" s="91">
        <v>60</v>
      </c>
      <c r="O213" s="91">
        <v>37</v>
      </c>
      <c r="P213" s="91">
        <v>1141.3</v>
      </c>
      <c r="Q213" s="91">
        <f>O213-M213</f>
        <v>-13</v>
      </c>
      <c r="R213" s="95" t="s">
        <v>217</v>
      </c>
      <c r="S213" s="91">
        <f>P213*0.05</f>
        <v>57.065</v>
      </c>
      <c r="T213" s="91">
        <v>51</v>
      </c>
      <c r="U213" s="91">
        <v>61</v>
      </c>
      <c r="V213" s="91">
        <v>61</v>
      </c>
      <c r="W213" s="91">
        <v>4955.31</v>
      </c>
      <c r="X213" s="91">
        <f>V213-T213</f>
        <v>10</v>
      </c>
      <c r="Y213" s="95" t="s">
        <v>216</v>
      </c>
      <c r="Z213" s="91">
        <f>W213*0.06</f>
        <v>297.3186</v>
      </c>
      <c r="AA213" s="91">
        <v>16</v>
      </c>
      <c r="AB213" s="91">
        <v>19</v>
      </c>
      <c r="AC213" s="91">
        <v>2</v>
      </c>
      <c r="AD213" s="91">
        <v>78</v>
      </c>
      <c r="AE213" s="91">
        <f>AC213-AA213</f>
        <v>-14</v>
      </c>
      <c r="AF213" s="95" t="s">
        <v>217</v>
      </c>
      <c r="AG213" s="91">
        <f>AD213*0.05</f>
        <v>3.9</v>
      </c>
      <c r="AH213" s="91">
        <v>12</v>
      </c>
      <c r="AI213" s="91">
        <v>14</v>
      </c>
      <c r="AJ213" s="91">
        <v>0</v>
      </c>
      <c r="AK213" s="91">
        <v>0</v>
      </c>
      <c r="AL213" s="91">
        <f>AJ213-AH213</f>
        <v>-12</v>
      </c>
      <c r="AM213" s="95" t="s">
        <v>217</v>
      </c>
      <c r="AN213" s="91">
        <f>AK213*0.05</f>
        <v>0</v>
      </c>
      <c r="AO213" s="91">
        <v>14</v>
      </c>
      <c r="AP213" s="91">
        <v>17</v>
      </c>
      <c r="AQ213" s="91">
        <v>13</v>
      </c>
      <c r="AR213" s="91">
        <v>268.38</v>
      </c>
      <c r="AS213" s="91">
        <f>AQ213-AO213</f>
        <v>-1</v>
      </c>
      <c r="AT213" s="95" t="s">
        <v>217</v>
      </c>
      <c r="AU213" s="91">
        <f>AR213*0.05</f>
        <v>13.419</v>
      </c>
      <c r="AV213" s="91">
        <v>4</v>
      </c>
      <c r="AW213" s="91">
        <v>4</v>
      </c>
      <c r="AX213" s="91">
        <v>6</v>
      </c>
      <c r="AY213" s="91">
        <v>471</v>
      </c>
      <c r="AZ213" s="91">
        <f>AX213-AV213</f>
        <v>2</v>
      </c>
      <c r="BA213" s="95" t="s">
        <v>216</v>
      </c>
      <c r="BB213" s="91">
        <f>AY213*0.07</f>
        <v>32.97</v>
      </c>
      <c r="BC213" s="91">
        <v>13</v>
      </c>
      <c r="BD213" s="91">
        <v>14</v>
      </c>
      <c r="BE213" s="91">
        <v>22</v>
      </c>
      <c r="BF213" s="91">
        <v>642</v>
      </c>
      <c r="BG213" s="91">
        <f>BE213-BC213</f>
        <v>9</v>
      </c>
      <c r="BH213" s="95" t="s">
        <v>216</v>
      </c>
      <c r="BI213" s="91">
        <f>BF213*0.06</f>
        <v>38.52</v>
      </c>
      <c r="BJ213" s="91"/>
      <c r="BK213" s="101">
        <f>ROUND(L213+S213+Z213+AG213+AN213+AU213+BB213+BI213,0)</f>
        <v>497</v>
      </c>
      <c r="BL213" s="91"/>
    </row>
    <row r="214" s="159" customFormat="1" customHeight="1" spans="1:64">
      <c r="A214" s="91">
        <v>11776</v>
      </c>
      <c r="B214" s="91" t="s">
        <v>560</v>
      </c>
      <c r="C214" s="91">
        <v>106569</v>
      </c>
      <c r="D214" s="91" t="s">
        <v>561</v>
      </c>
      <c r="E214" s="91" t="s">
        <v>215</v>
      </c>
      <c r="F214" s="91">
        <v>54</v>
      </c>
      <c r="G214" s="91">
        <v>65</v>
      </c>
      <c r="H214" s="91">
        <v>84</v>
      </c>
      <c r="I214" s="91">
        <v>2180.44</v>
      </c>
      <c r="J214" s="91">
        <f>H214-F214</f>
        <v>30</v>
      </c>
      <c r="K214" s="95" t="s">
        <v>216</v>
      </c>
      <c r="L214" s="91">
        <f>I214*0.06</f>
        <v>130.8264</v>
      </c>
      <c r="M214" s="91">
        <v>66</v>
      </c>
      <c r="N214" s="91">
        <v>80</v>
      </c>
      <c r="O214" s="91">
        <v>122</v>
      </c>
      <c r="P214" s="91">
        <v>3618.64</v>
      </c>
      <c r="Q214" s="91">
        <f>O214-M214</f>
        <v>56</v>
      </c>
      <c r="R214" s="95" t="s">
        <v>216</v>
      </c>
      <c r="S214" s="91">
        <f>P214*0.07</f>
        <v>253.3048</v>
      </c>
      <c r="T214" s="91">
        <v>53</v>
      </c>
      <c r="U214" s="91">
        <v>63</v>
      </c>
      <c r="V214" s="91">
        <v>57</v>
      </c>
      <c r="W214" s="91">
        <v>5116.23</v>
      </c>
      <c r="X214" s="91">
        <f>V214-T214</f>
        <v>4</v>
      </c>
      <c r="Y214" s="95" t="s">
        <v>221</v>
      </c>
      <c r="Z214" s="91">
        <f>W214*0.05</f>
        <v>255.8115</v>
      </c>
      <c r="AA214" s="91">
        <v>16</v>
      </c>
      <c r="AB214" s="91">
        <v>19</v>
      </c>
      <c r="AC214" s="91">
        <v>8</v>
      </c>
      <c r="AD214" s="91">
        <v>250</v>
      </c>
      <c r="AE214" s="91">
        <f>AC214-AA214</f>
        <v>-8</v>
      </c>
      <c r="AF214" s="95" t="s">
        <v>217</v>
      </c>
      <c r="AG214" s="91">
        <f>AD214*0.05</f>
        <v>12.5</v>
      </c>
      <c r="AH214" s="91">
        <v>16</v>
      </c>
      <c r="AI214" s="91">
        <v>19</v>
      </c>
      <c r="AJ214" s="91">
        <v>30</v>
      </c>
      <c r="AK214" s="91">
        <v>598</v>
      </c>
      <c r="AL214" s="91">
        <f>AJ214-AH214</f>
        <v>14</v>
      </c>
      <c r="AM214" s="95" t="s">
        <v>216</v>
      </c>
      <c r="AN214" s="91">
        <f>AK214*0.07</f>
        <v>41.86</v>
      </c>
      <c r="AO214" s="91">
        <v>19</v>
      </c>
      <c r="AP214" s="91">
        <v>23</v>
      </c>
      <c r="AQ214" s="91">
        <v>30</v>
      </c>
      <c r="AR214" s="91">
        <v>510.48</v>
      </c>
      <c r="AS214" s="91">
        <f>AQ214-AO214</f>
        <v>11</v>
      </c>
      <c r="AT214" s="95" t="s">
        <v>216</v>
      </c>
      <c r="AU214" s="91">
        <f>AR214*0.08</f>
        <v>40.8384</v>
      </c>
      <c r="AV214" s="91">
        <v>7</v>
      </c>
      <c r="AW214" s="91">
        <v>8</v>
      </c>
      <c r="AX214" s="91">
        <v>2</v>
      </c>
      <c r="AY214" s="91">
        <v>0.12</v>
      </c>
      <c r="AZ214" s="91">
        <f>AX214-AV214</f>
        <v>-5</v>
      </c>
      <c r="BA214" s="95" t="s">
        <v>217</v>
      </c>
      <c r="BB214" s="91">
        <f>AY214*0.05</f>
        <v>0.006</v>
      </c>
      <c r="BC214" s="91">
        <v>13</v>
      </c>
      <c r="BD214" s="91">
        <v>16</v>
      </c>
      <c r="BE214" s="91">
        <v>28</v>
      </c>
      <c r="BF214" s="91">
        <v>772.61</v>
      </c>
      <c r="BG214" s="91">
        <f>BE214-BC214</f>
        <v>15</v>
      </c>
      <c r="BH214" s="95" t="s">
        <v>216</v>
      </c>
      <c r="BI214" s="91">
        <f>BF214*0.06</f>
        <v>46.3566</v>
      </c>
      <c r="BJ214" s="91"/>
      <c r="BK214" s="101">
        <f>ROUND(L214+S214+Z214+AG214+AN214+AU214+BB214+BI214,0)</f>
        <v>782</v>
      </c>
      <c r="BL214" s="91"/>
    </row>
    <row r="215" s="159" customFormat="1" customHeight="1" spans="1:64">
      <c r="A215" s="91">
        <v>11797</v>
      </c>
      <c r="B215" s="91" t="s">
        <v>562</v>
      </c>
      <c r="C215" s="91">
        <v>598</v>
      </c>
      <c r="D215" s="91" t="s">
        <v>494</v>
      </c>
      <c r="E215" s="91" t="s">
        <v>215</v>
      </c>
      <c r="F215" s="91">
        <v>59</v>
      </c>
      <c r="G215" s="91">
        <v>71</v>
      </c>
      <c r="H215" s="91">
        <v>66</v>
      </c>
      <c r="I215" s="91">
        <v>1669.59</v>
      </c>
      <c r="J215" s="91">
        <f>H215-F215</f>
        <v>7</v>
      </c>
      <c r="K215" s="95" t="s">
        <v>221</v>
      </c>
      <c r="L215" s="91">
        <f>I215*0.05</f>
        <v>83.4795</v>
      </c>
      <c r="M215" s="91">
        <v>34</v>
      </c>
      <c r="N215" s="91">
        <v>41</v>
      </c>
      <c r="O215" s="91">
        <v>41</v>
      </c>
      <c r="P215" s="91">
        <v>1090.4</v>
      </c>
      <c r="Q215" s="91">
        <f>O215-M215</f>
        <v>7</v>
      </c>
      <c r="R215" s="95" t="s">
        <v>216</v>
      </c>
      <c r="S215" s="91">
        <f>P215*0.07</f>
        <v>76.328</v>
      </c>
      <c r="T215" s="91">
        <v>50</v>
      </c>
      <c r="U215" s="91">
        <v>60</v>
      </c>
      <c r="V215" s="91">
        <v>43</v>
      </c>
      <c r="W215" s="91">
        <v>3596.46</v>
      </c>
      <c r="X215" s="91">
        <f>V215-T215</f>
        <v>-7</v>
      </c>
      <c r="Y215" s="95" t="s">
        <v>217</v>
      </c>
      <c r="Z215" s="91">
        <f>W215*0.04</f>
        <v>143.8584</v>
      </c>
      <c r="AA215" s="91">
        <v>8</v>
      </c>
      <c r="AB215" s="91">
        <v>10</v>
      </c>
      <c r="AC215" s="91">
        <v>6</v>
      </c>
      <c r="AD215" s="91">
        <v>191.88</v>
      </c>
      <c r="AE215" s="91">
        <f>AC215-AA215</f>
        <v>-2</v>
      </c>
      <c r="AF215" s="95" t="s">
        <v>217</v>
      </c>
      <c r="AG215" s="91">
        <f>AD215*0.05</f>
        <v>9.594</v>
      </c>
      <c r="AH215" s="91">
        <v>11</v>
      </c>
      <c r="AI215" s="91">
        <v>13</v>
      </c>
      <c r="AJ215" s="91">
        <v>1</v>
      </c>
      <c r="AK215" s="91">
        <v>29.9</v>
      </c>
      <c r="AL215" s="91">
        <f>AJ215-AH215</f>
        <v>-10</v>
      </c>
      <c r="AM215" s="95" t="s">
        <v>217</v>
      </c>
      <c r="AN215" s="91">
        <f>AK215*0.05</f>
        <v>1.495</v>
      </c>
      <c r="AO215" s="91">
        <v>14</v>
      </c>
      <c r="AP215" s="91">
        <v>17</v>
      </c>
      <c r="AQ215" s="91">
        <v>18</v>
      </c>
      <c r="AR215" s="91">
        <v>326.5</v>
      </c>
      <c r="AS215" s="91">
        <f>AQ215-AO215</f>
        <v>4</v>
      </c>
      <c r="AT215" s="95" t="s">
        <v>216</v>
      </c>
      <c r="AU215" s="91">
        <f>AR215*0.08</f>
        <v>26.12</v>
      </c>
      <c r="AV215" s="91">
        <v>5</v>
      </c>
      <c r="AW215" s="91">
        <v>6</v>
      </c>
      <c r="AX215" s="91">
        <v>2</v>
      </c>
      <c r="AY215" s="91">
        <v>78.08</v>
      </c>
      <c r="AZ215" s="91">
        <f>AX215-AV215</f>
        <v>-3</v>
      </c>
      <c r="BA215" s="95" t="s">
        <v>217</v>
      </c>
      <c r="BB215" s="91">
        <f>AY215*0.05</f>
        <v>3.904</v>
      </c>
      <c r="BC215" s="91">
        <v>10</v>
      </c>
      <c r="BD215" s="91">
        <v>11</v>
      </c>
      <c r="BE215" s="91">
        <v>18</v>
      </c>
      <c r="BF215" s="91">
        <v>529.14</v>
      </c>
      <c r="BG215" s="91">
        <f>BE215-BC215</f>
        <v>8</v>
      </c>
      <c r="BH215" s="95" t="s">
        <v>216</v>
      </c>
      <c r="BI215" s="91">
        <f>BF215*0.06</f>
        <v>31.7484</v>
      </c>
      <c r="BJ215" s="91"/>
      <c r="BK215" s="101">
        <f>ROUND(L215+S215+Z215+AG215+AN215+AU215+BB215+BI215,0)</f>
        <v>377</v>
      </c>
      <c r="BL215" s="91"/>
    </row>
    <row r="216" s="159" customFormat="1" customHeight="1" spans="1:64">
      <c r="A216" s="91">
        <v>11903</v>
      </c>
      <c r="B216" s="91" t="s">
        <v>563</v>
      </c>
      <c r="C216" s="91">
        <v>748</v>
      </c>
      <c r="D216" s="91" t="s">
        <v>334</v>
      </c>
      <c r="E216" s="91" t="s">
        <v>220</v>
      </c>
      <c r="F216" s="91">
        <v>58</v>
      </c>
      <c r="G216" s="91">
        <v>69</v>
      </c>
      <c r="H216" s="91">
        <v>98</v>
      </c>
      <c r="I216" s="91">
        <v>2688.57</v>
      </c>
      <c r="J216" s="91">
        <f>H216-F216</f>
        <v>40</v>
      </c>
      <c r="K216" s="95" t="s">
        <v>216</v>
      </c>
      <c r="L216" s="91">
        <f>I216*0.06</f>
        <v>161.3142</v>
      </c>
      <c r="M216" s="91">
        <v>46</v>
      </c>
      <c r="N216" s="91">
        <v>55</v>
      </c>
      <c r="O216" s="91">
        <v>37</v>
      </c>
      <c r="P216" s="91">
        <v>883.69</v>
      </c>
      <c r="Q216" s="91">
        <f>O216-M216</f>
        <v>-9</v>
      </c>
      <c r="R216" s="95" t="s">
        <v>217</v>
      </c>
      <c r="S216" s="91">
        <f>P216*0.05</f>
        <v>44.1845</v>
      </c>
      <c r="T216" s="91">
        <v>129</v>
      </c>
      <c r="U216" s="91">
        <v>156</v>
      </c>
      <c r="V216" s="91">
        <v>67</v>
      </c>
      <c r="W216" s="91">
        <v>5791.87</v>
      </c>
      <c r="X216" s="91">
        <f>V216-T216</f>
        <v>-62</v>
      </c>
      <c r="Y216" s="95" t="s">
        <v>217</v>
      </c>
      <c r="Z216" s="91">
        <f>W216*0.04</f>
        <v>231.6748</v>
      </c>
      <c r="AA216" s="91">
        <v>14</v>
      </c>
      <c r="AB216" s="91">
        <v>17</v>
      </c>
      <c r="AC216" s="91">
        <v>19</v>
      </c>
      <c r="AD216" s="91">
        <v>597</v>
      </c>
      <c r="AE216" s="91">
        <f>AC216-AA216</f>
        <v>5</v>
      </c>
      <c r="AF216" s="95" t="s">
        <v>216</v>
      </c>
      <c r="AG216" s="91">
        <f>AD216*0.08</f>
        <v>47.76</v>
      </c>
      <c r="AH216" s="91">
        <v>19</v>
      </c>
      <c r="AI216" s="91">
        <v>22</v>
      </c>
      <c r="AJ216" s="91">
        <v>0</v>
      </c>
      <c r="AK216" s="91">
        <v>0</v>
      </c>
      <c r="AL216" s="91">
        <f>AJ216-AH216</f>
        <v>-19</v>
      </c>
      <c r="AM216" s="95" t="s">
        <v>217</v>
      </c>
      <c r="AN216" s="91">
        <f>AK216*0.05</f>
        <v>0</v>
      </c>
      <c r="AO216" s="91">
        <v>23</v>
      </c>
      <c r="AP216" s="91">
        <v>28</v>
      </c>
      <c r="AQ216" s="91">
        <v>9</v>
      </c>
      <c r="AR216" s="91">
        <v>186</v>
      </c>
      <c r="AS216" s="91">
        <f>AQ216-AO216</f>
        <v>-14</v>
      </c>
      <c r="AT216" s="95" t="s">
        <v>217</v>
      </c>
      <c r="AU216" s="91">
        <f>AR216*0.05</f>
        <v>9.3</v>
      </c>
      <c r="AV216" s="91">
        <v>8</v>
      </c>
      <c r="AW216" s="91">
        <v>10</v>
      </c>
      <c r="AX216" s="91">
        <v>1</v>
      </c>
      <c r="AY216" s="91">
        <v>0.08</v>
      </c>
      <c r="AZ216" s="91">
        <f>AX216-AV216</f>
        <v>-7</v>
      </c>
      <c r="BA216" s="95" t="s">
        <v>217</v>
      </c>
      <c r="BB216" s="91">
        <f>AY216*0.05</f>
        <v>0.004</v>
      </c>
      <c r="BC216" s="91">
        <v>16</v>
      </c>
      <c r="BD216" s="91">
        <v>19</v>
      </c>
      <c r="BE216" s="91">
        <v>16</v>
      </c>
      <c r="BF216" s="91">
        <v>457.77</v>
      </c>
      <c r="BG216" s="91">
        <f>BE216-BC216</f>
        <v>0</v>
      </c>
      <c r="BH216" s="95" t="s">
        <v>221</v>
      </c>
      <c r="BI216" s="91">
        <f>BF216*0.05</f>
        <v>22.8885</v>
      </c>
      <c r="BJ216" s="91"/>
      <c r="BK216" s="101">
        <f>ROUND(L216+S216+Z216+AG216+AN216+AU216+BB216+BI216,0)</f>
        <v>517</v>
      </c>
      <c r="BL216" s="91"/>
    </row>
    <row r="217" s="159" customFormat="1" customHeight="1" spans="1:64">
      <c r="A217" s="91">
        <v>11977</v>
      </c>
      <c r="B217" s="91" t="s">
        <v>564</v>
      </c>
      <c r="C217" s="91">
        <v>748</v>
      </c>
      <c r="D217" s="91" t="s">
        <v>334</v>
      </c>
      <c r="E217" s="91" t="s">
        <v>388</v>
      </c>
      <c r="F217" s="91"/>
      <c r="G217" s="91"/>
      <c r="H217" s="91">
        <v>8</v>
      </c>
      <c r="I217" s="91">
        <v>219.6</v>
      </c>
      <c r="J217" s="91">
        <f>H217-F217</f>
        <v>8</v>
      </c>
      <c r="K217" s="95" t="s">
        <v>227</v>
      </c>
      <c r="L217" s="91">
        <f>I217*0.04</f>
        <v>8.784</v>
      </c>
      <c r="M217" s="91"/>
      <c r="N217" s="91"/>
      <c r="O217" s="91">
        <v>14</v>
      </c>
      <c r="P217" s="91">
        <v>381.07</v>
      </c>
      <c r="Q217" s="91">
        <f>O217-M217</f>
        <v>14</v>
      </c>
      <c r="R217" s="95" t="s">
        <v>227</v>
      </c>
      <c r="S217" s="91">
        <f>P217*0.05</f>
        <v>19.0535</v>
      </c>
      <c r="T217" s="91"/>
      <c r="U217" s="91"/>
      <c r="V217" s="91">
        <v>23</v>
      </c>
      <c r="W217" s="91">
        <v>2338.55</v>
      </c>
      <c r="X217" s="91">
        <f>V217-T217</f>
        <v>23</v>
      </c>
      <c r="Y217" s="95" t="s">
        <v>227</v>
      </c>
      <c r="Z217" s="91">
        <f>W217*0.04</f>
        <v>93.542</v>
      </c>
      <c r="AA217" s="91"/>
      <c r="AB217" s="91"/>
      <c r="AC217" s="91">
        <v>3</v>
      </c>
      <c r="AD217" s="91">
        <v>104</v>
      </c>
      <c r="AE217" s="91">
        <f>AC217-AA217</f>
        <v>3</v>
      </c>
      <c r="AF217" s="95" t="s">
        <v>227</v>
      </c>
      <c r="AG217" s="91">
        <f>AD217*0.05</f>
        <v>5.2</v>
      </c>
      <c r="AH217" s="91"/>
      <c r="AI217" s="91"/>
      <c r="AJ217" s="91">
        <v>0</v>
      </c>
      <c r="AK217" s="91">
        <v>0</v>
      </c>
      <c r="AL217" s="91">
        <f>AJ217-AH217</f>
        <v>0</v>
      </c>
      <c r="AM217" s="95" t="s">
        <v>227</v>
      </c>
      <c r="AN217" s="91">
        <f>AK217*0.05</f>
        <v>0</v>
      </c>
      <c r="AO217" s="91"/>
      <c r="AP217" s="91"/>
      <c r="AQ217" s="91">
        <v>3</v>
      </c>
      <c r="AR217" s="91">
        <v>45.59</v>
      </c>
      <c r="AS217" s="91">
        <f>AQ217-AO217</f>
        <v>3</v>
      </c>
      <c r="AT217" s="95" t="s">
        <v>227</v>
      </c>
      <c r="AU217" s="91">
        <f>AR217*0.05</f>
        <v>2.2795</v>
      </c>
      <c r="AV217" s="91"/>
      <c r="AW217" s="91"/>
      <c r="AX217" s="91">
        <v>0</v>
      </c>
      <c r="AY217" s="91">
        <v>0</v>
      </c>
      <c r="AZ217" s="91">
        <f>AX217-AV217</f>
        <v>0</v>
      </c>
      <c r="BA217" s="95" t="s">
        <v>227</v>
      </c>
      <c r="BB217" s="91">
        <f>AY217*0.05</f>
        <v>0</v>
      </c>
      <c r="BC217" s="91"/>
      <c r="BD217" s="91"/>
      <c r="BE217" s="91">
        <v>3</v>
      </c>
      <c r="BF217" s="91">
        <v>82.45</v>
      </c>
      <c r="BG217" s="91">
        <f>BE217-BC217</f>
        <v>3</v>
      </c>
      <c r="BH217" s="95" t="s">
        <v>227</v>
      </c>
      <c r="BI217" s="91">
        <f>BF217*0.04</f>
        <v>3.298</v>
      </c>
      <c r="BJ217" s="91"/>
      <c r="BK217" s="101">
        <f>ROUND(L217+S217+Z217+AG217+AN217+AU217+BB217+BI217,0)</f>
        <v>132</v>
      </c>
      <c r="BL217" s="91"/>
    </row>
    <row r="218" s="159" customFormat="1" customHeight="1" spans="1:64">
      <c r="A218" s="91">
        <v>11985</v>
      </c>
      <c r="B218" s="91" t="s">
        <v>565</v>
      </c>
      <c r="C218" s="91">
        <v>706</v>
      </c>
      <c r="D218" s="91" t="s">
        <v>357</v>
      </c>
      <c r="E218" s="91" t="s">
        <v>215</v>
      </c>
      <c r="F218" s="91">
        <v>27</v>
      </c>
      <c r="G218" s="91">
        <v>32</v>
      </c>
      <c r="H218" s="91">
        <v>71</v>
      </c>
      <c r="I218" s="91">
        <v>1748.65</v>
      </c>
      <c r="J218" s="91">
        <f>H218-F218</f>
        <v>44</v>
      </c>
      <c r="K218" s="95" t="s">
        <v>216</v>
      </c>
      <c r="L218" s="91">
        <f>I218*0.06</f>
        <v>104.919</v>
      </c>
      <c r="M218" s="91">
        <v>22</v>
      </c>
      <c r="N218" s="91">
        <v>26</v>
      </c>
      <c r="O218" s="91">
        <v>35.5</v>
      </c>
      <c r="P218" s="91">
        <v>833.31</v>
      </c>
      <c r="Q218" s="91">
        <f>O218-M218</f>
        <v>13.5</v>
      </c>
      <c r="R218" s="95" t="s">
        <v>216</v>
      </c>
      <c r="S218" s="91">
        <f>P218*0.07</f>
        <v>58.3317</v>
      </c>
      <c r="T218" s="91">
        <v>26</v>
      </c>
      <c r="U218" s="91">
        <v>32</v>
      </c>
      <c r="V218" s="91">
        <v>26.5</v>
      </c>
      <c r="W218" s="91">
        <v>2245.25</v>
      </c>
      <c r="X218" s="91">
        <f>V218-T218</f>
        <v>0.5</v>
      </c>
      <c r="Y218" s="95" t="s">
        <v>221</v>
      </c>
      <c r="Z218" s="91">
        <f>W218*0.05</f>
        <v>112.2625</v>
      </c>
      <c r="AA218" s="91">
        <v>8</v>
      </c>
      <c r="AB218" s="91">
        <v>9</v>
      </c>
      <c r="AC218" s="91">
        <v>12</v>
      </c>
      <c r="AD218" s="91">
        <v>380.47</v>
      </c>
      <c r="AE218" s="91">
        <f>AC218-AA218</f>
        <v>4</v>
      </c>
      <c r="AF218" s="95" t="s">
        <v>216</v>
      </c>
      <c r="AG218" s="91">
        <f>AD218*0.08</f>
        <v>30.4376</v>
      </c>
      <c r="AH218" s="91">
        <v>8</v>
      </c>
      <c r="AI218" s="91">
        <v>10</v>
      </c>
      <c r="AJ218" s="91">
        <v>0</v>
      </c>
      <c r="AK218" s="91">
        <v>0</v>
      </c>
      <c r="AL218" s="91">
        <f>AJ218-AH218</f>
        <v>-8</v>
      </c>
      <c r="AM218" s="95" t="s">
        <v>217</v>
      </c>
      <c r="AN218" s="91">
        <f>AK218*0.05</f>
        <v>0</v>
      </c>
      <c r="AO218" s="91">
        <v>10</v>
      </c>
      <c r="AP218" s="91">
        <v>12</v>
      </c>
      <c r="AQ218" s="91">
        <v>9</v>
      </c>
      <c r="AR218" s="91">
        <v>180.2</v>
      </c>
      <c r="AS218" s="91">
        <f>AQ218-AO218</f>
        <v>-1</v>
      </c>
      <c r="AT218" s="95" t="s">
        <v>217</v>
      </c>
      <c r="AU218" s="91">
        <f>AR218*0.05</f>
        <v>9.01</v>
      </c>
      <c r="AV218" s="91">
        <v>3</v>
      </c>
      <c r="AW218" s="91">
        <v>3</v>
      </c>
      <c r="AX218" s="91">
        <v>1</v>
      </c>
      <c r="AY218" s="91">
        <v>0.08</v>
      </c>
      <c r="AZ218" s="91">
        <f>AX218-AV218</f>
        <v>-2</v>
      </c>
      <c r="BA218" s="95" t="s">
        <v>217</v>
      </c>
      <c r="BB218" s="91">
        <f>AY218*0.05</f>
        <v>0.004</v>
      </c>
      <c r="BC218" s="91">
        <v>6</v>
      </c>
      <c r="BD218" s="91">
        <v>7</v>
      </c>
      <c r="BE218" s="91">
        <v>6</v>
      </c>
      <c r="BF218" s="91">
        <v>177.52</v>
      </c>
      <c r="BG218" s="91">
        <f>BE218-BC218</f>
        <v>0</v>
      </c>
      <c r="BH218" s="95" t="s">
        <v>221</v>
      </c>
      <c r="BI218" s="91">
        <f>BF218*0.05</f>
        <v>8.876</v>
      </c>
      <c r="BJ218" s="91"/>
      <c r="BK218" s="101">
        <f>ROUND(L218+S218+Z218+AG218+AN218+AU218+BB218+BI218,0)</f>
        <v>324</v>
      </c>
      <c r="BL218" s="91"/>
    </row>
    <row r="219" s="159" customFormat="1" customHeight="1" spans="1:64">
      <c r="A219" s="91">
        <v>998833</v>
      </c>
      <c r="B219" s="91" t="s">
        <v>566</v>
      </c>
      <c r="C219" s="91">
        <v>106066</v>
      </c>
      <c r="D219" s="91" t="s">
        <v>424</v>
      </c>
      <c r="E219" s="91" t="s">
        <v>220</v>
      </c>
      <c r="F219" s="91">
        <v>16</v>
      </c>
      <c r="G219" s="91">
        <v>19</v>
      </c>
      <c r="H219" s="91">
        <v>24</v>
      </c>
      <c r="I219" s="91">
        <v>659.2</v>
      </c>
      <c r="J219" s="91">
        <f>H219-F219</f>
        <v>8</v>
      </c>
      <c r="K219" s="95" t="s">
        <v>216</v>
      </c>
      <c r="L219" s="91">
        <f>I219*0.06</f>
        <v>39.552</v>
      </c>
      <c r="M219" s="91">
        <v>14</v>
      </c>
      <c r="N219" s="91">
        <v>17</v>
      </c>
      <c r="O219" s="91">
        <v>7</v>
      </c>
      <c r="P219" s="91">
        <v>202.5</v>
      </c>
      <c r="Q219" s="91">
        <f>O219-M219</f>
        <v>-7</v>
      </c>
      <c r="R219" s="95" t="s">
        <v>217</v>
      </c>
      <c r="S219" s="91">
        <f>P219*0.05</f>
        <v>10.125</v>
      </c>
      <c r="T219" s="91">
        <v>12</v>
      </c>
      <c r="U219" s="91">
        <v>14</v>
      </c>
      <c r="V219" s="91">
        <v>4</v>
      </c>
      <c r="W219" s="91">
        <v>326</v>
      </c>
      <c r="X219" s="91">
        <f>V219-T219</f>
        <v>-8</v>
      </c>
      <c r="Y219" s="95" t="s">
        <v>217</v>
      </c>
      <c r="Z219" s="91">
        <f>W219*0.04</f>
        <v>13.04</v>
      </c>
      <c r="AA219" s="91">
        <v>3</v>
      </c>
      <c r="AB219" s="91">
        <v>4</v>
      </c>
      <c r="AC219" s="91">
        <v>0</v>
      </c>
      <c r="AD219" s="91">
        <v>0</v>
      </c>
      <c r="AE219" s="91">
        <f>AC219-AA219</f>
        <v>-3</v>
      </c>
      <c r="AF219" s="95" t="s">
        <v>217</v>
      </c>
      <c r="AG219" s="91">
        <f>AD219*0.05</f>
        <v>0</v>
      </c>
      <c r="AH219" s="91">
        <v>4</v>
      </c>
      <c r="AI219" s="91">
        <v>4</v>
      </c>
      <c r="AJ219" s="91">
        <v>0</v>
      </c>
      <c r="AK219" s="91">
        <v>0</v>
      </c>
      <c r="AL219" s="91">
        <f>AJ219-AH219</f>
        <v>-4</v>
      </c>
      <c r="AM219" s="95" t="s">
        <v>217</v>
      </c>
      <c r="AN219" s="91">
        <f>AK219*0.05</f>
        <v>0</v>
      </c>
      <c r="AO219" s="91">
        <v>4</v>
      </c>
      <c r="AP219" s="91">
        <v>4</v>
      </c>
      <c r="AQ219" s="91">
        <v>4</v>
      </c>
      <c r="AR219" s="91">
        <v>84</v>
      </c>
      <c r="AS219" s="91">
        <f>AQ219-AO219</f>
        <v>0</v>
      </c>
      <c r="AT219" s="95" t="s">
        <v>216</v>
      </c>
      <c r="AU219" s="91">
        <f>AR219*0.08</f>
        <v>6.72</v>
      </c>
      <c r="AV219" s="91">
        <v>2</v>
      </c>
      <c r="AW219" s="91">
        <v>2</v>
      </c>
      <c r="AX219" s="91">
        <v>0</v>
      </c>
      <c r="AY219" s="91">
        <v>0</v>
      </c>
      <c r="AZ219" s="91">
        <f>AX219-AV219</f>
        <v>-2</v>
      </c>
      <c r="BA219" s="95" t="s">
        <v>217</v>
      </c>
      <c r="BB219" s="91">
        <f t="shared" ref="BB219:BB230" si="77">AY219*0.05</f>
        <v>0</v>
      </c>
      <c r="BC219" s="91">
        <v>4</v>
      </c>
      <c r="BD219" s="91">
        <v>5</v>
      </c>
      <c r="BE219" s="91">
        <v>16</v>
      </c>
      <c r="BF219" s="91">
        <v>467.98</v>
      </c>
      <c r="BG219" s="91">
        <f>BE219-BC219</f>
        <v>12</v>
      </c>
      <c r="BH219" s="95" t="s">
        <v>216</v>
      </c>
      <c r="BI219" s="91">
        <f>BF219*0.06</f>
        <v>28.0788</v>
      </c>
      <c r="BJ219" s="91"/>
      <c r="BK219" s="101">
        <f>ROUND(L219+S219+Z219+AG219+AN219+AU219+BB219+BI219,0)</f>
        <v>98</v>
      </c>
      <c r="BL219" s="91"/>
    </row>
    <row r="220" s="159" customFormat="1" customHeight="1" spans="1:64">
      <c r="A220" s="91">
        <v>998836</v>
      </c>
      <c r="B220" s="91" t="s">
        <v>567</v>
      </c>
      <c r="C220" s="91">
        <v>106066</v>
      </c>
      <c r="D220" s="91" t="s">
        <v>424</v>
      </c>
      <c r="E220" s="91" t="s">
        <v>220</v>
      </c>
      <c r="F220" s="91">
        <v>16</v>
      </c>
      <c r="G220" s="91">
        <v>20</v>
      </c>
      <c r="H220" s="91">
        <v>22</v>
      </c>
      <c r="I220" s="91">
        <v>543.5</v>
      </c>
      <c r="J220" s="91">
        <f>H220-F220</f>
        <v>6</v>
      </c>
      <c r="K220" s="95" t="s">
        <v>216</v>
      </c>
      <c r="L220" s="91">
        <f>I220*0.06</f>
        <v>32.61</v>
      </c>
      <c r="M220" s="91">
        <v>14</v>
      </c>
      <c r="N220" s="91">
        <v>17</v>
      </c>
      <c r="O220" s="91">
        <v>9</v>
      </c>
      <c r="P220" s="91">
        <v>696.5</v>
      </c>
      <c r="Q220" s="91">
        <f>O220-M220</f>
        <v>-5</v>
      </c>
      <c r="R220" s="95" t="s">
        <v>217</v>
      </c>
      <c r="S220" s="91">
        <f>P220*0.05</f>
        <v>34.825</v>
      </c>
      <c r="T220" s="91">
        <v>12</v>
      </c>
      <c r="U220" s="91">
        <v>15</v>
      </c>
      <c r="V220" s="91">
        <v>2</v>
      </c>
      <c r="W220" s="91">
        <v>64.8</v>
      </c>
      <c r="X220" s="91">
        <f>V220-T220</f>
        <v>-10</v>
      </c>
      <c r="Y220" s="95" t="s">
        <v>217</v>
      </c>
      <c r="Z220" s="91">
        <f>W220*0.04</f>
        <v>2.592</v>
      </c>
      <c r="AA220" s="91">
        <v>4</v>
      </c>
      <c r="AB220" s="91">
        <v>4</v>
      </c>
      <c r="AC220" s="91">
        <v>0</v>
      </c>
      <c r="AD220" s="91">
        <v>0</v>
      </c>
      <c r="AE220" s="91">
        <f>AC220-AA220</f>
        <v>-4</v>
      </c>
      <c r="AF220" s="95" t="s">
        <v>217</v>
      </c>
      <c r="AG220" s="91">
        <f>AD220*0.05</f>
        <v>0</v>
      </c>
      <c r="AH220" s="91">
        <v>4</v>
      </c>
      <c r="AI220" s="91">
        <v>5</v>
      </c>
      <c r="AJ220" s="91">
        <v>1</v>
      </c>
      <c r="AK220" s="91">
        <v>29.9</v>
      </c>
      <c r="AL220" s="91">
        <f>AJ220-AH220</f>
        <v>-3</v>
      </c>
      <c r="AM220" s="95" t="s">
        <v>217</v>
      </c>
      <c r="AN220" s="91">
        <f>AK220*0.05</f>
        <v>1.495</v>
      </c>
      <c r="AO220" s="91">
        <v>4</v>
      </c>
      <c r="AP220" s="91">
        <v>4</v>
      </c>
      <c r="AQ220" s="91">
        <v>2</v>
      </c>
      <c r="AR220" s="91">
        <v>28.41</v>
      </c>
      <c r="AS220" s="91">
        <f>AQ220-AO220</f>
        <v>-2</v>
      </c>
      <c r="AT220" s="95" t="s">
        <v>217</v>
      </c>
      <c r="AU220" s="91">
        <f>AR220*0.05</f>
        <v>1.4205</v>
      </c>
      <c r="AV220" s="91">
        <v>2</v>
      </c>
      <c r="AW220" s="91">
        <v>2</v>
      </c>
      <c r="AX220" s="91">
        <v>0</v>
      </c>
      <c r="AY220" s="91">
        <v>0</v>
      </c>
      <c r="AZ220" s="91">
        <f>AX220-AV220</f>
        <v>-2</v>
      </c>
      <c r="BA220" s="95" t="s">
        <v>217</v>
      </c>
      <c r="BB220" s="91">
        <f t="shared" si="77"/>
        <v>0</v>
      </c>
      <c r="BC220" s="91">
        <v>4</v>
      </c>
      <c r="BD220" s="91">
        <v>5</v>
      </c>
      <c r="BE220" s="91">
        <v>8</v>
      </c>
      <c r="BF220" s="91">
        <v>223.38</v>
      </c>
      <c r="BG220" s="91">
        <f>BE220-BC220</f>
        <v>4</v>
      </c>
      <c r="BH220" s="95" t="s">
        <v>216</v>
      </c>
      <c r="BI220" s="91">
        <f>BF220*0.06</f>
        <v>13.4028</v>
      </c>
      <c r="BJ220" s="91"/>
      <c r="BK220" s="101">
        <f>ROUND(L220+S220+Z220+AG220+AN220+AU220+BB220+BI220,0)</f>
        <v>86</v>
      </c>
      <c r="BL220" s="91"/>
    </row>
    <row r="221" s="159" customFormat="1" customHeight="1" spans="1:64">
      <c r="A221" s="91">
        <v>998867</v>
      </c>
      <c r="B221" s="91" t="s">
        <v>568</v>
      </c>
      <c r="C221" s="91">
        <v>106066</v>
      </c>
      <c r="D221" s="91" t="s">
        <v>424</v>
      </c>
      <c r="E221" s="91" t="s">
        <v>220</v>
      </c>
      <c r="F221" s="91">
        <v>16</v>
      </c>
      <c r="G221" s="91">
        <v>19</v>
      </c>
      <c r="H221" s="91">
        <v>10</v>
      </c>
      <c r="I221" s="91">
        <v>260.08</v>
      </c>
      <c r="J221" s="91">
        <f>H221-F221</f>
        <v>-6</v>
      </c>
      <c r="K221" s="95" t="s">
        <v>217</v>
      </c>
      <c r="L221" s="91">
        <f>I221*0.04</f>
        <v>10.4032</v>
      </c>
      <c r="M221" s="91">
        <v>14</v>
      </c>
      <c r="N221" s="91">
        <v>17</v>
      </c>
      <c r="O221" s="91">
        <v>5</v>
      </c>
      <c r="P221" s="91">
        <v>113</v>
      </c>
      <c r="Q221" s="91">
        <f>O221-M221</f>
        <v>-9</v>
      </c>
      <c r="R221" s="95" t="s">
        <v>217</v>
      </c>
      <c r="S221" s="91">
        <f>P221*0.05</f>
        <v>5.65</v>
      </c>
      <c r="T221" s="91">
        <v>12</v>
      </c>
      <c r="U221" s="91">
        <v>15</v>
      </c>
      <c r="V221" s="91">
        <v>6</v>
      </c>
      <c r="W221" s="91">
        <v>400.5</v>
      </c>
      <c r="X221" s="91">
        <f>V221-T221</f>
        <v>-6</v>
      </c>
      <c r="Y221" s="95" t="s">
        <v>217</v>
      </c>
      <c r="Z221" s="91">
        <f>W221*0.04</f>
        <v>16.02</v>
      </c>
      <c r="AA221" s="91">
        <v>3</v>
      </c>
      <c r="AB221" s="91">
        <v>4</v>
      </c>
      <c r="AC221" s="91">
        <v>1</v>
      </c>
      <c r="AD221" s="91">
        <v>39</v>
      </c>
      <c r="AE221" s="91">
        <f>AC221-AA221</f>
        <v>-2</v>
      </c>
      <c r="AF221" s="95" t="s">
        <v>217</v>
      </c>
      <c r="AG221" s="91">
        <f>AD221*0.05</f>
        <v>1.95</v>
      </c>
      <c r="AH221" s="91">
        <v>3</v>
      </c>
      <c r="AI221" s="91">
        <v>4</v>
      </c>
      <c r="AJ221" s="91">
        <v>7</v>
      </c>
      <c r="AK221" s="91">
        <v>149.5</v>
      </c>
      <c r="AL221" s="91">
        <f>AJ221-AH221</f>
        <v>4</v>
      </c>
      <c r="AM221" s="95" t="s">
        <v>216</v>
      </c>
      <c r="AN221" s="91">
        <f>AK221*0.07</f>
        <v>10.465</v>
      </c>
      <c r="AO221" s="91">
        <v>3</v>
      </c>
      <c r="AP221" s="91">
        <v>4</v>
      </c>
      <c r="AQ221" s="91">
        <v>3</v>
      </c>
      <c r="AR221" s="91">
        <v>63</v>
      </c>
      <c r="AS221" s="91">
        <f>AQ221-AO221</f>
        <v>0</v>
      </c>
      <c r="AT221" s="95" t="s">
        <v>221</v>
      </c>
      <c r="AU221" s="91">
        <f>AR221*0.06</f>
        <v>3.78</v>
      </c>
      <c r="AV221" s="91">
        <v>1</v>
      </c>
      <c r="AW221" s="91">
        <v>2</v>
      </c>
      <c r="AX221" s="91">
        <v>0</v>
      </c>
      <c r="AY221" s="91">
        <v>0</v>
      </c>
      <c r="AZ221" s="91">
        <f>AX221-AV221</f>
        <v>-1</v>
      </c>
      <c r="BA221" s="95" t="s">
        <v>217</v>
      </c>
      <c r="BB221" s="91">
        <f t="shared" si="77"/>
        <v>0</v>
      </c>
      <c r="BC221" s="91">
        <v>4</v>
      </c>
      <c r="BD221" s="91">
        <v>4</v>
      </c>
      <c r="BE221" s="91">
        <v>2</v>
      </c>
      <c r="BF221" s="91">
        <v>62.3</v>
      </c>
      <c r="BG221" s="91">
        <f>BE221-BC221</f>
        <v>-2</v>
      </c>
      <c r="BH221" s="95" t="s">
        <v>217</v>
      </c>
      <c r="BI221" s="91">
        <f>BF221*0.04</f>
        <v>2.492</v>
      </c>
      <c r="BJ221" s="91">
        <f>BG221*1</f>
        <v>-2</v>
      </c>
      <c r="BK221" s="101">
        <f>ROUND(L221+S221+Z221+AG221+AN221+AU221+BB221+BI221,0)</f>
        <v>51</v>
      </c>
      <c r="BL221" s="91">
        <f>BJ221</f>
        <v>-2</v>
      </c>
    </row>
    <row r="222" s="159" customFormat="1" customHeight="1" spans="1:64">
      <c r="A222" s="91">
        <v>12157</v>
      </c>
      <c r="B222" s="91" t="s">
        <v>569</v>
      </c>
      <c r="C222" s="91">
        <v>116919</v>
      </c>
      <c r="D222" s="91" t="s">
        <v>447</v>
      </c>
      <c r="E222" s="91" t="s">
        <v>215</v>
      </c>
      <c r="F222" s="91">
        <v>25</v>
      </c>
      <c r="G222" s="91">
        <v>30</v>
      </c>
      <c r="H222" s="91">
        <v>45</v>
      </c>
      <c r="I222" s="91">
        <v>1184.8</v>
      </c>
      <c r="J222" s="91">
        <f>H222-F222</f>
        <v>20</v>
      </c>
      <c r="K222" s="95" t="s">
        <v>216</v>
      </c>
      <c r="L222" s="91">
        <f>I222*0.06</f>
        <v>71.088</v>
      </c>
      <c r="M222" s="91">
        <v>13</v>
      </c>
      <c r="N222" s="91">
        <v>16</v>
      </c>
      <c r="O222" s="91">
        <v>33</v>
      </c>
      <c r="P222" s="91">
        <v>1183.91</v>
      </c>
      <c r="Q222" s="91">
        <f>O222-M222</f>
        <v>20</v>
      </c>
      <c r="R222" s="95" t="s">
        <v>216</v>
      </c>
      <c r="S222" s="91">
        <f>P222*0.07</f>
        <v>82.8737</v>
      </c>
      <c r="T222" s="91">
        <v>15</v>
      </c>
      <c r="U222" s="91">
        <v>18</v>
      </c>
      <c r="V222" s="91">
        <v>11</v>
      </c>
      <c r="W222" s="91">
        <v>863.85</v>
      </c>
      <c r="X222" s="91">
        <f>V222-T222</f>
        <v>-4</v>
      </c>
      <c r="Y222" s="95" t="s">
        <v>217</v>
      </c>
      <c r="Z222" s="91">
        <f>W222*0.04</f>
        <v>34.554</v>
      </c>
      <c r="AA222" s="91">
        <v>4</v>
      </c>
      <c r="AB222" s="91">
        <v>5</v>
      </c>
      <c r="AC222" s="91">
        <v>3</v>
      </c>
      <c r="AD222" s="91">
        <v>121.22</v>
      </c>
      <c r="AE222" s="91">
        <f>AC222-AA222</f>
        <v>-1</v>
      </c>
      <c r="AF222" s="95" t="s">
        <v>217</v>
      </c>
      <c r="AG222" s="91">
        <f>AD222*0.05</f>
        <v>6.061</v>
      </c>
      <c r="AH222" s="91">
        <v>4</v>
      </c>
      <c r="AI222" s="91">
        <v>4</v>
      </c>
      <c r="AJ222" s="91">
        <v>8</v>
      </c>
      <c r="AK222" s="91">
        <v>169.97</v>
      </c>
      <c r="AL222" s="91">
        <f>AJ222-AH222</f>
        <v>4</v>
      </c>
      <c r="AM222" s="95" t="s">
        <v>216</v>
      </c>
      <c r="AN222" s="91">
        <f>AK222*0.07</f>
        <v>11.8979</v>
      </c>
      <c r="AO222" s="91">
        <v>10</v>
      </c>
      <c r="AP222" s="91">
        <v>12</v>
      </c>
      <c r="AQ222" s="91">
        <v>3</v>
      </c>
      <c r="AR222" s="91">
        <v>52.5</v>
      </c>
      <c r="AS222" s="91">
        <f>AQ222-AO222</f>
        <v>-7</v>
      </c>
      <c r="AT222" s="95" t="s">
        <v>217</v>
      </c>
      <c r="AU222" s="91">
        <f>AR222*0.05</f>
        <v>2.625</v>
      </c>
      <c r="AV222" s="91">
        <v>2</v>
      </c>
      <c r="AW222" s="91">
        <v>3</v>
      </c>
      <c r="AX222" s="91">
        <v>0</v>
      </c>
      <c r="AY222" s="91">
        <v>0</v>
      </c>
      <c r="AZ222" s="91">
        <f>AX222-AV222</f>
        <v>-2</v>
      </c>
      <c r="BA222" s="95" t="s">
        <v>217</v>
      </c>
      <c r="BB222" s="91">
        <f t="shared" si="77"/>
        <v>0</v>
      </c>
      <c r="BC222" s="91">
        <v>4</v>
      </c>
      <c r="BD222" s="91">
        <v>6</v>
      </c>
      <c r="BE222" s="91">
        <v>11</v>
      </c>
      <c r="BF222" s="91">
        <v>289.94</v>
      </c>
      <c r="BG222" s="91">
        <f>BE222-BC222</f>
        <v>7</v>
      </c>
      <c r="BH222" s="95" t="s">
        <v>216</v>
      </c>
      <c r="BI222" s="91">
        <f>BF222*0.06</f>
        <v>17.3964</v>
      </c>
      <c r="BJ222" s="91"/>
      <c r="BK222" s="101">
        <f>ROUND(L222+S222+Z222+AG222+AN222+AU222+BB222+BI222,0)</f>
        <v>226</v>
      </c>
      <c r="BL222" s="91"/>
    </row>
    <row r="223" s="159" customFormat="1" customHeight="1" spans="1:64">
      <c r="A223" s="91">
        <v>12184</v>
      </c>
      <c r="B223" s="91" t="s">
        <v>570</v>
      </c>
      <c r="C223" s="91">
        <v>746</v>
      </c>
      <c r="D223" s="91" t="s">
        <v>236</v>
      </c>
      <c r="E223" s="91" t="s">
        <v>220</v>
      </c>
      <c r="F223" s="91">
        <v>49</v>
      </c>
      <c r="G223" s="91">
        <v>60</v>
      </c>
      <c r="H223" s="91">
        <v>96</v>
      </c>
      <c r="I223" s="91">
        <v>2474.15</v>
      </c>
      <c r="J223" s="91">
        <f>H223-F223</f>
        <v>47</v>
      </c>
      <c r="K223" s="95" t="s">
        <v>216</v>
      </c>
      <c r="L223" s="91">
        <f>I223*0.06</f>
        <v>148.449</v>
      </c>
      <c r="M223" s="91">
        <v>42</v>
      </c>
      <c r="N223" s="91">
        <v>49</v>
      </c>
      <c r="O223" s="91">
        <v>44</v>
      </c>
      <c r="P223" s="91">
        <v>1050.86</v>
      </c>
      <c r="Q223" s="91">
        <f>O223-M223</f>
        <v>2</v>
      </c>
      <c r="R223" s="95" t="s">
        <v>221</v>
      </c>
      <c r="S223" s="91">
        <f>P223*0.06</f>
        <v>63.0516</v>
      </c>
      <c r="T223" s="91">
        <v>100</v>
      </c>
      <c r="U223" s="91">
        <v>121</v>
      </c>
      <c r="V223" s="91">
        <v>102</v>
      </c>
      <c r="W223" s="91">
        <v>9426.61</v>
      </c>
      <c r="X223" s="91">
        <f>V223-T223</f>
        <v>2</v>
      </c>
      <c r="Y223" s="95" t="s">
        <v>221</v>
      </c>
      <c r="Z223" s="91">
        <f>W223*0.05</f>
        <v>471.3305</v>
      </c>
      <c r="AA223" s="91">
        <v>12</v>
      </c>
      <c r="AB223" s="91">
        <v>14</v>
      </c>
      <c r="AC223" s="91">
        <v>21</v>
      </c>
      <c r="AD223" s="91">
        <v>662.65</v>
      </c>
      <c r="AE223" s="91">
        <f>AC223-AA223</f>
        <v>9</v>
      </c>
      <c r="AF223" s="95" t="s">
        <v>216</v>
      </c>
      <c r="AG223" s="91">
        <f>AD223*0.08</f>
        <v>53.012</v>
      </c>
      <c r="AH223" s="91">
        <v>15</v>
      </c>
      <c r="AI223" s="91">
        <v>18</v>
      </c>
      <c r="AJ223" s="91">
        <v>0</v>
      </c>
      <c r="AK223" s="91">
        <v>0</v>
      </c>
      <c r="AL223" s="91">
        <f>AJ223-AH223</f>
        <v>-15</v>
      </c>
      <c r="AM223" s="95" t="s">
        <v>217</v>
      </c>
      <c r="AN223" s="91">
        <f t="shared" ref="AN223:AN228" si="78">AK223*0.05</f>
        <v>0</v>
      </c>
      <c r="AO223" s="91">
        <v>14</v>
      </c>
      <c r="AP223" s="91">
        <v>17</v>
      </c>
      <c r="AQ223" s="91">
        <v>25</v>
      </c>
      <c r="AR223" s="91">
        <v>426.01</v>
      </c>
      <c r="AS223" s="91">
        <f>AQ223-AO223</f>
        <v>11</v>
      </c>
      <c r="AT223" s="95" t="s">
        <v>216</v>
      </c>
      <c r="AU223" s="91">
        <f>AR223*0.08</f>
        <v>34.0808</v>
      </c>
      <c r="AV223" s="91">
        <v>6</v>
      </c>
      <c r="AW223" s="91">
        <v>8</v>
      </c>
      <c r="AX223" s="91">
        <v>0</v>
      </c>
      <c r="AY223" s="91">
        <v>0</v>
      </c>
      <c r="AZ223" s="91">
        <f>AX223-AV223</f>
        <v>-6</v>
      </c>
      <c r="BA223" s="95" t="s">
        <v>217</v>
      </c>
      <c r="BB223" s="91">
        <f t="shared" si="77"/>
        <v>0</v>
      </c>
      <c r="BC223" s="91">
        <v>12</v>
      </c>
      <c r="BD223" s="91">
        <v>14</v>
      </c>
      <c r="BE223" s="91">
        <v>24</v>
      </c>
      <c r="BF223" s="91">
        <v>700.78</v>
      </c>
      <c r="BG223" s="91">
        <f>BE223-BC223</f>
        <v>12</v>
      </c>
      <c r="BH223" s="95" t="s">
        <v>216</v>
      </c>
      <c r="BI223" s="91">
        <f>BF223*0.06</f>
        <v>42.0468</v>
      </c>
      <c r="BJ223" s="91"/>
      <c r="BK223" s="101">
        <f>ROUND(L223+S223+Z223+AG223+AN223+AU223+BB223+BI223,0)</f>
        <v>812</v>
      </c>
      <c r="BL223" s="91"/>
    </row>
    <row r="224" s="159" customFormat="1" customHeight="1" spans="1:64">
      <c r="A224" s="91">
        <v>12185</v>
      </c>
      <c r="B224" s="91" t="s">
        <v>571</v>
      </c>
      <c r="C224" s="91">
        <v>116773</v>
      </c>
      <c r="D224" s="91" t="s">
        <v>572</v>
      </c>
      <c r="E224" s="91" t="s">
        <v>215</v>
      </c>
      <c r="F224" s="91">
        <v>22</v>
      </c>
      <c r="G224" s="91">
        <v>27</v>
      </c>
      <c r="H224" s="91">
        <v>27</v>
      </c>
      <c r="I224" s="91">
        <v>673.41</v>
      </c>
      <c r="J224" s="91">
        <f>H224-F224</f>
        <v>5</v>
      </c>
      <c r="K224" s="95" t="s">
        <v>216</v>
      </c>
      <c r="L224" s="91">
        <f>I224*0.06</f>
        <v>40.4046</v>
      </c>
      <c r="M224" s="91">
        <v>14</v>
      </c>
      <c r="N224" s="91">
        <v>17</v>
      </c>
      <c r="O224" s="91">
        <v>8</v>
      </c>
      <c r="P224" s="91">
        <v>185.35</v>
      </c>
      <c r="Q224" s="91">
        <f>O224-M224</f>
        <v>-6</v>
      </c>
      <c r="R224" s="95" t="s">
        <v>217</v>
      </c>
      <c r="S224" s="91">
        <f>P224*0.05</f>
        <v>9.2675</v>
      </c>
      <c r="T224" s="91">
        <v>15</v>
      </c>
      <c r="U224" s="91">
        <v>19</v>
      </c>
      <c r="V224" s="91">
        <v>8</v>
      </c>
      <c r="W224" s="91">
        <v>742</v>
      </c>
      <c r="X224" s="91">
        <f>V224-T224</f>
        <v>-7</v>
      </c>
      <c r="Y224" s="95" t="s">
        <v>217</v>
      </c>
      <c r="Z224" s="91">
        <f>W224*0.04</f>
        <v>29.68</v>
      </c>
      <c r="AA224" s="91">
        <v>4</v>
      </c>
      <c r="AB224" s="91">
        <v>5</v>
      </c>
      <c r="AC224" s="91">
        <v>1</v>
      </c>
      <c r="AD224" s="91">
        <v>39</v>
      </c>
      <c r="AE224" s="91">
        <f>AC224-AA224</f>
        <v>-3</v>
      </c>
      <c r="AF224" s="95" t="s">
        <v>217</v>
      </c>
      <c r="AG224" s="91">
        <f>AD224*0.05</f>
        <v>1.95</v>
      </c>
      <c r="AH224" s="91">
        <v>3</v>
      </c>
      <c r="AI224" s="91">
        <v>4</v>
      </c>
      <c r="AJ224" s="91">
        <v>0</v>
      </c>
      <c r="AK224" s="91">
        <v>0</v>
      </c>
      <c r="AL224" s="91">
        <f>AJ224-AH224</f>
        <v>-3</v>
      </c>
      <c r="AM224" s="95" t="s">
        <v>217</v>
      </c>
      <c r="AN224" s="91">
        <f t="shared" si="78"/>
        <v>0</v>
      </c>
      <c r="AO224" s="91">
        <v>10</v>
      </c>
      <c r="AP224" s="91">
        <v>13</v>
      </c>
      <c r="AQ224" s="91">
        <v>0</v>
      </c>
      <c r="AR224" s="91">
        <v>0</v>
      </c>
      <c r="AS224" s="91">
        <f>AQ224-AO224</f>
        <v>-10</v>
      </c>
      <c r="AT224" s="95" t="s">
        <v>217</v>
      </c>
      <c r="AU224" s="91">
        <f>AR224*0.05</f>
        <v>0</v>
      </c>
      <c r="AV224" s="91">
        <v>2</v>
      </c>
      <c r="AW224" s="91">
        <v>3</v>
      </c>
      <c r="AX224" s="91">
        <v>0</v>
      </c>
      <c r="AY224" s="91">
        <v>0</v>
      </c>
      <c r="AZ224" s="91">
        <f>AX224-AV224</f>
        <v>-2</v>
      </c>
      <c r="BA224" s="95" t="s">
        <v>217</v>
      </c>
      <c r="BB224" s="91">
        <f t="shared" si="77"/>
        <v>0</v>
      </c>
      <c r="BC224" s="91">
        <v>4</v>
      </c>
      <c r="BD224" s="91">
        <v>6</v>
      </c>
      <c r="BE224" s="91">
        <v>9</v>
      </c>
      <c r="BF224" s="91">
        <v>224.6</v>
      </c>
      <c r="BG224" s="91">
        <f>BE224-BC224</f>
        <v>5</v>
      </c>
      <c r="BH224" s="95" t="s">
        <v>216</v>
      </c>
      <c r="BI224" s="91">
        <f>BF224*0.06</f>
        <v>13.476</v>
      </c>
      <c r="BJ224" s="91"/>
      <c r="BK224" s="101">
        <f>ROUND(L224+S224+Z224+AG224+AN224+AU224+BB224+BI224,0)</f>
        <v>95</v>
      </c>
      <c r="BL224" s="91"/>
    </row>
    <row r="225" s="159" customFormat="1" customHeight="1" spans="1:64">
      <c r="A225" s="91">
        <v>999067</v>
      </c>
      <c r="B225" s="91" t="s">
        <v>573</v>
      </c>
      <c r="C225" s="91">
        <v>106066</v>
      </c>
      <c r="D225" s="91" t="s">
        <v>424</v>
      </c>
      <c r="E225" s="91" t="s">
        <v>220</v>
      </c>
      <c r="F225" s="91">
        <v>16</v>
      </c>
      <c r="G225" s="91">
        <v>19</v>
      </c>
      <c r="H225" s="91">
        <v>63</v>
      </c>
      <c r="I225" s="91">
        <v>1778.28</v>
      </c>
      <c r="J225" s="91">
        <f>H225-F225</f>
        <v>47</v>
      </c>
      <c r="K225" s="95" t="s">
        <v>216</v>
      </c>
      <c r="L225" s="91">
        <f>I225*0.06</f>
        <v>106.6968</v>
      </c>
      <c r="M225" s="91">
        <v>14</v>
      </c>
      <c r="N225" s="91">
        <v>17</v>
      </c>
      <c r="O225" s="91">
        <v>39</v>
      </c>
      <c r="P225" s="91">
        <v>998.05</v>
      </c>
      <c r="Q225" s="91">
        <f>O225-M225</f>
        <v>25</v>
      </c>
      <c r="R225" s="95" t="s">
        <v>216</v>
      </c>
      <c r="S225" s="91">
        <f>P225*0.07</f>
        <v>69.8635</v>
      </c>
      <c r="T225" s="91">
        <v>12</v>
      </c>
      <c r="U225" s="91">
        <v>14</v>
      </c>
      <c r="V225" s="91">
        <v>27</v>
      </c>
      <c r="W225" s="91">
        <v>1830.45</v>
      </c>
      <c r="X225" s="91">
        <f>V225-T225</f>
        <v>15</v>
      </c>
      <c r="Y225" s="95" t="s">
        <v>216</v>
      </c>
      <c r="Z225" s="91">
        <f>W225*0.06</f>
        <v>109.827</v>
      </c>
      <c r="AA225" s="91">
        <v>4</v>
      </c>
      <c r="AB225" s="91">
        <v>4</v>
      </c>
      <c r="AC225" s="91">
        <v>14</v>
      </c>
      <c r="AD225" s="91">
        <v>516</v>
      </c>
      <c r="AE225" s="91">
        <f>AC225-AA225</f>
        <v>10</v>
      </c>
      <c r="AF225" s="95" t="s">
        <v>216</v>
      </c>
      <c r="AG225" s="91">
        <f>AD225*0.08</f>
        <v>41.28</v>
      </c>
      <c r="AH225" s="91">
        <v>4</v>
      </c>
      <c r="AI225" s="91">
        <v>4</v>
      </c>
      <c r="AJ225" s="91">
        <v>0</v>
      </c>
      <c r="AK225" s="91">
        <v>0</v>
      </c>
      <c r="AL225" s="91">
        <f>AJ225-AH225</f>
        <v>-4</v>
      </c>
      <c r="AM225" s="95" t="s">
        <v>217</v>
      </c>
      <c r="AN225" s="91">
        <f t="shared" si="78"/>
        <v>0</v>
      </c>
      <c r="AO225" s="91">
        <v>4</v>
      </c>
      <c r="AP225" s="91">
        <v>4</v>
      </c>
      <c r="AQ225" s="91">
        <v>11</v>
      </c>
      <c r="AR225" s="91">
        <v>192.28</v>
      </c>
      <c r="AS225" s="91">
        <f>AQ225-AO225</f>
        <v>7</v>
      </c>
      <c r="AT225" s="95" t="s">
        <v>216</v>
      </c>
      <c r="AU225" s="91">
        <f>AR225*0.08</f>
        <v>15.3824</v>
      </c>
      <c r="AV225" s="91">
        <v>2</v>
      </c>
      <c r="AW225" s="91">
        <v>2</v>
      </c>
      <c r="AX225" s="91">
        <v>0</v>
      </c>
      <c r="AY225" s="91">
        <v>0</v>
      </c>
      <c r="AZ225" s="91">
        <f>AX225-AV225</f>
        <v>-2</v>
      </c>
      <c r="BA225" s="95" t="s">
        <v>217</v>
      </c>
      <c r="BB225" s="91">
        <f t="shared" si="77"/>
        <v>0</v>
      </c>
      <c r="BC225" s="91">
        <v>4</v>
      </c>
      <c r="BD225" s="91">
        <v>5</v>
      </c>
      <c r="BE225" s="91">
        <v>33</v>
      </c>
      <c r="BF225" s="91">
        <v>946.13</v>
      </c>
      <c r="BG225" s="91">
        <f>BE225-BC225</f>
        <v>29</v>
      </c>
      <c r="BH225" s="95" t="s">
        <v>216</v>
      </c>
      <c r="BI225" s="91">
        <f>BF225*0.06</f>
        <v>56.7678</v>
      </c>
      <c r="BJ225" s="91"/>
      <c r="BK225" s="101">
        <f>ROUND(L225+S225+Z225+AG225+AN225+AU225+BB225+BI225,0)</f>
        <v>400</v>
      </c>
      <c r="BL225" s="91"/>
    </row>
    <row r="226" s="159" customFormat="1" customHeight="1" spans="1:64">
      <c r="A226" s="91">
        <v>12048</v>
      </c>
      <c r="B226" s="91" t="s">
        <v>574</v>
      </c>
      <c r="C226" s="91">
        <v>104430</v>
      </c>
      <c r="D226" s="91" t="s">
        <v>530</v>
      </c>
      <c r="E226" s="91" t="s">
        <v>220</v>
      </c>
      <c r="F226" s="91">
        <v>40</v>
      </c>
      <c r="G226" s="91">
        <v>48</v>
      </c>
      <c r="H226" s="91">
        <v>32</v>
      </c>
      <c r="I226" s="91">
        <v>827.14</v>
      </c>
      <c r="J226" s="91">
        <f>H226-F226</f>
        <v>-8</v>
      </c>
      <c r="K226" s="95" t="s">
        <v>217</v>
      </c>
      <c r="L226" s="91">
        <f>I226*0.04</f>
        <v>33.0856</v>
      </c>
      <c r="M226" s="91">
        <v>40</v>
      </c>
      <c r="N226" s="91">
        <v>48</v>
      </c>
      <c r="O226" s="91">
        <v>22</v>
      </c>
      <c r="P226" s="91">
        <v>721.59</v>
      </c>
      <c r="Q226" s="91">
        <f>O226-M226</f>
        <v>-18</v>
      </c>
      <c r="R226" s="95" t="s">
        <v>217</v>
      </c>
      <c r="S226" s="91">
        <f>P226*0.05</f>
        <v>36.0795</v>
      </c>
      <c r="T226" s="91">
        <v>26</v>
      </c>
      <c r="U226" s="91">
        <v>31</v>
      </c>
      <c r="V226" s="91">
        <v>14</v>
      </c>
      <c r="W226" s="91">
        <v>1312.89</v>
      </c>
      <c r="X226" s="91">
        <f>V226-T226</f>
        <v>-12</v>
      </c>
      <c r="Y226" s="95" t="s">
        <v>217</v>
      </c>
      <c r="Z226" s="91">
        <f>W226*0.04</f>
        <v>52.5156</v>
      </c>
      <c r="AA226" s="91">
        <v>8</v>
      </c>
      <c r="AB226" s="91">
        <v>10</v>
      </c>
      <c r="AC226" s="91">
        <v>1</v>
      </c>
      <c r="AD226" s="91">
        <v>17.04</v>
      </c>
      <c r="AE226" s="91">
        <f>AC226-AA226</f>
        <v>-7</v>
      </c>
      <c r="AF226" s="95" t="s">
        <v>217</v>
      </c>
      <c r="AG226" s="91">
        <f>AD226*0.05</f>
        <v>0.852</v>
      </c>
      <c r="AH226" s="91">
        <v>9</v>
      </c>
      <c r="AI226" s="91">
        <v>10</v>
      </c>
      <c r="AJ226" s="91">
        <v>0</v>
      </c>
      <c r="AK226" s="91">
        <v>0</v>
      </c>
      <c r="AL226" s="91">
        <f>AJ226-AH226</f>
        <v>-9</v>
      </c>
      <c r="AM226" s="95" t="s">
        <v>217</v>
      </c>
      <c r="AN226" s="91">
        <f t="shared" si="78"/>
        <v>0</v>
      </c>
      <c r="AO226" s="91">
        <v>17</v>
      </c>
      <c r="AP226" s="91">
        <v>19</v>
      </c>
      <c r="AQ226" s="91">
        <v>7</v>
      </c>
      <c r="AR226" s="91">
        <v>114.17</v>
      </c>
      <c r="AS226" s="91">
        <f>AQ226-AO226</f>
        <v>-10</v>
      </c>
      <c r="AT226" s="95" t="s">
        <v>217</v>
      </c>
      <c r="AU226" s="91">
        <f>AR226*0.05</f>
        <v>5.7085</v>
      </c>
      <c r="AV226" s="91">
        <v>4</v>
      </c>
      <c r="AW226" s="91">
        <v>4</v>
      </c>
      <c r="AX226" s="91">
        <v>1</v>
      </c>
      <c r="AY226" s="91">
        <v>74.74</v>
      </c>
      <c r="AZ226" s="91">
        <f>AX226-AV226</f>
        <v>-3</v>
      </c>
      <c r="BA226" s="95" t="s">
        <v>217</v>
      </c>
      <c r="BB226" s="91">
        <f t="shared" si="77"/>
        <v>3.737</v>
      </c>
      <c r="BC226" s="91">
        <v>10</v>
      </c>
      <c r="BD226" s="91">
        <v>12</v>
      </c>
      <c r="BE226" s="91">
        <v>7</v>
      </c>
      <c r="BF226" s="91">
        <v>206.3</v>
      </c>
      <c r="BG226" s="91">
        <f>BE226-BC226</f>
        <v>-3</v>
      </c>
      <c r="BH226" s="95" t="s">
        <v>217</v>
      </c>
      <c r="BI226" s="91">
        <f>BF226*0.04</f>
        <v>8.252</v>
      </c>
      <c r="BJ226" s="91">
        <f>BG226*1</f>
        <v>-3</v>
      </c>
      <c r="BK226" s="101">
        <f>ROUND(L226+S226+Z226+AG226+AN226+AU226+BB226+BI226,0)</f>
        <v>140</v>
      </c>
      <c r="BL226" s="91">
        <f>BJ226</f>
        <v>-3</v>
      </c>
    </row>
    <row r="227" s="159" customFormat="1" customHeight="1" spans="1:64">
      <c r="A227" s="91">
        <v>12052</v>
      </c>
      <c r="B227" s="91" t="s">
        <v>575</v>
      </c>
      <c r="C227" s="91">
        <v>359</v>
      </c>
      <c r="D227" s="91" t="s">
        <v>279</v>
      </c>
      <c r="E227" s="91" t="s">
        <v>220</v>
      </c>
      <c r="F227" s="91">
        <v>47</v>
      </c>
      <c r="G227" s="91">
        <v>56</v>
      </c>
      <c r="H227" s="91">
        <v>40</v>
      </c>
      <c r="I227" s="91">
        <v>1017.32</v>
      </c>
      <c r="J227" s="91">
        <f>H227-F227</f>
        <v>-7</v>
      </c>
      <c r="K227" s="95" t="s">
        <v>217</v>
      </c>
      <c r="L227" s="91">
        <f>I227*0.04</f>
        <v>40.6928</v>
      </c>
      <c r="M227" s="91">
        <v>37</v>
      </c>
      <c r="N227" s="91">
        <v>44</v>
      </c>
      <c r="O227" s="91">
        <v>37</v>
      </c>
      <c r="P227" s="91">
        <v>1235.2</v>
      </c>
      <c r="Q227" s="91">
        <f>O227-M227</f>
        <v>0</v>
      </c>
      <c r="R227" s="95" t="s">
        <v>221</v>
      </c>
      <c r="S227" s="91">
        <f>P227*0.06</f>
        <v>74.112</v>
      </c>
      <c r="T227" s="91">
        <v>51</v>
      </c>
      <c r="U227" s="91">
        <v>62</v>
      </c>
      <c r="V227" s="91">
        <v>42</v>
      </c>
      <c r="W227" s="91">
        <v>3943.54</v>
      </c>
      <c r="X227" s="91">
        <f>V227-T227</f>
        <v>-9</v>
      </c>
      <c r="Y227" s="95" t="s">
        <v>217</v>
      </c>
      <c r="Z227" s="91">
        <f>W227*0.04</f>
        <v>157.7416</v>
      </c>
      <c r="AA227" s="91">
        <v>15</v>
      </c>
      <c r="AB227" s="91">
        <v>17</v>
      </c>
      <c r="AC227" s="91">
        <v>0</v>
      </c>
      <c r="AD227" s="91">
        <v>0</v>
      </c>
      <c r="AE227" s="91">
        <f>AC227-AA227</f>
        <v>-15</v>
      </c>
      <c r="AF227" s="95" t="s">
        <v>217</v>
      </c>
      <c r="AG227" s="91">
        <f>AD227*0.05</f>
        <v>0</v>
      </c>
      <c r="AH227" s="91">
        <v>15</v>
      </c>
      <c r="AI227" s="91">
        <v>18</v>
      </c>
      <c r="AJ227" s="91">
        <v>1</v>
      </c>
      <c r="AK227" s="91">
        <v>29.9</v>
      </c>
      <c r="AL227" s="91">
        <f>AJ227-AH227</f>
        <v>-14</v>
      </c>
      <c r="AM227" s="95" t="s">
        <v>217</v>
      </c>
      <c r="AN227" s="91">
        <f t="shared" si="78"/>
        <v>1.495</v>
      </c>
      <c r="AO227" s="91">
        <v>15</v>
      </c>
      <c r="AP227" s="91">
        <v>18</v>
      </c>
      <c r="AQ227" s="91">
        <v>5</v>
      </c>
      <c r="AR227" s="91">
        <v>98.7</v>
      </c>
      <c r="AS227" s="91">
        <f>AQ227-AO227</f>
        <v>-10</v>
      </c>
      <c r="AT227" s="95" t="s">
        <v>217</v>
      </c>
      <c r="AU227" s="91">
        <f>AR227*0.05</f>
        <v>4.935</v>
      </c>
      <c r="AV227" s="91">
        <v>6</v>
      </c>
      <c r="AW227" s="91">
        <v>8</v>
      </c>
      <c r="AX227" s="91">
        <v>5</v>
      </c>
      <c r="AY227" s="91">
        <v>0.19</v>
      </c>
      <c r="AZ227" s="91">
        <f>AX227-AV227</f>
        <v>-1</v>
      </c>
      <c r="BA227" s="95" t="s">
        <v>217</v>
      </c>
      <c r="BB227" s="91">
        <f t="shared" si="77"/>
        <v>0.0095</v>
      </c>
      <c r="BC227" s="91">
        <v>17</v>
      </c>
      <c r="BD227" s="91">
        <v>19</v>
      </c>
      <c r="BE227" s="91">
        <v>25</v>
      </c>
      <c r="BF227" s="91">
        <v>623.32</v>
      </c>
      <c r="BG227" s="91">
        <f>BE227-BC227</f>
        <v>8</v>
      </c>
      <c r="BH227" s="95" t="s">
        <v>216</v>
      </c>
      <c r="BI227" s="91">
        <f>BF227*0.06</f>
        <v>37.3992</v>
      </c>
      <c r="BJ227" s="91"/>
      <c r="BK227" s="101">
        <f>ROUND(L227+S227+Z227+AG227+AN227+AU227+BB227+BI227,0)</f>
        <v>316</v>
      </c>
      <c r="BL227" s="91"/>
    </row>
    <row r="228" s="159" customFormat="1" customHeight="1" spans="1:64">
      <c r="A228" s="91">
        <v>998831</v>
      </c>
      <c r="B228" s="91" t="s">
        <v>576</v>
      </c>
      <c r="C228" s="91">
        <v>106066</v>
      </c>
      <c r="D228" s="91" t="s">
        <v>424</v>
      </c>
      <c r="E228" s="91" t="s">
        <v>220</v>
      </c>
      <c r="F228" s="91">
        <v>16</v>
      </c>
      <c r="G228" s="91">
        <v>19</v>
      </c>
      <c r="H228" s="91">
        <v>53</v>
      </c>
      <c r="I228" s="91">
        <v>1458.61</v>
      </c>
      <c r="J228" s="91">
        <f>H228-F228</f>
        <v>37</v>
      </c>
      <c r="K228" s="95" t="s">
        <v>216</v>
      </c>
      <c r="L228" s="91">
        <f>I228*0.06</f>
        <v>87.5166</v>
      </c>
      <c r="M228" s="91">
        <v>14</v>
      </c>
      <c r="N228" s="91">
        <v>17</v>
      </c>
      <c r="O228" s="91">
        <v>30</v>
      </c>
      <c r="P228" s="91">
        <v>686.16</v>
      </c>
      <c r="Q228" s="91">
        <f>O228-M228</f>
        <v>16</v>
      </c>
      <c r="R228" s="95" t="s">
        <v>216</v>
      </c>
      <c r="S228" s="91">
        <f>P228*0.07</f>
        <v>48.0312</v>
      </c>
      <c r="T228" s="91">
        <v>12</v>
      </c>
      <c r="U228" s="91">
        <v>14</v>
      </c>
      <c r="V228" s="91">
        <v>16</v>
      </c>
      <c r="W228" s="91">
        <v>815.3</v>
      </c>
      <c r="X228" s="91">
        <f>V228-T228</f>
        <v>4</v>
      </c>
      <c r="Y228" s="95" t="s">
        <v>216</v>
      </c>
      <c r="Z228" s="91">
        <f>W228*0.06</f>
        <v>48.918</v>
      </c>
      <c r="AA228" s="91">
        <v>3</v>
      </c>
      <c r="AB228" s="91">
        <v>4</v>
      </c>
      <c r="AC228" s="91">
        <v>6</v>
      </c>
      <c r="AD228" s="91">
        <v>215</v>
      </c>
      <c r="AE228" s="91">
        <f>AC228-AA228</f>
        <v>3</v>
      </c>
      <c r="AF228" s="95" t="s">
        <v>216</v>
      </c>
      <c r="AG228" s="91">
        <f>AD228*0.08</f>
        <v>17.2</v>
      </c>
      <c r="AH228" s="91">
        <v>3</v>
      </c>
      <c r="AI228" s="91">
        <v>4</v>
      </c>
      <c r="AJ228" s="91">
        <v>1</v>
      </c>
      <c r="AK228" s="91">
        <v>29.9</v>
      </c>
      <c r="AL228" s="91">
        <f>AJ228-AH228</f>
        <v>-2</v>
      </c>
      <c r="AM228" s="95" t="s">
        <v>217</v>
      </c>
      <c r="AN228" s="91">
        <f t="shared" si="78"/>
        <v>1.495</v>
      </c>
      <c r="AO228" s="91">
        <v>3</v>
      </c>
      <c r="AP228" s="91">
        <v>4</v>
      </c>
      <c r="AQ228" s="91">
        <v>3</v>
      </c>
      <c r="AR228" s="91">
        <v>15.79</v>
      </c>
      <c r="AS228" s="91">
        <f>AQ228-AO228</f>
        <v>0</v>
      </c>
      <c r="AT228" s="95" t="s">
        <v>221</v>
      </c>
      <c r="AU228" s="91">
        <f>AR228*0.06</f>
        <v>0.9474</v>
      </c>
      <c r="AV228" s="91">
        <v>1</v>
      </c>
      <c r="AW228" s="91">
        <v>2</v>
      </c>
      <c r="AX228" s="91">
        <v>0</v>
      </c>
      <c r="AY228" s="91">
        <v>0</v>
      </c>
      <c r="AZ228" s="91">
        <f>AX228-AV228</f>
        <v>-1</v>
      </c>
      <c r="BA228" s="95" t="s">
        <v>217</v>
      </c>
      <c r="BB228" s="91">
        <f t="shared" si="77"/>
        <v>0</v>
      </c>
      <c r="BC228" s="91">
        <v>4</v>
      </c>
      <c r="BD228" s="91">
        <v>4</v>
      </c>
      <c r="BE228" s="91">
        <v>14</v>
      </c>
      <c r="BF228" s="91">
        <v>385</v>
      </c>
      <c r="BG228" s="91">
        <f>BE228-BC228</f>
        <v>10</v>
      </c>
      <c r="BH228" s="95" t="s">
        <v>216</v>
      </c>
      <c r="BI228" s="91">
        <f>BF228*0.06</f>
        <v>23.1</v>
      </c>
      <c r="BJ228" s="91"/>
      <c r="BK228" s="101">
        <f>ROUND(L228+S228+Z228+AG228+AN228+AU228+BB228+BI228,0)</f>
        <v>227</v>
      </c>
      <c r="BL228" s="91"/>
    </row>
    <row r="229" s="159" customFormat="1" customHeight="1" spans="1:64">
      <c r="A229" s="91">
        <v>998835</v>
      </c>
      <c r="B229" s="91" t="s">
        <v>577</v>
      </c>
      <c r="C229" s="91">
        <v>106066</v>
      </c>
      <c r="D229" s="91" t="s">
        <v>424</v>
      </c>
      <c r="E229" s="91" t="s">
        <v>220</v>
      </c>
      <c r="F229" s="91">
        <v>16</v>
      </c>
      <c r="G229" s="91">
        <v>20</v>
      </c>
      <c r="H229" s="91">
        <v>35</v>
      </c>
      <c r="I229" s="91">
        <v>944.98</v>
      </c>
      <c r="J229" s="91">
        <f>H229-F229</f>
        <v>19</v>
      </c>
      <c r="K229" s="95" t="s">
        <v>216</v>
      </c>
      <c r="L229" s="91">
        <f>I229*0.06</f>
        <v>56.6988</v>
      </c>
      <c r="M229" s="91">
        <v>14</v>
      </c>
      <c r="N229" s="91">
        <v>17</v>
      </c>
      <c r="O229" s="91">
        <v>10</v>
      </c>
      <c r="P229" s="91">
        <v>436</v>
      </c>
      <c r="Q229" s="91">
        <f>O229-M229</f>
        <v>-4</v>
      </c>
      <c r="R229" s="95" t="s">
        <v>217</v>
      </c>
      <c r="S229" s="91">
        <f>P229*0.05</f>
        <v>21.8</v>
      </c>
      <c r="T229" s="91">
        <v>12</v>
      </c>
      <c r="U229" s="91">
        <v>15</v>
      </c>
      <c r="V229" s="91">
        <v>13</v>
      </c>
      <c r="W229" s="91">
        <v>1244.03</v>
      </c>
      <c r="X229" s="91">
        <f>V229-T229</f>
        <v>1</v>
      </c>
      <c r="Y229" s="95" t="s">
        <v>221</v>
      </c>
      <c r="Z229" s="91">
        <f>W229*0.05</f>
        <v>62.2015</v>
      </c>
      <c r="AA229" s="91">
        <v>4</v>
      </c>
      <c r="AB229" s="91">
        <v>5</v>
      </c>
      <c r="AC229" s="91">
        <v>1</v>
      </c>
      <c r="AD229" s="91">
        <v>43</v>
      </c>
      <c r="AE229" s="91">
        <f>AC229-AA229</f>
        <v>-3</v>
      </c>
      <c r="AF229" s="95" t="s">
        <v>217</v>
      </c>
      <c r="AG229" s="91">
        <f>AD229*0.05</f>
        <v>2.15</v>
      </c>
      <c r="AH229" s="91">
        <v>4</v>
      </c>
      <c r="AI229" s="91">
        <v>5</v>
      </c>
      <c r="AJ229" s="91">
        <v>7</v>
      </c>
      <c r="AK229" s="91">
        <v>149.5</v>
      </c>
      <c r="AL229" s="91">
        <f>AJ229-AH229</f>
        <v>3</v>
      </c>
      <c r="AM229" s="95" t="s">
        <v>216</v>
      </c>
      <c r="AN229" s="91">
        <f>AK229*0.07</f>
        <v>10.465</v>
      </c>
      <c r="AO229" s="91">
        <v>4</v>
      </c>
      <c r="AP229" s="91">
        <v>5</v>
      </c>
      <c r="AQ229" s="91">
        <v>0</v>
      </c>
      <c r="AR229" s="91">
        <v>0</v>
      </c>
      <c r="AS229" s="91">
        <f>AQ229-AO229</f>
        <v>-4</v>
      </c>
      <c r="AT229" s="95" t="s">
        <v>217</v>
      </c>
      <c r="AU229" s="91">
        <f>AR229*0.05</f>
        <v>0</v>
      </c>
      <c r="AV229" s="91">
        <v>2</v>
      </c>
      <c r="AW229" s="91">
        <v>2</v>
      </c>
      <c r="AX229" s="91">
        <v>0</v>
      </c>
      <c r="AY229" s="91">
        <v>0</v>
      </c>
      <c r="AZ229" s="91">
        <f>AX229-AV229</f>
        <v>-2</v>
      </c>
      <c r="BA229" s="95" t="s">
        <v>217</v>
      </c>
      <c r="BB229" s="91">
        <f t="shared" si="77"/>
        <v>0</v>
      </c>
      <c r="BC229" s="91">
        <v>4</v>
      </c>
      <c r="BD229" s="91">
        <v>5</v>
      </c>
      <c r="BE229" s="91">
        <v>1</v>
      </c>
      <c r="BF229" s="91">
        <v>29.61</v>
      </c>
      <c r="BG229" s="91">
        <f>BE229-BC229</f>
        <v>-3</v>
      </c>
      <c r="BH229" s="95" t="s">
        <v>217</v>
      </c>
      <c r="BI229" s="91">
        <f>BF229*0.04</f>
        <v>1.1844</v>
      </c>
      <c r="BJ229" s="91">
        <f>BG229*1</f>
        <v>-3</v>
      </c>
      <c r="BK229" s="101">
        <f>ROUND(L229+S229+Z229+AG229+AN229+AU229+BB229+BI229,0)</f>
        <v>154</v>
      </c>
      <c r="BL229" s="91">
        <f>BJ229</f>
        <v>-3</v>
      </c>
    </row>
    <row r="230" s="159" customFormat="1" customHeight="1" spans="1:64">
      <c r="A230" s="91">
        <v>998837</v>
      </c>
      <c r="B230" s="91" t="s">
        <v>578</v>
      </c>
      <c r="C230" s="91">
        <v>106066</v>
      </c>
      <c r="D230" s="91" t="s">
        <v>424</v>
      </c>
      <c r="E230" s="91" t="s">
        <v>220</v>
      </c>
      <c r="F230" s="91">
        <v>16</v>
      </c>
      <c r="G230" s="91">
        <v>19</v>
      </c>
      <c r="H230" s="91">
        <v>61</v>
      </c>
      <c r="I230" s="91">
        <v>1638.07</v>
      </c>
      <c r="J230" s="91">
        <f>H230-F230</f>
        <v>45</v>
      </c>
      <c r="K230" s="95" t="s">
        <v>216</v>
      </c>
      <c r="L230" s="91">
        <f>I230*0.06</f>
        <v>98.2842</v>
      </c>
      <c r="M230" s="91">
        <v>14</v>
      </c>
      <c r="N230" s="91">
        <v>17</v>
      </c>
      <c r="O230" s="91">
        <v>33</v>
      </c>
      <c r="P230" s="91">
        <v>831.95</v>
      </c>
      <c r="Q230" s="91">
        <f>O230-M230</f>
        <v>19</v>
      </c>
      <c r="R230" s="95" t="s">
        <v>216</v>
      </c>
      <c r="S230" s="91">
        <f>P230*0.07</f>
        <v>58.2365</v>
      </c>
      <c r="T230" s="91">
        <v>12</v>
      </c>
      <c r="U230" s="91">
        <v>14</v>
      </c>
      <c r="V230" s="91">
        <v>20</v>
      </c>
      <c r="W230" s="91">
        <v>1599.49</v>
      </c>
      <c r="X230" s="91">
        <f>V230-T230</f>
        <v>8</v>
      </c>
      <c r="Y230" s="95" t="s">
        <v>216</v>
      </c>
      <c r="Z230" s="91">
        <f>W230*0.06</f>
        <v>95.9694</v>
      </c>
      <c r="AA230" s="91">
        <v>3</v>
      </c>
      <c r="AB230" s="91">
        <v>4</v>
      </c>
      <c r="AC230" s="91">
        <v>1</v>
      </c>
      <c r="AD230" s="91">
        <v>21</v>
      </c>
      <c r="AE230" s="91">
        <f>AC230-AA230</f>
        <v>-2</v>
      </c>
      <c r="AF230" s="95" t="s">
        <v>217</v>
      </c>
      <c r="AG230" s="91">
        <f>AD230*0.05</f>
        <v>1.05</v>
      </c>
      <c r="AH230" s="91">
        <v>3</v>
      </c>
      <c r="AI230" s="91">
        <v>4</v>
      </c>
      <c r="AJ230" s="91">
        <v>0</v>
      </c>
      <c r="AK230" s="91">
        <v>0</v>
      </c>
      <c r="AL230" s="91">
        <f>AJ230-AH230</f>
        <v>-3</v>
      </c>
      <c r="AM230" s="95" t="s">
        <v>217</v>
      </c>
      <c r="AN230" s="91">
        <f>AK230*0.05</f>
        <v>0</v>
      </c>
      <c r="AO230" s="91">
        <v>3</v>
      </c>
      <c r="AP230" s="91">
        <v>4</v>
      </c>
      <c r="AQ230" s="91">
        <v>7</v>
      </c>
      <c r="AR230" s="91">
        <v>138.01</v>
      </c>
      <c r="AS230" s="91">
        <f>AQ230-AO230</f>
        <v>4</v>
      </c>
      <c r="AT230" s="95" t="s">
        <v>216</v>
      </c>
      <c r="AU230" s="91">
        <f>AR230*0.08</f>
        <v>11.0408</v>
      </c>
      <c r="AV230" s="91">
        <v>1</v>
      </c>
      <c r="AW230" s="91">
        <v>2</v>
      </c>
      <c r="AX230" s="91">
        <v>0</v>
      </c>
      <c r="AY230" s="91">
        <v>0</v>
      </c>
      <c r="AZ230" s="91">
        <f>AX230-AV230</f>
        <v>-1</v>
      </c>
      <c r="BA230" s="95" t="s">
        <v>217</v>
      </c>
      <c r="BB230" s="91">
        <f t="shared" si="77"/>
        <v>0</v>
      </c>
      <c r="BC230" s="91">
        <v>4</v>
      </c>
      <c r="BD230" s="91">
        <v>4</v>
      </c>
      <c r="BE230" s="91">
        <v>27</v>
      </c>
      <c r="BF230" s="91">
        <v>771.9</v>
      </c>
      <c r="BG230" s="91">
        <f>BE230-BC230</f>
        <v>23</v>
      </c>
      <c r="BH230" s="95" t="s">
        <v>216</v>
      </c>
      <c r="BI230" s="91">
        <f>BF230*0.06</f>
        <v>46.314</v>
      </c>
      <c r="BJ230" s="91"/>
      <c r="BK230" s="101">
        <f>ROUND(L230+S230+Z230+AG230+AN230+AU230+BB230+BI230,0)</f>
        <v>311</v>
      </c>
      <c r="BL230" s="91"/>
    </row>
    <row r="231" s="159" customFormat="1" customHeight="1" spans="1:64">
      <c r="A231" s="91">
        <v>12094</v>
      </c>
      <c r="B231" s="91" t="s">
        <v>579</v>
      </c>
      <c r="C231" s="91">
        <v>107728</v>
      </c>
      <c r="D231" s="91" t="s">
        <v>489</v>
      </c>
      <c r="E231" s="91" t="s">
        <v>220</v>
      </c>
      <c r="F231" s="91">
        <v>31</v>
      </c>
      <c r="G231" s="91">
        <v>37</v>
      </c>
      <c r="H231" s="91">
        <v>54</v>
      </c>
      <c r="I231" s="91">
        <v>1475.08</v>
      </c>
      <c r="J231" s="91">
        <f t="shared" ref="J231:J255" si="79">H231-F231</f>
        <v>23</v>
      </c>
      <c r="K231" s="95" t="s">
        <v>216</v>
      </c>
      <c r="L231" s="91">
        <f>I231*0.06</f>
        <v>88.5048</v>
      </c>
      <c r="M231" s="91">
        <v>28</v>
      </c>
      <c r="N231" s="91">
        <v>34</v>
      </c>
      <c r="O231" s="91">
        <v>40</v>
      </c>
      <c r="P231" s="91">
        <v>1948.87</v>
      </c>
      <c r="Q231" s="91">
        <f t="shared" ref="Q231:Q255" si="80">O231-M231</f>
        <v>12</v>
      </c>
      <c r="R231" s="95" t="s">
        <v>216</v>
      </c>
      <c r="S231" s="91">
        <f>P231*0.07</f>
        <v>136.4209</v>
      </c>
      <c r="T231" s="91">
        <v>53</v>
      </c>
      <c r="U231" s="91">
        <v>64</v>
      </c>
      <c r="V231" s="91">
        <v>26</v>
      </c>
      <c r="W231" s="91">
        <v>2111.31</v>
      </c>
      <c r="X231" s="91">
        <f t="shared" ref="X231:X255" si="81">V231-T231</f>
        <v>-27</v>
      </c>
      <c r="Y231" s="95" t="s">
        <v>217</v>
      </c>
      <c r="Z231" s="91">
        <f>W231*0.04</f>
        <v>84.4524</v>
      </c>
      <c r="AA231" s="91">
        <v>9</v>
      </c>
      <c r="AB231" s="91">
        <v>11</v>
      </c>
      <c r="AC231" s="91">
        <v>8</v>
      </c>
      <c r="AD231" s="91">
        <v>258</v>
      </c>
      <c r="AE231" s="91">
        <f t="shared" ref="AE231:AE255" si="82">AC231-AA231</f>
        <v>-1</v>
      </c>
      <c r="AF231" s="95" t="s">
        <v>217</v>
      </c>
      <c r="AG231" s="91">
        <f>AD231*0.05</f>
        <v>12.9</v>
      </c>
      <c r="AH231" s="91">
        <v>12</v>
      </c>
      <c r="AI231" s="91">
        <v>14</v>
      </c>
      <c r="AJ231" s="91">
        <v>7</v>
      </c>
      <c r="AK231" s="91">
        <v>149.5</v>
      </c>
      <c r="AL231" s="91">
        <f t="shared" ref="AL231:AL255" si="83">AJ231-AH231</f>
        <v>-5</v>
      </c>
      <c r="AM231" s="95" t="s">
        <v>217</v>
      </c>
      <c r="AN231" s="91">
        <f>AK231*0.05</f>
        <v>7.475</v>
      </c>
      <c r="AO231" s="91">
        <v>12</v>
      </c>
      <c r="AP231" s="91">
        <v>15</v>
      </c>
      <c r="AQ231" s="91">
        <v>9</v>
      </c>
      <c r="AR231" s="91">
        <v>130.44</v>
      </c>
      <c r="AS231" s="91">
        <f t="shared" ref="AS231:AS255" si="84">AQ231-AO231</f>
        <v>-3</v>
      </c>
      <c r="AT231" s="95" t="s">
        <v>217</v>
      </c>
      <c r="AU231" s="91">
        <f>AR231*0.05</f>
        <v>6.522</v>
      </c>
      <c r="AV231" s="91">
        <v>4</v>
      </c>
      <c r="AW231" s="91">
        <v>5</v>
      </c>
      <c r="AX231" s="91">
        <v>2</v>
      </c>
      <c r="AY231" s="91">
        <v>198</v>
      </c>
      <c r="AZ231" s="91">
        <f t="shared" ref="AZ231:AZ255" si="85">AX231-AV231</f>
        <v>-2</v>
      </c>
      <c r="BA231" s="95" t="s">
        <v>217</v>
      </c>
      <c r="BB231" s="91">
        <f>AY231*0.05</f>
        <v>9.9</v>
      </c>
      <c r="BC231" s="91">
        <v>8</v>
      </c>
      <c r="BD231" s="91">
        <v>9</v>
      </c>
      <c r="BE231" s="91">
        <v>23</v>
      </c>
      <c r="BF231" s="91">
        <v>652.94</v>
      </c>
      <c r="BG231" s="91">
        <f t="shared" ref="BG231:BG255" si="86">BE231-BC231</f>
        <v>15</v>
      </c>
      <c r="BH231" s="95" t="s">
        <v>216</v>
      </c>
      <c r="BI231" s="91">
        <f t="shared" ref="BI231:BI236" si="87">BF231*0.06</f>
        <v>39.1764</v>
      </c>
      <c r="BJ231" s="91"/>
      <c r="BK231" s="101">
        <f t="shared" ref="BK231:BK255" si="88">ROUND(L231+S231+Z231+AG231+AN231+AU231+BB231+BI231,0)</f>
        <v>385</v>
      </c>
      <c r="BL231" s="91"/>
    </row>
    <row r="232" s="159" customFormat="1" customHeight="1" spans="1:64">
      <c r="A232" s="91">
        <v>12136</v>
      </c>
      <c r="B232" s="91" t="s">
        <v>580</v>
      </c>
      <c r="C232" s="91">
        <v>104533</v>
      </c>
      <c r="D232" s="91" t="s">
        <v>245</v>
      </c>
      <c r="E232" s="91" t="s">
        <v>220</v>
      </c>
      <c r="F232" s="91">
        <v>36</v>
      </c>
      <c r="G232" s="91">
        <v>44</v>
      </c>
      <c r="H232" s="91">
        <v>59</v>
      </c>
      <c r="I232" s="91">
        <v>1532.67</v>
      </c>
      <c r="J232" s="91">
        <f t="shared" si="79"/>
        <v>23</v>
      </c>
      <c r="K232" s="95" t="s">
        <v>216</v>
      </c>
      <c r="L232" s="91">
        <f>I232*0.06</f>
        <v>91.9602</v>
      </c>
      <c r="M232" s="91">
        <v>24</v>
      </c>
      <c r="N232" s="91">
        <v>29</v>
      </c>
      <c r="O232" s="91">
        <v>44</v>
      </c>
      <c r="P232" s="91">
        <v>1407.18</v>
      </c>
      <c r="Q232" s="91">
        <f t="shared" si="80"/>
        <v>20</v>
      </c>
      <c r="R232" s="95" t="s">
        <v>216</v>
      </c>
      <c r="S232" s="91">
        <f>P232*0.07</f>
        <v>98.5026</v>
      </c>
      <c r="T232" s="91">
        <v>62</v>
      </c>
      <c r="U232" s="91">
        <v>74</v>
      </c>
      <c r="V232" s="91">
        <v>33</v>
      </c>
      <c r="W232" s="91">
        <v>2900.74</v>
      </c>
      <c r="X232" s="91">
        <f t="shared" si="81"/>
        <v>-29</v>
      </c>
      <c r="Y232" s="95" t="s">
        <v>217</v>
      </c>
      <c r="Z232" s="91">
        <f>W232*0.04</f>
        <v>116.0296</v>
      </c>
      <c r="AA232" s="91">
        <v>16</v>
      </c>
      <c r="AB232" s="91">
        <v>18</v>
      </c>
      <c r="AC232" s="91">
        <v>17</v>
      </c>
      <c r="AD232" s="91">
        <v>555</v>
      </c>
      <c r="AE232" s="91">
        <f t="shared" si="82"/>
        <v>1</v>
      </c>
      <c r="AF232" s="95" t="s">
        <v>221</v>
      </c>
      <c r="AG232" s="91">
        <f>AD232*0.06</f>
        <v>33.3</v>
      </c>
      <c r="AH232" s="91">
        <v>12</v>
      </c>
      <c r="AI232" s="91">
        <v>14</v>
      </c>
      <c r="AJ232" s="91">
        <v>0</v>
      </c>
      <c r="AK232" s="91">
        <v>0</v>
      </c>
      <c r="AL232" s="91">
        <f t="shared" si="83"/>
        <v>-12</v>
      </c>
      <c r="AM232" s="95" t="s">
        <v>217</v>
      </c>
      <c r="AN232" s="91">
        <f>AK232*0.05</f>
        <v>0</v>
      </c>
      <c r="AO232" s="91">
        <v>15</v>
      </c>
      <c r="AP232" s="91">
        <v>18</v>
      </c>
      <c r="AQ232" s="91">
        <v>17</v>
      </c>
      <c r="AR232" s="91">
        <v>331.41</v>
      </c>
      <c r="AS232" s="91">
        <f t="shared" si="84"/>
        <v>2</v>
      </c>
      <c r="AT232" s="95" t="s">
        <v>221</v>
      </c>
      <c r="AU232" s="91">
        <f>AR232*0.06</f>
        <v>19.8846</v>
      </c>
      <c r="AV232" s="91">
        <v>4</v>
      </c>
      <c r="AW232" s="91">
        <v>5</v>
      </c>
      <c r="AX232" s="91">
        <v>1</v>
      </c>
      <c r="AY232" s="91">
        <v>60.54</v>
      </c>
      <c r="AZ232" s="91">
        <f t="shared" si="85"/>
        <v>-3</v>
      </c>
      <c r="BA232" s="95" t="s">
        <v>217</v>
      </c>
      <c r="BB232" s="91">
        <f>AY232*0.05</f>
        <v>3.027</v>
      </c>
      <c r="BC232" s="91">
        <v>9</v>
      </c>
      <c r="BD232" s="91">
        <v>10</v>
      </c>
      <c r="BE232" s="91">
        <v>13</v>
      </c>
      <c r="BF232" s="91">
        <v>404.56</v>
      </c>
      <c r="BG232" s="91">
        <f t="shared" si="86"/>
        <v>4</v>
      </c>
      <c r="BH232" s="95" t="s">
        <v>216</v>
      </c>
      <c r="BI232" s="91">
        <f t="shared" si="87"/>
        <v>24.2736</v>
      </c>
      <c r="BJ232" s="91"/>
      <c r="BK232" s="101">
        <f t="shared" si="88"/>
        <v>387</v>
      </c>
      <c r="BL232" s="91"/>
    </row>
    <row r="233" s="159" customFormat="1" customHeight="1" spans="1:64">
      <c r="A233" s="91">
        <v>12143</v>
      </c>
      <c r="B233" s="91" t="s">
        <v>581</v>
      </c>
      <c r="C233" s="91">
        <v>591</v>
      </c>
      <c r="D233" s="91" t="s">
        <v>306</v>
      </c>
      <c r="E233" s="91" t="s">
        <v>241</v>
      </c>
      <c r="F233" s="91">
        <v>20</v>
      </c>
      <c r="G233" s="91">
        <v>25</v>
      </c>
      <c r="H233" s="91">
        <v>21</v>
      </c>
      <c r="I233" s="91">
        <v>553.47</v>
      </c>
      <c r="J233" s="91">
        <f t="shared" si="79"/>
        <v>1</v>
      </c>
      <c r="K233" s="95" t="s">
        <v>221</v>
      </c>
      <c r="L233" s="91">
        <f>I233*0.05</f>
        <v>27.6735</v>
      </c>
      <c r="M233" s="91">
        <v>15</v>
      </c>
      <c r="N233" s="91">
        <v>18</v>
      </c>
      <c r="O233" s="91">
        <v>14</v>
      </c>
      <c r="P233" s="91">
        <v>440.87</v>
      </c>
      <c r="Q233" s="91">
        <f t="shared" si="80"/>
        <v>-1</v>
      </c>
      <c r="R233" s="95" t="s">
        <v>217</v>
      </c>
      <c r="S233" s="91">
        <f>P233*0.05</f>
        <v>22.0435</v>
      </c>
      <c r="T233" s="91">
        <v>24</v>
      </c>
      <c r="U233" s="91">
        <v>25</v>
      </c>
      <c r="V233" s="91">
        <v>1</v>
      </c>
      <c r="W233" s="91">
        <v>43.8</v>
      </c>
      <c r="X233" s="91">
        <f t="shared" si="81"/>
        <v>-23</v>
      </c>
      <c r="Y233" s="95" t="s">
        <v>217</v>
      </c>
      <c r="Z233" s="91">
        <f>W233*0.04</f>
        <v>1.752</v>
      </c>
      <c r="AA233" s="91">
        <v>5</v>
      </c>
      <c r="AB233" s="91">
        <v>6</v>
      </c>
      <c r="AC233" s="91">
        <v>0</v>
      </c>
      <c r="AD233" s="91">
        <v>0</v>
      </c>
      <c r="AE233" s="91">
        <f t="shared" si="82"/>
        <v>-5</v>
      </c>
      <c r="AF233" s="95" t="s">
        <v>217</v>
      </c>
      <c r="AG233" s="91">
        <f>AD233*0.05</f>
        <v>0</v>
      </c>
      <c r="AH233" s="91">
        <v>6</v>
      </c>
      <c r="AI233" s="91">
        <v>8</v>
      </c>
      <c r="AJ233" s="91">
        <v>0</v>
      </c>
      <c r="AK233" s="91">
        <v>0</v>
      </c>
      <c r="AL233" s="91">
        <f t="shared" si="83"/>
        <v>-6</v>
      </c>
      <c r="AM233" s="95" t="s">
        <v>217</v>
      </c>
      <c r="AN233" s="91">
        <f>AK233*0.05</f>
        <v>0</v>
      </c>
      <c r="AO233" s="91">
        <v>8</v>
      </c>
      <c r="AP233" s="91">
        <v>8</v>
      </c>
      <c r="AQ233" s="91">
        <v>3</v>
      </c>
      <c r="AR233" s="91">
        <v>60</v>
      </c>
      <c r="AS233" s="91">
        <f t="shared" si="84"/>
        <v>-5</v>
      </c>
      <c r="AT233" s="95" t="s">
        <v>217</v>
      </c>
      <c r="AU233" s="91">
        <f>AR233*0.05</f>
        <v>3</v>
      </c>
      <c r="AV233" s="91">
        <v>2</v>
      </c>
      <c r="AW233" s="91">
        <v>3</v>
      </c>
      <c r="AX233" s="91">
        <v>1</v>
      </c>
      <c r="AY233" s="91">
        <v>78</v>
      </c>
      <c r="AZ233" s="91">
        <f t="shared" si="85"/>
        <v>-1</v>
      </c>
      <c r="BA233" s="95" t="s">
        <v>217</v>
      </c>
      <c r="BB233" s="91">
        <f>AY233*0.05</f>
        <v>3.9</v>
      </c>
      <c r="BC233" s="91">
        <v>4</v>
      </c>
      <c r="BD233" s="91">
        <v>5</v>
      </c>
      <c r="BE233" s="91">
        <v>10</v>
      </c>
      <c r="BF233" s="91">
        <v>316.9</v>
      </c>
      <c r="BG233" s="91">
        <f t="shared" si="86"/>
        <v>6</v>
      </c>
      <c r="BH233" s="95" t="s">
        <v>216</v>
      </c>
      <c r="BI233" s="91">
        <f t="shared" si="87"/>
        <v>19.014</v>
      </c>
      <c r="BJ233" s="91"/>
      <c r="BK233" s="101">
        <f t="shared" si="88"/>
        <v>77</v>
      </c>
      <c r="BL233" s="91"/>
    </row>
    <row r="234" s="159" customFormat="1" customHeight="1" spans="1:64">
      <c r="A234" s="91">
        <v>12147</v>
      </c>
      <c r="B234" s="91" t="s">
        <v>582</v>
      </c>
      <c r="C234" s="91">
        <v>113025</v>
      </c>
      <c r="D234" s="91" t="s">
        <v>583</v>
      </c>
      <c r="E234" s="91" t="s">
        <v>388</v>
      </c>
      <c r="F234" s="91"/>
      <c r="G234" s="91"/>
      <c r="H234" s="91">
        <v>25</v>
      </c>
      <c r="I234" s="91">
        <v>640.74</v>
      </c>
      <c r="J234" s="91">
        <f t="shared" si="79"/>
        <v>25</v>
      </c>
      <c r="K234" s="95" t="s">
        <v>227</v>
      </c>
      <c r="L234" s="91">
        <f>I234*0.04</f>
        <v>25.6296</v>
      </c>
      <c r="M234" s="91"/>
      <c r="N234" s="91"/>
      <c r="O234" s="91">
        <v>15</v>
      </c>
      <c r="P234" s="91">
        <v>854.25</v>
      </c>
      <c r="Q234" s="91">
        <f t="shared" si="80"/>
        <v>15</v>
      </c>
      <c r="R234" s="95" t="s">
        <v>227</v>
      </c>
      <c r="S234" s="91">
        <f>P234*0.05</f>
        <v>42.7125</v>
      </c>
      <c r="T234" s="91"/>
      <c r="U234" s="91"/>
      <c r="V234" s="91">
        <v>6</v>
      </c>
      <c r="W234" s="91">
        <v>621.61</v>
      </c>
      <c r="X234" s="91">
        <f t="shared" si="81"/>
        <v>6</v>
      </c>
      <c r="Y234" s="95" t="s">
        <v>227</v>
      </c>
      <c r="Z234" s="91">
        <f>W234*0.04</f>
        <v>24.8644</v>
      </c>
      <c r="AA234" s="91"/>
      <c r="AB234" s="91"/>
      <c r="AC234" s="91">
        <v>2</v>
      </c>
      <c r="AD234" s="91">
        <v>78</v>
      </c>
      <c r="AE234" s="91">
        <f t="shared" si="82"/>
        <v>2</v>
      </c>
      <c r="AF234" s="95" t="s">
        <v>227</v>
      </c>
      <c r="AG234" s="91">
        <f>AD234*0.05</f>
        <v>3.9</v>
      </c>
      <c r="AH234" s="91"/>
      <c r="AI234" s="91"/>
      <c r="AJ234" s="91">
        <v>0</v>
      </c>
      <c r="AK234" s="91">
        <v>0</v>
      </c>
      <c r="AL234" s="91">
        <f t="shared" si="83"/>
        <v>0</v>
      </c>
      <c r="AM234" s="95" t="s">
        <v>227</v>
      </c>
      <c r="AN234" s="91">
        <f>AK234*0.05</f>
        <v>0</v>
      </c>
      <c r="AO234" s="91"/>
      <c r="AP234" s="91"/>
      <c r="AQ234" s="91">
        <v>8</v>
      </c>
      <c r="AR234" s="91">
        <v>137.88</v>
      </c>
      <c r="AS234" s="91">
        <f t="shared" si="84"/>
        <v>8</v>
      </c>
      <c r="AT234" s="95" t="s">
        <v>227</v>
      </c>
      <c r="AU234" s="91">
        <f>AR234*0.05</f>
        <v>6.894</v>
      </c>
      <c r="AV234" s="91"/>
      <c r="AW234" s="91"/>
      <c r="AX234" s="91">
        <v>0</v>
      </c>
      <c r="AY234" s="91">
        <v>0</v>
      </c>
      <c r="AZ234" s="91">
        <f t="shared" si="85"/>
        <v>0</v>
      </c>
      <c r="BA234" s="95" t="s">
        <v>227</v>
      </c>
      <c r="BB234" s="91">
        <f>AY234*0.05</f>
        <v>0</v>
      </c>
      <c r="BC234" s="91"/>
      <c r="BD234" s="91"/>
      <c r="BE234" s="91">
        <v>3</v>
      </c>
      <c r="BF234" s="91">
        <v>84</v>
      </c>
      <c r="BG234" s="91">
        <f t="shared" si="86"/>
        <v>3</v>
      </c>
      <c r="BH234" s="95" t="s">
        <v>227</v>
      </c>
      <c r="BI234" s="91">
        <f>BF234*0.04</f>
        <v>3.36</v>
      </c>
      <c r="BJ234" s="91"/>
      <c r="BK234" s="101">
        <f t="shared" si="88"/>
        <v>107</v>
      </c>
      <c r="BL234" s="91"/>
    </row>
    <row r="235" s="159" customFormat="1" customHeight="1" spans="1:64">
      <c r="A235" s="91">
        <v>12144</v>
      </c>
      <c r="B235" s="91" t="s">
        <v>584</v>
      </c>
      <c r="C235" s="91">
        <v>113025</v>
      </c>
      <c r="D235" s="91" t="s">
        <v>583</v>
      </c>
      <c r="E235" s="91" t="s">
        <v>215</v>
      </c>
      <c r="F235" s="91">
        <v>24</v>
      </c>
      <c r="G235" s="91">
        <v>29</v>
      </c>
      <c r="H235" s="91">
        <v>31</v>
      </c>
      <c r="I235" s="91">
        <v>741.02</v>
      </c>
      <c r="J235" s="91">
        <f t="shared" si="79"/>
        <v>7</v>
      </c>
      <c r="K235" s="95" t="s">
        <v>216</v>
      </c>
      <c r="L235" s="91">
        <f>I235*0.06</f>
        <v>44.4612</v>
      </c>
      <c r="M235" s="91">
        <v>18</v>
      </c>
      <c r="N235" s="91">
        <v>22</v>
      </c>
      <c r="O235" s="91">
        <v>43</v>
      </c>
      <c r="P235" s="91">
        <v>1530</v>
      </c>
      <c r="Q235" s="91">
        <f t="shared" si="80"/>
        <v>25</v>
      </c>
      <c r="R235" s="95" t="s">
        <v>216</v>
      </c>
      <c r="S235" s="91">
        <f>P235*0.07</f>
        <v>107.1</v>
      </c>
      <c r="T235" s="91">
        <v>27</v>
      </c>
      <c r="U235" s="91">
        <v>32</v>
      </c>
      <c r="V235" s="91">
        <v>49</v>
      </c>
      <c r="W235" s="91">
        <v>4620.8</v>
      </c>
      <c r="X235" s="91">
        <f t="shared" si="81"/>
        <v>22</v>
      </c>
      <c r="Y235" s="95" t="s">
        <v>216</v>
      </c>
      <c r="Z235" s="91">
        <f>W235*0.06</f>
        <v>277.248</v>
      </c>
      <c r="AA235" s="91">
        <v>6</v>
      </c>
      <c r="AB235" s="91">
        <v>7</v>
      </c>
      <c r="AC235" s="91">
        <v>1</v>
      </c>
      <c r="AD235" s="91">
        <v>43</v>
      </c>
      <c r="AE235" s="91">
        <f t="shared" si="82"/>
        <v>-5</v>
      </c>
      <c r="AF235" s="95" t="s">
        <v>217</v>
      </c>
      <c r="AG235" s="91">
        <f>AD235*0.05</f>
        <v>2.15</v>
      </c>
      <c r="AH235" s="91">
        <v>7</v>
      </c>
      <c r="AI235" s="91">
        <v>8</v>
      </c>
      <c r="AJ235" s="91">
        <v>3</v>
      </c>
      <c r="AK235" s="91">
        <v>89.7</v>
      </c>
      <c r="AL235" s="91">
        <f t="shared" si="83"/>
        <v>-4</v>
      </c>
      <c r="AM235" s="95" t="s">
        <v>217</v>
      </c>
      <c r="AN235" s="91">
        <f t="shared" ref="AN235:AN241" si="89">AK235*0.05</f>
        <v>4.485</v>
      </c>
      <c r="AO235" s="91">
        <v>12</v>
      </c>
      <c r="AP235" s="91">
        <v>15</v>
      </c>
      <c r="AQ235" s="91">
        <v>15</v>
      </c>
      <c r="AR235" s="91">
        <v>256.5</v>
      </c>
      <c r="AS235" s="91">
        <f t="shared" si="84"/>
        <v>3</v>
      </c>
      <c r="AT235" s="95" t="s">
        <v>216</v>
      </c>
      <c r="AU235" s="91">
        <f>AR235*0.08</f>
        <v>20.52</v>
      </c>
      <c r="AV235" s="91">
        <v>2</v>
      </c>
      <c r="AW235" s="91">
        <v>2</v>
      </c>
      <c r="AX235" s="91">
        <v>0</v>
      </c>
      <c r="AY235" s="91">
        <v>0</v>
      </c>
      <c r="AZ235" s="91">
        <f t="shared" si="85"/>
        <v>-2</v>
      </c>
      <c r="BA235" s="95" t="s">
        <v>217</v>
      </c>
      <c r="BB235" s="91">
        <f t="shared" ref="BB235:BB242" si="90">AY235*0.05</f>
        <v>0</v>
      </c>
      <c r="BC235" s="91">
        <v>5</v>
      </c>
      <c r="BD235" s="91">
        <v>6</v>
      </c>
      <c r="BE235" s="91">
        <v>9</v>
      </c>
      <c r="BF235" s="91">
        <v>244.29</v>
      </c>
      <c r="BG235" s="91">
        <f t="shared" si="86"/>
        <v>4</v>
      </c>
      <c r="BH235" s="95" t="s">
        <v>216</v>
      </c>
      <c r="BI235" s="91">
        <f t="shared" si="87"/>
        <v>14.6574</v>
      </c>
      <c r="BJ235" s="91"/>
      <c r="BK235" s="101">
        <f t="shared" si="88"/>
        <v>471</v>
      </c>
      <c r="BL235" s="91"/>
    </row>
    <row r="236" s="159" customFormat="1" customHeight="1" spans="1:64">
      <c r="A236" s="91">
        <v>12440</v>
      </c>
      <c r="B236" s="91" t="s">
        <v>585</v>
      </c>
      <c r="C236" s="91">
        <v>399</v>
      </c>
      <c r="D236" s="91" t="s">
        <v>297</v>
      </c>
      <c r="E236" s="91" t="s">
        <v>220</v>
      </c>
      <c r="F236" s="91">
        <v>57</v>
      </c>
      <c r="G236" s="91">
        <v>69</v>
      </c>
      <c r="H236" s="91">
        <v>51</v>
      </c>
      <c r="I236" s="91">
        <v>1309.79</v>
      </c>
      <c r="J236" s="91">
        <f t="shared" si="79"/>
        <v>-6</v>
      </c>
      <c r="K236" s="95" t="s">
        <v>217</v>
      </c>
      <c r="L236" s="91">
        <f>I236*0.04</f>
        <v>52.3916</v>
      </c>
      <c r="M236" s="91">
        <v>37</v>
      </c>
      <c r="N236" s="91">
        <v>45</v>
      </c>
      <c r="O236" s="91">
        <v>33</v>
      </c>
      <c r="P236" s="91">
        <v>1402.25</v>
      </c>
      <c r="Q236" s="91">
        <f t="shared" si="80"/>
        <v>-4</v>
      </c>
      <c r="R236" s="95" t="s">
        <v>217</v>
      </c>
      <c r="S236" s="91">
        <f>P236*0.05</f>
        <v>70.1125</v>
      </c>
      <c r="T236" s="91">
        <v>41</v>
      </c>
      <c r="U236" s="91">
        <v>49</v>
      </c>
      <c r="V236" s="91">
        <v>41</v>
      </c>
      <c r="W236" s="91">
        <v>3185.16</v>
      </c>
      <c r="X236" s="91">
        <f t="shared" si="81"/>
        <v>0</v>
      </c>
      <c r="Y236" s="95" t="s">
        <v>221</v>
      </c>
      <c r="Z236" s="91">
        <f>W236*0.05</f>
        <v>159.258</v>
      </c>
      <c r="AA236" s="91">
        <v>11</v>
      </c>
      <c r="AB236" s="91">
        <v>13</v>
      </c>
      <c r="AC236" s="91">
        <v>2</v>
      </c>
      <c r="AD236" s="91">
        <v>65.14</v>
      </c>
      <c r="AE236" s="91">
        <f t="shared" si="82"/>
        <v>-9</v>
      </c>
      <c r="AF236" s="95" t="s">
        <v>217</v>
      </c>
      <c r="AG236" s="91">
        <f>AD236*0.05</f>
        <v>3.257</v>
      </c>
      <c r="AH236" s="91">
        <v>14</v>
      </c>
      <c r="AI236" s="91">
        <v>17</v>
      </c>
      <c r="AJ236" s="91">
        <v>0</v>
      </c>
      <c r="AK236" s="91">
        <v>0</v>
      </c>
      <c r="AL236" s="91">
        <f t="shared" si="83"/>
        <v>-14</v>
      </c>
      <c r="AM236" s="95" t="s">
        <v>217</v>
      </c>
      <c r="AN236" s="91">
        <f t="shared" si="89"/>
        <v>0</v>
      </c>
      <c r="AO236" s="91">
        <v>14</v>
      </c>
      <c r="AP236" s="91">
        <v>17</v>
      </c>
      <c r="AQ236" s="91">
        <v>10</v>
      </c>
      <c r="AR236" s="91">
        <v>181.35</v>
      </c>
      <c r="AS236" s="91">
        <f t="shared" si="84"/>
        <v>-4</v>
      </c>
      <c r="AT236" s="95" t="s">
        <v>217</v>
      </c>
      <c r="AU236" s="91">
        <f>AR236*0.05</f>
        <v>9.0675</v>
      </c>
      <c r="AV236" s="91">
        <v>5</v>
      </c>
      <c r="AW236" s="91">
        <v>6</v>
      </c>
      <c r="AX236" s="91">
        <v>0</v>
      </c>
      <c r="AY236" s="91">
        <v>0</v>
      </c>
      <c r="AZ236" s="91">
        <f t="shared" si="85"/>
        <v>-5</v>
      </c>
      <c r="BA236" s="95" t="s">
        <v>217</v>
      </c>
      <c r="BB236" s="91">
        <f t="shared" si="90"/>
        <v>0</v>
      </c>
      <c r="BC236" s="91">
        <v>12</v>
      </c>
      <c r="BD236" s="91">
        <v>14</v>
      </c>
      <c r="BE236" s="91">
        <v>16</v>
      </c>
      <c r="BF236" s="91">
        <v>450.14</v>
      </c>
      <c r="BG236" s="91">
        <f t="shared" si="86"/>
        <v>4</v>
      </c>
      <c r="BH236" s="95" t="s">
        <v>216</v>
      </c>
      <c r="BI236" s="91">
        <f t="shared" si="87"/>
        <v>27.0084</v>
      </c>
      <c r="BJ236" s="91"/>
      <c r="BK236" s="101">
        <f t="shared" si="88"/>
        <v>321</v>
      </c>
      <c r="BL236" s="91"/>
    </row>
    <row r="237" s="159" customFormat="1" customHeight="1" spans="1:64">
      <c r="A237" s="91">
        <v>12443</v>
      </c>
      <c r="B237" s="91" t="s">
        <v>586</v>
      </c>
      <c r="C237" s="91">
        <v>106568</v>
      </c>
      <c r="D237" s="91" t="s">
        <v>587</v>
      </c>
      <c r="E237" s="91" t="s">
        <v>220</v>
      </c>
      <c r="F237" s="91">
        <v>39</v>
      </c>
      <c r="G237" s="91">
        <v>47</v>
      </c>
      <c r="H237" s="91">
        <v>44</v>
      </c>
      <c r="I237" s="91">
        <v>1140.27</v>
      </c>
      <c r="J237" s="91">
        <f t="shared" si="79"/>
        <v>5</v>
      </c>
      <c r="K237" s="95" t="s">
        <v>221</v>
      </c>
      <c r="L237" s="91">
        <f>I237*0.05</f>
        <v>57.0135</v>
      </c>
      <c r="M237" s="91">
        <v>25</v>
      </c>
      <c r="N237" s="91">
        <v>30</v>
      </c>
      <c r="O237" s="91">
        <v>13</v>
      </c>
      <c r="P237" s="91">
        <v>302.5</v>
      </c>
      <c r="Q237" s="91">
        <f t="shared" si="80"/>
        <v>-12</v>
      </c>
      <c r="R237" s="95" t="s">
        <v>217</v>
      </c>
      <c r="S237" s="91">
        <f>P237*0.05</f>
        <v>15.125</v>
      </c>
      <c r="T237" s="91">
        <v>39</v>
      </c>
      <c r="U237" s="91">
        <v>47</v>
      </c>
      <c r="V237" s="91">
        <v>19</v>
      </c>
      <c r="W237" s="91">
        <v>1787.68</v>
      </c>
      <c r="X237" s="91">
        <f t="shared" si="81"/>
        <v>-20</v>
      </c>
      <c r="Y237" s="95" t="s">
        <v>217</v>
      </c>
      <c r="Z237" s="91">
        <f>W237*0.04</f>
        <v>71.5072</v>
      </c>
      <c r="AA237" s="91">
        <v>9</v>
      </c>
      <c r="AB237" s="91">
        <v>10</v>
      </c>
      <c r="AC237" s="91">
        <v>9</v>
      </c>
      <c r="AD237" s="91">
        <v>285</v>
      </c>
      <c r="AE237" s="91">
        <f t="shared" si="82"/>
        <v>0</v>
      </c>
      <c r="AF237" s="95" t="s">
        <v>221</v>
      </c>
      <c r="AG237" s="91">
        <f>AD237*0.06</f>
        <v>17.1</v>
      </c>
      <c r="AH237" s="91">
        <v>8</v>
      </c>
      <c r="AI237" s="91">
        <v>10</v>
      </c>
      <c r="AJ237" s="91">
        <v>0</v>
      </c>
      <c r="AK237" s="91">
        <v>0</v>
      </c>
      <c r="AL237" s="91">
        <f t="shared" si="83"/>
        <v>-8</v>
      </c>
      <c r="AM237" s="95" t="s">
        <v>217</v>
      </c>
      <c r="AN237" s="91">
        <f t="shared" si="89"/>
        <v>0</v>
      </c>
      <c r="AO237" s="91">
        <v>15</v>
      </c>
      <c r="AP237" s="91">
        <v>19</v>
      </c>
      <c r="AQ237" s="91">
        <v>6</v>
      </c>
      <c r="AR237" s="91">
        <v>126</v>
      </c>
      <c r="AS237" s="91">
        <f t="shared" si="84"/>
        <v>-9</v>
      </c>
      <c r="AT237" s="95" t="s">
        <v>217</v>
      </c>
      <c r="AU237" s="91">
        <f>AR237*0.05</f>
        <v>6.3</v>
      </c>
      <c r="AV237" s="91">
        <v>4</v>
      </c>
      <c r="AW237" s="91">
        <v>5</v>
      </c>
      <c r="AX237" s="91">
        <v>1</v>
      </c>
      <c r="AY237" s="91">
        <v>58.5</v>
      </c>
      <c r="AZ237" s="91">
        <f t="shared" si="85"/>
        <v>-3</v>
      </c>
      <c r="BA237" s="95" t="s">
        <v>217</v>
      </c>
      <c r="BB237" s="91">
        <f t="shared" si="90"/>
        <v>2.925</v>
      </c>
      <c r="BC237" s="91">
        <v>9</v>
      </c>
      <c r="BD237" s="91">
        <v>10</v>
      </c>
      <c r="BE237" s="91">
        <v>1</v>
      </c>
      <c r="BF237" s="91">
        <v>29.8</v>
      </c>
      <c r="BG237" s="91">
        <f t="shared" si="86"/>
        <v>-8</v>
      </c>
      <c r="BH237" s="95" t="s">
        <v>217</v>
      </c>
      <c r="BI237" s="91">
        <f>BF237*0.04</f>
        <v>1.192</v>
      </c>
      <c r="BJ237" s="91">
        <f>BG237*1</f>
        <v>-8</v>
      </c>
      <c r="BK237" s="101">
        <f t="shared" si="88"/>
        <v>171</v>
      </c>
      <c r="BL237" s="91">
        <f>BJ237</f>
        <v>-8</v>
      </c>
    </row>
    <row r="238" s="159" customFormat="1" customHeight="1" spans="1:64">
      <c r="A238" s="91">
        <v>12449</v>
      </c>
      <c r="B238" s="91" t="s">
        <v>588</v>
      </c>
      <c r="C238" s="91">
        <v>103199</v>
      </c>
      <c r="D238" s="91" t="s">
        <v>387</v>
      </c>
      <c r="E238" s="91" t="s">
        <v>388</v>
      </c>
      <c r="F238" s="91">
        <v>31</v>
      </c>
      <c r="G238" s="91">
        <v>36</v>
      </c>
      <c r="H238" s="91">
        <v>34</v>
      </c>
      <c r="I238" s="91">
        <v>870.93</v>
      </c>
      <c r="J238" s="91">
        <f t="shared" si="79"/>
        <v>3</v>
      </c>
      <c r="K238" s="95" t="s">
        <v>221</v>
      </c>
      <c r="L238" s="91">
        <f>I238*0.05</f>
        <v>43.5465</v>
      </c>
      <c r="M238" s="91">
        <v>29</v>
      </c>
      <c r="N238" s="91">
        <v>35</v>
      </c>
      <c r="O238" s="91">
        <v>17</v>
      </c>
      <c r="P238" s="91">
        <v>931.76</v>
      </c>
      <c r="Q238" s="91">
        <f t="shared" si="80"/>
        <v>-12</v>
      </c>
      <c r="R238" s="95" t="s">
        <v>217</v>
      </c>
      <c r="S238" s="91">
        <f>P238*0.05</f>
        <v>46.588</v>
      </c>
      <c r="T238" s="91">
        <v>40</v>
      </c>
      <c r="U238" s="91">
        <v>48</v>
      </c>
      <c r="V238" s="91">
        <v>21</v>
      </c>
      <c r="W238" s="91">
        <v>1274.43</v>
      </c>
      <c r="X238" s="91">
        <f t="shared" si="81"/>
        <v>-19</v>
      </c>
      <c r="Y238" s="95" t="s">
        <v>217</v>
      </c>
      <c r="Z238" s="91">
        <f>W238*0.04</f>
        <v>50.9772</v>
      </c>
      <c r="AA238" s="91">
        <v>7</v>
      </c>
      <c r="AB238" s="91">
        <v>9</v>
      </c>
      <c r="AC238" s="91">
        <v>1</v>
      </c>
      <c r="AD238" s="91">
        <v>39</v>
      </c>
      <c r="AE238" s="91">
        <f t="shared" si="82"/>
        <v>-6</v>
      </c>
      <c r="AF238" s="95" t="s">
        <v>217</v>
      </c>
      <c r="AG238" s="91">
        <f>AD238*0.05</f>
        <v>1.95</v>
      </c>
      <c r="AH238" s="91">
        <v>9</v>
      </c>
      <c r="AI238" s="91">
        <v>11</v>
      </c>
      <c r="AJ238" s="91">
        <v>0</v>
      </c>
      <c r="AK238" s="91">
        <v>0</v>
      </c>
      <c r="AL238" s="91">
        <f t="shared" si="83"/>
        <v>-9</v>
      </c>
      <c r="AM238" s="95" t="s">
        <v>217</v>
      </c>
      <c r="AN238" s="91">
        <f t="shared" si="89"/>
        <v>0</v>
      </c>
      <c r="AO238" s="91">
        <v>11</v>
      </c>
      <c r="AP238" s="91">
        <v>14</v>
      </c>
      <c r="AQ238" s="91">
        <v>5</v>
      </c>
      <c r="AR238" s="91">
        <v>85.62</v>
      </c>
      <c r="AS238" s="91">
        <f t="shared" si="84"/>
        <v>-6</v>
      </c>
      <c r="AT238" s="95" t="s">
        <v>217</v>
      </c>
      <c r="AU238" s="91">
        <f>AR238*0.05</f>
        <v>4.281</v>
      </c>
      <c r="AV238" s="91">
        <v>3</v>
      </c>
      <c r="AW238" s="91">
        <v>4</v>
      </c>
      <c r="AX238" s="91">
        <v>0</v>
      </c>
      <c r="AY238" s="91">
        <v>0</v>
      </c>
      <c r="AZ238" s="91">
        <f t="shared" si="85"/>
        <v>-3</v>
      </c>
      <c r="BA238" s="95" t="s">
        <v>217</v>
      </c>
      <c r="BB238" s="91">
        <f t="shared" si="90"/>
        <v>0</v>
      </c>
      <c r="BC238" s="91">
        <v>6</v>
      </c>
      <c r="BD238" s="91">
        <v>7</v>
      </c>
      <c r="BE238" s="91">
        <v>8</v>
      </c>
      <c r="BF238" s="91">
        <v>202.72</v>
      </c>
      <c r="BG238" s="91">
        <f t="shared" si="86"/>
        <v>2</v>
      </c>
      <c r="BH238" s="95" t="s">
        <v>216</v>
      </c>
      <c r="BI238" s="91">
        <f>BF238*0.06</f>
        <v>12.1632</v>
      </c>
      <c r="BJ238" s="91"/>
      <c r="BK238" s="101">
        <f t="shared" si="88"/>
        <v>160</v>
      </c>
      <c r="BL238" s="91"/>
    </row>
    <row r="239" s="159" customFormat="1" customHeight="1" spans="1:64">
      <c r="A239" s="91">
        <v>12451</v>
      </c>
      <c r="B239" s="91" t="s">
        <v>589</v>
      </c>
      <c r="C239" s="91">
        <v>108277</v>
      </c>
      <c r="D239" s="91" t="s">
        <v>590</v>
      </c>
      <c r="E239" s="91" t="s">
        <v>497</v>
      </c>
      <c r="F239" s="91">
        <v>28</v>
      </c>
      <c r="G239" s="91">
        <v>34</v>
      </c>
      <c r="H239" s="91">
        <v>20</v>
      </c>
      <c r="I239" s="91">
        <v>545.56</v>
      </c>
      <c r="J239" s="91">
        <f t="shared" si="79"/>
        <v>-8</v>
      </c>
      <c r="K239" s="95" t="s">
        <v>217</v>
      </c>
      <c r="L239" s="91">
        <f>I239*0.04</f>
        <v>21.8224</v>
      </c>
      <c r="M239" s="91">
        <v>14</v>
      </c>
      <c r="N239" s="91">
        <v>16</v>
      </c>
      <c r="O239" s="91">
        <v>11</v>
      </c>
      <c r="P239" s="91">
        <v>540.5</v>
      </c>
      <c r="Q239" s="91">
        <f t="shared" si="80"/>
        <v>-3</v>
      </c>
      <c r="R239" s="95" t="s">
        <v>217</v>
      </c>
      <c r="S239" s="91">
        <f>P239*0.05</f>
        <v>27.025</v>
      </c>
      <c r="T239" s="91">
        <v>17</v>
      </c>
      <c r="U239" s="91">
        <v>20</v>
      </c>
      <c r="V239" s="91">
        <v>9</v>
      </c>
      <c r="W239" s="91">
        <v>833.04</v>
      </c>
      <c r="X239" s="91">
        <f t="shared" si="81"/>
        <v>-8</v>
      </c>
      <c r="Y239" s="95" t="s">
        <v>217</v>
      </c>
      <c r="Z239" s="91">
        <f>W239*0.04</f>
        <v>33.3216</v>
      </c>
      <c r="AA239" s="91">
        <v>8</v>
      </c>
      <c r="AB239" s="91">
        <v>9</v>
      </c>
      <c r="AC239" s="91">
        <v>10</v>
      </c>
      <c r="AD239" s="91">
        <v>320</v>
      </c>
      <c r="AE239" s="91">
        <f t="shared" si="82"/>
        <v>2</v>
      </c>
      <c r="AF239" s="95" t="s">
        <v>216</v>
      </c>
      <c r="AG239" s="91">
        <f>AD239*0.08</f>
        <v>25.6</v>
      </c>
      <c r="AH239" s="91">
        <v>9</v>
      </c>
      <c r="AI239" s="91">
        <v>11</v>
      </c>
      <c r="AJ239" s="91">
        <v>0</v>
      </c>
      <c r="AK239" s="91">
        <v>0</v>
      </c>
      <c r="AL239" s="91">
        <f t="shared" si="83"/>
        <v>-9</v>
      </c>
      <c r="AM239" s="95" t="s">
        <v>217</v>
      </c>
      <c r="AN239" s="91">
        <f t="shared" si="89"/>
        <v>0</v>
      </c>
      <c r="AO239" s="91">
        <v>12</v>
      </c>
      <c r="AP239" s="91">
        <v>14</v>
      </c>
      <c r="AQ239" s="91">
        <v>3</v>
      </c>
      <c r="AR239" s="91">
        <v>53.42</v>
      </c>
      <c r="AS239" s="91">
        <f t="shared" si="84"/>
        <v>-9</v>
      </c>
      <c r="AT239" s="95" t="s">
        <v>217</v>
      </c>
      <c r="AU239" s="91">
        <f>AR239*0.05</f>
        <v>2.671</v>
      </c>
      <c r="AV239" s="91">
        <v>3</v>
      </c>
      <c r="AW239" s="91">
        <v>4</v>
      </c>
      <c r="AX239" s="91">
        <v>0</v>
      </c>
      <c r="AY239" s="91">
        <v>0</v>
      </c>
      <c r="AZ239" s="91">
        <f t="shared" si="85"/>
        <v>-3</v>
      </c>
      <c r="BA239" s="95" t="s">
        <v>217</v>
      </c>
      <c r="BB239" s="91">
        <f t="shared" si="90"/>
        <v>0</v>
      </c>
      <c r="BC239" s="91">
        <v>7</v>
      </c>
      <c r="BD239" s="91">
        <v>8</v>
      </c>
      <c r="BE239" s="91">
        <v>5</v>
      </c>
      <c r="BF239" s="91">
        <v>129.38</v>
      </c>
      <c r="BG239" s="91">
        <f t="shared" si="86"/>
        <v>-2</v>
      </c>
      <c r="BH239" s="95" t="s">
        <v>217</v>
      </c>
      <c r="BI239" s="91">
        <f>BF239*0.04</f>
        <v>5.1752</v>
      </c>
      <c r="BJ239" s="91">
        <f>BG239*1</f>
        <v>-2</v>
      </c>
      <c r="BK239" s="101">
        <f t="shared" si="88"/>
        <v>116</v>
      </c>
      <c r="BL239" s="91">
        <f>BJ239</f>
        <v>-2</v>
      </c>
    </row>
    <row r="240" s="159" customFormat="1" customHeight="1" spans="1:64">
      <c r="A240" s="91">
        <v>12446</v>
      </c>
      <c r="B240" s="91" t="s">
        <v>591</v>
      </c>
      <c r="C240" s="91">
        <v>573</v>
      </c>
      <c r="D240" s="91" t="s">
        <v>293</v>
      </c>
      <c r="E240" s="91" t="s">
        <v>220</v>
      </c>
      <c r="F240" s="91">
        <v>26</v>
      </c>
      <c r="G240" s="91">
        <v>33</v>
      </c>
      <c r="H240" s="91">
        <v>28</v>
      </c>
      <c r="I240" s="91">
        <v>751.99</v>
      </c>
      <c r="J240" s="91">
        <f t="shared" si="79"/>
        <v>2</v>
      </c>
      <c r="K240" s="95" t="s">
        <v>221</v>
      </c>
      <c r="L240" s="91">
        <f>I240*0.05</f>
        <v>37.5995</v>
      </c>
      <c r="M240" s="91">
        <v>19</v>
      </c>
      <c r="N240" s="91">
        <v>22</v>
      </c>
      <c r="O240" s="91">
        <v>8</v>
      </c>
      <c r="P240" s="91">
        <v>204.24</v>
      </c>
      <c r="Q240" s="91">
        <f t="shared" si="80"/>
        <v>-11</v>
      </c>
      <c r="R240" s="95" t="s">
        <v>217</v>
      </c>
      <c r="S240" s="91">
        <f>P240*0.05</f>
        <v>10.212</v>
      </c>
      <c r="T240" s="91">
        <v>27</v>
      </c>
      <c r="U240" s="91">
        <v>36</v>
      </c>
      <c r="V240" s="91">
        <v>10</v>
      </c>
      <c r="W240" s="91">
        <v>995.91</v>
      </c>
      <c r="X240" s="91">
        <f t="shared" si="81"/>
        <v>-17</v>
      </c>
      <c r="Y240" s="95" t="s">
        <v>217</v>
      </c>
      <c r="Z240" s="91">
        <f>W240*0.04</f>
        <v>39.8364</v>
      </c>
      <c r="AA240" s="91">
        <v>16</v>
      </c>
      <c r="AB240" s="91">
        <v>19</v>
      </c>
      <c r="AC240" s="91">
        <v>6</v>
      </c>
      <c r="AD240" s="91">
        <v>215</v>
      </c>
      <c r="AE240" s="91">
        <f t="shared" si="82"/>
        <v>-10</v>
      </c>
      <c r="AF240" s="95" t="s">
        <v>217</v>
      </c>
      <c r="AG240" s="91">
        <f>AD240*0.05</f>
        <v>10.75</v>
      </c>
      <c r="AH240" s="91">
        <v>9</v>
      </c>
      <c r="AI240" s="91">
        <v>14</v>
      </c>
      <c r="AJ240" s="91">
        <v>0</v>
      </c>
      <c r="AK240" s="91">
        <v>0</v>
      </c>
      <c r="AL240" s="91">
        <f t="shared" si="83"/>
        <v>-9</v>
      </c>
      <c r="AM240" s="95" t="s">
        <v>217</v>
      </c>
      <c r="AN240" s="91">
        <f t="shared" si="89"/>
        <v>0</v>
      </c>
      <c r="AO240" s="91">
        <v>12</v>
      </c>
      <c r="AP240" s="91">
        <v>13</v>
      </c>
      <c r="AQ240" s="91">
        <v>12</v>
      </c>
      <c r="AR240" s="91">
        <v>222.91</v>
      </c>
      <c r="AS240" s="91">
        <f t="shared" si="84"/>
        <v>0</v>
      </c>
      <c r="AT240" s="95" t="s">
        <v>221</v>
      </c>
      <c r="AU240" s="91">
        <f>AR240*0.06</f>
        <v>13.3746</v>
      </c>
      <c r="AV240" s="91">
        <v>3</v>
      </c>
      <c r="AW240" s="91">
        <v>4</v>
      </c>
      <c r="AX240" s="91">
        <v>0</v>
      </c>
      <c r="AY240" s="91">
        <v>0</v>
      </c>
      <c r="AZ240" s="91">
        <f t="shared" si="85"/>
        <v>-3</v>
      </c>
      <c r="BA240" s="95" t="s">
        <v>217</v>
      </c>
      <c r="BB240" s="91">
        <f t="shared" si="90"/>
        <v>0</v>
      </c>
      <c r="BC240" s="91">
        <v>6</v>
      </c>
      <c r="BD240" s="91">
        <v>7</v>
      </c>
      <c r="BE240" s="91">
        <v>4</v>
      </c>
      <c r="BF240" s="91">
        <v>118.93</v>
      </c>
      <c r="BG240" s="91">
        <f t="shared" si="86"/>
        <v>-2</v>
      </c>
      <c r="BH240" s="95" t="s">
        <v>217</v>
      </c>
      <c r="BI240" s="91">
        <f>BF240*0.04</f>
        <v>4.7572</v>
      </c>
      <c r="BJ240" s="91">
        <f>BG240*1</f>
        <v>-2</v>
      </c>
      <c r="BK240" s="101">
        <f t="shared" si="88"/>
        <v>117</v>
      </c>
      <c r="BL240" s="91">
        <f>BJ240</f>
        <v>-2</v>
      </c>
    </row>
    <row r="241" s="159" customFormat="1" customHeight="1" spans="1:64">
      <c r="A241" s="91">
        <v>12454</v>
      </c>
      <c r="B241" s="91" t="s">
        <v>592</v>
      </c>
      <c r="C241" s="91">
        <v>105396</v>
      </c>
      <c r="D241" s="91" t="s">
        <v>375</v>
      </c>
      <c r="E241" s="91" t="s">
        <v>220</v>
      </c>
      <c r="F241" s="91">
        <v>38.45</v>
      </c>
      <c r="G241" s="91">
        <v>46.227</v>
      </c>
      <c r="H241" s="91">
        <v>49</v>
      </c>
      <c r="I241" s="91">
        <v>1404.46</v>
      </c>
      <c r="J241" s="91">
        <f t="shared" si="79"/>
        <v>10.55</v>
      </c>
      <c r="K241" s="95" t="s">
        <v>216</v>
      </c>
      <c r="L241" s="91">
        <f>I241*0.06</f>
        <v>84.2676</v>
      </c>
      <c r="M241" s="91">
        <v>30.27</v>
      </c>
      <c r="N241" s="91">
        <v>36.4</v>
      </c>
      <c r="O241" s="91">
        <v>61</v>
      </c>
      <c r="P241" s="91">
        <v>2227.21</v>
      </c>
      <c r="Q241" s="91">
        <f t="shared" si="80"/>
        <v>30.73</v>
      </c>
      <c r="R241" s="95" t="s">
        <v>216</v>
      </c>
      <c r="S241" s="91">
        <f>P241*0.07</f>
        <v>155.9047</v>
      </c>
      <c r="T241" s="91">
        <v>22.9</v>
      </c>
      <c r="U241" s="91">
        <v>27.4</v>
      </c>
      <c r="V241" s="91">
        <v>29</v>
      </c>
      <c r="W241" s="91">
        <v>2107.5</v>
      </c>
      <c r="X241" s="91">
        <f t="shared" si="81"/>
        <v>6.1</v>
      </c>
      <c r="Y241" s="95" t="s">
        <v>216</v>
      </c>
      <c r="Z241" s="91">
        <f>W241*0.06</f>
        <v>126.45</v>
      </c>
      <c r="AA241" s="91">
        <v>9</v>
      </c>
      <c r="AB241" s="91">
        <v>10.63</v>
      </c>
      <c r="AC241" s="91">
        <v>1</v>
      </c>
      <c r="AD241" s="91">
        <v>43</v>
      </c>
      <c r="AE241" s="91">
        <f t="shared" si="82"/>
        <v>-8</v>
      </c>
      <c r="AF241" s="95" t="s">
        <v>217</v>
      </c>
      <c r="AG241" s="91">
        <f>AD241*0.05</f>
        <v>2.15</v>
      </c>
      <c r="AH241" s="91">
        <v>8.59</v>
      </c>
      <c r="AI241" s="91">
        <v>10.63</v>
      </c>
      <c r="AJ241" s="91">
        <v>0</v>
      </c>
      <c r="AK241" s="91">
        <v>0</v>
      </c>
      <c r="AL241" s="91">
        <f t="shared" si="83"/>
        <v>-8.59</v>
      </c>
      <c r="AM241" s="95" t="s">
        <v>217</v>
      </c>
      <c r="AN241" s="91">
        <f t="shared" si="89"/>
        <v>0</v>
      </c>
      <c r="AO241" s="91">
        <v>15.54</v>
      </c>
      <c r="AP241" s="91">
        <v>18.81</v>
      </c>
      <c r="AQ241" s="91">
        <v>1</v>
      </c>
      <c r="AR241" s="91">
        <v>21</v>
      </c>
      <c r="AS241" s="91">
        <f t="shared" si="84"/>
        <v>-14.54</v>
      </c>
      <c r="AT241" s="95" t="s">
        <v>217</v>
      </c>
      <c r="AU241" s="91">
        <f>AR241*0.05</f>
        <v>1.05</v>
      </c>
      <c r="AV241" s="91">
        <v>4</v>
      </c>
      <c r="AW241" s="91">
        <v>4.9</v>
      </c>
      <c r="AX241" s="91">
        <v>1</v>
      </c>
      <c r="AY241" s="91">
        <v>0.01</v>
      </c>
      <c r="AZ241" s="91">
        <f t="shared" si="85"/>
        <v>-3</v>
      </c>
      <c r="BA241" s="95" t="s">
        <v>217</v>
      </c>
      <c r="BB241" s="91">
        <f t="shared" si="90"/>
        <v>0.0005</v>
      </c>
      <c r="BC241" s="91">
        <v>13.9</v>
      </c>
      <c r="BD241" s="91">
        <v>16.36</v>
      </c>
      <c r="BE241" s="91">
        <v>25</v>
      </c>
      <c r="BF241" s="91">
        <v>759.11</v>
      </c>
      <c r="BG241" s="91">
        <f t="shared" si="86"/>
        <v>11.1</v>
      </c>
      <c r="BH241" s="95" t="s">
        <v>216</v>
      </c>
      <c r="BI241" s="91">
        <f>BF241*0.06</f>
        <v>45.5466</v>
      </c>
      <c r="BJ241" s="91"/>
      <c r="BK241" s="101">
        <f t="shared" si="88"/>
        <v>415</v>
      </c>
      <c r="BL241" s="91"/>
    </row>
    <row r="242" s="159" customFormat="1" customHeight="1" spans="1:64">
      <c r="A242" s="91">
        <v>12468</v>
      </c>
      <c r="B242" s="91" t="s">
        <v>593</v>
      </c>
      <c r="C242" s="91">
        <v>707</v>
      </c>
      <c r="D242" s="91" t="s">
        <v>443</v>
      </c>
      <c r="E242" s="91" t="s">
        <v>319</v>
      </c>
      <c r="F242" s="91">
        <v>52</v>
      </c>
      <c r="G242" s="91">
        <v>63</v>
      </c>
      <c r="H242" s="91">
        <v>61</v>
      </c>
      <c r="I242" s="91">
        <v>1543.32</v>
      </c>
      <c r="J242" s="91">
        <f t="shared" si="79"/>
        <v>9</v>
      </c>
      <c r="K242" s="95" t="s">
        <v>221</v>
      </c>
      <c r="L242" s="91">
        <f>I242*0.05</f>
        <v>77.166</v>
      </c>
      <c r="M242" s="91">
        <v>34</v>
      </c>
      <c r="N242" s="91">
        <v>41</v>
      </c>
      <c r="O242" s="91">
        <v>53</v>
      </c>
      <c r="P242" s="91">
        <v>1323.9</v>
      </c>
      <c r="Q242" s="91">
        <f t="shared" si="80"/>
        <v>19</v>
      </c>
      <c r="R242" s="95" t="s">
        <v>216</v>
      </c>
      <c r="S242" s="91">
        <f>P242*0.07</f>
        <v>92.673</v>
      </c>
      <c r="T242" s="91">
        <v>71</v>
      </c>
      <c r="U242" s="91">
        <v>85</v>
      </c>
      <c r="V242" s="91">
        <v>34</v>
      </c>
      <c r="W242" s="91">
        <v>3237</v>
      </c>
      <c r="X242" s="91">
        <f t="shared" si="81"/>
        <v>-37</v>
      </c>
      <c r="Y242" s="95" t="s">
        <v>217</v>
      </c>
      <c r="Z242" s="91">
        <f>W242*0.04</f>
        <v>129.48</v>
      </c>
      <c r="AA242" s="91">
        <v>15</v>
      </c>
      <c r="AB242" s="91">
        <v>17</v>
      </c>
      <c r="AC242" s="91">
        <v>5</v>
      </c>
      <c r="AD242" s="91">
        <v>158.69</v>
      </c>
      <c r="AE242" s="91">
        <f t="shared" si="82"/>
        <v>-10</v>
      </c>
      <c r="AF242" s="95" t="s">
        <v>217</v>
      </c>
      <c r="AG242" s="91">
        <f>AD242*0.05</f>
        <v>7.9345</v>
      </c>
      <c r="AH242" s="91">
        <v>15</v>
      </c>
      <c r="AI242" s="91">
        <v>19</v>
      </c>
      <c r="AJ242" s="91">
        <v>18</v>
      </c>
      <c r="AK242" s="91">
        <v>388.7</v>
      </c>
      <c r="AL242" s="91">
        <f t="shared" si="83"/>
        <v>3</v>
      </c>
      <c r="AM242" s="95" t="s">
        <v>221</v>
      </c>
      <c r="AN242" s="91">
        <f>AK242*0.06</f>
        <v>23.322</v>
      </c>
      <c r="AO242" s="91">
        <v>16</v>
      </c>
      <c r="AP242" s="91">
        <v>19</v>
      </c>
      <c r="AQ242" s="91">
        <v>26</v>
      </c>
      <c r="AR242" s="91">
        <v>463.03</v>
      </c>
      <c r="AS242" s="91">
        <f t="shared" si="84"/>
        <v>10</v>
      </c>
      <c r="AT242" s="95" t="s">
        <v>216</v>
      </c>
      <c r="AU242" s="91">
        <f>AR242*0.08</f>
        <v>37.0424</v>
      </c>
      <c r="AV242" s="91">
        <v>5</v>
      </c>
      <c r="AW242" s="91">
        <v>6</v>
      </c>
      <c r="AX242" s="91">
        <v>0</v>
      </c>
      <c r="AY242" s="91">
        <v>0</v>
      </c>
      <c r="AZ242" s="91">
        <f t="shared" si="85"/>
        <v>-5</v>
      </c>
      <c r="BA242" s="95" t="s">
        <v>217</v>
      </c>
      <c r="BB242" s="91">
        <f t="shared" si="90"/>
        <v>0</v>
      </c>
      <c r="BC242" s="91">
        <v>10</v>
      </c>
      <c r="BD242" s="91">
        <v>12</v>
      </c>
      <c r="BE242" s="91">
        <v>28</v>
      </c>
      <c r="BF242" s="91">
        <v>808.91</v>
      </c>
      <c r="BG242" s="91">
        <f t="shared" si="86"/>
        <v>18</v>
      </c>
      <c r="BH242" s="95" t="s">
        <v>216</v>
      </c>
      <c r="BI242" s="91">
        <f>BF242*0.06</f>
        <v>48.5346</v>
      </c>
      <c r="BJ242" s="91"/>
      <c r="BK242" s="101">
        <f t="shared" si="88"/>
        <v>416</v>
      </c>
      <c r="BL242" s="91"/>
    </row>
    <row r="243" s="159" customFormat="1" customHeight="1" spans="1:64">
      <c r="A243" s="91">
        <v>12469</v>
      </c>
      <c r="B243" s="91" t="s">
        <v>594</v>
      </c>
      <c r="C243" s="91">
        <v>307</v>
      </c>
      <c r="D243" s="91" t="s">
        <v>250</v>
      </c>
      <c r="E243" s="91" t="s">
        <v>595</v>
      </c>
      <c r="F243" s="91"/>
      <c r="G243" s="91"/>
      <c r="H243" s="91">
        <v>3</v>
      </c>
      <c r="I243" s="91">
        <v>54</v>
      </c>
      <c r="J243" s="91">
        <f t="shared" si="79"/>
        <v>3</v>
      </c>
      <c r="K243" s="95" t="s">
        <v>227</v>
      </c>
      <c r="L243" s="91">
        <f>I243*0.04</f>
        <v>2.16</v>
      </c>
      <c r="M243" s="91"/>
      <c r="N243" s="91"/>
      <c r="O243" s="91">
        <v>1</v>
      </c>
      <c r="P243" s="91">
        <v>9.9</v>
      </c>
      <c r="Q243" s="91">
        <f t="shared" si="80"/>
        <v>1</v>
      </c>
      <c r="R243" s="95" t="s">
        <v>227</v>
      </c>
      <c r="S243" s="91">
        <f>P243*0.05</f>
        <v>0.495</v>
      </c>
      <c r="T243" s="91"/>
      <c r="U243" s="91"/>
      <c r="V243" s="91">
        <v>1</v>
      </c>
      <c r="W243" s="91">
        <v>39.5</v>
      </c>
      <c r="X243" s="91">
        <f t="shared" si="81"/>
        <v>1</v>
      </c>
      <c r="Y243" s="95" t="s">
        <v>227</v>
      </c>
      <c r="Z243" s="91">
        <f>W243*0.04</f>
        <v>1.58</v>
      </c>
      <c r="AA243" s="91"/>
      <c r="AB243" s="91"/>
      <c r="AC243" s="91">
        <v>0</v>
      </c>
      <c r="AD243" s="91">
        <v>0</v>
      </c>
      <c r="AE243" s="91">
        <f t="shared" si="82"/>
        <v>0</v>
      </c>
      <c r="AF243" s="95" t="s">
        <v>227</v>
      </c>
      <c r="AG243" s="91">
        <f>AD243*0.05</f>
        <v>0</v>
      </c>
      <c r="AH243" s="91"/>
      <c r="AI243" s="91"/>
      <c r="AJ243" s="91">
        <v>0</v>
      </c>
      <c r="AK243" s="91">
        <v>0</v>
      </c>
      <c r="AL243" s="91">
        <f t="shared" si="83"/>
        <v>0</v>
      </c>
      <c r="AM243" s="95" t="s">
        <v>227</v>
      </c>
      <c r="AN243" s="91">
        <f>AK243*0.05</f>
        <v>0</v>
      </c>
      <c r="AO243" s="91"/>
      <c r="AP243" s="91"/>
      <c r="AQ243" s="91">
        <v>1</v>
      </c>
      <c r="AR243" s="91">
        <v>21</v>
      </c>
      <c r="AS243" s="91">
        <f t="shared" si="84"/>
        <v>1</v>
      </c>
      <c r="AT243" s="95" t="s">
        <v>227</v>
      </c>
      <c r="AU243" s="91">
        <f>AR243*0.05</f>
        <v>1.05</v>
      </c>
      <c r="AV243" s="91"/>
      <c r="AW243" s="91"/>
      <c r="AX243" s="91">
        <v>0</v>
      </c>
      <c r="AY243" s="91">
        <v>0</v>
      </c>
      <c r="AZ243" s="91">
        <f t="shared" si="85"/>
        <v>0</v>
      </c>
      <c r="BA243" s="95" t="s">
        <v>227</v>
      </c>
      <c r="BB243" s="91">
        <f>AY243*0.05</f>
        <v>0</v>
      </c>
      <c r="BC243" s="91"/>
      <c r="BD243" s="91"/>
      <c r="BE243" s="91">
        <v>0</v>
      </c>
      <c r="BF243" s="91">
        <v>0</v>
      </c>
      <c r="BG243" s="91">
        <f t="shared" si="86"/>
        <v>0</v>
      </c>
      <c r="BH243" s="95" t="s">
        <v>227</v>
      </c>
      <c r="BI243" s="91">
        <f>BF243*0.04</f>
        <v>0</v>
      </c>
      <c r="BJ243" s="91"/>
      <c r="BK243" s="101">
        <f t="shared" si="88"/>
        <v>5</v>
      </c>
      <c r="BL243" s="91"/>
    </row>
    <row r="244" s="159" customFormat="1" customHeight="1" spans="1:64">
      <c r="A244" s="91">
        <v>12467</v>
      </c>
      <c r="B244" s="91" t="s">
        <v>596</v>
      </c>
      <c r="C244" s="91">
        <v>747</v>
      </c>
      <c r="D244" s="91" t="s">
        <v>505</v>
      </c>
      <c r="E244" s="91" t="s">
        <v>220</v>
      </c>
      <c r="F244" s="91">
        <v>37</v>
      </c>
      <c r="G244" s="91">
        <v>44</v>
      </c>
      <c r="H244" s="91">
        <v>7</v>
      </c>
      <c r="I244" s="91">
        <v>214.83</v>
      </c>
      <c r="J244" s="91">
        <f t="shared" si="79"/>
        <v>-30</v>
      </c>
      <c r="K244" s="95" t="s">
        <v>217</v>
      </c>
      <c r="L244" s="91">
        <f>I244*0.04</f>
        <v>8.5932</v>
      </c>
      <c r="M244" s="91">
        <v>28</v>
      </c>
      <c r="N244" s="91">
        <v>34</v>
      </c>
      <c r="O244" s="91">
        <v>14</v>
      </c>
      <c r="P244" s="91">
        <v>647.55</v>
      </c>
      <c r="Q244" s="91">
        <f t="shared" si="80"/>
        <v>-14</v>
      </c>
      <c r="R244" s="95" t="s">
        <v>217</v>
      </c>
      <c r="S244" s="91">
        <f>P244*0.05</f>
        <v>32.3775</v>
      </c>
      <c r="T244" s="91">
        <v>40</v>
      </c>
      <c r="U244" s="91">
        <v>48</v>
      </c>
      <c r="V244" s="91">
        <v>11</v>
      </c>
      <c r="W244" s="91">
        <v>747.8</v>
      </c>
      <c r="X244" s="91">
        <f t="shared" si="81"/>
        <v>-29</v>
      </c>
      <c r="Y244" s="95" t="s">
        <v>217</v>
      </c>
      <c r="Z244" s="91">
        <f>W244*0.04</f>
        <v>29.912</v>
      </c>
      <c r="AA244" s="91">
        <v>14</v>
      </c>
      <c r="AB244" s="91">
        <v>17</v>
      </c>
      <c r="AC244" s="91">
        <v>1</v>
      </c>
      <c r="AD244" s="91">
        <v>39</v>
      </c>
      <c r="AE244" s="91">
        <f t="shared" si="82"/>
        <v>-13</v>
      </c>
      <c r="AF244" s="95" t="s">
        <v>217</v>
      </c>
      <c r="AG244" s="91">
        <f>AD244*0.05</f>
        <v>1.95</v>
      </c>
      <c r="AH244" s="91">
        <v>14</v>
      </c>
      <c r="AI244" s="91">
        <v>16</v>
      </c>
      <c r="AJ244" s="91">
        <v>0</v>
      </c>
      <c r="AK244" s="91">
        <v>0</v>
      </c>
      <c r="AL244" s="91">
        <f t="shared" si="83"/>
        <v>-14</v>
      </c>
      <c r="AM244" s="95" t="s">
        <v>217</v>
      </c>
      <c r="AN244" s="91">
        <f>AK244*0.05</f>
        <v>0</v>
      </c>
      <c r="AO244" s="91">
        <v>11</v>
      </c>
      <c r="AP244" s="91">
        <v>14</v>
      </c>
      <c r="AQ244" s="91">
        <v>1</v>
      </c>
      <c r="AR244" s="91">
        <v>21</v>
      </c>
      <c r="AS244" s="91">
        <f t="shared" si="84"/>
        <v>-10</v>
      </c>
      <c r="AT244" s="95" t="s">
        <v>217</v>
      </c>
      <c r="AU244" s="91">
        <f>AR244*0.05</f>
        <v>1.05</v>
      </c>
      <c r="AV244" s="91">
        <v>5</v>
      </c>
      <c r="AW244" s="91">
        <v>6</v>
      </c>
      <c r="AX244" s="91">
        <v>0</v>
      </c>
      <c r="AY244" s="91">
        <v>0</v>
      </c>
      <c r="AZ244" s="91">
        <f t="shared" si="85"/>
        <v>-5</v>
      </c>
      <c r="BA244" s="95" t="s">
        <v>217</v>
      </c>
      <c r="BB244" s="91">
        <f t="shared" ref="BB244:BB253" si="91">AY244*0.05</f>
        <v>0</v>
      </c>
      <c r="BC244" s="91">
        <v>9</v>
      </c>
      <c r="BD244" s="91">
        <v>10</v>
      </c>
      <c r="BE244" s="91">
        <v>5</v>
      </c>
      <c r="BF244" s="91">
        <v>149</v>
      </c>
      <c r="BG244" s="91">
        <f t="shared" si="86"/>
        <v>-4</v>
      </c>
      <c r="BH244" s="95" t="s">
        <v>217</v>
      </c>
      <c r="BI244" s="91">
        <f>BF244*0.04</f>
        <v>5.96</v>
      </c>
      <c r="BJ244" s="91">
        <f>BG244*1</f>
        <v>-4</v>
      </c>
      <c r="BK244" s="101">
        <f t="shared" si="88"/>
        <v>80</v>
      </c>
      <c r="BL244" s="91">
        <f>BJ244</f>
        <v>-4</v>
      </c>
    </row>
    <row r="245" s="159" customFormat="1" customHeight="1" spans="1:64">
      <c r="A245" s="91">
        <v>12669</v>
      </c>
      <c r="B245" s="91" t="s">
        <v>597</v>
      </c>
      <c r="C245" s="91">
        <v>545</v>
      </c>
      <c r="D245" s="91" t="s">
        <v>491</v>
      </c>
      <c r="E245" s="91" t="s">
        <v>319</v>
      </c>
      <c r="F245" s="91">
        <v>37</v>
      </c>
      <c r="G245" s="91">
        <v>45</v>
      </c>
      <c r="H245" s="91">
        <v>35</v>
      </c>
      <c r="I245" s="91">
        <v>838.27</v>
      </c>
      <c r="J245" s="91">
        <f t="shared" si="79"/>
        <v>-2</v>
      </c>
      <c r="K245" s="95" t="s">
        <v>217</v>
      </c>
      <c r="L245" s="91">
        <f>I245*0.04</f>
        <v>33.5308</v>
      </c>
      <c r="M245" s="91">
        <v>22</v>
      </c>
      <c r="N245" s="91">
        <v>27</v>
      </c>
      <c r="O245" s="91">
        <v>20</v>
      </c>
      <c r="P245" s="91">
        <v>904.44</v>
      </c>
      <c r="Q245" s="91">
        <f t="shared" si="80"/>
        <v>-2</v>
      </c>
      <c r="R245" s="95" t="s">
        <v>217</v>
      </c>
      <c r="S245" s="91">
        <f>P245*0.05</f>
        <v>45.222</v>
      </c>
      <c r="T245" s="91">
        <v>28</v>
      </c>
      <c r="U245" s="91">
        <v>34</v>
      </c>
      <c r="V245" s="91">
        <v>16</v>
      </c>
      <c r="W245" s="91">
        <v>1335.97</v>
      </c>
      <c r="X245" s="91">
        <f t="shared" si="81"/>
        <v>-12</v>
      </c>
      <c r="Y245" s="95" t="s">
        <v>217</v>
      </c>
      <c r="Z245" s="91">
        <f>W245*0.04</f>
        <v>53.4388</v>
      </c>
      <c r="AA245" s="91">
        <v>10</v>
      </c>
      <c r="AB245" s="91">
        <v>12</v>
      </c>
      <c r="AC245" s="91">
        <v>12</v>
      </c>
      <c r="AD245" s="91">
        <v>426</v>
      </c>
      <c r="AE245" s="91">
        <f t="shared" si="82"/>
        <v>2</v>
      </c>
      <c r="AF245" s="95" t="s">
        <v>216</v>
      </c>
      <c r="AG245" s="91">
        <f>AD245*0.08</f>
        <v>34.08</v>
      </c>
      <c r="AH245" s="91">
        <v>10</v>
      </c>
      <c r="AI245" s="91">
        <v>13</v>
      </c>
      <c r="AJ245" s="91">
        <v>2</v>
      </c>
      <c r="AK245" s="91">
        <v>59.8</v>
      </c>
      <c r="AL245" s="91">
        <f t="shared" si="83"/>
        <v>-8</v>
      </c>
      <c r="AM245" s="95" t="s">
        <v>217</v>
      </c>
      <c r="AN245" s="91">
        <f>AK245*0.05</f>
        <v>2.99</v>
      </c>
      <c r="AO245" s="91">
        <v>19</v>
      </c>
      <c r="AP245" s="91">
        <v>23</v>
      </c>
      <c r="AQ245" s="91">
        <v>7</v>
      </c>
      <c r="AR245" s="91">
        <v>100.23</v>
      </c>
      <c r="AS245" s="91">
        <f t="shared" si="84"/>
        <v>-12</v>
      </c>
      <c r="AT245" s="95" t="s">
        <v>217</v>
      </c>
      <c r="AU245" s="91">
        <f>AR245*0.05</f>
        <v>5.0115</v>
      </c>
      <c r="AV245" s="91">
        <v>3</v>
      </c>
      <c r="AW245" s="91">
        <v>4</v>
      </c>
      <c r="AX245" s="91">
        <v>2</v>
      </c>
      <c r="AY245" s="91">
        <v>0.16</v>
      </c>
      <c r="AZ245" s="91">
        <f t="shared" si="85"/>
        <v>-1</v>
      </c>
      <c r="BA245" s="95" t="s">
        <v>217</v>
      </c>
      <c r="BB245" s="91">
        <f t="shared" si="91"/>
        <v>0.008</v>
      </c>
      <c r="BC245" s="91">
        <v>8</v>
      </c>
      <c r="BD245" s="91">
        <v>10</v>
      </c>
      <c r="BE245" s="91">
        <v>10</v>
      </c>
      <c r="BF245" s="91">
        <v>272.02</v>
      </c>
      <c r="BG245" s="91">
        <f t="shared" si="86"/>
        <v>2</v>
      </c>
      <c r="BH245" s="95" t="s">
        <v>216</v>
      </c>
      <c r="BI245" s="91">
        <f>BF245*0.06</f>
        <v>16.3212</v>
      </c>
      <c r="BJ245" s="91"/>
      <c r="BK245" s="101">
        <f t="shared" si="88"/>
        <v>191</v>
      </c>
      <c r="BL245" s="91"/>
    </row>
    <row r="246" s="159" customFormat="1" customHeight="1" spans="1:64">
      <c r="A246" s="91">
        <v>12846</v>
      </c>
      <c r="B246" s="91" t="s">
        <v>598</v>
      </c>
      <c r="C246" s="91">
        <v>744</v>
      </c>
      <c r="D246" s="91" t="s">
        <v>311</v>
      </c>
      <c r="E246" s="91" t="s">
        <v>220</v>
      </c>
      <c r="F246" s="91">
        <v>32</v>
      </c>
      <c r="G246" s="91">
        <v>39</v>
      </c>
      <c r="H246" s="91">
        <v>44</v>
      </c>
      <c r="I246" s="91">
        <v>1163.4</v>
      </c>
      <c r="J246" s="91">
        <f t="shared" si="79"/>
        <v>12</v>
      </c>
      <c r="K246" s="95" t="s">
        <v>216</v>
      </c>
      <c r="L246" s="91">
        <f>I246*0.06</f>
        <v>69.804</v>
      </c>
      <c r="M246" s="91">
        <v>32</v>
      </c>
      <c r="N246" s="91">
        <v>39</v>
      </c>
      <c r="O246" s="91">
        <v>42</v>
      </c>
      <c r="P246" s="91">
        <v>1429.71</v>
      </c>
      <c r="Q246" s="91">
        <f t="shared" si="80"/>
        <v>10</v>
      </c>
      <c r="R246" s="95" t="s">
        <v>216</v>
      </c>
      <c r="S246" s="91">
        <f>P246*0.07</f>
        <v>100.0797</v>
      </c>
      <c r="T246" s="91">
        <v>40</v>
      </c>
      <c r="U246" s="91">
        <v>49</v>
      </c>
      <c r="V246" s="91">
        <v>27</v>
      </c>
      <c r="W246" s="91">
        <v>2737.23</v>
      </c>
      <c r="X246" s="91">
        <f t="shared" si="81"/>
        <v>-13</v>
      </c>
      <c r="Y246" s="95" t="s">
        <v>217</v>
      </c>
      <c r="Z246" s="91">
        <f>W246*0.04</f>
        <v>109.4892</v>
      </c>
      <c r="AA246" s="91">
        <v>10</v>
      </c>
      <c r="AB246" s="91">
        <v>12</v>
      </c>
      <c r="AC246" s="91">
        <v>7</v>
      </c>
      <c r="AD246" s="91">
        <v>253</v>
      </c>
      <c r="AE246" s="91">
        <f t="shared" si="82"/>
        <v>-3</v>
      </c>
      <c r="AF246" s="95" t="s">
        <v>217</v>
      </c>
      <c r="AG246" s="91">
        <f>AD246*0.05</f>
        <v>12.65</v>
      </c>
      <c r="AH246" s="91">
        <v>11</v>
      </c>
      <c r="AI246" s="91">
        <v>13</v>
      </c>
      <c r="AJ246" s="91">
        <v>0</v>
      </c>
      <c r="AK246" s="91">
        <v>0</v>
      </c>
      <c r="AL246" s="91">
        <f t="shared" si="83"/>
        <v>-11</v>
      </c>
      <c r="AM246" s="95" t="s">
        <v>217</v>
      </c>
      <c r="AN246" s="91">
        <f>AK246*0.05</f>
        <v>0</v>
      </c>
      <c r="AO246" s="91">
        <v>11</v>
      </c>
      <c r="AP246" s="91">
        <v>13</v>
      </c>
      <c r="AQ246" s="91">
        <v>5</v>
      </c>
      <c r="AR246" s="91">
        <v>102.17</v>
      </c>
      <c r="AS246" s="91">
        <f t="shared" si="84"/>
        <v>-6</v>
      </c>
      <c r="AT246" s="95" t="s">
        <v>217</v>
      </c>
      <c r="AU246" s="91">
        <f>AR246*0.05</f>
        <v>5.1085</v>
      </c>
      <c r="AV246" s="91">
        <v>5</v>
      </c>
      <c r="AW246" s="91">
        <v>6</v>
      </c>
      <c r="AX246" s="91">
        <v>2</v>
      </c>
      <c r="AY246" s="91">
        <v>0.16</v>
      </c>
      <c r="AZ246" s="91">
        <f t="shared" si="85"/>
        <v>-3</v>
      </c>
      <c r="BA246" s="95" t="s">
        <v>217</v>
      </c>
      <c r="BB246" s="91">
        <f t="shared" si="91"/>
        <v>0.008</v>
      </c>
      <c r="BC246" s="91">
        <v>10</v>
      </c>
      <c r="BD246" s="91">
        <v>12</v>
      </c>
      <c r="BE246" s="91">
        <v>39</v>
      </c>
      <c r="BF246" s="91">
        <v>1086.23</v>
      </c>
      <c r="BG246" s="91">
        <f t="shared" si="86"/>
        <v>29</v>
      </c>
      <c r="BH246" s="95" t="s">
        <v>216</v>
      </c>
      <c r="BI246" s="91">
        <f>BF246*0.06</f>
        <v>65.1738</v>
      </c>
      <c r="BJ246" s="91"/>
      <c r="BK246" s="101">
        <f t="shared" si="88"/>
        <v>362</v>
      </c>
      <c r="BL246" s="91"/>
    </row>
    <row r="247" s="159" customFormat="1" customHeight="1" spans="1:64">
      <c r="A247" s="91">
        <v>12848</v>
      </c>
      <c r="B247" s="91" t="s">
        <v>599</v>
      </c>
      <c r="C247" s="91">
        <v>106485</v>
      </c>
      <c r="D247" s="91" t="s">
        <v>289</v>
      </c>
      <c r="E247" s="91" t="s">
        <v>388</v>
      </c>
      <c r="F247" s="91">
        <v>35</v>
      </c>
      <c r="G247" s="91">
        <v>42</v>
      </c>
      <c r="H247" s="91">
        <v>40</v>
      </c>
      <c r="I247" s="91">
        <v>1058.58</v>
      </c>
      <c r="J247" s="91">
        <f t="shared" si="79"/>
        <v>5</v>
      </c>
      <c r="K247" s="95" t="s">
        <v>221</v>
      </c>
      <c r="L247" s="91">
        <f>I247*0.05</f>
        <v>52.929</v>
      </c>
      <c r="M247" s="91">
        <v>21</v>
      </c>
      <c r="N247" s="91">
        <v>25</v>
      </c>
      <c r="O247" s="91">
        <v>13</v>
      </c>
      <c r="P247" s="91">
        <v>475.68</v>
      </c>
      <c r="Q247" s="91">
        <f t="shared" si="80"/>
        <v>-8</v>
      </c>
      <c r="R247" s="95" t="s">
        <v>217</v>
      </c>
      <c r="S247" s="91">
        <f>P247*0.05</f>
        <v>23.784</v>
      </c>
      <c r="T247" s="91">
        <v>21</v>
      </c>
      <c r="U247" s="91">
        <v>24</v>
      </c>
      <c r="V247" s="91">
        <v>6</v>
      </c>
      <c r="W247" s="91">
        <v>690.88</v>
      </c>
      <c r="X247" s="91">
        <f t="shared" si="81"/>
        <v>-15</v>
      </c>
      <c r="Y247" s="95" t="s">
        <v>217</v>
      </c>
      <c r="Z247" s="91">
        <f>W247*0.04</f>
        <v>27.6352</v>
      </c>
      <c r="AA247" s="91">
        <v>9</v>
      </c>
      <c r="AB247" s="91">
        <v>11</v>
      </c>
      <c r="AC247" s="91">
        <v>1</v>
      </c>
      <c r="AD247" s="91">
        <v>43</v>
      </c>
      <c r="AE247" s="91">
        <f t="shared" si="82"/>
        <v>-8</v>
      </c>
      <c r="AF247" s="95" t="s">
        <v>217</v>
      </c>
      <c r="AG247" s="91">
        <f>AD247*0.05</f>
        <v>2.15</v>
      </c>
      <c r="AH247" s="91">
        <v>11</v>
      </c>
      <c r="AI247" s="91">
        <v>13</v>
      </c>
      <c r="AJ247" s="91">
        <v>15</v>
      </c>
      <c r="AK247" s="91">
        <v>299</v>
      </c>
      <c r="AL247" s="91">
        <f t="shared" si="83"/>
        <v>4</v>
      </c>
      <c r="AM247" s="95" t="s">
        <v>216</v>
      </c>
      <c r="AN247" s="91">
        <f>AK247*0.07</f>
        <v>20.93</v>
      </c>
      <c r="AO247" s="91">
        <v>14</v>
      </c>
      <c r="AP247" s="91">
        <v>17</v>
      </c>
      <c r="AQ247" s="91">
        <v>6</v>
      </c>
      <c r="AR247" s="91">
        <v>124.65</v>
      </c>
      <c r="AS247" s="91">
        <f t="shared" si="84"/>
        <v>-8</v>
      </c>
      <c r="AT247" s="95" t="s">
        <v>217</v>
      </c>
      <c r="AU247" s="91">
        <f>AR247*0.05</f>
        <v>6.2325</v>
      </c>
      <c r="AV247" s="91">
        <v>3</v>
      </c>
      <c r="AW247" s="91">
        <v>4</v>
      </c>
      <c r="AX247" s="91">
        <v>0</v>
      </c>
      <c r="AY247" s="91">
        <v>0</v>
      </c>
      <c r="AZ247" s="91">
        <f t="shared" si="85"/>
        <v>-3</v>
      </c>
      <c r="BA247" s="95" t="s">
        <v>217</v>
      </c>
      <c r="BB247" s="91">
        <f t="shared" si="91"/>
        <v>0</v>
      </c>
      <c r="BC247" s="91">
        <v>9</v>
      </c>
      <c r="BD247" s="91">
        <v>10</v>
      </c>
      <c r="BE247" s="91">
        <v>3</v>
      </c>
      <c r="BF247" s="91">
        <v>74.5</v>
      </c>
      <c r="BG247" s="91">
        <f t="shared" si="86"/>
        <v>-6</v>
      </c>
      <c r="BH247" s="95" t="s">
        <v>217</v>
      </c>
      <c r="BI247" s="91">
        <f>BF247*0.04</f>
        <v>2.98</v>
      </c>
      <c r="BJ247" s="91">
        <f>BG247*1</f>
        <v>-6</v>
      </c>
      <c r="BK247" s="101">
        <f t="shared" si="88"/>
        <v>137</v>
      </c>
      <c r="BL247" s="91">
        <f>BJ247</f>
        <v>-6</v>
      </c>
    </row>
    <row r="248" s="159" customFormat="1" customHeight="1" spans="1:64">
      <c r="A248" s="91">
        <v>12845</v>
      </c>
      <c r="B248" s="91" t="s">
        <v>600</v>
      </c>
      <c r="C248" s="91">
        <v>117184</v>
      </c>
      <c r="D248" s="91" t="s">
        <v>558</v>
      </c>
      <c r="E248" s="91" t="s">
        <v>340</v>
      </c>
      <c r="F248" s="91">
        <v>18</v>
      </c>
      <c r="G248" s="91">
        <v>20</v>
      </c>
      <c r="H248" s="91">
        <v>53</v>
      </c>
      <c r="I248" s="91">
        <v>1411.48</v>
      </c>
      <c r="J248" s="91">
        <f t="shared" si="79"/>
        <v>35</v>
      </c>
      <c r="K248" s="95" t="s">
        <v>216</v>
      </c>
      <c r="L248" s="91">
        <f t="shared" ref="L248:L257" si="92">I248*0.06</f>
        <v>84.6888</v>
      </c>
      <c r="M248" s="91">
        <v>11</v>
      </c>
      <c r="N248" s="91">
        <v>13</v>
      </c>
      <c r="O248" s="91">
        <v>24</v>
      </c>
      <c r="P248" s="91">
        <v>906.5</v>
      </c>
      <c r="Q248" s="91">
        <f t="shared" si="80"/>
        <v>13</v>
      </c>
      <c r="R248" s="95" t="s">
        <v>216</v>
      </c>
      <c r="S248" s="91">
        <f>P248*0.07</f>
        <v>63.455</v>
      </c>
      <c r="T248" s="91">
        <v>13</v>
      </c>
      <c r="U248" s="91">
        <v>15</v>
      </c>
      <c r="V248" s="91">
        <v>17</v>
      </c>
      <c r="W248" s="91">
        <v>1104.59</v>
      </c>
      <c r="X248" s="91">
        <f t="shared" si="81"/>
        <v>4</v>
      </c>
      <c r="Y248" s="95" t="s">
        <v>216</v>
      </c>
      <c r="Z248" s="91">
        <f>W248*0.06</f>
        <v>66.2754</v>
      </c>
      <c r="AA248" s="91">
        <v>3</v>
      </c>
      <c r="AB248" s="91">
        <v>4</v>
      </c>
      <c r="AC248" s="91">
        <v>4</v>
      </c>
      <c r="AD248" s="91">
        <v>156</v>
      </c>
      <c r="AE248" s="91">
        <f t="shared" si="82"/>
        <v>1</v>
      </c>
      <c r="AF248" s="95" t="s">
        <v>216</v>
      </c>
      <c r="AG248" s="91">
        <f>AD248*0.08</f>
        <v>12.48</v>
      </c>
      <c r="AH248" s="91">
        <v>3</v>
      </c>
      <c r="AI248" s="91">
        <v>3</v>
      </c>
      <c r="AJ248" s="91">
        <v>0</v>
      </c>
      <c r="AK248" s="91">
        <v>0</v>
      </c>
      <c r="AL248" s="91">
        <f t="shared" si="83"/>
        <v>-3</v>
      </c>
      <c r="AM248" s="95" t="s">
        <v>217</v>
      </c>
      <c r="AN248" s="91">
        <f>AK248*0.05</f>
        <v>0</v>
      </c>
      <c r="AO248" s="91">
        <v>10</v>
      </c>
      <c r="AP248" s="91">
        <v>10</v>
      </c>
      <c r="AQ248" s="91">
        <v>15</v>
      </c>
      <c r="AR248" s="91">
        <v>253.44</v>
      </c>
      <c r="AS248" s="91">
        <f t="shared" si="84"/>
        <v>5</v>
      </c>
      <c r="AT248" s="95" t="s">
        <v>216</v>
      </c>
      <c r="AU248" s="91">
        <f>AR248*0.08</f>
        <v>20.2752</v>
      </c>
      <c r="AV248" s="91">
        <v>1</v>
      </c>
      <c r="AW248" s="91">
        <v>2</v>
      </c>
      <c r="AX248" s="91">
        <v>0</v>
      </c>
      <c r="AY248" s="91">
        <v>0</v>
      </c>
      <c r="AZ248" s="91">
        <f t="shared" si="85"/>
        <v>-1</v>
      </c>
      <c r="BA248" s="95" t="s">
        <v>217</v>
      </c>
      <c r="BB248" s="91">
        <f t="shared" si="91"/>
        <v>0</v>
      </c>
      <c r="BC248" s="91">
        <v>3</v>
      </c>
      <c r="BD248" s="91">
        <v>4</v>
      </c>
      <c r="BE248" s="91">
        <v>5</v>
      </c>
      <c r="BF248" s="91">
        <v>135.88</v>
      </c>
      <c r="BG248" s="91">
        <f t="shared" si="86"/>
        <v>2</v>
      </c>
      <c r="BH248" s="95" t="s">
        <v>216</v>
      </c>
      <c r="BI248" s="91">
        <f>BF248*0.06</f>
        <v>8.1528</v>
      </c>
      <c r="BJ248" s="91"/>
      <c r="BK248" s="101">
        <f t="shared" si="88"/>
        <v>255</v>
      </c>
      <c r="BL248" s="91"/>
    </row>
    <row r="249" s="159" customFormat="1" customHeight="1" spans="1:64">
      <c r="A249" s="91">
        <v>12847</v>
      </c>
      <c r="B249" s="91" t="s">
        <v>601</v>
      </c>
      <c r="C249" s="91">
        <v>115971</v>
      </c>
      <c r="D249" s="91" t="s">
        <v>377</v>
      </c>
      <c r="E249" s="91" t="s">
        <v>497</v>
      </c>
      <c r="F249" s="91">
        <v>34</v>
      </c>
      <c r="G249" s="91">
        <v>40</v>
      </c>
      <c r="H249" s="91">
        <v>40</v>
      </c>
      <c r="I249" s="91">
        <v>999.93</v>
      </c>
      <c r="J249" s="91">
        <f t="shared" si="79"/>
        <v>6</v>
      </c>
      <c r="K249" s="95" t="s">
        <v>216</v>
      </c>
      <c r="L249" s="91">
        <f t="shared" si="92"/>
        <v>59.9958</v>
      </c>
      <c r="M249" s="91">
        <v>20</v>
      </c>
      <c r="N249" s="91">
        <v>25</v>
      </c>
      <c r="O249" s="91">
        <v>44</v>
      </c>
      <c r="P249" s="91">
        <v>1122.48</v>
      </c>
      <c r="Q249" s="91">
        <f t="shared" si="80"/>
        <v>24</v>
      </c>
      <c r="R249" s="95" t="s">
        <v>216</v>
      </c>
      <c r="S249" s="91">
        <f>P249*0.07</f>
        <v>78.5736</v>
      </c>
      <c r="T249" s="91">
        <v>22</v>
      </c>
      <c r="U249" s="91">
        <v>27</v>
      </c>
      <c r="V249" s="91">
        <v>24</v>
      </c>
      <c r="W249" s="91">
        <v>1959.94</v>
      </c>
      <c r="X249" s="91">
        <f t="shared" si="81"/>
        <v>2</v>
      </c>
      <c r="Y249" s="95" t="s">
        <v>221</v>
      </c>
      <c r="Z249" s="91">
        <f>W249*0.05</f>
        <v>97.997</v>
      </c>
      <c r="AA249" s="91">
        <v>7</v>
      </c>
      <c r="AB249" s="91">
        <v>9</v>
      </c>
      <c r="AC249" s="91">
        <v>1</v>
      </c>
      <c r="AD249" s="91">
        <v>43</v>
      </c>
      <c r="AE249" s="91">
        <f t="shared" si="82"/>
        <v>-6</v>
      </c>
      <c r="AF249" s="95" t="s">
        <v>217</v>
      </c>
      <c r="AG249" s="91">
        <f>AD249*0.05</f>
        <v>2.15</v>
      </c>
      <c r="AH249" s="91">
        <v>7</v>
      </c>
      <c r="AI249" s="91">
        <v>9</v>
      </c>
      <c r="AJ249" s="91">
        <v>20</v>
      </c>
      <c r="AK249" s="91">
        <v>428.5</v>
      </c>
      <c r="AL249" s="91">
        <f t="shared" si="83"/>
        <v>13</v>
      </c>
      <c r="AM249" s="95" t="s">
        <v>216</v>
      </c>
      <c r="AN249" s="91">
        <f>AK249*0.07</f>
        <v>29.995</v>
      </c>
      <c r="AO249" s="91">
        <v>13</v>
      </c>
      <c r="AP249" s="91">
        <v>16</v>
      </c>
      <c r="AQ249" s="91">
        <v>3</v>
      </c>
      <c r="AR249" s="91">
        <v>63</v>
      </c>
      <c r="AS249" s="91">
        <f t="shared" si="84"/>
        <v>-10</v>
      </c>
      <c r="AT249" s="95" t="s">
        <v>217</v>
      </c>
      <c r="AU249" s="91">
        <f>AR249*0.05</f>
        <v>3.15</v>
      </c>
      <c r="AV249" s="91">
        <v>2</v>
      </c>
      <c r="AW249" s="91">
        <v>3</v>
      </c>
      <c r="AX249" s="91">
        <v>0</v>
      </c>
      <c r="AY249" s="91">
        <v>0</v>
      </c>
      <c r="AZ249" s="91">
        <f t="shared" si="85"/>
        <v>-2</v>
      </c>
      <c r="BA249" s="95" t="s">
        <v>217</v>
      </c>
      <c r="BB249" s="91">
        <f t="shared" si="91"/>
        <v>0</v>
      </c>
      <c r="BC249" s="91">
        <v>7</v>
      </c>
      <c r="BD249" s="91">
        <v>9</v>
      </c>
      <c r="BE249" s="91">
        <v>20</v>
      </c>
      <c r="BF249" s="91">
        <v>571.04</v>
      </c>
      <c r="BG249" s="91">
        <f t="shared" si="86"/>
        <v>13</v>
      </c>
      <c r="BH249" s="95" t="s">
        <v>216</v>
      </c>
      <c r="BI249" s="91">
        <f>BF249*0.06</f>
        <v>34.2624</v>
      </c>
      <c r="BJ249" s="91"/>
      <c r="BK249" s="101">
        <f t="shared" si="88"/>
        <v>306</v>
      </c>
      <c r="BL249" s="91"/>
    </row>
    <row r="250" s="159" customFormat="1" customHeight="1" spans="1:64">
      <c r="A250" s="91">
        <v>11377</v>
      </c>
      <c r="B250" s="91" t="s">
        <v>602</v>
      </c>
      <c r="C250" s="91">
        <v>546</v>
      </c>
      <c r="D250" s="91" t="s">
        <v>359</v>
      </c>
      <c r="E250" s="91" t="s">
        <v>220</v>
      </c>
      <c r="F250" s="91">
        <v>87</v>
      </c>
      <c r="G250" s="91">
        <v>105</v>
      </c>
      <c r="H250" s="91">
        <v>168</v>
      </c>
      <c r="I250" s="91">
        <v>4409.17</v>
      </c>
      <c r="J250" s="91">
        <f t="shared" si="79"/>
        <v>81</v>
      </c>
      <c r="K250" s="95" t="s">
        <v>216</v>
      </c>
      <c r="L250" s="91">
        <f t="shared" si="92"/>
        <v>264.5502</v>
      </c>
      <c r="M250" s="91">
        <v>53</v>
      </c>
      <c r="N250" s="91">
        <v>63</v>
      </c>
      <c r="O250" s="91">
        <v>62</v>
      </c>
      <c r="P250" s="91">
        <v>2012.44</v>
      </c>
      <c r="Q250" s="91">
        <f t="shared" si="80"/>
        <v>9</v>
      </c>
      <c r="R250" s="95" t="s">
        <v>221</v>
      </c>
      <c r="S250" s="91">
        <f>P250*0.06</f>
        <v>120.7464</v>
      </c>
      <c r="T250" s="91">
        <v>70</v>
      </c>
      <c r="U250" s="91">
        <v>84</v>
      </c>
      <c r="V250" s="91">
        <v>65</v>
      </c>
      <c r="W250" s="91">
        <v>5617.86</v>
      </c>
      <c r="X250" s="91">
        <f t="shared" si="81"/>
        <v>-5</v>
      </c>
      <c r="Y250" s="95" t="s">
        <v>217</v>
      </c>
      <c r="Z250" s="91">
        <f>W250*0.04</f>
        <v>224.7144</v>
      </c>
      <c r="AA250" s="91">
        <v>16</v>
      </c>
      <c r="AB250" s="91">
        <v>19</v>
      </c>
      <c r="AC250" s="91">
        <v>6</v>
      </c>
      <c r="AD250" s="91">
        <v>231.11</v>
      </c>
      <c r="AE250" s="91">
        <f t="shared" si="82"/>
        <v>-10</v>
      </c>
      <c r="AF250" s="95" t="s">
        <v>217</v>
      </c>
      <c r="AG250" s="91">
        <f>AD250*0.05</f>
        <v>11.5555</v>
      </c>
      <c r="AH250" s="91">
        <v>15</v>
      </c>
      <c r="AI250" s="91">
        <v>18</v>
      </c>
      <c r="AJ250" s="91">
        <v>9</v>
      </c>
      <c r="AK250" s="91">
        <v>209.3</v>
      </c>
      <c r="AL250" s="91">
        <f t="shared" si="83"/>
        <v>-6</v>
      </c>
      <c r="AM250" s="95" t="s">
        <v>217</v>
      </c>
      <c r="AN250" s="91">
        <f>AK250*0.05</f>
        <v>10.465</v>
      </c>
      <c r="AO250" s="91">
        <v>13</v>
      </c>
      <c r="AP250" s="91">
        <v>16</v>
      </c>
      <c r="AQ250" s="91">
        <v>33</v>
      </c>
      <c r="AR250" s="91">
        <v>557.46</v>
      </c>
      <c r="AS250" s="91">
        <f t="shared" si="84"/>
        <v>20</v>
      </c>
      <c r="AT250" s="95" t="s">
        <v>216</v>
      </c>
      <c r="AU250" s="91">
        <f>AR250*0.08</f>
        <v>44.5968</v>
      </c>
      <c r="AV250" s="91">
        <v>6</v>
      </c>
      <c r="AW250" s="91">
        <v>7</v>
      </c>
      <c r="AX250" s="91">
        <v>1</v>
      </c>
      <c r="AY250" s="91">
        <v>78</v>
      </c>
      <c r="AZ250" s="91">
        <f t="shared" si="85"/>
        <v>-5</v>
      </c>
      <c r="BA250" s="95" t="s">
        <v>217</v>
      </c>
      <c r="BB250" s="91">
        <f t="shared" si="91"/>
        <v>3.9</v>
      </c>
      <c r="BC250" s="91">
        <v>17</v>
      </c>
      <c r="BD250" s="91">
        <v>19</v>
      </c>
      <c r="BE250" s="91">
        <v>52</v>
      </c>
      <c r="BF250" s="91">
        <v>1543.01</v>
      </c>
      <c r="BG250" s="91">
        <f t="shared" si="86"/>
        <v>35</v>
      </c>
      <c r="BH250" s="95" t="s">
        <v>216</v>
      </c>
      <c r="BI250" s="91">
        <f>BF250*0.06</f>
        <v>92.5806</v>
      </c>
      <c r="BJ250" s="91"/>
      <c r="BK250" s="101">
        <f t="shared" si="88"/>
        <v>773</v>
      </c>
      <c r="BL250" s="91"/>
    </row>
    <row r="251" s="159" customFormat="1" customHeight="1" spans="1:64">
      <c r="A251" s="91">
        <v>11333</v>
      </c>
      <c r="B251" s="91" t="s">
        <v>603</v>
      </c>
      <c r="C251" s="91">
        <v>744</v>
      </c>
      <c r="D251" s="91" t="s">
        <v>311</v>
      </c>
      <c r="E251" s="91" t="s">
        <v>220</v>
      </c>
      <c r="F251" s="91">
        <v>45</v>
      </c>
      <c r="G251" s="91">
        <v>55</v>
      </c>
      <c r="H251" s="91">
        <v>60</v>
      </c>
      <c r="I251" s="91">
        <v>1624.67</v>
      </c>
      <c r="J251" s="91">
        <f t="shared" si="79"/>
        <v>15</v>
      </c>
      <c r="K251" s="95" t="s">
        <v>216</v>
      </c>
      <c r="L251" s="91">
        <f t="shared" si="92"/>
        <v>97.4802</v>
      </c>
      <c r="M251" s="91">
        <v>46</v>
      </c>
      <c r="N251" s="91">
        <v>55</v>
      </c>
      <c r="O251" s="91">
        <v>66</v>
      </c>
      <c r="P251" s="91">
        <v>2567.67</v>
      </c>
      <c r="Q251" s="91">
        <f t="shared" si="80"/>
        <v>20</v>
      </c>
      <c r="R251" s="95" t="s">
        <v>216</v>
      </c>
      <c r="S251" s="91">
        <f>P251*0.07</f>
        <v>179.7369</v>
      </c>
      <c r="T251" s="91">
        <v>58</v>
      </c>
      <c r="U251" s="91">
        <v>70</v>
      </c>
      <c r="V251" s="91">
        <v>52</v>
      </c>
      <c r="W251" s="91">
        <v>5567.06</v>
      </c>
      <c r="X251" s="91">
        <f t="shared" si="81"/>
        <v>-6</v>
      </c>
      <c r="Y251" s="95" t="s">
        <v>217</v>
      </c>
      <c r="Z251" s="91">
        <f>W251*0.04</f>
        <v>222.6824</v>
      </c>
      <c r="AA251" s="91">
        <v>14</v>
      </c>
      <c r="AB251" s="91">
        <v>17</v>
      </c>
      <c r="AC251" s="91">
        <v>14</v>
      </c>
      <c r="AD251" s="91">
        <v>438</v>
      </c>
      <c r="AE251" s="91">
        <f t="shared" si="82"/>
        <v>0</v>
      </c>
      <c r="AF251" s="95" t="s">
        <v>221</v>
      </c>
      <c r="AG251" s="91">
        <f>AD251*0.06</f>
        <v>26.28</v>
      </c>
      <c r="AH251" s="91">
        <v>14</v>
      </c>
      <c r="AI251" s="91">
        <v>17</v>
      </c>
      <c r="AJ251" s="91">
        <v>7</v>
      </c>
      <c r="AK251" s="91">
        <v>149.5</v>
      </c>
      <c r="AL251" s="91">
        <f t="shared" si="83"/>
        <v>-7</v>
      </c>
      <c r="AM251" s="95" t="s">
        <v>217</v>
      </c>
      <c r="AN251" s="91">
        <f>AK251*0.05</f>
        <v>7.475</v>
      </c>
      <c r="AO251" s="91">
        <v>15</v>
      </c>
      <c r="AP251" s="91">
        <v>18</v>
      </c>
      <c r="AQ251" s="91">
        <v>18</v>
      </c>
      <c r="AR251" s="91">
        <v>310.52</v>
      </c>
      <c r="AS251" s="91">
        <f t="shared" si="84"/>
        <v>3</v>
      </c>
      <c r="AT251" s="95" t="s">
        <v>216</v>
      </c>
      <c r="AU251" s="91">
        <f>AR251*0.08</f>
        <v>24.8416</v>
      </c>
      <c r="AV251" s="91">
        <v>7</v>
      </c>
      <c r="AW251" s="91">
        <v>8</v>
      </c>
      <c r="AX251" s="91">
        <v>0</v>
      </c>
      <c r="AY251" s="91">
        <v>0</v>
      </c>
      <c r="AZ251" s="91">
        <f t="shared" si="85"/>
        <v>-7</v>
      </c>
      <c r="BA251" s="95" t="s">
        <v>217</v>
      </c>
      <c r="BB251" s="91">
        <f t="shared" si="91"/>
        <v>0</v>
      </c>
      <c r="BC251" s="91">
        <v>14</v>
      </c>
      <c r="BD251" s="91">
        <v>16</v>
      </c>
      <c r="BE251" s="91">
        <v>47</v>
      </c>
      <c r="BF251" s="91">
        <v>1256.65</v>
      </c>
      <c r="BG251" s="91">
        <f t="shared" si="86"/>
        <v>33</v>
      </c>
      <c r="BH251" s="95" t="s">
        <v>216</v>
      </c>
      <c r="BI251" s="91">
        <f>BF251*0.06</f>
        <v>75.399</v>
      </c>
      <c r="BJ251" s="91"/>
      <c r="BK251" s="101">
        <f t="shared" si="88"/>
        <v>634</v>
      </c>
      <c r="BL251" s="91"/>
    </row>
    <row r="252" s="159" customFormat="1" customHeight="1" spans="1:64">
      <c r="A252" s="91">
        <v>11627</v>
      </c>
      <c r="B252" s="91" t="s">
        <v>604</v>
      </c>
      <c r="C252" s="91">
        <v>717</v>
      </c>
      <c r="D252" s="91" t="s">
        <v>397</v>
      </c>
      <c r="E252" s="91" t="s">
        <v>220</v>
      </c>
      <c r="F252" s="91">
        <v>35</v>
      </c>
      <c r="G252" s="91">
        <v>42</v>
      </c>
      <c r="H252" s="91">
        <v>89</v>
      </c>
      <c r="I252" s="91">
        <v>2583.15</v>
      </c>
      <c r="J252" s="91">
        <f t="shared" si="79"/>
        <v>54</v>
      </c>
      <c r="K252" s="95" t="s">
        <v>216</v>
      </c>
      <c r="L252" s="91">
        <f t="shared" si="92"/>
        <v>154.989</v>
      </c>
      <c r="M252" s="91">
        <v>31</v>
      </c>
      <c r="N252" s="91">
        <v>38</v>
      </c>
      <c r="O252" s="91">
        <v>51</v>
      </c>
      <c r="P252" s="91">
        <v>1409.74</v>
      </c>
      <c r="Q252" s="91">
        <f t="shared" si="80"/>
        <v>20</v>
      </c>
      <c r="R252" s="95" t="s">
        <v>216</v>
      </c>
      <c r="S252" s="91">
        <f>P252*0.07</f>
        <v>98.6818</v>
      </c>
      <c r="T252" s="91">
        <v>101</v>
      </c>
      <c r="U252" s="91">
        <v>121</v>
      </c>
      <c r="V252" s="91">
        <v>90</v>
      </c>
      <c r="W252" s="91">
        <v>7392.54</v>
      </c>
      <c r="X252" s="91">
        <f t="shared" si="81"/>
        <v>-11</v>
      </c>
      <c r="Y252" s="95" t="s">
        <v>217</v>
      </c>
      <c r="Z252" s="91">
        <f>W252*0.04</f>
        <v>295.7016</v>
      </c>
      <c r="AA252" s="91">
        <v>10</v>
      </c>
      <c r="AB252" s="91">
        <v>13</v>
      </c>
      <c r="AC252" s="91">
        <v>22</v>
      </c>
      <c r="AD252" s="91">
        <v>727.19</v>
      </c>
      <c r="AE252" s="91">
        <f t="shared" si="82"/>
        <v>12</v>
      </c>
      <c r="AF252" s="95" t="s">
        <v>216</v>
      </c>
      <c r="AG252" s="91">
        <f>AD252*0.08</f>
        <v>58.1752</v>
      </c>
      <c r="AH252" s="91">
        <v>14</v>
      </c>
      <c r="AI252" s="91">
        <v>16</v>
      </c>
      <c r="AJ252" s="91">
        <v>0</v>
      </c>
      <c r="AK252" s="91">
        <v>0</v>
      </c>
      <c r="AL252" s="91">
        <f t="shared" si="83"/>
        <v>-14</v>
      </c>
      <c r="AM252" s="95" t="s">
        <v>217</v>
      </c>
      <c r="AN252" s="91">
        <f>AK252*0.05</f>
        <v>0</v>
      </c>
      <c r="AO252" s="91">
        <v>23</v>
      </c>
      <c r="AP252" s="91">
        <v>28</v>
      </c>
      <c r="AQ252" s="91">
        <v>12</v>
      </c>
      <c r="AR252" s="91">
        <v>203.62</v>
      </c>
      <c r="AS252" s="91">
        <f t="shared" si="84"/>
        <v>-11</v>
      </c>
      <c r="AT252" s="95" t="s">
        <v>217</v>
      </c>
      <c r="AU252" s="91">
        <f>AR252*0.05</f>
        <v>10.181</v>
      </c>
      <c r="AV252" s="91">
        <v>5</v>
      </c>
      <c r="AW252" s="91">
        <v>6</v>
      </c>
      <c r="AX252" s="91">
        <v>2</v>
      </c>
      <c r="AY252" s="91">
        <v>112.24</v>
      </c>
      <c r="AZ252" s="91">
        <f t="shared" si="85"/>
        <v>-3</v>
      </c>
      <c r="BA252" s="95" t="s">
        <v>217</v>
      </c>
      <c r="BB252" s="91">
        <f t="shared" si="91"/>
        <v>5.612</v>
      </c>
      <c r="BC252" s="91">
        <v>10</v>
      </c>
      <c r="BD252" s="91">
        <v>11</v>
      </c>
      <c r="BE252" s="91">
        <v>4</v>
      </c>
      <c r="BF252" s="91">
        <v>128.8</v>
      </c>
      <c r="BG252" s="91">
        <f t="shared" si="86"/>
        <v>-6</v>
      </c>
      <c r="BH252" s="95" t="s">
        <v>217</v>
      </c>
      <c r="BI252" s="91">
        <f>BF252*0.04</f>
        <v>5.152</v>
      </c>
      <c r="BJ252" s="91">
        <f>BG252*1</f>
        <v>-6</v>
      </c>
      <c r="BK252" s="101">
        <f t="shared" si="88"/>
        <v>628</v>
      </c>
      <c r="BL252" s="91">
        <f>BJ252</f>
        <v>-6</v>
      </c>
    </row>
    <row r="253" s="159" customFormat="1" customHeight="1" spans="1:64">
      <c r="A253" s="91">
        <v>11799</v>
      </c>
      <c r="B253" s="91" t="s">
        <v>605</v>
      </c>
      <c r="C253" s="91">
        <v>367</v>
      </c>
      <c r="D253" s="91" t="s">
        <v>441</v>
      </c>
      <c r="E253" s="91" t="s">
        <v>220</v>
      </c>
      <c r="F253" s="91">
        <v>45</v>
      </c>
      <c r="G253" s="91">
        <v>50</v>
      </c>
      <c r="H253" s="91">
        <v>61</v>
      </c>
      <c r="I253" s="91">
        <v>1555.92</v>
      </c>
      <c r="J253" s="91">
        <f t="shared" si="79"/>
        <v>16</v>
      </c>
      <c r="K253" s="95" t="s">
        <v>216</v>
      </c>
      <c r="L253" s="91">
        <f t="shared" si="92"/>
        <v>93.3552</v>
      </c>
      <c r="M253" s="91">
        <v>40</v>
      </c>
      <c r="N253" s="91">
        <v>50</v>
      </c>
      <c r="O253" s="91">
        <v>35</v>
      </c>
      <c r="P253" s="91">
        <v>2105.05</v>
      </c>
      <c r="Q253" s="91">
        <f t="shared" si="80"/>
        <v>-5</v>
      </c>
      <c r="R253" s="95" t="s">
        <v>217</v>
      </c>
      <c r="S253" s="91">
        <f>P253*0.05</f>
        <v>105.2525</v>
      </c>
      <c r="T253" s="91">
        <v>60</v>
      </c>
      <c r="U253" s="91">
        <v>75</v>
      </c>
      <c r="V253" s="91">
        <v>45</v>
      </c>
      <c r="W253" s="91">
        <v>4485.76</v>
      </c>
      <c r="X253" s="91">
        <f t="shared" si="81"/>
        <v>-15</v>
      </c>
      <c r="Y253" s="95" t="s">
        <v>217</v>
      </c>
      <c r="Z253" s="91">
        <f>W253*0.04</f>
        <v>179.4304</v>
      </c>
      <c r="AA253" s="91">
        <v>15</v>
      </c>
      <c r="AB253" s="91">
        <v>18</v>
      </c>
      <c r="AC253" s="91">
        <v>7</v>
      </c>
      <c r="AD253" s="91">
        <v>251</v>
      </c>
      <c r="AE253" s="91">
        <f t="shared" si="82"/>
        <v>-8</v>
      </c>
      <c r="AF253" s="95" t="s">
        <v>217</v>
      </c>
      <c r="AG253" s="91">
        <f>AD253*0.05</f>
        <v>12.55</v>
      </c>
      <c r="AH253" s="91">
        <v>15</v>
      </c>
      <c r="AI253" s="91">
        <v>18</v>
      </c>
      <c r="AJ253" s="91">
        <v>0</v>
      </c>
      <c r="AK253" s="91">
        <v>0</v>
      </c>
      <c r="AL253" s="91">
        <f t="shared" si="83"/>
        <v>-15</v>
      </c>
      <c r="AM253" s="95" t="s">
        <v>217</v>
      </c>
      <c r="AN253" s="91">
        <f>AK253*0.05</f>
        <v>0</v>
      </c>
      <c r="AO253" s="91">
        <v>18</v>
      </c>
      <c r="AP253" s="91">
        <v>22</v>
      </c>
      <c r="AQ253" s="91">
        <v>7</v>
      </c>
      <c r="AR253" s="91">
        <v>147</v>
      </c>
      <c r="AS253" s="91">
        <f t="shared" si="84"/>
        <v>-11</v>
      </c>
      <c r="AT253" s="95" t="s">
        <v>217</v>
      </c>
      <c r="AU253" s="91">
        <f>AR253*0.05</f>
        <v>7.35</v>
      </c>
      <c r="AV253" s="91">
        <v>8</v>
      </c>
      <c r="AW253" s="91">
        <v>9</v>
      </c>
      <c r="AX253" s="91">
        <v>0</v>
      </c>
      <c r="AY253" s="91">
        <v>0</v>
      </c>
      <c r="AZ253" s="91">
        <f t="shared" si="85"/>
        <v>-8</v>
      </c>
      <c r="BA253" s="95" t="s">
        <v>217</v>
      </c>
      <c r="BB253" s="91">
        <f t="shared" si="91"/>
        <v>0</v>
      </c>
      <c r="BC253" s="91">
        <v>13</v>
      </c>
      <c r="BD253" s="91">
        <v>16</v>
      </c>
      <c r="BE253" s="91">
        <v>4</v>
      </c>
      <c r="BF253" s="91">
        <v>95.2</v>
      </c>
      <c r="BG253" s="91">
        <f t="shared" si="86"/>
        <v>-9</v>
      </c>
      <c r="BH253" s="95" t="s">
        <v>217</v>
      </c>
      <c r="BI253" s="91">
        <f>BF253*0.04</f>
        <v>3.808</v>
      </c>
      <c r="BJ253" s="91">
        <f>BG253*1</f>
        <v>-9</v>
      </c>
      <c r="BK253" s="101">
        <f t="shared" si="88"/>
        <v>402</v>
      </c>
      <c r="BL253" s="91">
        <f>BJ253</f>
        <v>-9</v>
      </c>
    </row>
    <row r="254" s="159" customFormat="1" customHeight="1" spans="1:64">
      <c r="A254" s="91">
        <v>12190</v>
      </c>
      <c r="B254" s="91" t="s">
        <v>606</v>
      </c>
      <c r="C254" s="91">
        <v>116482</v>
      </c>
      <c r="D254" s="91" t="s">
        <v>299</v>
      </c>
      <c r="E254" s="91" t="s">
        <v>215</v>
      </c>
      <c r="F254" s="91">
        <v>25</v>
      </c>
      <c r="G254" s="91">
        <v>29</v>
      </c>
      <c r="H254" s="91">
        <v>55</v>
      </c>
      <c r="I254" s="91">
        <v>1311.74</v>
      </c>
      <c r="J254" s="91">
        <f t="shared" si="79"/>
        <v>30</v>
      </c>
      <c r="K254" s="95" t="s">
        <v>216</v>
      </c>
      <c r="L254" s="91">
        <f t="shared" si="92"/>
        <v>78.7044</v>
      </c>
      <c r="M254" s="91">
        <v>13</v>
      </c>
      <c r="N254" s="91">
        <v>16</v>
      </c>
      <c r="O254" s="91">
        <v>30</v>
      </c>
      <c r="P254" s="91">
        <v>799.16</v>
      </c>
      <c r="Q254" s="91">
        <f t="shared" si="80"/>
        <v>17</v>
      </c>
      <c r="R254" s="95" t="s">
        <v>216</v>
      </c>
      <c r="S254" s="91">
        <f>P254*0.07</f>
        <v>55.9412</v>
      </c>
      <c r="T254" s="91">
        <v>14</v>
      </c>
      <c r="U254" s="91">
        <v>17</v>
      </c>
      <c r="V254" s="91">
        <v>28</v>
      </c>
      <c r="W254" s="91">
        <v>1299.79</v>
      </c>
      <c r="X254" s="91">
        <f t="shared" si="81"/>
        <v>14</v>
      </c>
      <c r="Y254" s="95" t="s">
        <v>216</v>
      </c>
      <c r="Z254" s="91">
        <f>W254*0.06</f>
        <v>77.9874</v>
      </c>
      <c r="AA254" s="91">
        <v>5</v>
      </c>
      <c r="AB254" s="91">
        <v>5</v>
      </c>
      <c r="AC254" s="91">
        <v>8</v>
      </c>
      <c r="AD254" s="91">
        <v>249</v>
      </c>
      <c r="AE254" s="91">
        <f t="shared" si="82"/>
        <v>3</v>
      </c>
      <c r="AF254" s="95" t="s">
        <v>216</v>
      </c>
      <c r="AG254" s="91">
        <f>AD254*0.08</f>
        <v>19.92</v>
      </c>
      <c r="AH254" s="91">
        <v>5</v>
      </c>
      <c r="AI254" s="91">
        <v>5</v>
      </c>
      <c r="AJ254" s="91">
        <v>2</v>
      </c>
      <c r="AK254" s="91">
        <v>55.42</v>
      </c>
      <c r="AL254" s="91">
        <f t="shared" si="83"/>
        <v>-3</v>
      </c>
      <c r="AM254" s="95" t="s">
        <v>217</v>
      </c>
      <c r="AN254" s="91">
        <f>AK254*0.05</f>
        <v>2.771</v>
      </c>
      <c r="AO254" s="91">
        <v>8</v>
      </c>
      <c r="AP254" s="91">
        <v>10</v>
      </c>
      <c r="AQ254" s="91">
        <v>2</v>
      </c>
      <c r="AR254" s="91">
        <v>37.38</v>
      </c>
      <c r="AS254" s="91">
        <f t="shared" si="84"/>
        <v>-6</v>
      </c>
      <c r="AT254" s="95" t="s">
        <v>217</v>
      </c>
      <c r="AU254" s="91">
        <f>AR254*0.05</f>
        <v>1.869</v>
      </c>
      <c r="AV254" s="91">
        <v>2</v>
      </c>
      <c r="AW254" s="91">
        <v>2</v>
      </c>
      <c r="AX254" s="91">
        <v>2</v>
      </c>
      <c r="AY254" s="91">
        <v>73.08</v>
      </c>
      <c r="AZ254" s="91">
        <f t="shared" si="85"/>
        <v>0</v>
      </c>
      <c r="BA254" s="95" t="s">
        <v>216</v>
      </c>
      <c r="BB254" s="91">
        <f>AY254*0.07</f>
        <v>5.1156</v>
      </c>
      <c r="BC254" s="91">
        <v>5</v>
      </c>
      <c r="BD254" s="91">
        <v>5</v>
      </c>
      <c r="BE254" s="91">
        <v>37</v>
      </c>
      <c r="BF254" s="91">
        <v>973.12</v>
      </c>
      <c r="BG254" s="91">
        <f t="shared" si="86"/>
        <v>32</v>
      </c>
      <c r="BH254" s="95" t="s">
        <v>216</v>
      </c>
      <c r="BI254" s="91">
        <f>BF254*0.06</f>
        <v>58.3872</v>
      </c>
      <c r="BJ254" s="91"/>
      <c r="BK254" s="101">
        <f t="shared" si="88"/>
        <v>301</v>
      </c>
      <c r="BL254" s="91"/>
    </row>
    <row r="255" s="159" customFormat="1" customHeight="1" spans="1:64">
      <c r="A255" s="91">
        <v>12140</v>
      </c>
      <c r="B255" s="91" t="s">
        <v>607</v>
      </c>
      <c r="C255" s="91">
        <v>307</v>
      </c>
      <c r="D255" s="91" t="s">
        <v>250</v>
      </c>
      <c r="E255" s="91" t="s">
        <v>220</v>
      </c>
      <c r="F255" s="91"/>
      <c r="G255" s="91"/>
      <c r="H255" s="91">
        <v>2</v>
      </c>
      <c r="I255" s="91">
        <v>42.01</v>
      </c>
      <c r="J255" s="91">
        <f t="shared" si="79"/>
        <v>2</v>
      </c>
      <c r="K255" s="95" t="s">
        <v>227</v>
      </c>
      <c r="L255" s="91">
        <f>I255*0.04</f>
        <v>1.6804</v>
      </c>
      <c r="M255" s="91"/>
      <c r="N255" s="91"/>
      <c r="O255" s="91">
        <v>6</v>
      </c>
      <c r="P255" s="91">
        <v>136.8</v>
      </c>
      <c r="Q255" s="91">
        <f t="shared" si="80"/>
        <v>6</v>
      </c>
      <c r="R255" s="95" t="s">
        <v>227</v>
      </c>
      <c r="S255" s="91">
        <f>P255*0.05</f>
        <v>6.84</v>
      </c>
      <c r="T255" s="91"/>
      <c r="U255" s="91"/>
      <c r="V255" s="91">
        <v>0</v>
      </c>
      <c r="W255" s="91">
        <v>0</v>
      </c>
      <c r="X255" s="91">
        <f t="shared" si="81"/>
        <v>0</v>
      </c>
      <c r="Y255" s="95" t="s">
        <v>227</v>
      </c>
      <c r="Z255" s="91">
        <f>W255*0.04</f>
        <v>0</v>
      </c>
      <c r="AA255" s="91"/>
      <c r="AB255" s="91"/>
      <c r="AC255" s="91">
        <v>0</v>
      </c>
      <c r="AD255" s="91">
        <v>0</v>
      </c>
      <c r="AE255" s="91">
        <f t="shared" si="82"/>
        <v>0</v>
      </c>
      <c r="AF255" s="95" t="s">
        <v>227</v>
      </c>
      <c r="AG255" s="91">
        <f>AD255*0.05</f>
        <v>0</v>
      </c>
      <c r="AH255" s="91"/>
      <c r="AI255" s="91"/>
      <c r="AJ255" s="91">
        <v>0</v>
      </c>
      <c r="AK255" s="91">
        <v>0</v>
      </c>
      <c r="AL255" s="91">
        <f t="shared" si="83"/>
        <v>0</v>
      </c>
      <c r="AM255" s="95" t="s">
        <v>227</v>
      </c>
      <c r="AN255" s="91">
        <f>AK255*0.05</f>
        <v>0</v>
      </c>
      <c r="AO255" s="91"/>
      <c r="AP255" s="91"/>
      <c r="AQ255" s="91">
        <v>0</v>
      </c>
      <c r="AR255" s="91">
        <v>0</v>
      </c>
      <c r="AS255" s="91">
        <f t="shared" si="84"/>
        <v>0</v>
      </c>
      <c r="AT255" s="95" t="s">
        <v>227</v>
      </c>
      <c r="AU255" s="91">
        <f>AR255*0.05</f>
        <v>0</v>
      </c>
      <c r="AV255" s="91"/>
      <c r="AW255" s="91"/>
      <c r="AX255" s="91">
        <v>0</v>
      </c>
      <c r="AY255" s="91">
        <v>0</v>
      </c>
      <c r="AZ255" s="91">
        <f t="shared" si="85"/>
        <v>0</v>
      </c>
      <c r="BA255" s="95" t="s">
        <v>227</v>
      </c>
      <c r="BB255" s="91">
        <f>AY255*0.05</f>
        <v>0</v>
      </c>
      <c r="BC255" s="91"/>
      <c r="BD255" s="91"/>
      <c r="BE255" s="91">
        <v>0</v>
      </c>
      <c r="BF255" s="91">
        <v>0</v>
      </c>
      <c r="BG255" s="91">
        <f t="shared" si="86"/>
        <v>0</v>
      </c>
      <c r="BH255" s="95" t="s">
        <v>227</v>
      </c>
      <c r="BI255" s="91">
        <f>BF255*0.04</f>
        <v>0</v>
      </c>
      <c r="BJ255" s="91"/>
      <c r="BK255" s="101">
        <f t="shared" si="88"/>
        <v>9</v>
      </c>
      <c r="BL255" s="91"/>
    </row>
    <row r="256" s="159" customFormat="1" customHeight="1" spans="1:64">
      <c r="A256" s="91">
        <v>999162</v>
      </c>
      <c r="B256" s="91" t="s">
        <v>608</v>
      </c>
      <c r="C256" s="91">
        <v>106066</v>
      </c>
      <c r="D256" s="91" t="s">
        <v>424</v>
      </c>
      <c r="E256" s="91" t="s">
        <v>220</v>
      </c>
      <c r="F256" s="91"/>
      <c r="G256" s="91"/>
      <c r="H256" s="91">
        <v>16</v>
      </c>
      <c r="I256" s="91">
        <v>443.88</v>
      </c>
      <c r="J256" s="91">
        <f>H256-F256</f>
        <v>16</v>
      </c>
      <c r="K256" s="95" t="s">
        <v>227</v>
      </c>
      <c r="L256" s="91">
        <f>I256*0.04</f>
        <v>17.7552</v>
      </c>
      <c r="M256" s="91"/>
      <c r="N256" s="91"/>
      <c r="O256" s="91">
        <v>6</v>
      </c>
      <c r="P256" s="91">
        <v>100.1</v>
      </c>
      <c r="Q256" s="91">
        <f>O256-M256</f>
        <v>6</v>
      </c>
      <c r="R256" s="95" t="s">
        <v>227</v>
      </c>
      <c r="S256" s="91">
        <f>P256*0.05</f>
        <v>5.005</v>
      </c>
      <c r="T256" s="91"/>
      <c r="U256" s="91"/>
      <c r="V256" s="91">
        <v>6</v>
      </c>
      <c r="W256" s="91">
        <v>386</v>
      </c>
      <c r="X256" s="91">
        <f>V256-T256</f>
        <v>6</v>
      </c>
      <c r="Y256" s="95" t="s">
        <v>227</v>
      </c>
      <c r="Z256" s="91">
        <f>W256*0.04</f>
        <v>15.44</v>
      </c>
      <c r="AA256" s="91"/>
      <c r="AB256" s="91"/>
      <c r="AC256" s="91">
        <v>2</v>
      </c>
      <c r="AD256" s="91">
        <v>72.94</v>
      </c>
      <c r="AE256" s="91">
        <f>AC256-AA256</f>
        <v>2</v>
      </c>
      <c r="AF256" s="95" t="s">
        <v>227</v>
      </c>
      <c r="AG256" s="91">
        <f>AD256*0.05</f>
        <v>3.647</v>
      </c>
      <c r="AH256" s="91"/>
      <c r="AI256" s="91"/>
      <c r="AJ256" s="91">
        <v>0</v>
      </c>
      <c r="AK256" s="91">
        <v>0</v>
      </c>
      <c r="AL256" s="91">
        <f>AJ256-AH256</f>
        <v>0</v>
      </c>
      <c r="AM256" s="95" t="s">
        <v>227</v>
      </c>
      <c r="AN256" s="91">
        <f>AK256*0.05</f>
        <v>0</v>
      </c>
      <c r="AO256" s="91"/>
      <c r="AP256" s="91"/>
      <c r="AQ256" s="91">
        <v>1</v>
      </c>
      <c r="AR256" s="91">
        <v>21</v>
      </c>
      <c r="AS256" s="91">
        <f>AQ256-AO256</f>
        <v>1</v>
      </c>
      <c r="AT256" s="95" t="s">
        <v>227</v>
      </c>
      <c r="AU256" s="91">
        <f>AR256*0.05</f>
        <v>1.05</v>
      </c>
      <c r="AV256" s="91"/>
      <c r="AW256" s="91"/>
      <c r="AX256" s="91">
        <v>0</v>
      </c>
      <c r="AY256" s="91">
        <v>0</v>
      </c>
      <c r="AZ256" s="91">
        <f>AX256-AV256</f>
        <v>0</v>
      </c>
      <c r="BA256" s="95" t="s">
        <v>227</v>
      </c>
      <c r="BB256" s="91">
        <f>AY256*0.05</f>
        <v>0</v>
      </c>
      <c r="BC256" s="91"/>
      <c r="BD256" s="91"/>
      <c r="BE256" s="91">
        <v>3</v>
      </c>
      <c r="BF256" s="91">
        <v>89.4</v>
      </c>
      <c r="BG256" s="91">
        <f>BE256-BC256</f>
        <v>3</v>
      </c>
      <c r="BH256" s="95" t="s">
        <v>227</v>
      </c>
      <c r="BI256" s="91">
        <f>BF256*0.04</f>
        <v>3.576</v>
      </c>
      <c r="BJ256" s="91"/>
      <c r="BK256" s="101">
        <f>ROUND(L256+S256+Z256+AG256+AN256+AU256+BB256+BI256,0)</f>
        <v>46</v>
      </c>
      <c r="BL256" s="91"/>
    </row>
    <row r="257" s="159" customFormat="1" customHeight="1" spans="1:64">
      <c r="A257" s="91">
        <v>12338</v>
      </c>
      <c r="B257" s="91" t="s">
        <v>609</v>
      </c>
      <c r="C257" s="91">
        <v>514</v>
      </c>
      <c r="D257" s="91" t="s">
        <v>273</v>
      </c>
      <c r="E257" s="91" t="s">
        <v>220</v>
      </c>
      <c r="F257" s="91">
        <v>67</v>
      </c>
      <c r="G257" s="91">
        <v>80</v>
      </c>
      <c r="H257" s="91">
        <v>187</v>
      </c>
      <c r="I257" s="91">
        <v>4679.92</v>
      </c>
      <c r="J257" s="91">
        <f>H257-F257</f>
        <v>120</v>
      </c>
      <c r="K257" s="95" t="s">
        <v>216</v>
      </c>
      <c r="L257" s="91">
        <f t="shared" si="92"/>
        <v>280.7952</v>
      </c>
      <c r="M257" s="91">
        <v>62</v>
      </c>
      <c r="N257" s="91">
        <v>75</v>
      </c>
      <c r="O257" s="91">
        <v>58</v>
      </c>
      <c r="P257" s="91">
        <v>1637.55</v>
      </c>
      <c r="Q257" s="91">
        <f>O257-M257</f>
        <v>-4</v>
      </c>
      <c r="R257" s="95" t="s">
        <v>217</v>
      </c>
      <c r="S257" s="91">
        <f>P257*0.05</f>
        <v>81.8775</v>
      </c>
      <c r="T257" s="91">
        <v>62</v>
      </c>
      <c r="U257" s="91">
        <v>75</v>
      </c>
      <c r="V257" s="91">
        <v>52</v>
      </c>
      <c r="W257" s="91">
        <v>5428.52</v>
      </c>
      <c r="X257" s="91">
        <f>V257-T257</f>
        <v>-10</v>
      </c>
      <c r="Y257" s="95" t="s">
        <v>217</v>
      </c>
      <c r="Z257" s="91">
        <f>W257*0.04</f>
        <v>217.1408</v>
      </c>
      <c r="AA257" s="91">
        <v>14</v>
      </c>
      <c r="AB257" s="91">
        <v>17</v>
      </c>
      <c r="AC257" s="91">
        <v>7</v>
      </c>
      <c r="AD257" s="91">
        <v>285</v>
      </c>
      <c r="AE257" s="91">
        <f>AC257-AA257</f>
        <v>-7</v>
      </c>
      <c r="AF257" s="95" t="s">
        <v>217</v>
      </c>
      <c r="AG257" s="91">
        <f>AD257*0.05</f>
        <v>14.25</v>
      </c>
      <c r="AH257" s="91">
        <v>14</v>
      </c>
      <c r="AI257" s="91">
        <v>16</v>
      </c>
      <c r="AJ257" s="91">
        <v>0</v>
      </c>
      <c r="AK257" s="91">
        <v>0</v>
      </c>
      <c r="AL257" s="91">
        <f>AJ257-AH257</f>
        <v>-14</v>
      </c>
      <c r="AM257" s="95" t="s">
        <v>217</v>
      </c>
      <c r="AN257" s="91">
        <f>AK257*0.05</f>
        <v>0</v>
      </c>
      <c r="AO257" s="91">
        <v>15</v>
      </c>
      <c r="AP257" s="91">
        <v>18</v>
      </c>
      <c r="AQ257" s="91">
        <v>23</v>
      </c>
      <c r="AR257" s="91">
        <v>386.71</v>
      </c>
      <c r="AS257" s="91">
        <f>AQ257-AO257</f>
        <v>8</v>
      </c>
      <c r="AT257" s="95" t="s">
        <v>216</v>
      </c>
      <c r="AU257" s="91">
        <f>AR257*0.08</f>
        <v>30.9368</v>
      </c>
      <c r="AV257" s="91">
        <v>5</v>
      </c>
      <c r="AW257" s="91">
        <v>6</v>
      </c>
      <c r="AX257" s="91">
        <v>0</v>
      </c>
      <c r="AY257" s="91">
        <v>0</v>
      </c>
      <c r="AZ257" s="91">
        <f>AX257-AV257</f>
        <v>-5</v>
      </c>
      <c r="BA257" s="95" t="s">
        <v>217</v>
      </c>
      <c r="BB257" s="91">
        <f>AY257*0.05</f>
        <v>0</v>
      </c>
      <c r="BC257" s="91">
        <v>13</v>
      </c>
      <c r="BD257" s="91">
        <v>15</v>
      </c>
      <c r="BE257" s="91">
        <v>37</v>
      </c>
      <c r="BF257" s="91">
        <v>1054.3</v>
      </c>
      <c r="BG257" s="91">
        <f>BE257-BC257</f>
        <v>24</v>
      </c>
      <c r="BH257" s="95" t="s">
        <v>216</v>
      </c>
      <c r="BI257" s="91">
        <f>BF257*0.06</f>
        <v>63.258</v>
      </c>
      <c r="BJ257" s="91"/>
      <c r="BK257" s="101">
        <f>ROUND(L257+S257+Z257+AG257+AN257+AU257+BB257+BI257,0)</f>
        <v>688</v>
      </c>
      <c r="BL257" s="91"/>
    </row>
    <row r="258" s="159" customFormat="1" customHeight="1" spans="1:64">
      <c r="A258" s="91">
        <v>12377</v>
      </c>
      <c r="B258" s="91" t="s">
        <v>610</v>
      </c>
      <c r="C258" s="91">
        <v>754</v>
      </c>
      <c r="D258" s="91" t="s">
        <v>277</v>
      </c>
      <c r="E258" s="91" t="s">
        <v>388</v>
      </c>
      <c r="F258" s="91">
        <v>36</v>
      </c>
      <c r="G258" s="91">
        <v>44</v>
      </c>
      <c r="H258" s="91">
        <v>42</v>
      </c>
      <c r="I258" s="91">
        <v>1217.63</v>
      </c>
      <c r="J258" s="91">
        <f>H258-F258</f>
        <v>6</v>
      </c>
      <c r="K258" s="95" t="s">
        <v>221</v>
      </c>
      <c r="L258" s="91">
        <f>I258*0.05</f>
        <v>60.8815</v>
      </c>
      <c r="M258" s="91">
        <v>42</v>
      </c>
      <c r="N258" s="91">
        <v>50</v>
      </c>
      <c r="O258" s="91">
        <v>20</v>
      </c>
      <c r="P258" s="91">
        <v>784.67</v>
      </c>
      <c r="Q258" s="91">
        <f>O258-M258</f>
        <v>-22</v>
      </c>
      <c r="R258" s="95" t="s">
        <v>217</v>
      </c>
      <c r="S258" s="91">
        <f>P258*0.05</f>
        <v>39.2335</v>
      </c>
      <c r="T258" s="91">
        <v>55</v>
      </c>
      <c r="U258" s="91">
        <v>66</v>
      </c>
      <c r="V258" s="91">
        <v>21</v>
      </c>
      <c r="W258" s="91">
        <v>1438.99</v>
      </c>
      <c r="X258" s="91">
        <f>V258-T258</f>
        <v>-34</v>
      </c>
      <c r="Y258" s="95" t="s">
        <v>217</v>
      </c>
      <c r="Z258" s="91">
        <f>W258*0.04</f>
        <v>57.5596</v>
      </c>
      <c r="AA258" s="91">
        <v>20</v>
      </c>
      <c r="AB258" s="91">
        <v>24</v>
      </c>
      <c r="AC258" s="91">
        <v>4</v>
      </c>
      <c r="AD258" s="91">
        <v>130</v>
      </c>
      <c r="AE258" s="91">
        <f>AC258-AA258</f>
        <v>-16</v>
      </c>
      <c r="AF258" s="95" t="s">
        <v>217</v>
      </c>
      <c r="AG258" s="91">
        <f>AD258*0.05</f>
        <v>6.5</v>
      </c>
      <c r="AH258" s="91">
        <v>20</v>
      </c>
      <c r="AI258" s="91">
        <v>23</v>
      </c>
      <c r="AJ258" s="91">
        <v>0</v>
      </c>
      <c r="AK258" s="91">
        <v>0</v>
      </c>
      <c r="AL258" s="91">
        <f>AJ258-AH258</f>
        <v>-20</v>
      </c>
      <c r="AM258" s="95" t="s">
        <v>217</v>
      </c>
      <c r="AN258" s="91">
        <f>AK258*0.05</f>
        <v>0</v>
      </c>
      <c r="AO258" s="91">
        <v>16</v>
      </c>
      <c r="AP258" s="91">
        <v>19</v>
      </c>
      <c r="AQ258" s="91">
        <v>9</v>
      </c>
      <c r="AR258" s="91">
        <v>164.66</v>
      </c>
      <c r="AS258" s="91">
        <f>AQ258-AO258</f>
        <v>-7</v>
      </c>
      <c r="AT258" s="95" t="s">
        <v>217</v>
      </c>
      <c r="AU258" s="91">
        <f>AR258*0.05</f>
        <v>8.233</v>
      </c>
      <c r="AV258" s="91">
        <v>6</v>
      </c>
      <c r="AW258" s="91">
        <v>7</v>
      </c>
      <c r="AX258" s="91">
        <v>1</v>
      </c>
      <c r="AY258" s="91">
        <v>0.08</v>
      </c>
      <c r="AZ258" s="91">
        <f>AX258-AV258</f>
        <v>-5</v>
      </c>
      <c r="BA258" s="95" t="s">
        <v>217</v>
      </c>
      <c r="BB258" s="91">
        <f>AY258*0.05</f>
        <v>0.004</v>
      </c>
      <c r="BC258" s="91">
        <v>11</v>
      </c>
      <c r="BD258" s="91">
        <v>13</v>
      </c>
      <c r="BE258" s="91">
        <v>6</v>
      </c>
      <c r="BF258" s="91">
        <v>188.8</v>
      </c>
      <c r="BG258" s="91">
        <f>BE258-BC258</f>
        <v>-5</v>
      </c>
      <c r="BH258" s="95" t="s">
        <v>217</v>
      </c>
      <c r="BI258" s="91">
        <f>BF258*0.04</f>
        <v>7.552</v>
      </c>
      <c r="BJ258" s="91">
        <f>BG258*1</f>
        <v>-5</v>
      </c>
      <c r="BK258" s="101">
        <f>ROUND(L258+S258+Z258+AG258+AN258+AU258+BB258+BI258,0)</f>
        <v>180</v>
      </c>
      <c r="BL258" s="91">
        <f>BJ258</f>
        <v>-5</v>
      </c>
    </row>
    <row r="259" s="159" customFormat="1" customHeight="1" spans="1:64">
      <c r="A259" s="91">
        <v>11964</v>
      </c>
      <c r="B259" s="91" t="s">
        <v>611</v>
      </c>
      <c r="C259" s="91">
        <v>747</v>
      </c>
      <c r="D259" s="91" t="s">
        <v>505</v>
      </c>
      <c r="E259" s="91" t="s">
        <v>220</v>
      </c>
      <c r="F259" s="91">
        <v>37</v>
      </c>
      <c r="G259" s="91">
        <v>44</v>
      </c>
      <c r="H259" s="91">
        <v>19</v>
      </c>
      <c r="I259" s="91">
        <v>479</v>
      </c>
      <c r="J259" s="91">
        <f>H259-F259</f>
        <v>-18</v>
      </c>
      <c r="K259" s="95" t="s">
        <v>217</v>
      </c>
      <c r="L259" s="91">
        <f>I259*0.04</f>
        <v>19.16</v>
      </c>
      <c r="M259" s="91">
        <v>28</v>
      </c>
      <c r="N259" s="91">
        <v>34</v>
      </c>
      <c r="O259" s="91">
        <v>16</v>
      </c>
      <c r="P259" s="91">
        <v>450.5</v>
      </c>
      <c r="Q259" s="91">
        <f>O259-M259</f>
        <v>-12</v>
      </c>
      <c r="R259" s="95" t="s">
        <v>217</v>
      </c>
      <c r="S259" s="91">
        <f>P259*0.05</f>
        <v>22.525</v>
      </c>
      <c r="T259" s="91">
        <v>40</v>
      </c>
      <c r="U259" s="91">
        <v>48</v>
      </c>
      <c r="V259" s="91">
        <v>19</v>
      </c>
      <c r="W259" s="91">
        <v>1216.84</v>
      </c>
      <c r="X259" s="91">
        <f>V259-T259</f>
        <v>-21</v>
      </c>
      <c r="Y259" s="95" t="s">
        <v>217</v>
      </c>
      <c r="Z259" s="91">
        <f>W259*0.04</f>
        <v>48.6736</v>
      </c>
      <c r="AA259" s="91">
        <v>15</v>
      </c>
      <c r="AB259" s="91">
        <v>17</v>
      </c>
      <c r="AC259" s="91">
        <v>4</v>
      </c>
      <c r="AD259" s="91">
        <v>129</v>
      </c>
      <c r="AE259" s="91">
        <f>AC259-AA259</f>
        <v>-11</v>
      </c>
      <c r="AF259" s="95" t="s">
        <v>217</v>
      </c>
      <c r="AG259" s="91">
        <f>AD259*0.05</f>
        <v>6.45</v>
      </c>
      <c r="AH259" s="91">
        <v>14</v>
      </c>
      <c r="AI259" s="91">
        <v>17</v>
      </c>
      <c r="AJ259" s="91">
        <v>0</v>
      </c>
      <c r="AK259" s="91">
        <v>0</v>
      </c>
      <c r="AL259" s="91">
        <f>AJ259-AH259</f>
        <v>-14</v>
      </c>
      <c r="AM259" s="95" t="s">
        <v>217</v>
      </c>
      <c r="AN259" s="91">
        <f>AK259*0.05</f>
        <v>0</v>
      </c>
      <c r="AO259" s="91">
        <v>11</v>
      </c>
      <c r="AP259" s="91">
        <v>14</v>
      </c>
      <c r="AQ259" s="91">
        <v>5</v>
      </c>
      <c r="AR259" s="91">
        <v>90.31</v>
      </c>
      <c r="AS259" s="91">
        <f>AQ259-AO259</f>
        <v>-6</v>
      </c>
      <c r="AT259" s="95" t="s">
        <v>217</v>
      </c>
      <c r="AU259" s="91">
        <f>AR259*0.05</f>
        <v>4.5155</v>
      </c>
      <c r="AV259" s="91">
        <v>6</v>
      </c>
      <c r="AW259" s="91">
        <v>6</v>
      </c>
      <c r="AX259" s="91">
        <v>0</v>
      </c>
      <c r="AY259" s="91">
        <v>0</v>
      </c>
      <c r="AZ259" s="91">
        <f>AX259-AV259</f>
        <v>-6</v>
      </c>
      <c r="BA259" s="95" t="s">
        <v>217</v>
      </c>
      <c r="BB259" s="91">
        <f>AY259*0.05</f>
        <v>0</v>
      </c>
      <c r="BC259" s="91">
        <v>9</v>
      </c>
      <c r="BD259" s="91">
        <v>11</v>
      </c>
      <c r="BE259" s="91">
        <v>6</v>
      </c>
      <c r="BF259" s="91">
        <v>174.4</v>
      </c>
      <c r="BG259" s="91">
        <f>BE259-BC259</f>
        <v>-3</v>
      </c>
      <c r="BH259" s="95" t="s">
        <v>217</v>
      </c>
      <c r="BI259" s="91">
        <f>BF259*0.04</f>
        <v>6.976</v>
      </c>
      <c r="BJ259" s="91">
        <f>BG259*1</f>
        <v>-3</v>
      </c>
      <c r="BK259" s="101">
        <f>ROUND(L259+S259+Z259+AG259+AN259+AU259+BB259+BI259,0)</f>
        <v>108</v>
      </c>
      <c r="BL259" s="91">
        <f>BJ259</f>
        <v>-3</v>
      </c>
    </row>
    <row r="260" s="159" customFormat="1" customHeight="1" spans="1:64">
      <c r="A260" s="91">
        <v>12874</v>
      </c>
      <c r="B260" s="91" t="s">
        <v>612</v>
      </c>
      <c r="C260" s="91">
        <v>103199</v>
      </c>
      <c r="D260" s="91" t="s">
        <v>387</v>
      </c>
      <c r="E260" s="91" t="s">
        <v>215</v>
      </c>
      <c r="F260" s="91">
        <v>31</v>
      </c>
      <c r="G260" s="91">
        <v>39</v>
      </c>
      <c r="H260" s="91">
        <v>55</v>
      </c>
      <c r="I260" s="91">
        <v>1512.84</v>
      </c>
      <c r="J260" s="91">
        <f>H260-F260</f>
        <v>24</v>
      </c>
      <c r="K260" s="95" t="s">
        <v>216</v>
      </c>
      <c r="L260" s="91">
        <f>I260*0.06</f>
        <v>90.7704</v>
      </c>
      <c r="M260" s="91">
        <v>30</v>
      </c>
      <c r="N260" s="91">
        <v>36</v>
      </c>
      <c r="O260" s="91">
        <v>44</v>
      </c>
      <c r="P260" s="91">
        <v>1990.94</v>
      </c>
      <c r="Q260" s="91">
        <f>O260-M260</f>
        <v>14</v>
      </c>
      <c r="R260" s="95" t="s">
        <v>216</v>
      </c>
      <c r="S260" s="91">
        <f>P260*0.07</f>
        <v>139.3658</v>
      </c>
      <c r="T260" s="91">
        <v>41</v>
      </c>
      <c r="U260" s="91">
        <v>49</v>
      </c>
      <c r="V260" s="91">
        <v>27</v>
      </c>
      <c r="W260" s="91">
        <v>2209.14</v>
      </c>
      <c r="X260" s="91">
        <f>V260-T260</f>
        <v>-14</v>
      </c>
      <c r="Y260" s="95" t="s">
        <v>217</v>
      </c>
      <c r="Z260" s="91">
        <f>W260*0.04</f>
        <v>88.3656</v>
      </c>
      <c r="AA260" s="91">
        <v>8</v>
      </c>
      <c r="AB260" s="91">
        <v>9</v>
      </c>
      <c r="AC260" s="91">
        <v>12</v>
      </c>
      <c r="AD260" s="91">
        <v>457</v>
      </c>
      <c r="AE260" s="91">
        <f>AC260-AA260</f>
        <v>4</v>
      </c>
      <c r="AF260" s="95" t="s">
        <v>216</v>
      </c>
      <c r="AG260" s="91">
        <f>AD260*0.08</f>
        <v>36.56</v>
      </c>
      <c r="AH260" s="91">
        <v>10</v>
      </c>
      <c r="AI260" s="91">
        <v>11</v>
      </c>
      <c r="AJ260" s="91">
        <v>1</v>
      </c>
      <c r="AK260" s="91">
        <v>29.9</v>
      </c>
      <c r="AL260" s="91">
        <f>AJ260-AH260</f>
        <v>-9</v>
      </c>
      <c r="AM260" s="95" t="s">
        <v>217</v>
      </c>
      <c r="AN260" s="91">
        <f>AK260*0.05</f>
        <v>1.495</v>
      </c>
      <c r="AO260" s="91">
        <v>12</v>
      </c>
      <c r="AP260" s="91">
        <v>14</v>
      </c>
      <c r="AQ260" s="91">
        <v>13</v>
      </c>
      <c r="AR260" s="91">
        <v>219.89</v>
      </c>
      <c r="AS260" s="91">
        <f>AQ260-AO260</f>
        <v>1</v>
      </c>
      <c r="AT260" s="95" t="s">
        <v>221</v>
      </c>
      <c r="AU260" s="91">
        <f>AR260*0.06</f>
        <v>13.1934</v>
      </c>
      <c r="AV260" s="91">
        <v>4</v>
      </c>
      <c r="AW260" s="91">
        <v>5</v>
      </c>
      <c r="AX260" s="91">
        <v>4</v>
      </c>
      <c r="AY260" s="91">
        <v>396</v>
      </c>
      <c r="AZ260" s="91">
        <f>AX260-AV260</f>
        <v>0</v>
      </c>
      <c r="BA260" s="95" t="s">
        <v>221</v>
      </c>
      <c r="BB260" s="91">
        <f>AY260*0.06</f>
        <v>23.76</v>
      </c>
      <c r="BC260" s="91">
        <v>7</v>
      </c>
      <c r="BD260" s="91">
        <v>8</v>
      </c>
      <c r="BE260" s="91">
        <v>39</v>
      </c>
      <c r="BF260" s="91">
        <v>1021.26</v>
      </c>
      <c r="BG260" s="91">
        <f>BE260-BC260</f>
        <v>32</v>
      </c>
      <c r="BH260" s="95" t="s">
        <v>216</v>
      </c>
      <c r="BI260" s="91">
        <f>BF260*0.06</f>
        <v>61.2756</v>
      </c>
      <c r="BJ260" s="91"/>
      <c r="BK260" s="101">
        <f>ROUND(L260+S260+Z260+AG260+AN260+AU260+BB260+BI260,0)</f>
        <v>455</v>
      </c>
      <c r="BL260" s="91"/>
    </row>
    <row r="261" s="159" customFormat="1" customHeight="1" spans="1:64">
      <c r="A261" s="91">
        <v>12883</v>
      </c>
      <c r="B261" s="91" t="s">
        <v>613</v>
      </c>
      <c r="C261" s="91">
        <v>339</v>
      </c>
      <c r="D261" s="91" t="s">
        <v>525</v>
      </c>
      <c r="E261" s="91" t="s">
        <v>220</v>
      </c>
      <c r="F261" s="91">
        <v>32</v>
      </c>
      <c r="G261" s="91">
        <v>39</v>
      </c>
      <c r="H261" s="91">
        <v>46</v>
      </c>
      <c r="I261" s="91">
        <v>1191.06</v>
      </c>
      <c r="J261" s="91">
        <f>H261-F261</f>
        <v>14</v>
      </c>
      <c r="K261" s="95" t="s">
        <v>216</v>
      </c>
      <c r="L261" s="91">
        <f>I261*0.06</f>
        <v>71.4636</v>
      </c>
      <c r="M261" s="91">
        <v>22</v>
      </c>
      <c r="N261" s="91">
        <v>27</v>
      </c>
      <c r="O261" s="91">
        <v>20</v>
      </c>
      <c r="P261" s="91">
        <v>841.3</v>
      </c>
      <c r="Q261" s="91">
        <f>O261-M261</f>
        <v>-2</v>
      </c>
      <c r="R261" s="95" t="s">
        <v>217</v>
      </c>
      <c r="S261" s="91">
        <f>P261*0.05</f>
        <v>42.065</v>
      </c>
      <c r="T261" s="91">
        <v>34</v>
      </c>
      <c r="U261" s="91">
        <v>41</v>
      </c>
      <c r="V261" s="91">
        <v>20</v>
      </c>
      <c r="W261" s="91">
        <v>1815.96</v>
      </c>
      <c r="X261" s="91">
        <f>V261-T261</f>
        <v>-14</v>
      </c>
      <c r="Y261" s="95" t="s">
        <v>217</v>
      </c>
      <c r="Z261" s="91">
        <f>W261*0.04</f>
        <v>72.6384</v>
      </c>
      <c r="AA261" s="91">
        <v>10</v>
      </c>
      <c r="AB261" s="91">
        <v>12</v>
      </c>
      <c r="AC261" s="91">
        <v>22</v>
      </c>
      <c r="AD261" s="91">
        <v>756</v>
      </c>
      <c r="AE261" s="91">
        <f>AC261-AA261</f>
        <v>12</v>
      </c>
      <c r="AF261" s="95" t="s">
        <v>216</v>
      </c>
      <c r="AG261" s="91">
        <f>AD261*0.08</f>
        <v>60.48</v>
      </c>
      <c r="AH261" s="91">
        <v>11</v>
      </c>
      <c r="AI261" s="91">
        <v>13</v>
      </c>
      <c r="AJ261" s="91">
        <v>0</v>
      </c>
      <c r="AK261" s="91">
        <v>0</v>
      </c>
      <c r="AL261" s="91">
        <f>AJ261-AH261</f>
        <v>-11</v>
      </c>
      <c r="AM261" s="95" t="s">
        <v>217</v>
      </c>
      <c r="AN261" s="91">
        <f>AK261*0.05</f>
        <v>0</v>
      </c>
      <c r="AO261" s="91">
        <v>13</v>
      </c>
      <c r="AP261" s="91">
        <v>16</v>
      </c>
      <c r="AQ261" s="91">
        <v>3</v>
      </c>
      <c r="AR261" s="91">
        <v>61.5</v>
      </c>
      <c r="AS261" s="91">
        <f>AQ261-AO261</f>
        <v>-10</v>
      </c>
      <c r="AT261" s="95" t="s">
        <v>217</v>
      </c>
      <c r="AU261" s="91">
        <f>AR261*0.05</f>
        <v>3.075</v>
      </c>
      <c r="AV261" s="91">
        <v>3</v>
      </c>
      <c r="AW261" s="91">
        <v>4</v>
      </c>
      <c r="AX261" s="91">
        <v>0</v>
      </c>
      <c r="AY261" s="91">
        <v>0</v>
      </c>
      <c r="AZ261" s="91">
        <f>AX261-AV261</f>
        <v>-3</v>
      </c>
      <c r="BA261" s="95" t="s">
        <v>217</v>
      </c>
      <c r="BB261" s="91">
        <f t="shared" ref="BB261:BB266" si="93">AY261*0.05</f>
        <v>0</v>
      </c>
      <c r="BC261" s="91">
        <v>8</v>
      </c>
      <c r="BD261" s="91">
        <v>9</v>
      </c>
      <c r="BE261" s="91">
        <v>8</v>
      </c>
      <c r="BF261" s="91">
        <v>225.74</v>
      </c>
      <c r="BG261" s="91">
        <f>BE261-BC261</f>
        <v>0</v>
      </c>
      <c r="BH261" s="95" t="s">
        <v>221</v>
      </c>
      <c r="BI261" s="91">
        <f>BF261*0.05</f>
        <v>11.287</v>
      </c>
      <c r="BJ261" s="91"/>
      <c r="BK261" s="101">
        <f>ROUND(L261+S261+Z261+AG261+AN261+AU261+BB261+BI261,0)</f>
        <v>261</v>
      </c>
      <c r="BL261" s="91"/>
    </row>
    <row r="262" s="159" customFormat="1" customHeight="1" spans="1:64">
      <c r="A262" s="91">
        <v>12886</v>
      </c>
      <c r="B262" s="91" t="s">
        <v>614</v>
      </c>
      <c r="C262" s="91">
        <v>105267</v>
      </c>
      <c r="D262" s="91" t="s">
        <v>304</v>
      </c>
      <c r="E262" s="91" t="s">
        <v>615</v>
      </c>
      <c r="F262" s="91">
        <v>53</v>
      </c>
      <c r="G262" s="91">
        <v>64</v>
      </c>
      <c r="H262" s="91">
        <v>116</v>
      </c>
      <c r="I262" s="91">
        <v>2923.89</v>
      </c>
      <c r="J262" s="91">
        <f>H262-F262</f>
        <v>63</v>
      </c>
      <c r="K262" s="95" t="s">
        <v>216</v>
      </c>
      <c r="L262" s="91">
        <f>I262*0.06</f>
        <v>175.4334</v>
      </c>
      <c r="M262" s="91">
        <v>63</v>
      </c>
      <c r="N262" s="91">
        <v>76</v>
      </c>
      <c r="O262" s="91">
        <v>54</v>
      </c>
      <c r="P262" s="91">
        <v>2502.48</v>
      </c>
      <c r="Q262" s="91">
        <f>O262-M262</f>
        <v>-9</v>
      </c>
      <c r="R262" s="95" t="s">
        <v>217</v>
      </c>
      <c r="S262" s="91">
        <f>P262*0.05</f>
        <v>125.124</v>
      </c>
      <c r="T262" s="91">
        <v>69</v>
      </c>
      <c r="U262" s="91">
        <v>83</v>
      </c>
      <c r="V262" s="91">
        <v>91</v>
      </c>
      <c r="W262" s="91">
        <v>7776.22</v>
      </c>
      <c r="X262" s="91">
        <f>V262-T262</f>
        <v>22</v>
      </c>
      <c r="Y262" s="95" t="s">
        <v>216</v>
      </c>
      <c r="Z262" s="91">
        <f>W262*0.06</f>
        <v>466.5732</v>
      </c>
      <c r="AA262" s="91">
        <v>29</v>
      </c>
      <c r="AB262" s="91">
        <v>35</v>
      </c>
      <c r="AC262" s="91">
        <v>10</v>
      </c>
      <c r="AD262" s="91">
        <v>389</v>
      </c>
      <c r="AE262" s="91">
        <f>AC262-AA262</f>
        <v>-19</v>
      </c>
      <c r="AF262" s="95" t="s">
        <v>217</v>
      </c>
      <c r="AG262" s="91">
        <f>AD262*0.05</f>
        <v>19.45</v>
      </c>
      <c r="AH262" s="91">
        <v>17</v>
      </c>
      <c r="AI262" s="91">
        <v>20</v>
      </c>
      <c r="AJ262" s="91">
        <v>37</v>
      </c>
      <c r="AK262" s="91">
        <v>747.5</v>
      </c>
      <c r="AL262" s="91">
        <f>AJ262-AH262</f>
        <v>20</v>
      </c>
      <c r="AM262" s="95" t="s">
        <v>216</v>
      </c>
      <c r="AN262" s="91">
        <f>AK262*0.07</f>
        <v>52.325</v>
      </c>
      <c r="AO262" s="91">
        <v>16</v>
      </c>
      <c r="AP262" s="91">
        <v>20</v>
      </c>
      <c r="AQ262" s="91">
        <v>14</v>
      </c>
      <c r="AR262" s="91">
        <v>242.06</v>
      </c>
      <c r="AS262" s="91">
        <f>AQ262-AO262</f>
        <v>-2</v>
      </c>
      <c r="AT262" s="95" t="s">
        <v>217</v>
      </c>
      <c r="AU262" s="91">
        <f>AR262*0.05</f>
        <v>12.103</v>
      </c>
      <c r="AV262" s="91">
        <v>8</v>
      </c>
      <c r="AW262" s="91">
        <v>10</v>
      </c>
      <c r="AX262" s="91">
        <v>2</v>
      </c>
      <c r="AY262" s="91">
        <v>0.16</v>
      </c>
      <c r="AZ262" s="91">
        <f>AX262-AV262</f>
        <v>-6</v>
      </c>
      <c r="BA262" s="95" t="s">
        <v>217</v>
      </c>
      <c r="BB262" s="91">
        <f t="shared" si="93"/>
        <v>0.008</v>
      </c>
      <c r="BC262" s="91">
        <v>14</v>
      </c>
      <c r="BD262" s="91">
        <v>16</v>
      </c>
      <c r="BE262" s="91">
        <v>27</v>
      </c>
      <c r="BF262" s="91">
        <v>783.89</v>
      </c>
      <c r="BG262" s="91">
        <f>BE262-BC262</f>
        <v>13</v>
      </c>
      <c r="BH262" s="95" t="s">
        <v>216</v>
      </c>
      <c r="BI262" s="91">
        <f>BF262*0.06</f>
        <v>47.0334</v>
      </c>
      <c r="BJ262" s="91"/>
      <c r="BK262" s="101">
        <f>ROUND(L262+S262+Z262+AG262+AN262+AU262+BB262+BI262,0)</f>
        <v>898</v>
      </c>
      <c r="BL262" s="91"/>
    </row>
    <row r="263" s="159" customFormat="1" customHeight="1" spans="1:64">
      <c r="A263" s="91">
        <v>12888</v>
      </c>
      <c r="B263" s="91" t="s">
        <v>616</v>
      </c>
      <c r="C263" s="91">
        <v>598</v>
      </c>
      <c r="D263" s="91" t="s">
        <v>494</v>
      </c>
      <c r="E263" s="91" t="s">
        <v>220</v>
      </c>
      <c r="F263" s="91">
        <v>59</v>
      </c>
      <c r="G263" s="91">
        <v>71</v>
      </c>
      <c r="H263" s="91">
        <v>87</v>
      </c>
      <c r="I263" s="91">
        <v>2234.14</v>
      </c>
      <c r="J263" s="91">
        <f>H263-F263</f>
        <v>28</v>
      </c>
      <c r="K263" s="95" t="s">
        <v>216</v>
      </c>
      <c r="L263" s="91">
        <f>I263*0.06</f>
        <v>134.0484</v>
      </c>
      <c r="M263" s="91">
        <v>34</v>
      </c>
      <c r="N263" s="91">
        <v>41</v>
      </c>
      <c r="O263" s="91">
        <v>26</v>
      </c>
      <c r="P263" s="91">
        <v>979.5</v>
      </c>
      <c r="Q263" s="91">
        <f>O263-M263</f>
        <v>-8</v>
      </c>
      <c r="R263" s="95" t="s">
        <v>217</v>
      </c>
      <c r="S263" s="91">
        <f>P263*0.05</f>
        <v>48.975</v>
      </c>
      <c r="T263" s="91">
        <v>50</v>
      </c>
      <c r="U263" s="91">
        <v>60</v>
      </c>
      <c r="V263" s="91">
        <v>25</v>
      </c>
      <c r="W263" s="91">
        <v>2293.37</v>
      </c>
      <c r="X263" s="91">
        <f>V263-T263</f>
        <v>-25</v>
      </c>
      <c r="Y263" s="95" t="s">
        <v>217</v>
      </c>
      <c r="Z263" s="91">
        <f>W263*0.04</f>
        <v>91.7348</v>
      </c>
      <c r="AA263" s="91">
        <v>8</v>
      </c>
      <c r="AB263" s="91">
        <v>10</v>
      </c>
      <c r="AC263" s="91">
        <v>10</v>
      </c>
      <c r="AD263" s="91">
        <v>293.5</v>
      </c>
      <c r="AE263" s="91">
        <f>AC263-AA263</f>
        <v>2</v>
      </c>
      <c r="AF263" s="95" t="s">
        <v>216</v>
      </c>
      <c r="AG263" s="91">
        <f>AD263*0.08</f>
        <v>23.48</v>
      </c>
      <c r="AH263" s="91">
        <v>11</v>
      </c>
      <c r="AI263" s="91">
        <v>13</v>
      </c>
      <c r="AJ263" s="91">
        <v>0</v>
      </c>
      <c r="AK263" s="91">
        <v>0</v>
      </c>
      <c r="AL263" s="91">
        <f>AJ263-AH263</f>
        <v>-11</v>
      </c>
      <c r="AM263" s="95" t="s">
        <v>217</v>
      </c>
      <c r="AN263" s="91">
        <f t="shared" ref="AN263:AN269" si="94">AK263*0.05</f>
        <v>0</v>
      </c>
      <c r="AO263" s="91">
        <v>14</v>
      </c>
      <c r="AP263" s="91">
        <v>17</v>
      </c>
      <c r="AQ263" s="91">
        <v>19</v>
      </c>
      <c r="AR263" s="91">
        <v>353</v>
      </c>
      <c r="AS263" s="91">
        <f>AQ263-AO263</f>
        <v>5</v>
      </c>
      <c r="AT263" s="95" t="s">
        <v>216</v>
      </c>
      <c r="AU263" s="91">
        <f>AR263*0.08</f>
        <v>28.24</v>
      </c>
      <c r="AV263" s="91">
        <v>5</v>
      </c>
      <c r="AW263" s="91">
        <v>6</v>
      </c>
      <c r="AX263" s="91">
        <v>0</v>
      </c>
      <c r="AY263" s="91">
        <v>0</v>
      </c>
      <c r="AZ263" s="91">
        <f>AX263-AV263</f>
        <v>-5</v>
      </c>
      <c r="BA263" s="95" t="s">
        <v>217</v>
      </c>
      <c r="BB263" s="91">
        <f t="shared" si="93"/>
        <v>0</v>
      </c>
      <c r="BC263" s="91">
        <v>10</v>
      </c>
      <c r="BD263" s="91">
        <v>11</v>
      </c>
      <c r="BE263" s="91">
        <v>11</v>
      </c>
      <c r="BF263" s="91">
        <v>309.44</v>
      </c>
      <c r="BG263" s="91">
        <f>BE263-BC263</f>
        <v>1</v>
      </c>
      <c r="BH263" s="95" t="s">
        <v>216</v>
      </c>
      <c r="BI263" s="91">
        <f>BF263*0.06</f>
        <v>18.5664</v>
      </c>
      <c r="BJ263" s="91"/>
      <c r="BK263" s="101">
        <f>ROUND(L263+S263+Z263+AG263+AN263+AU263+BB263+BI263,0)</f>
        <v>345</v>
      </c>
      <c r="BL263" s="91"/>
    </row>
    <row r="264" s="159" customFormat="1" customHeight="1" spans="1:64">
      <c r="A264" s="91">
        <v>12894</v>
      </c>
      <c r="B264" s="91" t="s">
        <v>617</v>
      </c>
      <c r="C264" s="91">
        <v>102478</v>
      </c>
      <c r="D264" s="91" t="s">
        <v>481</v>
      </c>
      <c r="E264" s="91" t="s">
        <v>220</v>
      </c>
      <c r="F264" s="91">
        <v>37</v>
      </c>
      <c r="G264" s="91">
        <v>44</v>
      </c>
      <c r="H264" s="91">
        <v>25</v>
      </c>
      <c r="I264" s="91">
        <v>653.88</v>
      </c>
      <c r="J264" s="91">
        <f>H264-F264</f>
        <v>-12</v>
      </c>
      <c r="K264" s="95" t="s">
        <v>217</v>
      </c>
      <c r="L264" s="91">
        <f>I264*0.04</f>
        <v>26.1552</v>
      </c>
      <c r="M264" s="91">
        <v>22</v>
      </c>
      <c r="N264" s="91">
        <v>27</v>
      </c>
      <c r="O264" s="91">
        <v>8</v>
      </c>
      <c r="P264" s="91">
        <v>169</v>
      </c>
      <c r="Q264" s="91">
        <f>O264-M264</f>
        <v>-14</v>
      </c>
      <c r="R264" s="95" t="s">
        <v>217</v>
      </c>
      <c r="S264" s="91">
        <f>P264*0.05</f>
        <v>8.45</v>
      </c>
      <c r="T264" s="91">
        <v>36</v>
      </c>
      <c r="U264" s="91">
        <v>44</v>
      </c>
      <c r="V264" s="91">
        <v>8</v>
      </c>
      <c r="W264" s="91">
        <v>865.31</v>
      </c>
      <c r="X264" s="91">
        <f>V264-T264</f>
        <v>-28</v>
      </c>
      <c r="Y264" s="95" t="s">
        <v>217</v>
      </c>
      <c r="Z264" s="91">
        <f>W264*0.04</f>
        <v>34.6124</v>
      </c>
      <c r="AA264" s="91">
        <v>10</v>
      </c>
      <c r="AB264" s="91">
        <v>12</v>
      </c>
      <c r="AC264" s="91">
        <v>4</v>
      </c>
      <c r="AD264" s="91">
        <v>105</v>
      </c>
      <c r="AE264" s="91">
        <f>AC264-AA264</f>
        <v>-6</v>
      </c>
      <c r="AF264" s="95" t="s">
        <v>217</v>
      </c>
      <c r="AG264" s="91">
        <f>AD264*0.05</f>
        <v>5.25</v>
      </c>
      <c r="AH264" s="91">
        <v>10</v>
      </c>
      <c r="AI264" s="91">
        <v>12</v>
      </c>
      <c r="AJ264" s="91">
        <v>0</v>
      </c>
      <c r="AK264" s="91">
        <v>0</v>
      </c>
      <c r="AL264" s="91">
        <f>AJ264-AH264</f>
        <v>-10</v>
      </c>
      <c r="AM264" s="95" t="s">
        <v>217</v>
      </c>
      <c r="AN264" s="91">
        <f t="shared" si="94"/>
        <v>0</v>
      </c>
      <c r="AO264" s="91">
        <v>19</v>
      </c>
      <c r="AP264" s="91">
        <v>23</v>
      </c>
      <c r="AQ264" s="91">
        <v>11</v>
      </c>
      <c r="AR264" s="91">
        <v>212.67</v>
      </c>
      <c r="AS264" s="91">
        <f>AQ264-AO264</f>
        <v>-8</v>
      </c>
      <c r="AT264" s="95" t="s">
        <v>217</v>
      </c>
      <c r="AU264" s="91">
        <f>AR264*0.05</f>
        <v>10.6335</v>
      </c>
      <c r="AV264" s="91">
        <v>3</v>
      </c>
      <c r="AW264" s="91">
        <v>3</v>
      </c>
      <c r="AX264" s="91">
        <v>0</v>
      </c>
      <c r="AY264" s="91">
        <v>0</v>
      </c>
      <c r="AZ264" s="91">
        <f>AX264-AV264</f>
        <v>-3</v>
      </c>
      <c r="BA264" s="95" t="s">
        <v>217</v>
      </c>
      <c r="BB264" s="91">
        <f t="shared" si="93"/>
        <v>0</v>
      </c>
      <c r="BC264" s="91">
        <v>8</v>
      </c>
      <c r="BD264" s="91">
        <v>10</v>
      </c>
      <c r="BE264" s="91">
        <v>8</v>
      </c>
      <c r="BF264" s="91">
        <v>231.47</v>
      </c>
      <c r="BG264" s="91">
        <f>BE264-BC264</f>
        <v>0</v>
      </c>
      <c r="BH264" s="95" t="s">
        <v>221</v>
      </c>
      <c r="BI264" s="91">
        <f>BF264*0.05</f>
        <v>11.5735</v>
      </c>
      <c r="BJ264" s="91"/>
      <c r="BK264" s="101">
        <f>ROUND(L264+S264+Z264+AG264+AN264+AU264+BB264+BI264,0)</f>
        <v>97</v>
      </c>
      <c r="BL264" s="91"/>
    </row>
    <row r="265" s="159" customFormat="1" customHeight="1" spans="1:64">
      <c r="A265" s="91">
        <v>12901</v>
      </c>
      <c r="B265" s="91" t="s">
        <v>618</v>
      </c>
      <c r="C265" s="91">
        <v>351</v>
      </c>
      <c r="D265" s="91" t="s">
        <v>405</v>
      </c>
      <c r="E265" s="91" t="s">
        <v>220</v>
      </c>
      <c r="F265" s="91">
        <v>30</v>
      </c>
      <c r="G265" s="91">
        <v>37</v>
      </c>
      <c r="H265" s="91">
        <v>31</v>
      </c>
      <c r="I265" s="91">
        <v>827.39</v>
      </c>
      <c r="J265" s="91">
        <f>H265-F265</f>
        <v>1</v>
      </c>
      <c r="K265" s="95" t="s">
        <v>221</v>
      </c>
      <c r="L265" s="91">
        <f>I265*0.05</f>
        <v>41.3695</v>
      </c>
      <c r="M265" s="91">
        <v>20</v>
      </c>
      <c r="N265" s="91">
        <v>24</v>
      </c>
      <c r="O265" s="91">
        <v>17</v>
      </c>
      <c r="P265" s="91">
        <v>496.58</v>
      </c>
      <c r="Q265" s="91">
        <f>O265-M265</f>
        <v>-3</v>
      </c>
      <c r="R265" s="95" t="s">
        <v>217</v>
      </c>
      <c r="S265" s="91">
        <f>P265*0.05</f>
        <v>24.829</v>
      </c>
      <c r="T265" s="91">
        <v>30</v>
      </c>
      <c r="U265" s="91">
        <v>36</v>
      </c>
      <c r="V265" s="91">
        <v>11</v>
      </c>
      <c r="W265" s="91">
        <v>632.2</v>
      </c>
      <c r="X265" s="91">
        <f>V265-T265</f>
        <v>-19</v>
      </c>
      <c r="Y265" s="95" t="s">
        <v>217</v>
      </c>
      <c r="Z265" s="91">
        <f>W265*0.04</f>
        <v>25.288</v>
      </c>
      <c r="AA265" s="91">
        <v>8</v>
      </c>
      <c r="AB265" s="91">
        <v>9</v>
      </c>
      <c r="AC265" s="91">
        <v>0</v>
      </c>
      <c r="AD265" s="91">
        <v>0</v>
      </c>
      <c r="AE265" s="91">
        <f>AC265-AA265</f>
        <v>-8</v>
      </c>
      <c r="AF265" s="95" t="s">
        <v>217</v>
      </c>
      <c r="AG265" s="91">
        <f>AD265*0.05</f>
        <v>0</v>
      </c>
      <c r="AH265" s="91">
        <v>9</v>
      </c>
      <c r="AI265" s="91">
        <v>11</v>
      </c>
      <c r="AJ265" s="91">
        <v>3</v>
      </c>
      <c r="AK265" s="91">
        <v>29.9</v>
      </c>
      <c r="AL265" s="91">
        <f>AJ265-AH265</f>
        <v>-6</v>
      </c>
      <c r="AM265" s="95" t="s">
        <v>217</v>
      </c>
      <c r="AN265" s="91">
        <f t="shared" si="94"/>
        <v>1.495</v>
      </c>
      <c r="AO265" s="91">
        <v>12</v>
      </c>
      <c r="AP265" s="91">
        <v>14</v>
      </c>
      <c r="AQ265" s="91">
        <v>4</v>
      </c>
      <c r="AR265" s="91">
        <v>71.51</v>
      </c>
      <c r="AS265" s="91">
        <f>AQ265-AO265</f>
        <v>-8</v>
      </c>
      <c r="AT265" s="95" t="s">
        <v>217</v>
      </c>
      <c r="AU265" s="91">
        <f>AR265*0.05</f>
        <v>3.5755</v>
      </c>
      <c r="AV265" s="91">
        <v>4</v>
      </c>
      <c r="AW265" s="91">
        <v>5</v>
      </c>
      <c r="AX265" s="91">
        <v>0</v>
      </c>
      <c r="AY265" s="91">
        <v>0</v>
      </c>
      <c r="AZ265" s="91">
        <f>AX265-AV265</f>
        <v>-4</v>
      </c>
      <c r="BA265" s="95" t="s">
        <v>217</v>
      </c>
      <c r="BB265" s="91">
        <f t="shared" si="93"/>
        <v>0</v>
      </c>
      <c r="BC265" s="91">
        <v>8</v>
      </c>
      <c r="BD265" s="91">
        <v>9</v>
      </c>
      <c r="BE265" s="91">
        <v>7</v>
      </c>
      <c r="BF265" s="91">
        <v>208.88</v>
      </c>
      <c r="BG265" s="91">
        <f>BE265-BC265</f>
        <v>-1</v>
      </c>
      <c r="BH265" s="95" t="s">
        <v>217</v>
      </c>
      <c r="BI265" s="91">
        <f>BF265*0.04</f>
        <v>8.3552</v>
      </c>
      <c r="BJ265" s="91">
        <f>BG265*1</f>
        <v>-1</v>
      </c>
      <c r="BK265" s="101">
        <f>ROUND(L265+S265+Z265+AG265+AN265+AU265+BB265+BI265,0)</f>
        <v>105</v>
      </c>
      <c r="BL265" s="91">
        <f>BJ265</f>
        <v>-1</v>
      </c>
    </row>
    <row r="266" s="159" customFormat="1" customHeight="1" spans="1:64">
      <c r="A266" s="91">
        <v>12905</v>
      </c>
      <c r="B266" s="91" t="s">
        <v>619</v>
      </c>
      <c r="C266" s="91">
        <v>103198</v>
      </c>
      <c r="D266" s="91" t="s">
        <v>620</v>
      </c>
      <c r="E266" s="91" t="s">
        <v>220</v>
      </c>
      <c r="F266" s="91">
        <v>61</v>
      </c>
      <c r="G266" s="91">
        <v>74</v>
      </c>
      <c r="H266" s="91">
        <v>44</v>
      </c>
      <c r="I266" s="91">
        <v>1176.66</v>
      </c>
      <c r="J266" s="91">
        <f>H266-F266</f>
        <v>-17</v>
      </c>
      <c r="K266" s="95" t="s">
        <v>217</v>
      </c>
      <c r="L266" s="91">
        <f>I266*0.04</f>
        <v>47.0664</v>
      </c>
      <c r="M266" s="91">
        <v>44</v>
      </c>
      <c r="N266" s="91">
        <v>54</v>
      </c>
      <c r="O266" s="91">
        <v>50</v>
      </c>
      <c r="P266" s="91">
        <v>1591.84</v>
      </c>
      <c r="Q266" s="91">
        <f>O266-M266</f>
        <v>6</v>
      </c>
      <c r="R266" s="95" t="s">
        <v>221</v>
      </c>
      <c r="S266" s="91">
        <f>P266*0.06</f>
        <v>95.5104</v>
      </c>
      <c r="T266" s="91">
        <v>52</v>
      </c>
      <c r="U266" s="91">
        <v>63</v>
      </c>
      <c r="V266" s="91">
        <v>113</v>
      </c>
      <c r="W266" s="91">
        <v>7765.33</v>
      </c>
      <c r="X266" s="91">
        <f>V266-T266</f>
        <v>61</v>
      </c>
      <c r="Y266" s="95" t="s">
        <v>216</v>
      </c>
      <c r="Z266" s="91">
        <f>W266*0.06</f>
        <v>465.9198</v>
      </c>
      <c r="AA266" s="91">
        <v>15</v>
      </c>
      <c r="AB266" s="91">
        <v>19</v>
      </c>
      <c r="AC266" s="91">
        <v>15</v>
      </c>
      <c r="AD266" s="91">
        <v>473</v>
      </c>
      <c r="AE266" s="91">
        <f>AC266-AA266</f>
        <v>0</v>
      </c>
      <c r="AF266" s="95" t="s">
        <v>221</v>
      </c>
      <c r="AG266" s="91">
        <f>AD266*0.06</f>
        <v>28.38</v>
      </c>
      <c r="AH266" s="91">
        <v>15</v>
      </c>
      <c r="AI266" s="91">
        <v>18</v>
      </c>
      <c r="AJ266" s="91">
        <v>2</v>
      </c>
      <c r="AK266" s="91">
        <v>59.8</v>
      </c>
      <c r="AL266" s="91">
        <f>AJ266-AH266</f>
        <v>-13</v>
      </c>
      <c r="AM266" s="95" t="s">
        <v>217</v>
      </c>
      <c r="AN266" s="91">
        <f t="shared" si="94"/>
        <v>2.99</v>
      </c>
      <c r="AO266" s="91">
        <v>15</v>
      </c>
      <c r="AP266" s="91">
        <v>19</v>
      </c>
      <c r="AQ266" s="91">
        <v>9</v>
      </c>
      <c r="AR266" s="91">
        <v>156.43</v>
      </c>
      <c r="AS266" s="91">
        <f>AQ266-AO266</f>
        <v>-6</v>
      </c>
      <c r="AT266" s="95" t="s">
        <v>217</v>
      </c>
      <c r="AU266" s="91">
        <f>AR266*0.05</f>
        <v>7.8215</v>
      </c>
      <c r="AV266" s="91">
        <v>5</v>
      </c>
      <c r="AW266" s="91">
        <v>5</v>
      </c>
      <c r="AX266" s="91">
        <v>2</v>
      </c>
      <c r="AY266" s="91">
        <v>198</v>
      </c>
      <c r="AZ266" s="91">
        <f>AX266-AV266</f>
        <v>-3</v>
      </c>
      <c r="BA266" s="95" t="s">
        <v>217</v>
      </c>
      <c r="BB266" s="91">
        <f t="shared" si="93"/>
        <v>9.9</v>
      </c>
      <c r="BC266" s="91">
        <v>15</v>
      </c>
      <c r="BD266" s="91">
        <v>17</v>
      </c>
      <c r="BE266" s="91">
        <v>27</v>
      </c>
      <c r="BF266" s="91">
        <v>747.61</v>
      </c>
      <c r="BG266" s="91">
        <f>BE266-BC266</f>
        <v>12</v>
      </c>
      <c r="BH266" s="95" t="s">
        <v>216</v>
      </c>
      <c r="BI266" s="91">
        <f>BF266*0.06</f>
        <v>44.8566</v>
      </c>
      <c r="BJ266" s="91"/>
      <c r="BK266" s="101">
        <f>ROUND(L266+S266+Z266+AG266+AN266+AU266+BB266+BI266,0)</f>
        <v>702</v>
      </c>
      <c r="BL266" s="91"/>
    </row>
    <row r="267" s="159" customFormat="1" customHeight="1" spans="1:64">
      <c r="A267" s="91">
        <v>12916</v>
      </c>
      <c r="B267" s="91" t="s">
        <v>621</v>
      </c>
      <c r="C267" s="91">
        <v>102935</v>
      </c>
      <c r="D267" s="91" t="s">
        <v>622</v>
      </c>
      <c r="E267" s="91" t="s">
        <v>215</v>
      </c>
      <c r="F267" s="91">
        <v>38</v>
      </c>
      <c r="G267" s="91">
        <v>45</v>
      </c>
      <c r="H267" s="91">
        <v>43</v>
      </c>
      <c r="I267" s="91">
        <v>1139.58</v>
      </c>
      <c r="J267" s="91">
        <f>H267-F267</f>
        <v>5</v>
      </c>
      <c r="K267" s="95" t="s">
        <v>221</v>
      </c>
      <c r="L267" s="91">
        <f>I267*0.05</f>
        <v>56.979</v>
      </c>
      <c r="M267" s="91">
        <v>35</v>
      </c>
      <c r="N267" s="91">
        <v>41</v>
      </c>
      <c r="O267" s="91">
        <v>40</v>
      </c>
      <c r="P267" s="91">
        <v>1074.16</v>
      </c>
      <c r="Q267" s="91">
        <f>O267-M267</f>
        <v>5</v>
      </c>
      <c r="R267" s="95" t="s">
        <v>221</v>
      </c>
      <c r="S267" s="91">
        <f>P267*0.06</f>
        <v>64.4496</v>
      </c>
      <c r="T267" s="91">
        <v>34</v>
      </c>
      <c r="U267" s="91">
        <v>41</v>
      </c>
      <c r="V267" s="91">
        <v>45</v>
      </c>
      <c r="W267" s="91">
        <v>3768.41</v>
      </c>
      <c r="X267" s="91">
        <f>V267-T267</f>
        <v>11</v>
      </c>
      <c r="Y267" s="95" t="s">
        <v>216</v>
      </c>
      <c r="Z267" s="91">
        <f>W267*0.06</f>
        <v>226.1046</v>
      </c>
      <c r="AA267" s="91">
        <v>9</v>
      </c>
      <c r="AB267" s="91">
        <v>11</v>
      </c>
      <c r="AC267" s="91">
        <v>3</v>
      </c>
      <c r="AD267" s="91">
        <v>117</v>
      </c>
      <c r="AE267" s="91">
        <f>AC267-AA267</f>
        <v>-6</v>
      </c>
      <c r="AF267" s="95" t="s">
        <v>217</v>
      </c>
      <c r="AG267" s="91">
        <f>AD267*0.05</f>
        <v>5.85</v>
      </c>
      <c r="AH267" s="91">
        <v>11</v>
      </c>
      <c r="AI267" s="91">
        <v>13</v>
      </c>
      <c r="AJ267" s="91">
        <v>0</v>
      </c>
      <c r="AK267" s="91">
        <v>0</v>
      </c>
      <c r="AL267" s="91">
        <f>AJ267-AH267</f>
        <v>-11</v>
      </c>
      <c r="AM267" s="95" t="s">
        <v>217</v>
      </c>
      <c r="AN267" s="91">
        <f t="shared" si="94"/>
        <v>0</v>
      </c>
      <c r="AO267" s="91">
        <v>14</v>
      </c>
      <c r="AP267" s="91">
        <v>16</v>
      </c>
      <c r="AQ267" s="91">
        <v>16</v>
      </c>
      <c r="AR267" s="91">
        <v>297.7</v>
      </c>
      <c r="AS267" s="91">
        <f>AQ267-AO267</f>
        <v>2</v>
      </c>
      <c r="AT267" s="95" t="s">
        <v>216</v>
      </c>
      <c r="AU267" s="91">
        <f>AR267*0.08</f>
        <v>23.816</v>
      </c>
      <c r="AV267" s="91">
        <v>5</v>
      </c>
      <c r="AW267" s="91">
        <v>6</v>
      </c>
      <c r="AX267" s="91">
        <v>6</v>
      </c>
      <c r="AY267" s="91">
        <v>263.25</v>
      </c>
      <c r="AZ267" s="91">
        <f>AX267-AV267</f>
        <v>1</v>
      </c>
      <c r="BA267" s="95" t="s">
        <v>216</v>
      </c>
      <c r="BB267" s="91">
        <f>AY267*0.07</f>
        <v>18.4275</v>
      </c>
      <c r="BC267" s="91">
        <v>9</v>
      </c>
      <c r="BD267" s="91">
        <v>11</v>
      </c>
      <c r="BE267" s="91">
        <v>5</v>
      </c>
      <c r="BF267" s="91">
        <v>150.46</v>
      </c>
      <c r="BG267" s="91">
        <f>BE267-BC267</f>
        <v>-4</v>
      </c>
      <c r="BH267" s="95" t="s">
        <v>217</v>
      </c>
      <c r="BI267" s="91">
        <f>BF267*0.04</f>
        <v>6.0184</v>
      </c>
      <c r="BJ267" s="91">
        <f>BG267*1</f>
        <v>-4</v>
      </c>
      <c r="BK267" s="101">
        <f>ROUND(L267+S267+Z267+AG267+AN267+AU267+BB267+BI267,0)</f>
        <v>402</v>
      </c>
      <c r="BL267" s="91">
        <f>BJ267</f>
        <v>-4</v>
      </c>
    </row>
    <row r="268" s="159" customFormat="1" customHeight="1" spans="1:64">
      <c r="A268" s="91">
        <v>12920</v>
      </c>
      <c r="B268" s="91" t="s">
        <v>623</v>
      </c>
      <c r="C268" s="91">
        <v>585</v>
      </c>
      <c r="D268" s="91" t="s">
        <v>323</v>
      </c>
      <c r="E268" s="91" t="s">
        <v>220</v>
      </c>
      <c r="F268" s="91">
        <v>55</v>
      </c>
      <c r="G268" s="91">
        <v>66</v>
      </c>
      <c r="H268" s="91">
        <v>85</v>
      </c>
      <c r="I268" s="91">
        <v>2155.84</v>
      </c>
      <c r="J268" s="91">
        <f>H268-F268</f>
        <v>30</v>
      </c>
      <c r="K268" s="95" t="s">
        <v>216</v>
      </c>
      <c r="L268" s="91">
        <f>I268*0.06</f>
        <v>129.3504</v>
      </c>
      <c r="M268" s="91">
        <v>47</v>
      </c>
      <c r="N268" s="91">
        <v>57</v>
      </c>
      <c r="O268" s="91">
        <v>40</v>
      </c>
      <c r="P268" s="91">
        <v>1133.94</v>
      </c>
      <c r="Q268" s="91">
        <f>O268-M268</f>
        <v>-7</v>
      </c>
      <c r="R268" s="95" t="s">
        <v>217</v>
      </c>
      <c r="S268" s="91">
        <f>P268*0.05</f>
        <v>56.697</v>
      </c>
      <c r="T268" s="91">
        <v>52</v>
      </c>
      <c r="U268" s="91">
        <v>62</v>
      </c>
      <c r="V268" s="91">
        <v>42.5</v>
      </c>
      <c r="W268" s="91">
        <v>2730.98</v>
      </c>
      <c r="X268" s="91">
        <f>V268-T268</f>
        <v>-9.5</v>
      </c>
      <c r="Y268" s="95" t="s">
        <v>217</v>
      </c>
      <c r="Z268" s="91">
        <f>W268*0.04</f>
        <v>109.2392</v>
      </c>
      <c r="AA268" s="91">
        <v>13</v>
      </c>
      <c r="AB268" s="91">
        <v>15</v>
      </c>
      <c r="AC268" s="91">
        <v>4</v>
      </c>
      <c r="AD268" s="91">
        <v>156</v>
      </c>
      <c r="AE268" s="91">
        <f>AC268-AA268</f>
        <v>-9</v>
      </c>
      <c r="AF268" s="95" t="s">
        <v>217</v>
      </c>
      <c r="AG268" s="91">
        <f>AD268*0.05</f>
        <v>7.8</v>
      </c>
      <c r="AH268" s="91">
        <v>12</v>
      </c>
      <c r="AI268" s="91">
        <v>14</v>
      </c>
      <c r="AJ268" s="91">
        <v>8</v>
      </c>
      <c r="AK268" s="91">
        <v>149.51</v>
      </c>
      <c r="AL268" s="91">
        <f>AJ268-AH268</f>
        <v>-4</v>
      </c>
      <c r="AM268" s="95" t="s">
        <v>217</v>
      </c>
      <c r="AN268" s="91">
        <f t="shared" si="94"/>
        <v>7.4755</v>
      </c>
      <c r="AO268" s="91">
        <v>14</v>
      </c>
      <c r="AP268" s="91">
        <v>17</v>
      </c>
      <c r="AQ268" s="91">
        <v>15</v>
      </c>
      <c r="AR268" s="91">
        <v>271.95</v>
      </c>
      <c r="AS268" s="91">
        <f>AQ268-AO268</f>
        <v>1</v>
      </c>
      <c r="AT268" s="95" t="s">
        <v>221</v>
      </c>
      <c r="AU268" s="91">
        <f>AR268*0.06</f>
        <v>16.317</v>
      </c>
      <c r="AV268" s="91">
        <v>5</v>
      </c>
      <c r="AW268" s="91">
        <v>6</v>
      </c>
      <c r="AX268" s="91">
        <v>0</v>
      </c>
      <c r="AY268" s="91">
        <v>0</v>
      </c>
      <c r="AZ268" s="91">
        <f>AX268-AV268</f>
        <v>-5</v>
      </c>
      <c r="BA268" s="95" t="s">
        <v>217</v>
      </c>
      <c r="BB268" s="91">
        <f>AY268*0.05</f>
        <v>0</v>
      </c>
      <c r="BC268" s="91">
        <v>9</v>
      </c>
      <c r="BD268" s="91">
        <v>10</v>
      </c>
      <c r="BE268" s="91">
        <v>16</v>
      </c>
      <c r="BF268" s="91">
        <v>431.24</v>
      </c>
      <c r="BG268" s="91">
        <f>BE268-BC268</f>
        <v>7</v>
      </c>
      <c r="BH268" s="95" t="s">
        <v>216</v>
      </c>
      <c r="BI268" s="91">
        <f>BF268*0.06</f>
        <v>25.8744</v>
      </c>
      <c r="BJ268" s="91"/>
      <c r="BK268" s="101">
        <f>ROUND(L268+S268+Z268+AG268+AN268+AU268+BB268+BI268,0)</f>
        <v>353</v>
      </c>
      <c r="BL268" s="91"/>
    </row>
    <row r="269" s="159" customFormat="1" customHeight="1" spans="1:64">
      <c r="A269" s="91">
        <v>12921</v>
      </c>
      <c r="B269" s="91" t="s">
        <v>624</v>
      </c>
      <c r="C269" s="91">
        <v>709</v>
      </c>
      <c r="D269" s="91" t="s">
        <v>473</v>
      </c>
      <c r="E269" s="91" t="s">
        <v>388</v>
      </c>
      <c r="F269" s="91">
        <v>60</v>
      </c>
      <c r="G269" s="91">
        <v>72</v>
      </c>
      <c r="H269" s="91">
        <v>91</v>
      </c>
      <c r="I269" s="91">
        <v>2324.74</v>
      </c>
      <c r="J269" s="91">
        <f>H269-F269</f>
        <v>31</v>
      </c>
      <c r="K269" s="95" t="s">
        <v>216</v>
      </c>
      <c r="L269" s="91">
        <f>I269*0.06</f>
        <v>139.4844</v>
      </c>
      <c r="M269" s="91">
        <v>51</v>
      </c>
      <c r="N269" s="91">
        <v>61</v>
      </c>
      <c r="O269" s="91">
        <v>64</v>
      </c>
      <c r="P269" s="91">
        <v>2366.19</v>
      </c>
      <c r="Q269" s="91">
        <f>O269-M269</f>
        <v>13</v>
      </c>
      <c r="R269" s="95" t="s">
        <v>216</v>
      </c>
      <c r="S269" s="91">
        <f>P269*0.07</f>
        <v>165.6333</v>
      </c>
      <c r="T269" s="91">
        <v>73</v>
      </c>
      <c r="U269" s="91">
        <v>87</v>
      </c>
      <c r="V269" s="91">
        <v>39</v>
      </c>
      <c r="W269" s="91">
        <v>2877.61</v>
      </c>
      <c r="X269" s="91">
        <f>V269-T269</f>
        <v>-34</v>
      </c>
      <c r="Y269" s="95" t="s">
        <v>217</v>
      </c>
      <c r="Z269" s="91">
        <f>W269*0.04</f>
        <v>115.1044</v>
      </c>
      <c r="AA269" s="91">
        <v>17</v>
      </c>
      <c r="AB269" s="91">
        <v>20</v>
      </c>
      <c r="AC269" s="91">
        <v>18</v>
      </c>
      <c r="AD269" s="91">
        <v>605</v>
      </c>
      <c r="AE269" s="91">
        <f>AC269-AA269</f>
        <v>1</v>
      </c>
      <c r="AF269" s="95" t="s">
        <v>221</v>
      </c>
      <c r="AG269" s="91">
        <f>AD269*0.06</f>
        <v>36.3</v>
      </c>
      <c r="AH269" s="91">
        <v>18</v>
      </c>
      <c r="AI269" s="91">
        <v>22</v>
      </c>
      <c r="AJ269" s="91">
        <v>0</v>
      </c>
      <c r="AK269" s="91">
        <v>0</v>
      </c>
      <c r="AL269" s="91">
        <f>AJ269-AH269</f>
        <v>-18</v>
      </c>
      <c r="AM269" s="95" t="s">
        <v>217</v>
      </c>
      <c r="AN269" s="91">
        <f t="shared" si="94"/>
        <v>0</v>
      </c>
      <c r="AO269" s="91">
        <v>18</v>
      </c>
      <c r="AP269" s="91">
        <v>22</v>
      </c>
      <c r="AQ269" s="91">
        <v>19</v>
      </c>
      <c r="AR269" s="91">
        <v>310.88</v>
      </c>
      <c r="AS269" s="91">
        <f>AQ269-AO269</f>
        <v>1</v>
      </c>
      <c r="AT269" s="95" t="s">
        <v>221</v>
      </c>
      <c r="AU269" s="91">
        <f>AR269*0.06</f>
        <v>18.6528</v>
      </c>
      <c r="AV269" s="91">
        <v>6</v>
      </c>
      <c r="AW269" s="91">
        <v>7</v>
      </c>
      <c r="AX269" s="91">
        <v>0</v>
      </c>
      <c r="AY269" s="91">
        <v>0</v>
      </c>
      <c r="AZ269" s="91">
        <f>AX269-AV269</f>
        <v>-6</v>
      </c>
      <c r="BA269" s="95" t="s">
        <v>217</v>
      </c>
      <c r="BB269" s="91">
        <f>AY269*0.05</f>
        <v>0</v>
      </c>
      <c r="BC269" s="91">
        <v>11</v>
      </c>
      <c r="BD269" s="91">
        <v>13</v>
      </c>
      <c r="BE269" s="91">
        <v>24</v>
      </c>
      <c r="BF269" s="91">
        <v>657.74</v>
      </c>
      <c r="BG269" s="91">
        <f>BE269-BC269</f>
        <v>13</v>
      </c>
      <c r="BH269" s="95" t="s">
        <v>216</v>
      </c>
      <c r="BI269" s="91">
        <f>BF269*0.06</f>
        <v>39.4644</v>
      </c>
      <c r="BJ269" s="91"/>
      <c r="BK269" s="101">
        <f>ROUND(L269+S269+Z269+AG269+AN269+AU269+BB269+BI269,0)</f>
        <v>515</v>
      </c>
      <c r="BL269" s="91"/>
    </row>
    <row r="270" s="159" customFormat="1" customHeight="1" spans="1:64">
      <c r="A270" s="91">
        <v>12922</v>
      </c>
      <c r="B270" s="91" t="s">
        <v>625</v>
      </c>
      <c r="C270" s="91">
        <v>112415</v>
      </c>
      <c r="D270" s="91" t="s">
        <v>229</v>
      </c>
      <c r="E270" s="91" t="s">
        <v>319</v>
      </c>
      <c r="F270" s="91"/>
      <c r="G270" s="91"/>
      <c r="H270" s="91">
        <v>10</v>
      </c>
      <c r="I270" s="91">
        <v>224.02</v>
      </c>
      <c r="J270" s="91">
        <f>H270-F270</f>
        <v>10</v>
      </c>
      <c r="K270" s="95" t="s">
        <v>227</v>
      </c>
      <c r="L270" s="91">
        <f>I270*0.04</f>
        <v>8.9608</v>
      </c>
      <c r="M270" s="91"/>
      <c r="N270" s="91"/>
      <c r="O270" s="91">
        <v>1</v>
      </c>
      <c r="P270" s="91">
        <v>29.8</v>
      </c>
      <c r="Q270" s="91">
        <f>O270-M270</f>
        <v>1</v>
      </c>
      <c r="R270" s="95" t="s">
        <v>227</v>
      </c>
      <c r="S270" s="91">
        <f>P270*0.05</f>
        <v>1.49</v>
      </c>
      <c r="T270" s="91"/>
      <c r="U270" s="91"/>
      <c r="V270" s="91">
        <v>0</v>
      </c>
      <c r="W270" s="91">
        <v>0</v>
      </c>
      <c r="X270" s="91">
        <f>V270-T270</f>
        <v>0</v>
      </c>
      <c r="Y270" s="95" t="s">
        <v>227</v>
      </c>
      <c r="Z270" s="91">
        <f>W270*0.04</f>
        <v>0</v>
      </c>
      <c r="AA270" s="91"/>
      <c r="AB270" s="91"/>
      <c r="AC270" s="91">
        <v>0</v>
      </c>
      <c r="AD270" s="91">
        <v>0</v>
      </c>
      <c r="AE270" s="91">
        <f>AC270-AA270</f>
        <v>0</v>
      </c>
      <c r="AF270" s="95" t="s">
        <v>227</v>
      </c>
      <c r="AG270" s="91">
        <f>AD270*0.05</f>
        <v>0</v>
      </c>
      <c r="AH270" s="91"/>
      <c r="AI270" s="91"/>
      <c r="AJ270" s="91">
        <v>0</v>
      </c>
      <c r="AK270" s="91">
        <v>0</v>
      </c>
      <c r="AL270" s="91">
        <f>AJ270-AH270</f>
        <v>0</v>
      </c>
      <c r="AM270" s="95" t="s">
        <v>227</v>
      </c>
      <c r="AN270" s="91">
        <f>AK270*0.05</f>
        <v>0</v>
      </c>
      <c r="AO270" s="91"/>
      <c r="AP270" s="91"/>
      <c r="AQ270" s="91">
        <v>3</v>
      </c>
      <c r="AR270" s="91">
        <v>54.75</v>
      </c>
      <c r="AS270" s="91">
        <f>AQ270-AO270</f>
        <v>3</v>
      </c>
      <c r="AT270" s="95" t="s">
        <v>227</v>
      </c>
      <c r="AU270" s="91">
        <f>AR270*0.05</f>
        <v>2.7375</v>
      </c>
      <c r="AV270" s="91"/>
      <c r="AW270" s="91"/>
      <c r="AX270" s="91">
        <v>0</v>
      </c>
      <c r="AY270" s="91">
        <v>0</v>
      </c>
      <c r="AZ270" s="91">
        <f>AX270-AV270</f>
        <v>0</v>
      </c>
      <c r="BA270" s="95" t="s">
        <v>227</v>
      </c>
      <c r="BB270" s="91">
        <f>AY270*0.05</f>
        <v>0</v>
      </c>
      <c r="BC270" s="91"/>
      <c r="BD270" s="91"/>
      <c r="BE270" s="91">
        <v>1</v>
      </c>
      <c r="BF270" s="91">
        <v>29.8</v>
      </c>
      <c r="BG270" s="91">
        <f>BE270-BC270</f>
        <v>1</v>
      </c>
      <c r="BH270" s="95" t="s">
        <v>227</v>
      </c>
      <c r="BI270" s="91">
        <f>BF270*0.04</f>
        <v>1.192</v>
      </c>
      <c r="BJ270" s="91"/>
      <c r="BK270" s="101">
        <f>ROUND(L270+S270+Z270+AG270+AN270+AU270+BB270+BI270,0)</f>
        <v>14</v>
      </c>
      <c r="BL270" s="91"/>
    </row>
    <row r="271" s="159" customFormat="1" customHeight="1" spans="1:64">
      <c r="A271" s="91">
        <v>12940</v>
      </c>
      <c r="B271" s="91" t="s">
        <v>626</v>
      </c>
      <c r="C271" s="91">
        <v>511</v>
      </c>
      <c r="D271" s="91" t="s">
        <v>308</v>
      </c>
      <c r="E271" s="91" t="s">
        <v>497</v>
      </c>
      <c r="F271" s="91">
        <v>40</v>
      </c>
      <c r="G271" s="91">
        <v>48</v>
      </c>
      <c r="H271" s="91">
        <v>27</v>
      </c>
      <c r="I271" s="91">
        <v>680</v>
      </c>
      <c r="J271" s="91">
        <f>H271-F271</f>
        <v>-13</v>
      </c>
      <c r="K271" s="95" t="s">
        <v>217</v>
      </c>
      <c r="L271" s="91">
        <f>I271*0.04</f>
        <v>27.2</v>
      </c>
      <c r="M271" s="91">
        <v>43</v>
      </c>
      <c r="N271" s="91">
        <v>52</v>
      </c>
      <c r="O271" s="91">
        <v>35</v>
      </c>
      <c r="P271" s="91">
        <v>1112.62</v>
      </c>
      <c r="Q271" s="91">
        <f>O271-M271</f>
        <v>-8</v>
      </c>
      <c r="R271" s="95" t="s">
        <v>217</v>
      </c>
      <c r="S271" s="91">
        <f>P271*0.05</f>
        <v>55.631</v>
      </c>
      <c r="T271" s="91">
        <v>44</v>
      </c>
      <c r="U271" s="91">
        <v>53</v>
      </c>
      <c r="V271" s="91">
        <v>30</v>
      </c>
      <c r="W271" s="91">
        <v>2845.26</v>
      </c>
      <c r="X271" s="91">
        <f>V271-T271</f>
        <v>-14</v>
      </c>
      <c r="Y271" s="95" t="s">
        <v>217</v>
      </c>
      <c r="Z271" s="91">
        <f>W271*0.04</f>
        <v>113.8104</v>
      </c>
      <c r="AA271" s="91">
        <v>12</v>
      </c>
      <c r="AB271" s="91">
        <v>15</v>
      </c>
      <c r="AC271" s="91">
        <v>6</v>
      </c>
      <c r="AD271" s="91">
        <v>195</v>
      </c>
      <c r="AE271" s="91">
        <f>AC271-AA271</f>
        <v>-6</v>
      </c>
      <c r="AF271" s="95" t="s">
        <v>217</v>
      </c>
      <c r="AG271" s="91">
        <f t="shared" ref="AG271:AG277" si="95">AD271*0.05</f>
        <v>9.75</v>
      </c>
      <c r="AH271" s="91">
        <v>13</v>
      </c>
      <c r="AI271" s="91">
        <v>15</v>
      </c>
      <c r="AJ271" s="91">
        <v>0</v>
      </c>
      <c r="AK271" s="91">
        <v>0</v>
      </c>
      <c r="AL271" s="91">
        <f>AJ271-AH271</f>
        <v>-13</v>
      </c>
      <c r="AM271" s="95" t="s">
        <v>217</v>
      </c>
      <c r="AN271" s="91">
        <f t="shared" ref="AN271:AN280" si="96">AK271*0.05</f>
        <v>0</v>
      </c>
      <c r="AO271" s="91">
        <v>12</v>
      </c>
      <c r="AP271" s="91">
        <v>15</v>
      </c>
      <c r="AQ271" s="91">
        <v>11</v>
      </c>
      <c r="AR271" s="91">
        <v>227.99</v>
      </c>
      <c r="AS271" s="91">
        <f>AQ271-AO271</f>
        <v>-1</v>
      </c>
      <c r="AT271" s="95" t="s">
        <v>217</v>
      </c>
      <c r="AU271" s="91">
        <f>AR271*0.05</f>
        <v>11.3995</v>
      </c>
      <c r="AV271" s="91">
        <v>6</v>
      </c>
      <c r="AW271" s="91">
        <v>7</v>
      </c>
      <c r="AX271" s="91">
        <v>0</v>
      </c>
      <c r="AY271" s="91">
        <v>0</v>
      </c>
      <c r="AZ271" s="91">
        <f>AX271-AV271</f>
        <v>-6</v>
      </c>
      <c r="BA271" s="95" t="s">
        <v>217</v>
      </c>
      <c r="BB271" s="91">
        <f t="shared" ref="BB271:BB279" si="97">AY271*0.05</f>
        <v>0</v>
      </c>
      <c r="BC271" s="91">
        <v>10</v>
      </c>
      <c r="BD271" s="91">
        <v>12</v>
      </c>
      <c r="BE271" s="91">
        <v>4</v>
      </c>
      <c r="BF271" s="91">
        <v>117.3</v>
      </c>
      <c r="BG271" s="91">
        <f>BE271-BC271</f>
        <v>-6</v>
      </c>
      <c r="BH271" s="95" t="s">
        <v>217</v>
      </c>
      <c r="BI271" s="91">
        <f>BF271*0.04</f>
        <v>4.692</v>
      </c>
      <c r="BJ271" s="91">
        <f>BG271*1</f>
        <v>-6</v>
      </c>
      <c r="BK271" s="101">
        <f>ROUND(L271+S271+Z271+AG271+AN271+AU271+BB271+BI271,0)</f>
        <v>222</v>
      </c>
      <c r="BL271" s="91">
        <f>BJ271</f>
        <v>-6</v>
      </c>
    </row>
    <row r="272" s="159" customFormat="1" customHeight="1" spans="1:64">
      <c r="A272" s="91">
        <v>999629</v>
      </c>
      <c r="B272" s="91" t="s">
        <v>627</v>
      </c>
      <c r="C272" s="91">
        <v>106066</v>
      </c>
      <c r="D272" s="91" t="s">
        <v>424</v>
      </c>
      <c r="E272" s="91" t="s">
        <v>220</v>
      </c>
      <c r="F272" s="91">
        <v>16</v>
      </c>
      <c r="G272" s="91">
        <v>19</v>
      </c>
      <c r="H272" s="91">
        <v>16</v>
      </c>
      <c r="I272" s="91">
        <v>443.74</v>
      </c>
      <c r="J272" s="91">
        <f>H272-F272</f>
        <v>0</v>
      </c>
      <c r="K272" s="95" t="s">
        <v>221</v>
      </c>
      <c r="L272" s="91">
        <f>I272*0.05</f>
        <v>22.187</v>
      </c>
      <c r="M272" s="91">
        <v>14</v>
      </c>
      <c r="N272" s="91">
        <v>17</v>
      </c>
      <c r="O272" s="91">
        <v>8</v>
      </c>
      <c r="P272" s="91">
        <v>186.5</v>
      </c>
      <c r="Q272" s="91">
        <f>O272-M272</f>
        <v>-6</v>
      </c>
      <c r="R272" s="95" t="s">
        <v>217</v>
      </c>
      <c r="S272" s="91">
        <f>P272*0.05</f>
        <v>9.325</v>
      </c>
      <c r="T272" s="91">
        <v>12</v>
      </c>
      <c r="U272" s="91">
        <v>14</v>
      </c>
      <c r="V272" s="91">
        <v>8</v>
      </c>
      <c r="W272" s="91">
        <v>858.78</v>
      </c>
      <c r="X272" s="91">
        <f>V272-T272</f>
        <v>-4</v>
      </c>
      <c r="Y272" s="95" t="s">
        <v>217</v>
      </c>
      <c r="Z272" s="91">
        <f>W272*0.04</f>
        <v>34.3512</v>
      </c>
      <c r="AA272" s="91">
        <v>3</v>
      </c>
      <c r="AB272" s="91">
        <v>4</v>
      </c>
      <c r="AC272" s="91">
        <v>2</v>
      </c>
      <c r="AD272" s="91">
        <v>86</v>
      </c>
      <c r="AE272" s="91">
        <f>AC272-AA272</f>
        <v>-1</v>
      </c>
      <c r="AF272" s="95" t="s">
        <v>217</v>
      </c>
      <c r="AG272" s="91">
        <f t="shared" si="95"/>
        <v>4.3</v>
      </c>
      <c r="AH272" s="91">
        <v>3</v>
      </c>
      <c r="AI272" s="91">
        <v>4</v>
      </c>
      <c r="AJ272" s="91">
        <v>0</v>
      </c>
      <c r="AK272" s="91">
        <v>0</v>
      </c>
      <c r="AL272" s="91">
        <f>AJ272-AH272</f>
        <v>-3</v>
      </c>
      <c r="AM272" s="95" t="s">
        <v>217</v>
      </c>
      <c r="AN272" s="91">
        <f t="shared" si="96"/>
        <v>0</v>
      </c>
      <c r="AO272" s="91">
        <v>3</v>
      </c>
      <c r="AP272" s="91">
        <v>4</v>
      </c>
      <c r="AQ272" s="91">
        <v>4</v>
      </c>
      <c r="AR272" s="91">
        <v>81</v>
      </c>
      <c r="AS272" s="91">
        <f>AQ272-AO272</f>
        <v>1</v>
      </c>
      <c r="AT272" s="95" t="s">
        <v>216</v>
      </c>
      <c r="AU272" s="91">
        <f>AR272*0.08</f>
        <v>6.48</v>
      </c>
      <c r="AV272" s="91">
        <v>1</v>
      </c>
      <c r="AW272" s="91">
        <v>2</v>
      </c>
      <c r="AX272" s="91">
        <v>0</v>
      </c>
      <c r="AY272" s="91">
        <v>0</v>
      </c>
      <c r="AZ272" s="91">
        <f>AX272-AV272</f>
        <v>-1</v>
      </c>
      <c r="BA272" s="95" t="s">
        <v>217</v>
      </c>
      <c r="BB272" s="91">
        <f t="shared" si="97"/>
        <v>0</v>
      </c>
      <c r="BC272" s="91">
        <v>4</v>
      </c>
      <c r="BD272" s="91">
        <v>4</v>
      </c>
      <c r="BE272" s="91">
        <v>6</v>
      </c>
      <c r="BF272" s="91">
        <v>178.2</v>
      </c>
      <c r="BG272" s="91">
        <f>BE272-BC272</f>
        <v>2</v>
      </c>
      <c r="BH272" s="95" t="s">
        <v>216</v>
      </c>
      <c r="BI272" s="91">
        <f>BF272*0.06</f>
        <v>10.692</v>
      </c>
      <c r="BJ272" s="91"/>
      <c r="BK272" s="101">
        <f>ROUND(L272+S272+Z272+AG272+AN272+AU272+BB272+BI272,0)</f>
        <v>87</v>
      </c>
      <c r="BL272" s="91"/>
    </row>
    <row r="273" s="159" customFormat="1" customHeight="1" spans="1:64">
      <c r="A273" s="91">
        <v>12744</v>
      </c>
      <c r="B273" s="91" t="s">
        <v>628</v>
      </c>
      <c r="C273" s="91">
        <v>514</v>
      </c>
      <c r="D273" s="91" t="s">
        <v>273</v>
      </c>
      <c r="E273" s="91" t="s">
        <v>220</v>
      </c>
      <c r="F273" s="91">
        <v>67</v>
      </c>
      <c r="G273" s="91">
        <v>80</v>
      </c>
      <c r="H273" s="91">
        <v>123</v>
      </c>
      <c r="I273" s="91">
        <v>3115.09</v>
      </c>
      <c r="J273" s="91">
        <f>H273-F273</f>
        <v>56</v>
      </c>
      <c r="K273" s="95" t="s">
        <v>216</v>
      </c>
      <c r="L273" s="91">
        <f>I273*0.06</f>
        <v>186.9054</v>
      </c>
      <c r="M273" s="91">
        <v>62</v>
      </c>
      <c r="N273" s="91">
        <v>75</v>
      </c>
      <c r="O273" s="91">
        <v>44</v>
      </c>
      <c r="P273" s="91">
        <v>1134.41</v>
      </c>
      <c r="Q273" s="91">
        <f>O273-M273</f>
        <v>-18</v>
      </c>
      <c r="R273" s="95" t="s">
        <v>217</v>
      </c>
      <c r="S273" s="91">
        <f>P273*0.05</f>
        <v>56.7205</v>
      </c>
      <c r="T273" s="91">
        <v>62</v>
      </c>
      <c r="U273" s="91">
        <v>75</v>
      </c>
      <c r="V273" s="91">
        <v>52</v>
      </c>
      <c r="W273" s="91">
        <v>3756.83</v>
      </c>
      <c r="X273" s="91">
        <f>V273-T273</f>
        <v>-10</v>
      </c>
      <c r="Y273" s="95" t="s">
        <v>217</v>
      </c>
      <c r="Z273" s="91">
        <f>W273*0.04</f>
        <v>150.2732</v>
      </c>
      <c r="AA273" s="91">
        <v>14</v>
      </c>
      <c r="AB273" s="91">
        <v>17</v>
      </c>
      <c r="AC273" s="91">
        <v>6</v>
      </c>
      <c r="AD273" s="91">
        <v>215.36</v>
      </c>
      <c r="AE273" s="91">
        <f>AC273-AA273</f>
        <v>-8</v>
      </c>
      <c r="AF273" s="95" t="s">
        <v>217</v>
      </c>
      <c r="AG273" s="91">
        <f t="shared" si="95"/>
        <v>10.768</v>
      </c>
      <c r="AH273" s="91">
        <v>14</v>
      </c>
      <c r="AI273" s="91">
        <v>16</v>
      </c>
      <c r="AJ273" s="91">
        <v>0</v>
      </c>
      <c r="AK273" s="91">
        <v>0</v>
      </c>
      <c r="AL273" s="91">
        <f>AJ273-AH273</f>
        <v>-14</v>
      </c>
      <c r="AM273" s="95" t="s">
        <v>217</v>
      </c>
      <c r="AN273" s="91">
        <f t="shared" si="96"/>
        <v>0</v>
      </c>
      <c r="AO273" s="91">
        <v>15</v>
      </c>
      <c r="AP273" s="91">
        <v>18</v>
      </c>
      <c r="AQ273" s="91">
        <v>37</v>
      </c>
      <c r="AR273" s="91">
        <v>637.95</v>
      </c>
      <c r="AS273" s="91">
        <f>AQ273-AO273</f>
        <v>22</v>
      </c>
      <c r="AT273" s="95" t="s">
        <v>216</v>
      </c>
      <c r="AU273" s="91">
        <f>AR273*0.08</f>
        <v>51.036</v>
      </c>
      <c r="AV273" s="91">
        <v>5</v>
      </c>
      <c r="AW273" s="91">
        <v>6</v>
      </c>
      <c r="AX273" s="91">
        <v>2</v>
      </c>
      <c r="AY273" s="91">
        <v>78.08</v>
      </c>
      <c r="AZ273" s="91">
        <f>AX273-AV273</f>
        <v>-3</v>
      </c>
      <c r="BA273" s="95" t="s">
        <v>217</v>
      </c>
      <c r="BB273" s="91">
        <f t="shared" si="97"/>
        <v>3.904</v>
      </c>
      <c r="BC273" s="91">
        <v>13</v>
      </c>
      <c r="BD273" s="91">
        <v>15</v>
      </c>
      <c r="BE273" s="91">
        <v>23</v>
      </c>
      <c r="BF273" s="91">
        <v>682.1</v>
      </c>
      <c r="BG273" s="91">
        <f>BE273-BC273</f>
        <v>10</v>
      </c>
      <c r="BH273" s="95" t="s">
        <v>216</v>
      </c>
      <c r="BI273" s="91">
        <f>BF273*0.06</f>
        <v>40.926</v>
      </c>
      <c r="BJ273" s="91"/>
      <c r="BK273" s="101">
        <f>ROUND(L273+S273+Z273+AG273+AN273+AU273+BB273+BI273,0)</f>
        <v>501</v>
      </c>
      <c r="BL273" s="91"/>
    </row>
    <row r="274" s="159" customFormat="1" customHeight="1" spans="1:64">
      <c r="A274" s="91">
        <v>12745</v>
      </c>
      <c r="B274" s="91" t="s">
        <v>629</v>
      </c>
      <c r="C274" s="91">
        <v>110378</v>
      </c>
      <c r="D274" s="91" t="s">
        <v>313</v>
      </c>
      <c r="E274" s="91" t="s">
        <v>220</v>
      </c>
      <c r="F274" s="91">
        <v>28</v>
      </c>
      <c r="G274" s="91">
        <v>30</v>
      </c>
      <c r="H274" s="91">
        <v>29</v>
      </c>
      <c r="I274" s="91">
        <v>730.04</v>
      </c>
      <c r="J274" s="91">
        <f>H274-F274</f>
        <v>1</v>
      </c>
      <c r="K274" s="95" t="s">
        <v>221</v>
      </c>
      <c r="L274" s="91">
        <f>I274*0.05</f>
        <v>36.502</v>
      </c>
      <c r="M274" s="91">
        <v>15</v>
      </c>
      <c r="N274" s="91">
        <v>18</v>
      </c>
      <c r="O274" s="91">
        <v>20</v>
      </c>
      <c r="P274" s="91">
        <v>791.42</v>
      </c>
      <c r="Q274" s="91">
        <f>O274-M274</f>
        <v>5</v>
      </c>
      <c r="R274" s="95" t="s">
        <v>216</v>
      </c>
      <c r="S274" s="91">
        <f>P274*0.07</f>
        <v>55.3994</v>
      </c>
      <c r="T274" s="91">
        <v>20</v>
      </c>
      <c r="U274" s="91">
        <v>25</v>
      </c>
      <c r="V274" s="91">
        <v>22</v>
      </c>
      <c r="W274" s="91">
        <v>1671.62</v>
      </c>
      <c r="X274" s="91">
        <f>V274-T274</f>
        <v>2</v>
      </c>
      <c r="Y274" s="95" t="s">
        <v>221</v>
      </c>
      <c r="Z274" s="91">
        <f>W274*0.05</f>
        <v>83.581</v>
      </c>
      <c r="AA274" s="91">
        <v>8</v>
      </c>
      <c r="AB274" s="91">
        <v>10</v>
      </c>
      <c r="AC274" s="91">
        <v>7</v>
      </c>
      <c r="AD274" s="91">
        <v>246</v>
      </c>
      <c r="AE274" s="91">
        <f>AC274-AA274</f>
        <v>-1</v>
      </c>
      <c r="AF274" s="95" t="s">
        <v>217</v>
      </c>
      <c r="AG274" s="91">
        <f t="shared" si="95"/>
        <v>12.3</v>
      </c>
      <c r="AH274" s="91">
        <v>8</v>
      </c>
      <c r="AI274" s="91">
        <v>9</v>
      </c>
      <c r="AJ274" s="91">
        <v>0</v>
      </c>
      <c r="AK274" s="91">
        <v>0</v>
      </c>
      <c r="AL274" s="91">
        <f>AJ274-AH274</f>
        <v>-8</v>
      </c>
      <c r="AM274" s="95" t="s">
        <v>217</v>
      </c>
      <c r="AN274" s="91">
        <f t="shared" si="96"/>
        <v>0</v>
      </c>
      <c r="AO274" s="91">
        <v>14</v>
      </c>
      <c r="AP274" s="91">
        <v>16</v>
      </c>
      <c r="AQ274" s="91">
        <v>2</v>
      </c>
      <c r="AR274" s="91">
        <v>39.55</v>
      </c>
      <c r="AS274" s="91">
        <f>AQ274-AO274</f>
        <v>-12</v>
      </c>
      <c r="AT274" s="95" t="s">
        <v>217</v>
      </c>
      <c r="AU274" s="91">
        <f>AR274*0.05</f>
        <v>1.9775</v>
      </c>
      <c r="AV274" s="91">
        <v>2</v>
      </c>
      <c r="AW274" s="91">
        <v>2</v>
      </c>
      <c r="AX274" s="91">
        <v>0</v>
      </c>
      <c r="AY274" s="91">
        <v>0</v>
      </c>
      <c r="AZ274" s="91">
        <f>AX274-AV274</f>
        <v>-2</v>
      </c>
      <c r="BA274" s="95" t="s">
        <v>217</v>
      </c>
      <c r="BB274" s="91">
        <f t="shared" si="97"/>
        <v>0</v>
      </c>
      <c r="BC274" s="91">
        <v>6</v>
      </c>
      <c r="BD274" s="91">
        <v>7</v>
      </c>
      <c r="BE274" s="91">
        <v>5</v>
      </c>
      <c r="BF274" s="91">
        <v>129.12</v>
      </c>
      <c r="BG274" s="91">
        <f>BE274-BC274</f>
        <v>-1</v>
      </c>
      <c r="BH274" s="95" t="s">
        <v>217</v>
      </c>
      <c r="BI274" s="91">
        <f>BF274*0.04</f>
        <v>5.1648</v>
      </c>
      <c r="BJ274" s="91">
        <f>BG274*1</f>
        <v>-1</v>
      </c>
      <c r="BK274" s="101">
        <f>ROUND(L274+S274+Z274+AG274+AN274+AU274+BB274+BI274,0)</f>
        <v>195</v>
      </c>
      <c r="BL274" s="91">
        <f>BJ274</f>
        <v>-1</v>
      </c>
    </row>
    <row r="275" s="159" customFormat="1" customHeight="1" spans="1:64">
      <c r="A275" s="91">
        <v>12517</v>
      </c>
      <c r="B275" s="91" t="s">
        <v>630</v>
      </c>
      <c r="C275" s="91">
        <v>101453</v>
      </c>
      <c r="D275" s="91" t="s">
        <v>252</v>
      </c>
      <c r="E275" s="91" t="s">
        <v>220</v>
      </c>
      <c r="F275" s="91">
        <v>64</v>
      </c>
      <c r="G275" s="91">
        <v>77</v>
      </c>
      <c r="H275" s="91">
        <v>40</v>
      </c>
      <c r="I275" s="91">
        <v>999.74</v>
      </c>
      <c r="J275" s="91">
        <f>H275-F275</f>
        <v>-24</v>
      </c>
      <c r="K275" s="95" t="s">
        <v>217</v>
      </c>
      <c r="L275" s="91">
        <f>I275*0.04</f>
        <v>39.9896</v>
      </c>
      <c r="M275" s="91">
        <v>42</v>
      </c>
      <c r="N275" s="91">
        <v>50</v>
      </c>
      <c r="O275" s="91">
        <v>41</v>
      </c>
      <c r="P275" s="91">
        <v>1474.42</v>
      </c>
      <c r="Q275" s="91">
        <f>O275-M275</f>
        <v>-1</v>
      </c>
      <c r="R275" s="95" t="s">
        <v>217</v>
      </c>
      <c r="S275" s="91">
        <f>P275*0.05</f>
        <v>73.721</v>
      </c>
      <c r="T275" s="91">
        <v>67</v>
      </c>
      <c r="U275" s="91">
        <v>80</v>
      </c>
      <c r="V275" s="91">
        <v>44</v>
      </c>
      <c r="W275" s="91">
        <v>3641.89</v>
      </c>
      <c r="X275" s="91">
        <f>V275-T275</f>
        <v>-23</v>
      </c>
      <c r="Y275" s="95" t="s">
        <v>217</v>
      </c>
      <c r="Z275" s="91">
        <f>W275*0.04</f>
        <v>145.6756</v>
      </c>
      <c r="AA275" s="91">
        <v>9</v>
      </c>
      <c r="AB275" s="91">
        <v>12</v>
      </c>
      <c r="AC275" s="91">
        <v>7</v>
      </c>
      <c r="AD275" s="91">
        <v>254</v>
      </c>
      <c r="AE275" s="91">
        <f>AC275-AA275</f>
        <v>-2</v>
      </c>
      <c r="AF275" s="95" t="s">
        <v>217</v>
      </c>
      <c r="AG275" s="91">
        <f t="shared" si="95"/>
        <v>12.7</v>
      </c>
      <c r="AH275" s="91">
        <v>12</v>
      </c>
      <c r="AI275" s="91">
        <v>14</v>
      </c>
      <c r="AJ275" s="91">
        <v>0</v>
      </c>
      <c r="AK275" s="91">
        <v>0</v>
      </c>
      <c r="AL275" s="91">
        <f>AJ275-AH275</f>
        <v>-12</v>
      </c>
      <c r="AM275" s="95" t="s">
        <v>217</v>
      </c>
      <c r="AN275" s="91">
        <f t="shared" si="96"/>
        <v>0</v>
      </c>
      <c r="AO275" s="91">
        <v>12</v>
      </c>
      <c r="AP275" s="91">
        <v>14</v>
      </c>
      <c r="AQ275" s="91">
        <v>17</v>
      </c>
      <c r="AR275" s="91">
        <v>291.03</v>
      </c>
      <c r="AS275" s="91">
        <f>AQ275-AO275</f>
        <v>5</v>
      </c>
      <c r="AT275" s="95" t="s">
        <v>216</v>
      </c>
      <c r="AU275" s="91">
        <f>AR275*0.08</f>
        <v>23.2824</v>
      </c>
      <c r="AV275" s="91">
        <v>6</v>
      </c>
      <c r="AW275" s="91">
        <v>6</v>
      </c>
      <c r="AX275" s="91">
        <v>4</v>
      </c>
      <c r="AY275" s="91">
        <v>396</v>
      </c>
      <c r="AZ275" s="91">
        <f>AX275-AV275</f>
        <v>-2</v>
      </c>
      <c r="BA275" s="95" t="s">
        <v>217</v>
      </c>
      <c r="BB275" s="91">
        <f t="shared" si="97"/>
        <v>19.8</v>
      </c>
      <c r="BC275" s="91">
        <v>10</v>
      </c>
      <c r="BD275" s="91">
        <v>11</v>
      </c>
      <c r="BE275" s="91">
        <v>3</v>
      </c>
      <c r="BF275" s="91">
        <v>91.3</v>
      </c>
      <c r="BG275" s="91">
        <f>BE275-BC275</f>
        <v>-7</v>
      </c>
      <c r="BH275" s="95" t="s">
        <v>217</v>
      </c>
      <c r="BI275" s="91">
        <f>BF275*0.04</f>
        <v>3.652</v>
      </c>
      <c r="BJ275" s="91">
        <f>BG275*1</f>
        <v>-7</v>
      </c>
      <c r="BK275" s="101">
        <f>ROUND(L275+S275+Z275+AG275+AN275+AU275+BB275+BI275,0)</f>
        <v>319</v>
      </c>
      <c r="BL275" s="91">
        <f>BJ275</f>
        <v>-7</v>
      </c>
    </row>
    <row r="276" s="159" customFormat="1" customHeight="1" spans="1:64">
      <c r="A276" s="91">
        <v>12936</v>
      </c>
      <c r="B276" s="91" t="s">
        <v>358</v>
      </c>
      <c r="C276" s="91">
        <v>724</v>
      </c>
      <c r="D276" s="91" t="s">
        <v>475</v>
      </c>
      <c r="E276" s="91" t="s">
        <v>220</v>
      </c>
      <c r="F276" s="91">
        <v>45</v>
      </c>
      <c r="G276" s="91">
        <v>53</v>
      </c>
      <c r="H276" s="91">
        <v>82</v>
      </c>
      <c r="I276" s="91">
        <v>2181.58</v>
      </c>
      <c r="J276" s="91">
        <f>H276-F276</f>
        <v>37</v>
      </c>
      <c r="K276" s="95" t="s">
        <v>216</v>
      </c>
      <c r="L276" s="91">
        <f>I276*0.06</f>
        <v>130.8948</v>
      </c>
      <c r="M276" s="91">
        <v>39</v>
      </c>
      <c r="N276" s="91">
        <v>46</v>
      </c>
      <c r="O276" s="91">
        <v>44</v>
      </c>
      <c r="P276" s="91">
        <v>1642.88</v>
      </c>
      <c r="Q276" s="91">
        <f>O276-M276</f>
        <v>5</v>
      </c>
      <c r="R276" s="95" t="s">
        <v>221</v>
      </c>
      <c r="S276" s="91">
        <f>P276*0.06</f>
        <v>98.5728</v>
      </c>
      <c r="T276" s="91">
        <v>77</v>
      </c>
      <c r="U276" s="91">
        <v>92</v>
      </c>
      <c r="V276" s="91">
        <v>55</v>
      </c>
      <c r="W276" s="91">
        <v>4507.44</v>
      </c>
      <c r="X276" s="91">
        <f>V276-T276</f>
        <v>-22</v>
      </c>
      <c r="Y276" s="95" t="s">
        <v>217</v>
      </c>
      <c r="Z276" s="91">
        <f>W276*0.04</f>
        <v>180.2976</v>
      </c>
      <c r="AA276" s="91">
        <v>17</v>
      </c>
      <c r="AB276" s="91">
        <v>21</v>
      </c>
      <c r="AC276" s="91">
        <v>9</v>
      </c>
      <c r="AD276" s="91">
        <v>324.02</v>
      </c>
      <c r="AE276" s="91">
        <f>AC276-AA276</f>
        <v>-8</v>
      </c>
      <c r="AF276" s="95" t="s">
        <v>217</v>
      </c>
      <c r="AG276" s="91">
        <f t="shared" si="95"/>
        <v>16.201</v>
      </c>
      <c r="AH276" s="91">
        <v>17</v>
      </c>
      <c r="AI276" s="91">
        <v>20</v>
      </c>
      <c r="AJ276" s="91">
        <v>9</v>
      </c>
      <c r="AK276" s="91">
        <v>172.39</v>
      </c>
      <c r="AL276" s="91">
        <f>AJ276-AH276</f>
        <v>-8</v>
      </c>
      <c r="AM276" s="95" t="s">
        <v>217</v>
      </c>
      <c r="AN276" s="91">
        <f t="shared" si="96"/>
        <v>8.6195</v>
      </c>
      <c r="AO276" s="91">
        <v>15</v>
      </c>
      <c r="AP276" s="91">
        <v>18</v>
      </c>
      <c r="AQ276" s="91">
        <v>26</v>
      </c>
      <c r="AR276" s="91">
        <v>471.81</v>
      </c>
      <c r="AS276" s="91">
        <f>AQ276-AO276</f>
        <v>11</v>
      </c>
      <c r="AT276" s="95" t="s">
        <v>216</v>
      </c>
      <c r="AU276" s="91">
        <f>AR276*0.08</f>
        <v>37.7448</v>
      </c>
      <c r="AV276" s="91">
        <v>6</v>
      </c>
      <c r="AW276" s="91">
        <v>8</v>
      </c>
      <c r="AX276" s="91">
        <v>5</v>
      </c>
      <c r="AY276" s="91">
        <v>335.35</v>
      </c>
      <c r="AZ276" s="91">
        <f>AX276-AV276</f>
        <v>-1</v>
      </c>
      <c r="BA276" s="95" t="s">
        <v>217</v>
      </c>
      <c r="BB276" s="91">
        <f t="shared" si="97"/>
        <v>16.7675</v>
      </c>
      <c r="BC276" s="91">
        <v>12</v>
      </c>
      <c r="BD276" s="91">
        <v>13</v>
      </c>
      <c r="BE276" s="91">
        <v>15</v>
      </c>
      <c r="BF276" s="91">
        <v>427.17</v>
      </c>
      <c r="BG276" s="91">
        <f>BE276-BC276</f>
        <v>3</v>
      </c>
      <c r="BH276" s="95" t="s">
        <v>216</v>
      </c>
      <c r="BI276" s="91">
        <f>BF276*0.06</f>
        <v>25.6302</v>
      </c>
      <c r="BJ276" s="91"/>
      <c r="BK276" s="101">
        <f>ROUND(L276+S276+Z276+AG276+AN276+AU276+BB276+BI276,0)</f>
        <v>515</v>
      </c>
      <c r="BL276" s="91"/>
    </row>
    <row r="277" s="159" customFormat="1" customHeight="1" spans="1:64">
      <c r="A277" s="91">
        <v>12937</v>
      </c>
      <c r="B277" s="91" t="s">
        <v>631</v>
      </c>
      <c r="C277" s="91">
        <v>308</v>
      </c>
      <c r="D277" s="91" t="s">
        <v>632</v>
      </c>
      <c r="E277" s="91" t="s">
        <v>220</v>
      </c>
      <c r="F277" s="91">
        <v>35</v>
      </c>
      <c r="G277" s="91">
        <v>42</v>
      </c>
      <c r="H277" s="91">
        <v>51</v>
      </c>
      <c r="I277" s="91">
        <v>1296.54</v>
      </c>
      <c r="J277" s="91">
        <f>H277-F277</f>
        <v>16</v>
      </c>
      <c r="K277" s="95" t="s">
        <v>216</v>
      </c>
      <c r="L277" s="91">
        <f>I277*0.06</f>
        <v>77.7924</v>
      </c>
      <c r="M277" s="91">
        <v>31</v>
      </c>
      <c r="N277" s="91">
        <v>38</v>
      </c>
      <c r="O277" s="91">
        <v>37</v>
      </c>
      <c r="P277" s="91">
        <v>1284.47</v>
      </c>
      <c r="Q277" s="91">
        <f>O277-M277</f>
        <v>6</v>
      </c>
      <c r="R277" s="95" t="s">
        <v>221</v>
      </c>
      <c r="S277" s="91">
        <f>P277*0.06</f>
        <v>77.0682</v>
      </c>
      <c r="T277" s="91">
        <v>44</v>
      </c>
      <c r="U277" s="91">
        <v>54</v>
      </c>
      <c r="V277" s="91">
        <v>15</v>
      </c>
      <c r="W277" s="91">
        <v>1408.58</v>
      </c>
      <c r="X277" s="91">
        <f>V277-T277</f>
        <v>-29</v>
      </c>
      <c r="Y277" s="95" t="s">
        <v>217</v>
      </c>
      <c r="Z277" s="91">
        <f>W277*0.04</f>
        <v>56.3432</v>
      </c>
      <c r="AA277" s="91">
        <v>14</v>
      </c>
      <c r="AB277" s="91">
        <v>17</v>
      </c>
      <c r="AC277" s="91">
        <v>8</v>
      </c>
      <c r="AD277" s="91">
        <v>294.5</v>
      </c>
      <c r="AE277" s="91">
        <f>AC277-AA277</f>
        <v>-6</v>
      </c>
      <c r="AF277" s="95" t="s">
        <v>217</v>
      </c>
      <c r="AG277" s="91">
        <f t="shared" si="95"/>
        <v>14.725</v>
      </c>
      <c r="AH277" s="91">
        <v>17</v>
      </c>
      <c r="AI277" s="91">
        <v>21</v>
      </c>
      <c r="AJ277" s="91">
        <v>0</v>
      </c>
      <c r="AK277" s="91">
        <v>0</v>
      </c>
      <c r="AL277" s="91">
        <f>AJ277-AH277</f>
        <v>-17</v>
      </c>
      <c r="AM277" s="95" t="s">
        <v>217</v>
      </c>
      <c r="AN277" s="91">
        <f t="shared" si="96"/>
        <v>0</v>
      </c>
      <c r="AO277" s="91">
        <v>17</v>
      </c>
      <c r="AP277" s="91">
        <v>19</v>
      </c>
      <c r="AQ277" s="91">
        <v>6</v>
      </c>
      <c r="AR277" s="91">
        <v>119.35</v>
      </c>
      <c r="AS277" s="91">
        <f>AQ277-AO277</f>
        <v>-11</v>
      </c>
      <c r="AT277" s="95" t="s">
        <v>217</v>
      </c>
      <c r="AU277" s="91">
        <f>AR277*0.05</f>
        <v>5.9675</v>
      </c>
      <c r="AV277" s="91">
        <v>3</v>
      </c>
      <c r="AW277" s="91">
        <v>4</v>
      </c>
      <c r="AX277" s="91">
        <v>1</v>
      </c>
      <c r="AY277" s="91">
        <v>0.08</v>
      </c>
      <c r="AZ277" s="91">
        <f>AX277-AV277</f>
        <v>-2</v>
      </c>
      <c r="BA277" s="95" t="s">
        <v>217</v>
      </c>
      <c r="BB277" s="91">
        <f t="shared" si="97"/>
        <v>0.004</v>
      </c>
      <c r="BC277" s="91">
        <v>8</v>
      </c>
      <c r="BD277" s="91">
        <v>9</v>
      </c>
      <c r="BE277" s="91">
        <v>10</v>
      </c>
      <c r="BF277" s="91">
        <v>254.12</v>
      </c>
      <c r="BG277" s="91">
        <f>BE277-BC277</f>
        <v>2</v>
      </c>
      <c r="BH277" s="95" t="s">
        <v>216</v>
      </c>
      <c r="BI277" s="91">
        <f>BF277*0.06</f>
        <v>15.2472</v>
      </c>
      <c r="BJ277" s="91"/>
      <c r="BK277" s="101">
        <f>ROUND(L277+S277+Z277+AG277+AN277+AU277+BB277+BI277,0)</f>
        <v>247</v>
      </c>
      <c r="BL277" s="91"/>
    </row>
    <row r="278" s="159" customFormat="1" customHeight="1" spans="1:64">
      <c r="A278" s="91">
        <v>12932</v>
      </c>
      <c r="B278" s="91" t="s">
        <v>633</v>
      </c>
      <c r="C278" s="91">
        <v>365</v>
      </c>
      <c r="D278" s="91" t="s">
        <v>262</v>
      </c>
      <c r="E278" s="91" t="s">
        <v>634</v>
      </c>
      <c r="F278" s="91">
        <v>30</v>
      </c>
      <c r="G278" s="91">
        <v>36</v>
      </c>
      <c r="H278" s="91">
        <v>34</v>
      </c>
      <c r="I278" s="91">
        <v>892.45</v>
      </c>
      <c r="J278" s="91">
        <f>H278-F278</f>
        <v>4</v>
      </c>
      <c r="K278" s="95" t="s">
        <v>221</v>
      </c>
      <c r="L278" s="91">
        <f>I278*0.05</f>
        <v>44.6225</v>
      </c>
      <c r="M278" s="91">
        <v>23</v>
      </c>
      <c r="N278" s="91">
        <v>28</v>
      </c>
      <c r="O278" s="91">
        <v>17</v>
      </c>
      <c r="P278" s="91">
        <v>375.87</v>
      </c>
      <c r="Q278" s="91">
        <f>O278-M278</f>
        <v>-6</v>
      </c>
      <c r="R278" s="95" t="s">
        <v>217</v>
      </c>
      <c r="S278" s="91">
        <f>P278*0.05</f>
        <v>18.7935</v>
      </c>
      <c r="T278" s="91">
        <v>64</v>
      </c>
      <c r="U278" s="91">
        <v>76</v>
      </c>
      <c r="V278" s="91">
        <v>1</v>
      </c>
      <c r="W278" s="91">
        <v>112</v>
      </c>
      <c r="X278" s="91">
        <f>V278-T278</f>
        <v>-63</v>
      </c>
      <c r="Y278" s="95" t="s">
        <v>217</v>
      </c>
      <c r="Z278" s="91">
        <f>W278*0.04</f>
        <v>4.48</v>
      </c>
      <c r="AA278" s="91">
        <v>9</v>
      </c>
      <c r="AB278" s="91">
        <v>10</v>
      </c>
      <c r="AC278" s="91">
        <v>9</v>
      </c>
      <c r="AD278" s="91">
        <v>295</v>
      </c>
      <c r="AE278" s="91">
        <f>AC278-AA278</f>
        <v>0</v>
      </c>
      <c r="AF278" s="95" t="s">
        <v>221</v>
      </c>
      <c r="AG278" s="91">
        <f>AD278*0.06</f>
        <v>17.7</v>
      </c>
      <c r="AH278" s="91">
        <v>11</v>
      </c>
      <c r="AI278" s="91">
        <v>14</v>
      </c>
      <c r="AJ278" s="91">
        <v>0</v>
      </c>
      <c r="AK278" s="91">
        <v>0</v>
      </c>
      <c r="AL278" s="91">
        <f>AJ278-AH278</f>
        <v>-11</v>
      </c>
      <c r="AM278" s="95" t="s">
        <v>217</v>
      </c>
      <c r="AN278" s="91">
        <f t="shared" si="96"/>
        <v>0</v>
      </c>
      <c r="AO278" s="91">
        <v>9</v>
      </c>
      <c r="AP278" s="91">
        <v>11</v>
      </c>
      <c r="AQ278" s="91">
        <v>3</v>
      </c>
      <c r="AR278" s="91">
        <v>53.04</v>
      </c>
      <c r="AS278" s="91">
        <f>AQ278-AO278</f>
        <v>-6</v>
      </c>
      <c r="AT278" s="95" t="s">
        <v>217</v>
      </c>
      <c r="AU278" s="91">
        <f>AR278*0.05</f>
        <v>2.652</v>
      </c>
      <c r="AV278" s="91">
        <v>4</v>
      </c>
      <c r="AW278" s="91">
        <v>5</v>
      </c>
      <c r="AX278" s="91">
        <v>0</v>
      </c>
      <c r="AY278" s="91">
        <v>0</v>
      </c>
      <c r="AZ278" s="91">
        <f>AX278-AV278</f>
        <v>-4</v>
      </c>
      <c r="BA278" s="95" t="s">
        <v>217</v>
      </c>
      <c r="BB278" s="91">
        <f t="shared" si="97"/>
        <v>0</v>
      </c>
      <c r="BC278" s="91">
        <v>7</v>
      </c>
      <c r="BD278" s="91">
        <v>8</v>
      </c>
      <c r="BE278" s="91">
        <v>1</v>
      </c>
      <c r="BF278" s="91">
        <v>14.5</v>
      </c>
      <c r="BG278" s="91">
        <f>BE278-BC278</f>
        <v>-6</v>
      </c>
      <c r="BH278" s="95" t="s">
        <v>217</v>
      </c>
      <c r="BI278" s="91">
        <f>BF278*0.04</f>
        <v>0.58</v>
      </c>
      <c r="BJ278" s="91">
        <f>BG278*1</f>
        <v>-6</v>
      </c>
      <c r="BK278" s="101">
        <f>ROUND(L278+S278+Z278+AG278+AN278+AU278+BB278+BI278,0)</f>
        <v>89</v>
      </c>
      <c r="BL278" s="91">
        <f>BJ278</f>
        <v>-6</v>
      </c>
    </row>
    <row r="279" s="159" customFormat="1" customHeight="1" spans="1:64">
      <c r="A279" s="91">
        <v>12934</v>
      </c>
      <c r="B279" s="91" t="s">
        <v>635</v>
      </c>
      <c r="C279" s="91">
        <v>721</v>
      </c>
      <c r="D279" s="91" t="s">
        <v>381</v>
      </c>
      <c r="E279" s="91" t="s">
        <v>220</v>
      </c>
      <c r="F279" s="91">
        <v>37</v>
      </c>
      <c r="G279" s="91">
        <v>44</v>
      </c>
      <c r="H279" s="91">
        <v>125</v>
      </c>
      <c r="I279" s="91">
        <v>3091.25</v>
      </c>
      <c r="J279" s="91">
        <f>H279-F279</f>
        <v>88</v>
      </c>
      <c r="K279" s="95" t="s">
        <v>216</v>
      </c>
      <c r="L279" s="91">
        <f>I279*0.06</f>
        <v>185.475</v>
      </c>
      <c r="M279" s="91">
        <v>32</v>
      </c>
      <c r="N279" s="91">
        <v>38</v>
      </c>
      <c r="O279" s="91">
        <v>42</v>
      </c>
      <c r="P279" s="91">
        <v>931.56</v>
      </c>
      <c r="Q279" s="91">
        <f>O279-M279</f>
        <v>10</v>
      </c>
      <c r="R279" s="95" t="s">
        <v>216</v>
      </c>
      <c r="S279" s="91">
        <f>P279*0.07</f>
        <v>65.2092</v>
      </c>
      <c r="T279" s="91">
        <v>36</v>
      </c>
      <c r="U279" s="91">
        <v>43</v>
      </c>
      <c r="V279" s="91">
        <v>52</v>
      </c>
      <c r="W279" s="91">
        <v>4331.48</v>
      </c>
      <c r="X279" s="91">
        <f>V279-T279</f>
        <v>16</v>
      </c>
      <c r="Y279" s="95" t="s">
        <v>216</v>
      </c>
      <c r="Z279" s="91">
        <f>W279*0.06</f>
        <v>259.8888</v>
      </c>
      <c r="AA279" s="91">
        <v>10</v>
      </c>
      <c r="AB279" s="91">
        <v>13</v>
      </c>
      <c r="AC279" s="91">
        <v>6</v>
      </c>
      <c r="AD279" s="91">
        <v>218</v>
      </c>
      <c r="AE279" s="91">
        <f>AC279-AA279</f>
        <v>-4</v>
      </c>
      <c r="AF279" s="95" t="s">
        <v>217</v>
      </c>
      <c r="AG279" s="91">
        <f>AD279*0.05</f>
        <v>10.9</v>
      </c>
      <c r="AH279" s="91">
        <v>11</v>
      </c>
      <c r="AI279" s="91">
        <v>13</v>
      </c>
      <c r="AJ279" s="91">
        <v>0</v>
      </c>
      <c r="AK279" s="91">
        <v>0</v>
      </c>
      <c r="AL279" s="91">
        <f>AJ279-AH279</f>
        <v>-11</v>
      </c>
      <c r="AM279" s="95" t="s">
        <v>217</v>
      </c>
      <c r="AN279" s="91">
        <f t="shared" si="96"/>
        <v>0</v>
      </c>
      <c r="AO279" s="91">
        <v>13</v>
      </c>
      <c r="AP279" s="91">
        <v>15</v>
      </c>
      <c r="AQ279" s="91">
        <v>19</v>
      </c>
      <c r="AR279" s="91">
        <v>282.44</v>
      </c>
      <c r="AS279" s="91">
        <f>AQ279-AO279</f>
        <v>6</v>
      </c>
      <c r="AT279" s="95" t="s">
        <v>216</v>
      </c>
      <c r="AU279" s="91">
        <f>AR279*0.08</f>
        <v>22.5952</v>
      </c>
      <c r="AV279" s="91">
        <v>4</v>
      </c>
      <c r="AW279" s="91">
        <v>5</v>
      </c>
      <c r="AX279" s="91">
        <v>0</v>
      </c>
      <c r="AY279" s="91">
        <v>0</v>
      </c>
      <c r="AZ279" s="91">
        <f>AX279-AV279</f>
        <v>-4</v>
      </c>
      <c r="BA279" s="95" t="s">
        <v>217</v>
      </c>
      <c r="BB279" s="91">
        <f t="shared" si="97"/>
        <v>0</v>
      </c>
      <c r="BC279" s="91">
        <v>9</v>
      </c>
      <c r="BD279" s="91">
        <v>10</v>
      </c>
      <c r="BE279" s="91">
        <v>18</v>
      </c>
      <c r="BF279" s="91">
        <v>562.32</v>
      </c>
      <c r="BG279" s="91">
        <f>BE279-BC279</f>
        <v>9</v>
      </c>
      <c r="BH279" s="95" t="s">
        <v>216</v>
      </c>
      <c r="BI279" s="91">
        <f>BF279*0.06</f>
        <v>33.7392</v>
      </c>
      <c r="BJ279" s="91"/>
      <c r="BK279" s="101">
        <f>ROUND(L279+S279+Z279+AG279+AN279+AU279+BB279+BI279,0)</f>
        <v>578</v>
      </c>
      <c r="BL279" s="91"/>
    </row>
    <row r="280" s="159" customFormat="1" customHeight="1" spans="1:64">
      <c r="A280" s="91">
        <v>12953</v>
      </c>
      <c r="B280" s="91" t="s">
        <v>636</v>
      </c>
      <c r="C280" s="91">
        <v>343</v>
      </c>
      <c r="D280" s="91" t="s">
        <v>399</v>
      </c>
      <c r="E280" s="91" t="s">
        <v>637</v>
      </c>
      <c r="F280" s="91">
        <v>51</v>
      </c>
      <c r="G280" s="91">
        <v>61</v>
      </c>
      <c r="H280" s="91">
        <v>57</v>
      </c>
      <c r="I280" s="91">
        <v>1482.46</v>
      </c>
      <c r="J280" s="91">
        <f>H280-F280</f>
        <v>6</v>
      </c>
      <c r="K280" s="95" t="s">
        <v>221</v>
      </c>
      <c r="L280" s="91">
        <f>I280*0.05</f>
        <v>74.123</v>
      </c>
      <c r="M280" s="91">
        <v>43</v>
      </c>
      <c r="N280" s="91">
        <v>52</v>
      </c>
      <c r="O280" s="91">
        <v>21</v>
      </c>
      <c r="P280" s="91">
        <v>492.5</v>
      </c>
      <c r="Q280" s="91">
        <f>O280-M280</f>
        <v>-22</v>
      </c>
      <c r="R280" s="95" t="s">
        <v>217</v>
      </c>
      <c r="S280" s="91">
        <f>P280*0.05</f>
        <v>24.625</v>
      </c>
      <c r="T280" s="91">
        <v>56</v>
      </c>
      <c r="U280" s="91">
        <v>68</v>
      </c>
      <c r="V280" s="91">
        <v>32</v>
      </c>
      <c r="W280" s="91">
        <v>3014.59</v>
      </c>
      <c r="X280" s="91">
        <f>V280-T280</f>
        <v>-24</v>
      </c>
      <c r="Y280" s="95" t="s">
        <v>217</v>
      </c>
      <c r="Z280" s="91">
        <f>W280*0.04</f>
        <v>120.5836</v>
      </c>
      <c r="AA280" s="91">
        <v>11</v>
      </c>
      <c r="AB280" s="91">
        <v>14</v>
      </c>
      <c r="AC280" s="91">
        <v>13</v>
      </c>
      <c r="AD280" s="91">
        <v>461</v>
      </c>
      <c r="AE280" s="91">
        <f>AC280-AA280</f>
        <v>2</v>
      </c>
      <c r="AF280" s="95" t="s">
        <v>221</v>
      </c>
      <c r="AG280" s="91">
        <f>AD280*0.06</f>
        <v>27.66</v>
      </c>
      <c r="AH280" s="91">
        <v>13</v>
      </c>
      <c r="AI280" s="91">
        <v>16</v>
      </c>
      <c r="AJ280" s="91">
        <v>0</v>
      </c>
      <c r="AK280" s="91">
        <v>0</v>
      </c>
      <c r="AL280" s="91">
        <f>AJ280-AH280</f>
        <v>-13</v>
      </c>
      <c r="AM280" s="95" t="s">
        <v>217</v>
      </c>
      <c r="AN280" s="91">
        <f t="shared" si="96"/>
        <v>0</v>
      </c>
      <c r="AO280" s="91">
        <v>11</v>
      </c>
      <c r="AP280" s="91">
        <v>13</v>
      </c>
      <c r="AQ280" s="91">
        <v>10</v>
      </c>
      <c r="AR280" s="91">
        <v>189.18</v>
      </c>
      <c r="AS280" s="91">
        <f>AQ280-AO280</f>
        <v>-1</v>
      </c>
      <c r="AT280" s="95" t="s">
        <v>217</v>
      </c>
      <c r="AU280" s="91">
        <f>AR280*0.05</f>
        <v>9.459</v>
      </c>
      <c r="AV280" s="91">
        <v>4</v>
      </c>
      <c r="AW280" s="91">
        <v>5</v>
      </c>
      <c r="AX280" s="91">
        <v>4</v>
      </c>
      <c r="AY280" s="91">
        <v>0.32</v>
      </c>
      <c r="AZ280" s="91">
        <f>AX280-AV280</f>
        <v>0</v>
      </c>
      <c r="BA280" s="95" t="s">
        <v>221</v>
      </c>
      <c r="BB280" s="91">
        <f>AY280*0.06</f>
        <v>0.0192</v>
      </c>
      <c r="BC280" s="91">
        <v>8</v>
      </c>
      <c r="BD280" s="91">
        <v>9</v>
      </c>
      <c r="BE280" s="91">
        <v>5</v>
      </c>
      <c r="BF280" s="91">
        <v>133.86</v>
      </c>
      <c r="BG280" s="91">
        <f>BE280-BC280</f>
        <v>-3</v>
      </c>
      <c r="BH280" s="95" t="s">
        <v>217</v>
      </c>
      <c r="BI280" s="91">
        <f>BF280*0.04</f>
        <v>5.3544</v>
      </c>
      <c r="BJ280" s="91">
        <f>BG280*1</f>
        <v>-3</v>
      </c>
      <c r="BK280" s="101">
        <f>ROUND(L280+S280+Z280+AG280+AN280+AU280+BB280+BI280,0)</f>
        <v>262</v>
      </c>
      <c r="BL280" s="91">
        <f>BJ280</f>
        <v>-3</v>
      </c>
    </row>
    <row r="281" s="159" customFormat="1" customHeight="1" spans="1:64">
      <c r="A281" s="91">
        <v>12954</v>
      </c>
      <c r="B281" s="91" t="s">
        <v>619</v>
      </c>
      <c r="C281" s="91">
        <v>112888</v>
      </c>
      <c r="D281" s="91" t="s">
        <v>509</v>
      </c>
      <c r="E281" s="91" t="s">
        <v>638</v>
      </c>
      <c r="F281" s="91">
        <v>27</v>
      </c>
      <c r="G281" s="91">
        <v>33</v>
      </c>
      <c r="H281" s="91">
        <v>47</v>
      </c>
      <c r="I281" s="91">
        <v>1162.57</v>
      </c>
      <c r="J281" s="91">
        <f>H281-F281</f>
        <v>20</v>
      </c>
      <c r="K281" s="95" t="s">
        <v>216</v>
      </c>
      <c r="L281" s="91">
        <f>I281*0.06</f>
        <v>69.7542</v>
      </c>
      <c r="M281" s="91">
        <v>15</v>
      </c>
      <c r="N281" s="91">
        <v>19</v>
      </c>
      <c r="O281" s="91">
        <v>47</v>
      </c>
      <c r="P281" s="91">
        <v>1264.93</v>
      </c>
      <c r="Q281" s="91">
        <f>O281-M281</f>
        <v>32</v>
      </c>
      <c r="R281" s="95" t="s">
        <v>216</v>
      </c>
      <c r="S281" s="91">
        <f>P281*0.07</f>
        <v>88.5451</v>
      </c>
      <c r="T281" s="91">
        <v>17</v>
      </c>
      <c r="U281" s="91">
        <v>20</v>
      </c>
      <c r="V281" s="91">
        <v>22</v>
      </c>
      <c r="W281" s="91">
        <v>1784.69</v>
      </c>
      <c r="X281" s="91">
        <f>V281-T281</f>
        <v>5</v>
      </c>
      <c r="Y281" s="95" t="s">
        <v>216</v>
      </c>
      <c r="Z281" s="91">
        <f>W281*0.06</f>
        <v>107.0814</v>
      </c>
      <c r="AA281" s="91">
        <v>7</v>
      </c>
      <c r="AB281" s="91">
        <v>8</v>
      </c>
      <c r="AC281" s="91">
        <v>1</v>
      </c>
      <c r="AD281" s="91">
        <v>39</v>
      </c>
      <c r="AE281" s="91">
        <f>AC281-AA281</f>
        <v>-6</v>
      </c>
      <c r="AF281" s="95" t="s">
        <v>217</v>
      </c>
      <c r="AG281" s="91">
        <f>AD281*0.05</f>
        <v>1.95</v>
      </c>
      <c r="AH281" s="91">
        <v>6</v>
      </c>
      <c r="AI281" s="91">
        <v>8</v>
      </c>
      <c r="AJ281" s="91">
        <v>9</v>
      </c>
      <c r="AK281" s="91">
        <v>209.3</v>
      </c>
      <c r="AL281" s="91">
        <f>AJ281-AH281</f>
        <v>3</v>
      </c>
      <c r="AM281" s="95" t="s">
        <v>216</v>
      </c>
      <c r="AN281" s="91">
        <f>AK281*0.07</f>
        <v>14.651</v>
      </c>
      <c r="AO281" s="91">
        <v>11</v>
      </c>
      <c r="AP281" s="91">
        <v>14</v>
      </c>
      <c r="AQ281" s="91">
        <v>6</v>
      </c>
      <c r="AR281" s="91">
        <v>118.38</v>
      </c>
      <c r="AS281" s="91">
        <f>AQ281-AO281</f>
        <v>-5</v>
      </c>
      <c r="AT281" s="95" t="s">
        <v>217</v>
      </c>
      <c r="AU281" s="91">
        <f>AR281*0.05</f>
        <v>5.919</v>
      </c>
      <c r="AV281" s="91">
        <v>3</v>
      </c>
      <c r="AW281" s="91">
        <v>4</v>
      </c>
      <c r="AX281" s="91">
        <v>0</v>
      </c>
      <c r="AY281" s="91">
        <v>0</v>
      </c>
      <c r="AZ281" s="91">
        <f>AX281-AV281</f>
        <v>-3</v>
      </c>
      <c r="BA281" s="95" t="s">
        <v>217</v>
      </c>
      <c r="BB281" s="91">
        <f>AY281*0.05</f>
        <v>0</v>
      </c>
      <c r="BC281" s="91">
        <v>7</v>
      </c>
      <c r="BD281" s="91">
        <v>8</v>
      </c>
      <c r="BE281" s="91">
        <v>17</v>
      </c>
      <c r="BF281" s="91">
        <v>425.41</v>
      </c>
      <c r="BG281" s="91">
        <f>BE281-BC281</f>
        <v>10</v>
      </c>
      <c r="BH281" s="95" t="s">
        <v>216</v>
      </c>
      <c r="BI281" s="91">
        <f>BF281*0.06</f>
        <v>25.5246</v>
      </c>
      <c r="BJ281" s="91"/>
      <c r="BK281" s="101">
        <f>ROUND(L281+S281+Z281+AG281+AN281+AU281+BB281+BI281,0)</f>
        <v>313</v>
      </c>
      <c r="BL281" s="91"/>
    </row>
    <row r="282" s="159" customFormat="1" customHeight="1" spans="1:64">
      <c r="A282" s="91">
        <v>12989</v>
      </c>
      <c r="B282" s="91" t="s">
        <v>639</v>
      </c>
      <c r="C282" s="91">
        <v>113298</v>
      </c>
      <c r="D282" s="91" t="s">
        <v>339</v>
      </c>
      <c r="E282" s="91" t="s">
        <v>220</v>
      </c>
      <c r="F282" s="91">
        <v>29</v>
      </c>
      <c r="G282" s="91">
        <v>35</v>
      </c>
      <c r="H282" s="91">
        <v>40</v>
      </c>
      <c r="I282" s="91">
        <v>1071.4</v>
      </c>
      <c r="J282" s="91">
        <f>H282-F282</f>
        <v>11</v>
      </c>
      <c r="K282" s="95" t="s">
        <v>216</v>
      </c>
      <c r="L282" s="91">
        <f>I282*0.06</f>
        <v>64.284</v>
      </c>
      <c r="M282" s="91">
        <v>11</v>
      </c>
      <c r="N282" s="91">
        <v>13</v>
      </c>
      <c r="O282" s="91">
        <v>29</v>
      </c>
      <c r="P282" s="91">
        <v>779.5</v>
      </c>
      <c r="Q282" s="91">
        <f>O282-M282</f>
        <v>18</v>
      </c>
      <c r="R282" s="95" t="s">
        <v>216</v>
      </c>
      <c r="S282" s="91">
        <f>P282*0.07</f>
        <v>54.565</v>
      </c>
      <c r="T282" s="91">
        <v>15</v>
      </c>
      <c r="U282" s="91">
        <v>18</v>
      </c>
      <c r="V282" s="91">
        <v>12</v>
      </c>
      <c r="W282" s="91">
        <v>1462.86</v>
      </c>
      <c r="X282" s="91">
        <f>V282-T282</f>
        <v>-3</v>
      </c>
      <c r="Y282" s="95" t="s">
        <v>217</v>
      </c>
      <c r="Z282" s="91">
        <f>W282*0.04</f>
        <v>58.5144</v>
      </c>
      <c r="AA282" s="91">
        <v>5</v>
      </c>
      <c r="AB282" s="91">
        <v>6</v>
      </c>
      <c r="AC282" s="91">
        <v>11</v>
      </c>
      <c r="AD282" s="91">
        <v>339.13</v>
      </c>
      <c r="AE282" s="91">
        <f>AC282-AA282</f>
        <v>6</v>
      </c>
      <c r="AF282" s="95" t="s">
        <v>216</v>
      </c>
      <c r="AG282" s="91">
        <f>AD282*0.08</f>
        <v>27.1304</v>
      </c>
      <c r="AH282" s="91">
        <v>5</v>
      </c>
      <c r="AI282" s="91">
        <v>7</v>
      </c>
      <c r="AJ282" s="91">
        <v>0</v>
      </c>
      <c r="AK282" s="91">
        <v>0</v>
      </c>
      <c r="AL282" s="91">
        <f>AJ282-AH282</f>
        <v>-5</v>
      </c>
      <c r="AM282" s="95" t="s">
        <v>217</v>
      </c>
      <c r="AN282" s="91">
        <f>AK282*0.05</f>
        <v>0</v>
      </c>
      <c r="AO282" s="91">
        <v>10</v>
      </c>
      <c r="AP282" s="91">
        <v>12</v>
      </c>
      <c r="AQ282" s="91">
        <v>8</v>
      </c>
      <c r="AR282" s="91">
        <v>131.31</v>
      </c>
      <c r="AS282" s="91">
        <f>AQ282-AO282</f>
        <v>-2</v>
      </c>
      <c r="AT282" s="95" t="s">
        <v>217</v>
      </c>
      <c r="AU282" s="91">
        <f>AR282*0.05</f>
        <v>6.5655</v>
      </c>
      <c r="AV282" s="91">
        <v>3</v>
      </c>
      <c r="AW282" s="91">
        <v>3</v>
      </c>
      <c r="AX282" s="91">
        <v>0</v>
      </c>
      <c r="AY282" s="91">
        <v>0</v>
      </c>
      <c r="AZ282" s="91">
        <f>AX282-AV282</f>
        <v>-3</v>
      </c>
      <c r="BA282" s="95" t="s">
        <v>217</v>
      </c>
      <c r="BB282" s="91">
        <f>AY282*0.05</f>
        <v>0</v>
      </c>
      <c r="BC282" s="91">
        <v>6</v>
      </c>
      <c r="BD282" s="91">
        <v>7</v>
      </c>
      <c r="BE282" s="91">
        <v>17</v>
      </c>
      <c r="BF282" s="91">
        <v>409.86</v>
      </c>
      <c r="BG282" s="91">
        <f>BE282-BC282</f>
        <v>11</v>
      </c>
      <c r="BH282" s="95" t="s">
        <v>216</v>
      </c>
      <c r="BI282" s="91">
        <f>BF282*0.06</f>
        <v>24.5916</v>
      </c>
      <c r="BJ282" s="91"/>
      <c r="BK282" s="101">
        <f>ROUND(L282+S282+Z282+AG282+AN282+AU282+BB282+BI282,0)</f>
        <v>236</v>
      </c>
      <c r="BL282" s="91"/>
    </row>
    <row r="283" s="159" customFormat="1" customHeight="1" spans="1:64">
      <c r="A283" s="91">
        <v>12990</v>
      </c>
      <c r="B283" s="91" t="s">
        <v>640</v>
      </c>
      <c r="C283" s="91">
        <v>347</v>
      </c>
      <c r="D283" s="91" t="s">
        <v>414</v>
      </c>
      <c r="E283" s="91" t="s">
        <v>345</v>
      </c>
      <c r="F283" s="91">
        <v>21</v>
      </c>
      <c r="G283" s="91">
        <v>26</v>
      </c>
      <c r="H283" s="91">
        <v>28</v>
      </c>
      <c r="I283" s="91">
        <v>760.47</v>
      </c>
      <c r="J283" s="91">
        <f>H283-F283</f>
        <v>7</v>
      </c>
      <c r="K283" s="95" t="s">
        <v>216</v>
      </c>
      <c r="L283" s="91">
        <f>I283*0.06</f>
        <v>45.6282</v>
      </c>
      <c r="M283" s="91">
        <v>14</v>
      </c>
      <c r="N283" s="91">
        <v>17</v>
      </c>
      <c r="O283" s="91">
        <v>13</v>
      </c>
      <c r="P283" s="91">
        <v>651.07</v>
      </c>
      <c r="Q283" s="91">
        <f>O283-M283</f>
        <v>-1</v>
      </c>
      <c r="R283" s="95" t="s">
        <v>217</v>
      </c>
      <c r="S283" s="91">
        <f>P283*0.05</f>
        <v>32.5535</v>
      </c>
      <c r="T283" s="91">
        <v>23</v>
      </c>
      <c r="U283" s="91">
        <v>26</v>
      </c>
      <c r="V283" s="91">
        <v>11</v>
      </c>
      <c r="W283" s="91">
        <v>998.8</v>
      </c>
      <c r="X283" s="91">
        <f>V283-T283</f>
        <v>-12</v>
      </c>
      <c r="Y283" s="95" t="s">
        <v>217</v>
      </c>
      <c r="Z283" s="91">
        <f>W283*0.04</f>
        <v>39.952</v>
      </c>
      <c r="AA283" s="91">
        <v>6</v>
      </c>
      <c r="AB283" s="91">
        <v>7</v>
      </c>
      <c r="AC283" s="91">
        <v>0</v>
      </c>
      <c r="AD283" s="91">
        <v>0</v>
      </c>
      <c r="AE283" s="91">
        <f>AC283-AA283</f>
        <v>-6</v>
      </c>
      <c r="AF283" s="95" t="s">
        <v>217</v>
      </c>
      <c r="AG283" s="91">
        <f>AD283*0.05</f>
        <v>0</v>
      </c>
      <c r="AH283" s="91">
        <v>7</v>
      </c>
      <c r="AI283" s="91">
        <v>8</v>
      </c>
      <c r="AJ283" s="91">
        <v>0</v>
      </c>
      <c r="AK283" s="91">
        <v>0</v>
      </c>
      <c r="AL283" s="91">
        <f>AJ283-AH283</f>
        <v>-7</v>
      </c>
      <c r="AM283" s="95" t="s">
        <v>217</v>
      </c>
      <c r="AN283" s="91">
        <f>AK283*0.05</f>
        <v>0</v>
      </c>
      <c r="AO283" s="91">
        <v>8</v>
      </c>
      <c r="AP283" s="91">
        <v>10</v>
      </c>
      <c r="AQ283" s="91">
        <v>1</v>
      </c>
      <c r="AR283" s="91">
        <v>21</v>
      </c>
      <c r="AS283" s="91">
        <f>AQ283-AO283</f>
        <v>-7</v>
      </c>
      <c r="AT283" s="95" t="s">
        <v>217</v>
      </c>
      <c r="AU283" s="91">
        <f>AR283*0.05</f>
        <v>1.05</v>
      </c>
      <c r="AV283" s="91">
        <v>2</v>
      </c>
      <c r="AW283" s="91">
        <v>3</v>
      </c>
      <c r="AX283" s="91">
        <v>3</v>
      </c>
      <c r="AY283" s="91">
        <v>175.5</v>
      </c>
      <c r="AZ283" s="91">
        <f>AX283-AV283</f>
        <v>1</v>
      </c>
      <c r="BA283" s="95" t="s">
        <v>216</v>
      </c>
      <c r="BB283" s="91">
        <f>AY283*0.07</f>
        <v>12.285</v>
      </c>
      <c r="BC283" s="91">
        <v>5</v>
      </c>
      <c r="BD283" s="91">
        <v>6</v>
      </c>
      <c r="BE283" s="91">
        <v>7</v>
      </c>
      <c r="BF283" s="91">
        <v>170.6</v>
      </c>
      <c r="BG283" s="91">
        <f>BE283-BC283</f>
        <v>2</v>
      </c>
      <c r="BH283" s="95" t="s">
        <v>216</v>
      </c>
      <c r="BI283" s="91">
        <f>BF283*0.06</f>
        <v>10.236</v>
      </c>
      <c r="BJ283" s="91"/>
      <c r="BK283" s="101">
        <f>ROUND(L283+S283+Z283+AG283+AN283+AU283+BB283+BI283,0)</f>
        <v>142</v>
      </c>
      <c r="BL283" s="91"/>
    </row>
    <row r="284" s="159" customFormat="1" customHeight="1" spans="1:64">
      <c r="A284" s="91">
        <v>999472</v>
      </c>
      <c r="B284" s="91" t="s">
        <v>641</v>
      </c>
      <c r="C284" s="91">
        <v>106066</v>
      </c>
      <c r="D284" s="91" t="s">
        <v>424</v>
      </c>
      <c r="E284" s="91" t="s">
        <v>220</v>
      </c>
      <c r="F284" s="91">
        <v>16</v>
      </c>
      <c r="G284" s="91">
        <v>19</v>
      </c>
      <c r="H284" s="91">
        <v>0</v>
      </c>
      <c r="I284" s="91">
        <v>0</v>
      </c>
      <c r="J284" s="91">
        <f t="shared" ref="J284:J318" si="98">H284-F284</f>
        <v>-16</v>
      </c>
      <c r="K284" s="95" t="s">
        <v>217</v>
      </c>
      <c r="L284" s="91">
        <f>I284*0.04</f>
        <v>0</v>
      </c>
      <c r="M284" s="91">
        <v>14</v>
      </c>
      <c r="N284" s="91">
        <v>17</v>
      </c>
      <c r="O284" s="91">
        <v>0</v>
      </c>
      <c r="P284" s="91">
        <v>0</v>
      </c>
      <c r="Q284" s="91">
        <f t="shared" ref="Q284:Q318" si="99">O284-M284</f>
        <v>-14</v>
      </c>
      <c r="R284" s="95" t="s">
        <v>217</v>
      </c>
      <c r="S284" s="91">
        <f>P284*0.05</f>
        <v>0</v>
      </c>
      <c r="T284" s="91">
        <v>12</v>
      </c>
      <c r="U284" s="91">
        <v>15</v>
      </c>
      <c r="V284" s="91">
        <v>0</v>
      </c>
      <c r="W284" s="91">
        <v>0</v>
      </c>
      <c r="X284" s="91">
        <f t="shared" ref="X284:X318" si="100">V284-T284</f>
        <v>-12</v>
      </c>
      <c r="Y284" s="95" t="s">
        <v>217</v>
      </c>
      <c r="Z284" s="91">
        <f>W284*0.04</f>
        <v>0</v>
      </c>
      <c r="AA284" s="91">
        <v>3</v>
      </c>
      <c r="AB284" s="91">
        <v>4</v>
      </c>
      <c r="AC284" s="91">
        <v>0</v>
      </c>
      <c r="AD284" s="91">
        <v>0</v>
      </c>
      <c r="AE284" s="91">
        <f t="shared" ref="AE284:AE318" si="101">AC284-AA284</f>
        <v>-3</v>
      </c>
      <c r="AF284" s="95" t="s">
        <v>217</v>
      </c>
      <c r="AG284" s="91">
        <f>AD284*0.05</f>
        <v>0</v>
      </c>
      <c r="AH284" s="91">
        <v>3</v>
      </c>
      <c r="AI284" s="91">
        <v>4</v>
      </c>
      <c r="AJ284" s="91">
        <v>0</v>
      </c>
      <c r="AK284" s="91">
        <v>0</v>
      </c>
      <c r="AL284" s="91">
        <f t="shared" ref="AL284:AL318" si="102">AJ284-AH284</f>
        <v>-3</v>
      </c>
      <c r="AM284" s="95" t="s">
        <v>217</v>
      </c>
      <c r="AN284" s="91">
        <f t="shared" ref="AN284:AN289" si="103">AK284*0.05</f>
        <v>0</v>
      </c>
      <c r="AO284" s="91">
        <v>3</v>
      </c>
      <c r="AP284" s="91">
        <v>4</v>
      </c>
      <c r="AQ284" s="91">
        <v>0</v>
      </c>
      <c r="AR284" s="91">
        <v>0</v>
      </c>
      <c r="AS284" s="91">
        <f t="shared" ref="AS284:AS318" si="104">AQ284-AO284</f>
        <v>-3</v>
      </c>
      <c r="AT284" s="95" t="s">
        <v>217</v>
      </c>
      <c r="AU284" s="91">
        <f>AR284*0.05</f>
        <v>0</v>
      </c>
      <c r="AV284" s="91">
        <v>2</v>
      </c>
      <c r="AW284" s="91">
        <v>2</v>
      </c>
      <c r="AX284" s="91">
        <v>0</v>
      </c>
      <c r="AY284" s="91">
        <v>0</v>
      </c>
      <c r="AZ284" s="91">
        <f t="shared" ref="AZ284:AZ318" si="105">AX284-AV284</f>
        <v>-2</v>
      </c>
      <c r="BA284" s="95" t="s">
        <v>217</v>
      </c>
      <c r="BB284" s="91">
        <f>AY284*0.05</f>
        <v>0</v>
      </c>
      <c r="BC284" s="91">
        <v>4</v>
      </c>
      <c r="BD284" s="91">
        <v>4</v>
      </c>
      <c r="BE284" s="91">
        <v>0</v>
      </c>
      <c r="BF284" s="91">
        <v>0</v>
      </c>
      <c r="BG284" s="91">
        <f t="shared" ref="BG284:BG318" si="106">BE284-BC284</f>
        <v>-4</v>
      </c>
      <c r="BH284" s="95" t="s">
        <v>217</v>
      </c>
      <c r="BI284" s="91">
        <f>BF284*0.04</f>
        <v>0</v>
      </c>
      <c r="BJ284" s="91">
        <f>BG284*1</f>
        <v>-4</v>
      </c>
      <c r="BK284" s="101">
        <f t="shared" ref="BK284:BK318" si="107">ROUND(L284+S284+Z284+AG284+AN284+AU284+BB284+BI284,0)</f>
        <v>0</v>
      </c>
      <c r="BL284" s="91">
        <f>BJ284</f>
        <v>-4</v>
      </c>
    </row>
    <row r="285" s="159" customFormat="1" customHeight="1" spans="1:64">
      <c r="A285" s="91">
        <v>12717</v>
      </c>
      <c r="B285" s="91" t="s">
        <v>642</v>
      </c>
      <c r="C285" s="91">
        <v>106568</v>
      </c>
      <c r="D285" s="91" t="s">
        <v>587</v>
      </c>
      <c r="E285" s="91" t="s">
        <v>215</v>
      </c>
      <c r="F285" s="91">
        <v>39</v>
      </c>
      <c r="G285" s="91">
        <v>47</v>
      </c>
      <c r="H285" s="91">
        <v>44</v>
      </c>
      <c r="I285" s="91">
        <v>1121.9</v>
      </c>
      <c r="J285" s="91">
        <f t="shared" si="98"/>
        <v>5</v>
      </c>
      <c r="K285" s="95" t="s">
        <v>221</v>
      </c>
      <c r="L285" s="91">
        <f>I285*0.05</f>
        <v>56.095</v>
      </c>
      <c r="M285" s="91">
        <v>25</v>
      </c>
      <c r="N285" s="91">
        <v>30</v>
      </c>
      <c r="O285" s="91">
        <v>22</v>
      </c>
      <c r="P285" s="91">
        <v>861.54</v>
      </c>
      <c r="Q285" s="91">
        <f t="shared" si="99"/>
        <v>-3</v>
      </c>
      <c r="R285" s="95" t="s">
        <v>217</v>
      </c>
      <c r="S285" s="91">
        <f>P285*0.05</f>
        <v>43.077</v>
      </c>
      <c r="T285" s="91">
        <v>39</v>
      </c>
      <c r="U285" s="91">
        <v>47</v>
      </c>
      <c r="V285" s="91">
        <v>44</v>
      </c>
      <c r="W285" s="91">
        <v>3233.52</v>
      </c>
      <c r="X285" s="91">
        <f t="shared" si="100"/>
        <v>5</v>
      </c>
      <c r="Y285" s="95" t="s">
        <v>221</v>
      </c>
      <c r="Z285" s="91">
        <f>W285*0.05</f>
        <v>161.676</v>
      </c>
      <c r="AA285" s="91">
        <v>9</v>
      </c>
      <c r="AB285" s="91">
        <v>10</v>
      </c>
      <c r="AC285" s="91">
        <v>0</v>
      </c>
      <c r="AD285" s="91">
        <v>0</v>
      </c>
      <c r="AE285" s="91">
        <f t="shared" si="101"/>
        <v>-9</v>
      </c>
      <c r="AF285" s="95" t="s">
        <v>217</v>
      </c>
      <c r="AG285" s="91">
        <f>AD285*0.05</f>
        <v>0</v>
      </c>
      <c r="AH285" s="91">
        <v>8</v>
      </c>
      <c r="AI285" s="91">
        <v>10</v>
      </c>
      <c r="AJ285" s="91">
        <v>3</v>
      </c>
      <c r="AK285" s="91">
        <v>89.7</v>
      </c>
      <c r="AL285" s="91">
        <f t="shared" si="102"/>
        <v>-5</v>
      </c>
      <c r="AM285" s="95" t="s">
        <v>217</v>
      </c>
      <c r="AN285" s="91">
        <f t="shared" si="103"/>
        <v>4.485</v>
      </c>
      <c r="AO285" s="91">
        <v>15</v>
      </c>
      <c r="AP285" s="91">
        <v>19</v>
      </c>
      <c r="AQ285" s="91">
        <v>7</v>
      </c>
      <c r="AR285" s="91">
        <v>124.5</v>
      </c>
      <c r="AS285" s="91">
        <f t="shared" si="104"/>
        <v>-8</v>
      </c>
      <c r="AT285" s="95" t="s">
        <v>217</v>
      </c>
      <c r="AU285" s="91">
        <f>AR285*0.05</f>
        <v>6.225</v>
      </c>
      <c r="AV285" s="91">
        <v>4</v>
      </c>
      <c r="AW285" s="91">
        <v>5</v>
      </c>
      <c r="AX285" s="91">
        <v>2</v>
      </c>
      <c r="AY285" s="91">
        <v>0.16</v>
      </c>
      <c r="AZ285" s="91">
        <f t="shared" si="105"/>
        <v>-2</v>
      </c>
      <c r="BA285" s="95" t="s">
        <v>217</v>
      </c>
      <c r="BB285" s="91">
        <f>AY285*0.05</f>
        <v>0.008</v>
      </c>
      <c r="BC285" s="91">
        <v>9</v>
      </c>
      <c r="BD285" s="91">
        <v>10</v>
      </c>
      <c r="BE285" s="91">
        <v>11</v>
      </c>
      <c r="BF285" s="91">
        <v>316.6</v>
      </c>
      <c r="BG285" s="91">
        <f t="shared" si="106"/>
        <v>2</v>
      </c>
      <c r="BH285" s="95" t="s">
        <v>216</v>
      </c>
      <c r="BI285" s="91">
        <f>BF285*0.06</f>
        <v>18.996</v>
      </c>
      <c r="BJ285" s="91"/>
      <c r="BK285" s="101">
        <f t="shared" si="107"/>
        <v>291</v>
      </c>
      <c r="BL285" s="91"/>
    </row>
    <row r="286" s="159" customFormat="1" customHeight="1" spans="1:64">
      <c r="A286" s="91">
        <v>12718</v>
      </c>
      <c r="B286" s="91" t="s">
        <v>643</v>
      </c>
      <c r="C286" s="91">
        <v>738</v>
      </c>
      <c r="D286" s="91" t="s">
        <v>302</v>
      </c>
      <c r="E286" s="91" t="s">
        <v>220</v>
      </c>
      <c r="F286" s="91">
        <v>19</v>
      </c>
      <c r="G286" s="91">
        <v>23</v>
      </c>
      <c r="H286" s="91">
        <v>19</v>
      </c>
      <c r="I286" s="91">
        <v>474.81</v>
      </c>
      <c r="J286" s="91">
        <f t="shared" si="98"/>
        <v>0</v>
      </c>
      <c r="K286" s="95" t="s">
        <v>221</v>
      </c>
      <c r="L286" s="91">
        <f>I286*0.05</f>
        <v>23.7405</v>
      </c>
      <c r="M286" s="91">
        <v>19</v>
      </c>
      <c r="N286" s="91">
        <v>22</v>
      </c>
      <c r="O286" s="91">
        <v>20</v>
      </c>
      <c r="P286" s="91">
        <v>649.28</v>
      </c>
      <c r="Q286" s="91">
        <f t="shared" si="99"/>
        <v>1</v>
      </c>
      <c r="R286" s="95" t="s">
        <v>221</v>
      </c>
      <c r="S286" s="91">
        <f>P286*0.06</f>
        <v>38.9568</v>
      </c>
      <c r="T286" s="91">
        <v>22</v>
      </c>
      <c r="U286" s="91">
        <v>26</v>
      </c>
      <c r="V286" s="91">
        <v>12</v>
      </c>
      <c r="W286" s="91">
        <v>926.19</v>
      </c>
      <c r="X286" s="91">
        <f t="shared" si="100"/>
        <v>-10</v>
      </c>
      <c r="Y286" s="95" t="s">
        <v>217</v>
      </c>
      <c r="Z286" s="91">
        <f>W286*0.04</f>
        <v>37.0476</v>
      </c>
      <c r="AA286" s="91">
        <v>6</v>
      </c>
      <c r="AB286" s="91">
        <v>7</v>
      </c>
      <c r="AC286" s="91">
        <v>8</v>
      </c>
      <c r="AD286" s="91">
        <v>285</v>
      </c>
      <c r="AE286" s="91">
        <f t="shared" si="101"/>
        <v>2</v>
      </c>
      <c r="AF286" s="95" t="s">
        <v>216</v>
      </c>
      <c r="AG286" s="91">
        <f>AD286*0.08</f>
        <v>22.8</v>
      </c>
      <c r="AH286" s="91">
        <v>7</v>
      </c>
      <c r="AI286" s="91">
        <v>8</v>
      </c>
      <c r="AJ286" s="91">
        <v>0</v>
      </c>
      <c r="AK286" s="91">
        <v>0</v>
      </c>
      <c r="AL286" s="91">
        <f t="shared" si="102"/>
        <v>-7</v>
      </c>
      <c r="AM286" s="95" t="s">
        <v>217</v>
      </c>
      <c r="AN286" s="91">
        <f t="shared" si="103"/>
        <v>0</v>
      </c>
      <c r="AO286" s="91">
        <v>8</v>
      </c>
      <c r="AP286" s="91">
        <v>9</v>
      </c>
      <c r="AQ286" s="91">
        <v>6</v>
      </c>
      <c r="AR286" s="91">
        <v>80.85</v>
      </c>
      <c r="AS286" s="91">
        <f t="shared" si="104"/>
        <v>-2</v>
      </c>
      <c r="AT286" s="95" t="s">
        <v>217</v>
      </c>
      <c r="AU286" s="91">
        <f>AR286*0.05</f>
        <v>4.0425</v>
      </c>
      <c r="AV286" s="91">
        <v>2</v>
      </c>
      <c r="AW286" s="91">
        <v>2</v>
      </c>
      <c r="AX286" s="91">
        <v>1</v>
      </c>
      <c r="AY286" s="91">
        <v>0.08</v>
      </c>
      <c r="AZ286" s="91">
        <f t="shared" si="105"/>
        <v>-1</v>
      </c>
      <c r="BA286" s="95" t="s">
        <v>217</v>
      </c>
      <c r="BB286" s="91">
        <f>AY286*0.05</f>
        <v>0.004</v>
      </c>
      <c r="BC286" s="91">
        <v>4</v>
      </c>
      <c r="BD286" s="91">
        <v>5</v>
      </c>
      <c r="BE286" s="91">
        <v>3</v>
      </c>
      <c r="BF286" s="91">
        <v>85.8</v>
      </c>
      <c r="BG286" s="91">
        <f t="shared" si="106"/>
        <v>-1</v>
      </c>
      <c r="BH286" s="95" t="s">
        <v>217</v>
      </c>
      <c r="BI286" s="91">
        <f>BF286*0.04</f>
        <v>3.432</v>
      </c>
      <c r="BJ286" s="91">
        <f>BG286*1</f>
        <v>-1</v>
      </c>
      <c r="BK286" s="101">
        <f t="shared" si="107"/>
        <v>130</v>
      </c>
      <c r="BL286" s="91">
        <f>BJ286</f>
        <v>-1</v>
      </c>
    </row>
    <row r="287" s="159" customFormat="1" customHeight="1" spans="1:64">
      <c r="A287" s="91">
        <v>12898</v>
      </c>
      <c r="B287" s="91" t="s">
        <v>644</v>
      </c>
      <c r="C287" s="91">
        <v>102479</v>
      </c>
      <c r="D287" s="91" t="s">
        <v>269</v>
      </c>
      <c r="E287" s="91" t="s">
        <v>220</v>
      </c>
      <c r="F287" s="91">
        <v>56</v>
      </c>
      <c r="G287" s="91">
        <v>68</v>
      </c>
      <c r="H287" s="91">
        <v>95</v>
      </c>
      <c r="I287" s="91">
        <v>2446.96</v>
      </c>
      <c r="J287" s="91">
        <f t="shared" si="98"/>
        <v>39</v>
      </c>
      <c r="K287" s="95" t="s">
        <v>216</v>
      </c>
      <c r="L287" s="91">
        <f>I287*0.06</f>
        <v>146.8176</v>
      </c>
      <c r="M287" s="91">
        <v>32</v>
      </c>
      <c r="N287" s="91">
        <v>40</v>
      </c>
      <c r="O287" s="91">
        <v>49</v>
      </c>
      <c r="P287" s="91">
        <v>1443.77</v>
      </c>
      <c r="Q287" s="91">
        <f t="shared" si="99"/>
        <v>17</v>
      </c>
      <c r="R287" s="95" t="s">
        <v>216</v>
      </c>
      <c r="S287" s="91">
        <f>P287*0.07</f>
        <v>101.0639</v>
      </c>
      <c r="T287" s="91">
        <v>40</v>
      </c>
      <c r="U287" s="91">
        <v>48</v>
      </c>
      <c r="V287" s="91">
        <v>18</v>
      </c>
      <c r="W287" s="91">
        <v>1445.73</v>
      </c>
      <c r="X287" s="91">
        <f t="shared" si="100"/>
        <v>-22</v>
      </c>
      <c r="Y287" s="95" t="s">
        <v>217</v>
      </c>
      <c r="Z287" s="91">
        <f>W287*0.04</f>
        <v>57.8292</v>
      </c>
      <c r="AA287" s="91">
        <v>10</v>
      </c>
      <c r="AB287" s="91">
        <v>12</v>
      </c>
      <c r="AC287" s="91">
        <v>3</v>
      </c>
      <c r="AD287" s="91">
        <v>121</v>
      </c>
      <c r="AE287" s="91">
        <f t="shared" si="101"/>
        <v>-7</v>
      </c>
      <c r="AF287" s="95" t="s">
        <v>217</v>
      </c>
      <c r="AG287" s="91">
        <f t="shared" ref="AG287:AG293" si="108">AD287*0.05</f>
        <v>6.05</v>
      </c>
      <c r="AH287" s="91">
        <v>10</v>
      </c>
      <c r="AI287" s="91">
        <v>14</v>
      </c>
      <c r="AJ287" s="91">
        <v>0</v>
      </c>
      <c r="AK287" s="91">
        <v>0</v>
      </c>
      <c r="AL287" s="91">
        <f t="shared" si="102"/>
        <v>-10</v>
      </c>
      <c r="AM287" s="95" t="s">
        <v>217</v>
      </c>
      <c r="AN287" s="91">
        <f t="shared" si="103"/>
        <v>0</v>
      </c>
      <c r="AO287" s="91">
        <v>14</v>
      </c>
      <c r="AP287" s="91">
        <v>16</v>
      </c>
      <c r="AQ287" s="91">
        <v>16</v>
      </c>
      <c r="AR287" s="91">
        <v>311.35</v>
      </c>
      <c r="AS287" s="91">
        <f t="shared" si="104"/>
        <v>2</v>
      </c>
      <c r="AT287" s="95" t="s">
        <v>216</v>
      </c>
      <c r="AU287" s="91">
        <f>AR287*0.08</f>
        <v>24.908</v>
      </c>
      <c r="AV287" s="91">
        <v>6</v>
      </c>
      <c r="AW287" s="91">
        <v>6</v>
      </c>
      <c r="AX287" s="91">
        <v>3</v>
      </c>
      <c r="AY287" s="91">
        <v>276</v>
      </c>
      <c r="AZ287" s="91">
        <f t="shared" si="105"/>
        <v>-3</v>
      </c>
      <c r="BA287" s="95" t="s">
        <v>217</v>
      </c>
      <c r="BB287" s="91">
        <f>AY287*0.05</f>
        <v>13.8</v>
      </c>
      <c r="BC287" s="91">
        <v>10</v>
      </c>
      <c r="BD287" s="91">
        <v>12</v>
      </c>
      <c r="BE287" s="91">
        <v>17</v>
      </c>
      <c r="BF287" s="91">
        <v>457.23</v>
      </c>
      <c r="BG287" s="91">
        <f t="shared" si="106"/>
        <v>7</v>
      </c>
      <c r="BH287" s="95" t="s">
        <v>216</v>
      </c>
      <c r="BI287" s="91">
        <f>BF287*0.06</f>
        <v>27.4338</v>
      </c>
      <c r="BJ287" s="91"/>
      <c r="BK287" s="101">
        <f t="shared" si="107"/>
        <v>378</v>
      </c>
      <c r="BL287" s="91"/>
    </row>
    <row r="288" s="159" customFormat="1" customHeight="1" spans="1:64">
      <c r="A288" s="91">
        <v>12909</v>
      </c>
      <c r="B288" s="91" t="s">
        <v>645</v>
      </c>
      <c r="C288" s="91">
        <v>117491</v>
      </c>
      <c r="D288" s="91" t="s">
        <v>646</v>
      </c>
      <c r="E288" s="91" t="s">
        <v>220</v>
      </c>
      <c r="F288" s="91">
        <v>30</v>
      </c>
      <c r="G288" s="91">
        <v>38</v>
      </c>
      <c r="H288" s="91">
        <v>26</v>
      </c>
      <c r="I288" s="91">
        <v>700.96</v>
      </c>
      <c r="J288" s="91">
        <f t="shared" si="98"/>
        <v>-4</v>
      </c>
      <c r="K288" s="95" t="s">
        <v>217</v>
      </c>
      <c r="L288" s="91">
        <f>I288*0.04</f>
        <v>28.0384</v>
      </c>
      <c r="M288" s="91">
        <v>19</v>
      </c>
      <c r="N288" s="91">
        <v>23</v>
      </c>
      <c r="O288" s="91">
        <v>6</v>
      </c>
      <c r="P288" s="91">
        <v>496.8</v>
      </c>
      <c r="Q288" s="91">
        <f t="shared" si="99"/>
        <v>-13</v>
      </c>
      <c r="R288" s="95" t="s">
        <v>217</v>
      </c>
      <c r="S288" s="91">
        <f>P288*0.05</f>
        <v>24.84</v>
      </c>
      <c r="T288" s="91">
        <v>21</v>
      </c>
      <c r="U288" s="91">
        <v>26</v>
      </c>
      <c r="V288" s="91">
        <v>3</v>
      </c>
      <c r="W288" s="91">
        <v>332</v>
      </c>
      <c r="X288" s="91">
        <f t="shared" si="100"/>
        <v>-18</v>
      </c>
      <c r="Y288" s="95" t="s">
        <v>217</v>
      </c>
      <c r="Z288" s="91">
        <f>W288*0.04</f>
        <v>13.28</v>
      </c>
      <c r="AA288" s="91">
        <v>6</v>
      </c>
      <c r="AB288" s="91">
        <v>8</v>
      </c>
      <c r="AC288" s="91">
        <v>2</v>
      </c>
      <c r="AD288" s="91">
        <v>86</v>
      </c>
      <c r="AE288" s="91">
        <f t="shared" si="101"/>
        <v>-4</v>
      </c>
      <c r="AF288" s="95" t="s">
        <v>217</v>
      </c>
      <c r="AG288" s="91">
        <f t="shared" si="108"/>
        <v>4.3</v>
      </c>
      <c r="AH288" s="91">
        <v>5</v>
      </c>
      <c r="AI288" s="91">
        <v>6</v>
      </c>
      <c r="AJ288" s="91">
        <v>0</v>
      </c>
      <c r="AK288" s="91">
        <v>0</v>
      </c>
      <c r="AL288" s="91">
        <f t="shared" si="102"/>
        <v>-5</v>
      </c>
      <c r="AM288" s="95" t="s">
        <v>217</v>
      </c>
      <c r="AN288" s="91">
        <f t="shared" si="103"/>
        <v>0</v>
      </c>
      <c r="AO288" s="91">
        <v>15</v>
      </c>
      <c r="AP288" s="91">
        <v>17</v>
      </c>
      <c r="AQ288" s="91">
        <v>1</v>
      </c>
      <c r="AR288" s="91">
        <v>21</v>
      </c>
      <c r="AS288" s="91">
        <f t="shared" si="104"/>
        <v>-14</v>
      </c>
      <c r="AT288" s="95" t="s">
        <v>217</v>
      </c>
      <c r="AU288" s="91">
        <f>AR288*0.05</f>
        <v>1.05</v>
      </c>
      <c r="AV288" s="91">
        <v>2</v>
      </c>
      <c r="AW288" s="91">
        <v>4</v>
      </c>
      <c r="AX288" s="91">
        <v>2</v>
      </c>
      <c r="AY288" s="91">
        <v>117</v>
      </c>
      <c r="AZ288" s="91">
        <f t="shared" si="105"/>
        <v>0</v>
      </c>
      <c r="BA288" s="95" t="s">
        <v>221</v>
      </c>
      <c r="BB288" s="91">
        <f>AY288*0.06</f>
        <v>7.02</v>
      </c>
      <c r="BC288" s="91">
        <v>6</v>
      </c>
      <c r="BD288" s="91">
        <v>8</v>
      </c>
      <c r="BE288" s="91">
        <v>14</v>
      </c>
      <c r="BF288" s="91">
        <v>384.1</v>
      </c>
      <c r="BG288" s="91">
        <f t="shared" si="106"/>
        <v>8</v>
      </c>
      <c r="BH288" s="95" t="s">
        <v>216</v>
      </c>
      <c r="BI288" s="91">
        <f>BF288*0.06</f>
        <v>23.046</v>
      </c>
      <c r="BJ288" s="91"/>
      <c r="BK288" s="101">
        <f t="shared" si="107"/>
        <v>102</v>
      </c>
      <c r="BL288" s="91"/>
    </row>
    <row r="289" s="159" customFormat="1" customHeight="1" spans="1:64">
      <c r="A289" s="91">
        <v>12911</v>
      </c>
      <c r="B289" s="91" t="s">
        <v>647</v>
      </c>
      <c r="C289" s="91">
        <v>102935</v>
      </c>
      <c r="D289" s="91" t="s">
        <v>622</v>
      </c>
      <c r="E289" s="91" t="s">
        <v>220</v>
      </c>
      <c r="F289" s="91">
        <v>42</v>
      </c>
      <c r="G289" s="91">
        <v>51</v>
      </c>
      <c r="H289" s="91">
        <v>39</v>
      </c>
      <c r="I289" s="91">
        <v>1013.83</v>
      </c>
      <c r="J289" s="91">
        <f t="shared" si="98"/>
        <v>-3</v>
      </c>
      <c r="K289" s="95" t="s">
        <v>217</v>
      </c>
      <c r="L289" s="91">
        <f>I289*0.04</f>
        <v>40.5532</v>
      </c>
      <c r="M289" s="91">
        <v>39</v>
      </c>
      <c r="N289" s="91">
        <v>47</v>
      </c>
      <c r="O289" s="91">
        <v>49</v>
      </c>
      <c r="P289" s="91">
        <v>1170.58</v>
      </c>
      <c r="Q289" s="91">
        <f t="shared" si="99"/>
        <v>10</v>
      </c>
      <c r="R289" s="95" t="s">
        <v>216</v>
      </c>
      <c r="S289" s="91">
        <f>P289*0.07</f>
        <v>81.9406</v>
      </c>
      <c r="T289" s="91">
        <v>38</v>
      </c>
      <c r="U289" s="91">
        <v>46</v>
      </c>
      <c r="V289" s="91">
        <v>53</v>
      </c>
      <c r="W289" s="91">
        <v>3455.2</v>
      </c>
      <c r="X289" s="91">
        <f t="shared" si="100"/>
        <v>15</v>
      </c>
      <c r="Y289" s="95" t="s">
        <v>216</v>
      </c>
      <c r="Z289" s="91">
        <f>W289*0.06</f>
        <v>207.312</v>
      </c>
      <c r="AA289" s="91">
        <v>11</v>
      </c>
      <c r="AB289" s="91">
        <v>13</v>
      </c>
      <c r="AC289" s="91">
        <v>7</v>
      </c>
      <c r="AD289" s="91">
        <v>266.37</v>
      </c>
      <c r="AE289" s="91">
        <f t="shared" si="101"/>
        <v>-4</v>
      </c>
      <c r="AF289" s="95" t="s">
        <v>217</v>
      </c>
      <c r="AG289" s="91">
        <f t="shared" si="108"/>
        <v>13.3185</v>
      </c>
      <c r="AH289" s="91">
        <v>13</v>
      </c>
      <c r="AI289" s="91">
        <v>15</v>
      </c>
      <c r="AJ289" s="91">
        <v>0</v>
      </c>
      <c r="AK289" s="91">
        <v>0</v>
      </c>
      <c r="AL289" s="91">
        <f t="shared" si="102"/>
        <v>-13</v>
      </c>
      <c r="AM289" s="95" t="s">
        <v>217</v>
      </c>
      <c r="AN289" s="91">
        <f t="shared" si="103"/>
        <v>0</v>
      </c>
      <c r="AO289" s="91">
        <v>15</v>
      </c>
      <c r="AP289" s="91">
        <v>19</v>
      </c>
      <c r="AQ289" s="91">
        <v>4</v>
      </c>
      <c r="AR289" s="91">
        <v>62.81</v>
      </c>
      <c r="AS289" s="91">
        <f t="shared" si="104"/>
        <v>-11</v>
      </c>
      <c r="AT289" s="95" t="s">
        <v>217</v>
      </c>
      <c r="AU289" s="91">
        <f>AR289*0.05</f>
        <v>3.1405</v>
      </c>
      <c r="AV289" s="91">
        <v>6</v>
      </c>
      <c r="AW289" s="91">
        <v>7</v>
      </c>
      <c r="AX289" s="91">
        <v>0</v>
      </c>
      <c r="AY289" s="91">
        <v>0</v>
      </c>
      <c r="AZ289" s="91">
        <f t="shared" si="105"/>
        <v>-6</v>
      </c>
      <c r="BA289" s="95" t="s">
        <v>217</v>
      </c>
      <c r="BB289" s="91">
        <f>AY289*0.05</f>
        <v>0</v>
      </c>
      <c r="BC289" s="91">
        <v>11</v>
      </c>
      <c r="BD289" s="91">
        <v>12</v>
      </c>
      <c r="BE289" s="91">
        <v>8</v>
      </c>
      <c r="BF289" s="91">
        <v>222.89</v>
      </c>
      <c r="BG289" s="91">
        <f t="shared" si="106"/>
        <v>-3</v>
      </c>
      <c r="BH289" s="95" t="s">
        <v>217</v>
      </c>
      <c r="BI289" s="91">
        <f>BF289*0.04</f>
        <v>8.9156</v>
      </c>
      <c r="BJ289" s="91">
        <f>BG289*1</f>
        <v>-3</v>
      </c>
      <c r="BK289" s="101">
        <f t="shared" si="107"/>
        <v>355</v>
      </c>
      <c r="BL289" s="91">
        <f>BJ289</f>
        <v>-3</v>
      </c>
    </row>
    <row r="290" s="159" customFormat="1" customHeight="1" spans="1:64">
      <c r="A290" s="91">
        <v>13000</v>
      </c>
      <c r="B290" s="91" t="s">
        <v>648</v>
      </c>
      <c r="C290" s="91">
        <v>399</v>
      </c>
      <c r="D290" s="91" t="s">
        <v>297</v>
      </c>
      <c r="E290" s="91" t="s">
        <v>220</v>
      </c>
      <c r="F290" s="91">
        <v>57</v>
      </c>
      <c r="G290" s="91">
        <v>69</v>
      </c>
      <c r="H290" s="91">
        <v>80</v>
      </c>
      <c r="I290" s="91">
        <v>1951.2</v>
      </c>
      <c r="J290" s="91">
        <f t="shared" si="98"/>
        <v>23</v>
      </c>
      <c r="K290" s="95" t="s">
        <v>216</v>
      </c>
      <c r="L290" s="91">
        <f>I290*0.06</f>
        <v>117.072</v>
      </c>
      <c r="M290" s="91">
        <v>37</v>
      </c>
      <c r="N290" s="91">
        <v>45</v>
      </c>
      <c r="O290" s="91">
        <v>65</v>
      </c>
      <c r="P290" s="91">
        <v>2480.63</v>
      </c>
      <c r="Q290" s="91">
        <f t="shared" si="99"/>
        <v>28</v>
      </c>
      <c r="R290" s="95" t="s">
        <v>216</v>
      </c>
      <c r="S290" s="91">
        <f>P290*0.07</f>
        <v>173.6441</v>
      </c>
      <c r="T290" s="91">
        <v>41</v>
      </c>
      <c r="U290" s="91">
        <v>49</v>
      </c>
      <c r="V290" s="91">
        <v>53</v>
      </c>
      <c r="W290" s="91">
        <v>3474.07</v>
      </c>
      <c r="X290" s="91">
        <f t="shared" si="100"/>
        <v>12</v>
      </c>
      <c r="Y290" s="95" t="s">
        <v>216</v>
      </c>
      <c r="Z290" s="91">
        <f>W290*0.06</f>
        <v>208.4442</v>
      </c>
      <c r="AA290" s="91">
        <v>11</v>
      </c>
      <c r="AB290" s="91">
        <v>13</v>
      </c>
      <c r="AC290" s="91">
        <v>1</v>
      </c>
      <c r="AD290" s="91">
        <v>39</v>
      </c>
      <c r="AE290" s="91">
        <f t="shared" si="101"/>
        <v>-10</v>
      </c>
      <c r="AF290" s="95" t="s">
        <v>217</v>
      </c>
      <c r="AG290" s="91">
        <f t="shared" si="108"/>
        <v>1.95</v>
      </c>
      <c r="AH290" s="91">
        <v>14</v>
      </c>
      <c r="AI290" s="91">
        <v>17</v>
      </c>
      <c r="AJ290" s="91">
        <v>30</v>
      </c>
      <c r="AK290" s="91">
        <v>598</v>
      </c>
      <c r="AL290" s="91">
        <f t="shared" si="102"/>
        <v>16</v>
      </c>
      <c r="AM290" s="95" t="s">
        <v>216</v>
      </c>
      <c r="AN290" s="91">
        <f>AK290*0.07</f>
        <v>41.86</v>
      </c>
      <c r="AO290" s="91">
        <v>14</v>
      </c>
      <c r="AP290" s="91">
        <v>17</v>
      </c>
      <c r="AQ290" s="91">
        <v>16</v>
      </c>
      <c r="AR290" s="91">
        <v>247.2</v>
      </c>
      <c r="AS290" s="91">
        <f t="shared" si="104"/>
        <v>2</v>
      </c>
      <c r="AT290" s="95" t="s">
        <v>221</v>
      </c>
      <c r="AU290" s="91">
        <f>AR290*0.06</f>
        <v>14.832</v>
      </c>
      <c r="AV290" s="91">
        <v>5</v>
      </c>
      <c r="AW290" s="91">
        <v>6</v>
      </c>
      <c r="AX290" s="91">
        <v>0</v>
      </c>
      <c r="AY290" s="91">
        <v>0</v>
      </c>
      <c r="AZ290" s="91">
        <f t="shared" si="105"/>
        <v>-5</v>
      </c>
      <c r="BA290" s="95" t="s">
        <v>217</v>
      </c>
      <c r="BB290" s="91">
        <f>AY290*0.05</f>
        <v>0</v>
      </c>
      <c r="BC290" s="91">
        <v>12</v>
      </c>
      <c r="BD290" s="91">
        <v>14</v>
      </c>
      <c r="BE290" s="91">
        <v>24</v>
      </c>
      <c r="BF290" s="91">
        <v>699.34</v>
      </c>
      <c r="BG290" s="91">
        <f t="shared" si="106"/>
        <v>12</v>
      </c>
      <c r="BH290" s="95" t="s">
        <v>216</v>
      </c>
      <c r="BI290" s="91">
        <f>BF290*0.06</f>
        <v>41.9604</v>
      </c>
      <c r="BJ290" s="91"/>
      <c r="BK290" s="101">
        <f t="shared" si="107"/>
        <v>600</v>
      </c>
      <c r="BL290" s="91"/>
    </row>
    <row r="291" s="159" customFormat="1" customHeight="1" spans="1:64">
      <c r="A291" s="91">
        <v>12999</v>
      </c>
      <c r="B291" s="91" t="s">
        <v>649</v>
      </c>
      <c r="C291" s="91">
        <v>730</v>
      </c>
      <c r="D291" s="91" t="s">
        <v>271</v>
      </c>
      <c r="E291" s="91" t="s">
        <v>220</v>
      </c>
      <c r="F291" s="91">
        <v>49</v>
      </c>
      <c r="G291" s="91">
        <v>58</v>
      </c>
      <c r="H291" s="91">
        <v>54</v>
      </c>
      <c r="I291" s="91">
        <v>1295.47</v>
      </c>
      <c r="J291" s="91">
        <f t="shared" si="98"/>
        <v>5</v>
      </c>
      <c r="K291" s="95" t="s">
        <v>221</v>
      </c>
      <c r="L291" s="91">
        <f>I291*0.05</f>
        <v>64.7735</v>
      </c>
      <c r="M291" s="91">
        <v>30</v>
      </c>
      <c r="N291" s="91">
        <v>36</v>
      </c>
      <c r="O291" s="91">
        <v>36</v>
      </c>
      <c r="P291" s="91">
        <v>954.1</v>
      </c>
      <c r="Q291" s="91">
        <f t="shared" si="99"/>
        <v>6</v>
      </c>
      <c r="R291" s="95" t="s">
        <v>216</v>
      </c>
      <c r="S291" s="91">
        <f>P291*0.07</f>
        <v>66.787</v>
      </c>
      <c r="T291" s="91">
        <v>51</v>
      </c>
      <c r="U291" s="91">
        <v>62</v>
      </c>
      <c r="V291" s="91">
        <v>36</v>
      </c>
      <c r="W291" s="91">
        <v>3863.18</v>
      </c>
      <c r="X291" s="91">
        <f t="shared" si="100"/>
        <v>-15</v>
      </c>
      <c r="Y291" s="95" t="s">
        <v>217</v>
      </c>
      <c r="Z291" s="91">
        <f>W291*0.04</f>
        <v>154.5272</v>
      </c>
      <c r="AA291" s="91">
        <v>10</v>
      </c>
      <c r="AB291" s="91">
        <v>12</v>
      </c>
      <c r="AC291" s="91">
        <v>2</v>
      </c>
      <c r="AD291" s="91">
        <v>85.78</v>
      </c>
      <c r="AE291" s="91">
        <f t="shared" si="101"/>
        <v>-8</v>
      </c>
      <c r="AF291" s="95" t="s">
        <v>217</v>
      </c>
      <c r="AG291" s="91">
        <f t="shared" si="108"/>
        <v>4.289</v>
      </c>
      <c r="AH291" s="91">
        <v>10</v>
      </c>
      <c r="AI291" s="91">
        <v>12</v>
      </c>
      <c r="AJ291" s="91">
        <v>14</v>
      </c>
      <c r="AK291" s="91">
        <v>299</v>
      </c>
      <c r="AL291" s="91">
        <f t="shared" si="102"/>
        <v>4</v>
      </c>
      <c r="AM291" s="95" t="s">
        <v>216</v>
      </c>
      <c r="AN291" s="91">
        <f>AK291*0.07</f>
        <v>20.93</v>
      </c>
      <c r="AO291" s="91">
        <v>10</v>
      </c>
      <c r="AP291" s="91">
        <v>11</v>
      </c>
      <c r="AQ291" s="91">
        <v>11</v>
      </c>
      <c r="AR291" s="91">
        <v>195.74</v>
      </c>
      <c r="AS291" s="91">
        <f t="shared" si="104"/>
        <v>1</v>
      </c>
      <c r="AT291" s="95" t="s">
        <v>216</v>
      </c>
      <c r="AU291" s="91">
        <f>AR291*0.08</f>
        <v>15.6592</v>
      </c>
      <c r="AV291" s="91">
        <v>4</v>
      </c>
      <c r="AW291" s="91">
        <v>5</v>
      </c>
      <c r="AX291" s="91">
        <v>3</v>
      </c>
      <c r="AY291" s="91">
        <v>198.08</v>
      </c>
      <c r="AZ291" s="91">
        <f t="shared" si="105"/>
        <v>-1</v>
      </c>
      <c r="BA291" s="95" t="s">
        <v>217</v>
      </c>
      <c r="BB291" s="91">
        <f>AY291*0.05</f>
        <v>9.904</v>
      </c>
      <c r="BC291" s="91">
        <v>12</v>
      </c>
      <c r="BD291" s="91">
        <v>14</v>
      </c>
      <c r="BE291" s="91">
        <v>18</v>
      </c>
      <c r="BF291" s="91">
        <v>496.57</v>
      </c>
      <c r="BG291" s="91">
        <f t="shared" si="106"/>
        <v>6</v>
      </c>
      <c r="BH291" s="95" t="s">
        <v>216</v>
      </c>
      <c r="BI291" s="91">
        <f>BF291*0.06</f>
        <v>29.7942</v>
      </c>
      <c r="BJ291" s="91"/>
      <c r="BK291" s="101">
        <f t="shared" si="107"/>
        <v>367</v>
      </c>
      <c r="BL291" s="91"/>
    </row>
    <row r="292" s="159" customFormat="1" customHeight="1" spans="1:64">
      <c r="A292" s="91">
        <v>13001</v>
      </c>
      <c r="B292" s="91" t="s">
        <v>650</v>
      </c>
      <c r="C292" s="91">
        <v>517</v>
      </c>
      <c r="D292" s="91" t="s">
        <v>234</v>
      </c>
      <c r="E292" s="91" t="s">
        <v>220</v>
      </c>
      <c r="F292" s="91">
        <v>35</v>
      </c>
      <c r="G292" s="91">
        <v>42</v>
      </c>
      <c r="H292" s="91">
        <v>30</v>
      </c>
      <c r="I292" s="91">
        <v>835.1</v>
      </c>
      <c r="J292" s="91">
        <f t="shared" si="98"/>
        <v>-5</v>
      </c>
      <c r="K292" s="95" t="s">
        <v>217</v>
      </c>
      <c r="L292" s="91">
        <f>I292*0.04</f>
        <v>33.404</v>
      </c>
      <c r="M292" s="91">
        <v>33</v>
      </c>
      <c r="N292" s="91">
        <v>39</v>
      </c>
      <c r="O292" s="91">
        <v>26</v>
      </c>
      <c r="P292" s="91">
        <v>908.55</v>
      </c>
      <c r="Q292" s="91">
        <f t="shared" si="99"/>
        <v>-7</v>
      </c>
      <c r="R292" s="95" t="s">
        <v>217</v>
      </c>
      <c r="S292" s="91">
        <f t="shared" ref="S292:S297" si="109">P292*0.05</f>
        <v>45.4275</v>
      </c>
      <c r="T292" s="91">
        <v>45</v>
      </c>
      <c r="U292" s="91">
        <v>54</v>
      </c>
      <c r="V292" s="91">
        <v>53</v>
      </c>
      <c r="W292" s="91">
        <v>2875.84</v>
      </c>
      <c r="X292" s="91">
        <f t="shared" si="100"/>
        <v>8</v>
      </c>
      <c r="Y292" s="95" t="s">
        <v>221</v>
      </c>
      <c r="Z292" s="91">
        <f>W292*0.05</f>
        <v>143.792</v>
      </c>
      <c r="AA292" s="91">
        <v>13</v>
      </c>
      <c r="AB292" s="91">
        <v>16</v>
      </c>
      <c r="AC292" s="91">
        <v>7</v>
      </c>
      <c r="AD292" s="91">
        <v>283.02</v>
      </c>
      <c r="AE292" s="91">
        <f t="shared" si="101"/>
        <v>-6</v>
      </c>
      <c r="AF292" s="95" t="s">
        <v>217</v>
      </c>
      <c r="AG292" s="91">
        <f t="shared" si="108"/>
        <v>14.151</v>
      </c>
      <c r="AH292" s="91">
        <v>13</v>
      </c>
      <c r="AI292" s="91">
        <v>15</v>
      </c>
      <c r="AJ292" s="91">
        <v>0</v>
      </c>
      <c r="AK292" s="91">
        <v>0</v>
      </c>
      <c r="AL292" s="91">
        <f t="shared" si="102"/>
        <v>-13</v>
      </c>
      <c r="AM292" s="95" t="s">
        <v>217</v>
      </c>
      <c r="AN292" s="91">
        <f>AK292*0.05</f>
        <v>0</v>
      </c>
      <c r="AO292" s="91">
        <v>11</v>
      </c>
      <c r="AP292" s="91">
        <v>13</v>
      </c>
      <c r="AQ292" s="91">
        <v>9</v>
      </c>
      <c r="AR292" s="91">
        <v>182.04</v>
      </c>
      <c r="AS292" s="91">
        <f t="shared" si="104"/>
        <v>-2</v>
      </c>
      <c r="AT292" s="95" t="s">
        <v>217</v>
      </c>
      <c r="AU292" s="91">
        <f>AR292*0.05</f>
        <v>9.102</v>
      </c>
      <c r="AV292" s="91">
        <v>4</v>
      </c>
      <c r="AW292" s="91">
        <v>5</v>
      </c>
      <c r="AX292" s="91">
        <v>0</v>
      </c>
      <c r="AY292" s="91">
        <v>0</v>
      </c>
      <c r="AZ292" s="91">
        <f t="shared" si="105"/>
        <v>-4</v>
      </c>
      <c r="BA292" s="95" t="s">
        <v>217</v>
      </c>
      <c r="BB292" s="91">
        <f>AY292*0.05</f>
        <v>0</v>
      </c>
      <c r="BC292" s="91">
        <v>13</v>
      </c>
      <c r="BD292" s="91">
        <v>15</v>
      </c>
      <c r="BE292" s="91">
        <v>37</v>
      </c>
      <c r="BF292" s="91">
        <v>1101.43</v>
      </c>
      <c r="BG292" s="91">
        <f t="shared" si="106"/>
        <v>24</v>
      </c>
      <c r="BH292" s="95" t="s">
        <v>216</v>
      </c>
      <c r="BI292" s="91">
        <f>BF292*0.06</f>
        <v>66.0858</v>
      </c>
      <c r="BJ292" s="91"/>
      <c r="BK292" s="101">
        <f t="shared" si="107"/>
        <v>312</v>
      </c>
      <c r="BL292" s="91"/>
    </row>
    <row r="293" s="159" customFormat="1" customHeight="1" spans="1:64">
      <c r="A293" s="91">
        <v>13019</v>
      </c>
      <c r="B293" s="91" t="s">
        <v>651</v>
      </c>
      <c r="C293" s="91">
        <v>111219</v>
      </c>
      <c r="D293" s="91" t="s">
        <v>258</v>
      </c>
      <c r="E293" s="91" t="s">
        <v>220</v>
      </c>
      <c r="F293" s="91">
        <v>52</v>
      </c>
      <c r="G293" s="91">
        <v>63</v>
      </c>
      <c r="H293" s="91">
        <v>51</v>
      </c>
      <c r="I293" s="91">
        <v>1307.11</v>
      </c>
      <c r="J293" s="91">
        <f t="shared" si="98"/>
        <v>-1</v>
      </c>
      <c r="K293" s="95" t="s">
        <v>217</v>
      </c>
      <c r="L293" s="91">
        <f>I293*0.04</f>
        <v>52.2844</v>
      </c>
      <c r="M293" s="91">
        <v>32</v>
      </c>
      <c r="N293" s="91">
        <v>38</v>
      </c>
      <c r="O293" s="91">
        <v>21</v>
      </c>
      <c r="P293" s="91">
        <v>723.02</v>
      </c>
      <c r="Q293" s="91">
        <f t="shared" si="99"/>
        <v>-11</v>
      </c>
      <c r="R293" s="95" t="s">
        <v>217</v>
      </c>
      <c r="S293" s="91">
        <f t="shared" si="109"/>
        <v>36.151</v>
      </c>
      <c r="T293" s="91">
        <v>39</v>
      </c>
      <c r="U293" s="91">
        <v>47</v>
      </c>
      <c r="V293" s="91">
        <v>42</v>
      </c>
      <c r="W293" s="91">
        <v>3343.68</v>
      </c>
      <c r="X293" s="91">
        <f t="shared" si="100"/>
        <v>3</v>
      </c>
      <c r="Y293" s="95" t="s">
        <v>221</v>
      </c>
      <c r="Z293" s="91">
        <f>W293*0.05</f>
        <v>167.184</v>
      </c>
      <c r="AA293" s="91">
        <v>10</v>
      </c>
      <c r="AB293" s="91">
        <v>12</v>
      </c>
      <c r="AC293" s="91">
        <v>5</v>
      </c>
      <c r="AD293" s="91">
        <v>168</v>
      </c>
      <c r="AE293" s="91">
        <f t="shared" si="101"/>
        <v>-5</v>
      </c>
      <c r="AF293" s="95" t="s">
        <v>217</v>
      </c>
      <c r="AG293" s="91">
        <f t="shared" si="108"/>
        <v>8.4</v>
      </c>
      <c r="AH293" s="91">
        <v>9</v>
      </c>
      <c r="AI293" s="91">
        <v>10</v>
      </c>
      <c r="AJ293" s="91">
        <v>9</v>
      </c>
      <c r="AK293" s="91">
        <v>209.3</v>
      </c>
      <c r="AL293" s="91">
        <f t="shared" si="102"/>
        <v>0</v>
      </c>
      <c r="AM293" s="95" t="s">
        <v>221</v>
      </c>
      <c r="AN293" s="91">
        <f>AK293*0.06</f>
        <v>12.558</v>
      </c>
      <c r="AO293" s="91">
        <v>13</v>
      </c>
      <c r="AP293" s="91">
        <v>15</v>
      </c>
      <c r="AQ293" s="91">
        <v>8</v>
      </c>
      <c r="AR293" s="91">
        <v>120.67</v>
      </c>
      <c r="AS293" s="91">
        <f t="shared" si="104"/>
        <v>-5</v>
      </c>
      <c r="AT293" s="95" t="s">
        <v>217</v>
      </c>
      <c r="AU293" s="91">
        <f>AR293*0.05</f>
        <v>6.0335</v>
      </c>
      <c r="AV293" s="91">
        <v>6</v>
      </c>
      <c r="AW293" s="91">
        <v>7</v>
      </c>
      <c r="AX293" s="91">
        <v>4</v>
      </c>
      <c r="AY293" s="91">
        <v>198.16</v>
      </c>
      <c r="AZ293" s="91">
        <f t="shared" si="105"/>
        <v>-2</v>
      </c>
      <c r="BA293" s="95" t="s">
        <v>217</v>
      </c>
      <c r="BB293" s="91">
        <f>AY293*0.05</f>
        <v>9.908</v>
      </c>
      <c r="BC293" s="91">
        <v>14</v>
      </c>
      <c r="BD293" s="91">
        <v>17</v>
      </c>
      <c r="BE293" s="91">
        <v>19</v>
      </c>
      <c r="BF293" s="91">
        <v>531.4</v>
      </c>
      <c r="BG293" s="91">
        <f t="shared" si="106"/>
        <v>5</v>
      </c>
      <c r="BH293" s="95" t="s">
        <v>216</v>
      </c>
      <c r="BI293" s="91">
        <f>BF293*0.06</f>
        <v>31.884</v>
      </c>
      <c r="BJ293" s="91"/>
      <c r="BK293" s="101">
        <f t="shared" si="107"/>
        <v>324</v>
      </c>
      <c r="BL293" s="91"/>
    </row>
    <row r="294" s="159" customFormat="1" customHeight="1" spans="1:64">
      <c r="A294" s="91">
        <v>13022</v>
      </c>
      <c r="B294" s="91" t="s">
        <v>652</v>
      </c>
      <c r="C294" s="91">
        <v>101453</v>
      </c>
      <c r="D294" s="91" t="s">
        <v>252</v>
      </c>
      <c r="E294" s="91" t="s">
        <v>220</v>
      </c>
      <c r="F294" s="91">
        <v>64</v>
      </c>
      <c r="G294" s="91">
        <v>77</v>
      </c>
      <c r="H294" s="91">
        <v>107</v>
      </c>
      <c r="I294" s="91">
        <v>2361.75</v>
      </c>
      <c r="J294" s="91">
        <f t="shared" si="98"/>
        <v>43</v>
      </c>
      <c r="K294" s="95" t="s">
        <v>216</v>
      </c>
      <c r="L294" s="91">
        <f>I294*0.06</f>
        <v>141.705</v>
      </c>
      <c r="M294" s="91">
        <v>42</v>
      </c>
      <c r="N294" s="91">
        <v>50</v>
      </c>
      <c r="O294" s="91">
        <v>39</v>
      </c>
      <c r="P294" s="91">
        <v>1075.92</v>
      </c>
      <c r="Q294" s="91">
        <f t="shared" si="99"/>
        <v>-3</v>
      </c>
      <c r="R294" s="95" t="s">
        <v>217</v>
      </c>
      <c r="S294" s="91">
        <f t="shared" si="109"/>
        <v>53.796</v>
      </c>
      <c r="T294" s="91">
        <v>67</v>
      </c>
      <c r="U294" s="91">
        <v>80</v>
      </c>
      <c r="V294" s="91">
        <v>73</v>
      </c>
      <c r="W294" s="91">
        <v>5731.68</v>
      </c>
      <c r="X294" s="91">
        <f t="shared" si="100"/>
        <v>6</v>
      </c>
      <c r="Y294" s="95" t="s">
        <v>221</v>
      </c>
      <c r="Z294" s="91">
        <f>W294*0.05</f>
        <v>286.584</v>
      </c>
      <c r="AA294" s="91">
        <v>10</v>
      </c>
      <c r="AB294" s="91">
        <v>12</v>
      </c>
      <c r="AC294" s="91">
        <v>28</v>
      </c>
      <c r="AD294" s="91">
        <v>897</v>
      </c>
      <c r="AE294" s="91">
        <f t="shared" si="101"/>
        <v>18</v>
      </c>
      <c r="AF294" s="95" t="s">
        <v>216</v>
      </c>
      <c r="AG294" s="91">
        <f>AD294*0.08</f>
        <v>71.76</v>
      </c>
      <c r="AH294" s="91">
        <v>12</v>
      </c>
      <c r="AI294" s="91">
        <v>14</v>
      </c>
      <c r="AJ294" s="91">
        <v>0</v>
      </c>
      <c r="AK294" s="91">
        <v>0</v>
      </c>
      <c r="AL294" s="91">
        <f t="shared" si="102"/>
        <v>-12</v>
      </c>
      <c r="AM294" s="95" t="s">
        <v>217</v>
      </c>
      <c r="AN294" s="91">
        <f>AK294*0.05</f>
        <v>0</v>
      </c>
      <c r="AO294" s="91">
        <v>11</v>
      </c>
      <c r="AP294" s="91">
        <v>14</v>
      </c>
      <c r="AQ294" s="91">
        <v>29</v>
      </c>
      <c r="AR294" s="91">
        <v>495.21</v>
      </c>
      <c r="AS294" s="91">
        <f t="shared" si="104"/>
        <v>18</v>
      </c>
      <c r="AT294" s="95" t="s">
        <v>216</v>
      </c>
      <c r="AU294" s="91">
        <f>AR294*0.08</f>
        <v>39.6168</v>
      </c>
      <c r="AV294" s="91">
        <v>6</v>
      </c>
      <c r="AW294" s="91">
        <v>7</v>
      </c>
      <c r="AX294" s="91">
        <v>6</v>
      </c>
      <c r="AY294" s="91">
        <v>315.09</v>
      </c>
      <c r="AZ294" s="91">
        <f t="shared" si="105"/>
        <v>0</v>
      </c>
      <c r="BA294" s="95" t="s">
        <v>221</v>
      </c>
      <c r="BB294" s="91">
        <f>AY294*0.06</f>
        <v>18.9054</v>
      </c>
      <c r="BC294" s="91">
        <v>9</v>
      </c>
      <c r="BD294" s="91">
        <v>11</v>
      </c>
      <c r="BE294" s="91">
        <v>12</v>
      </c>
      <c r="BF294" s="91">
        <v>317.4</v>
      </c>
      <c r="BG294" s="91">
        <f t="shared" si="106"/>
        <v>3</v>
      </c>
      <c r="BH294" s="95" t="s">
        <v>216</v>
      </c>
      <c r="BI294" s="91">
        <f>BF294*0.06</f>
        <v>19.044</v>
      </c>
      <c r="BJ294" s="91"/>
      <c r="BK294" s="101">
        <f t="shared" si="107"/>
        <v>631</v>
      </c>
      <c r="BL294" s="91"/>
    </row>
    <row r="295" s="159" customFormat="1" customHeight="1" spans="1:64">
      <c r="A295" s="91">
        <v>13031</v>
      </c>
      <c r="B295" s="91" t="s">
        <v>653</v>
      </c>
      <c r="C295" s="91">
        <v>750</v>
      </c>
      <c r="D295" s="91" t="s">
        <v>238</v>
      </c>
      <c r="E295" s="91" t="s">
        <v>220</v>
      </c>
      <c r="F295" s="91">
        <v>52</v>
      </c>
      <c r="G295" s="91">
        <v>62</v>
      </c>
      <c r="H295" s="91">
        <v>32</v>
      </c>
      <c r="I295" s="91">
        <v>832.15</v>
      </c>
      <c r="J295" s="91">
        <f t="shared" si="98"/>
        <v>-20</v>
      </c>
      <c r="K295" s="95" t="s">
        <v>217</v>
      </c>
      <c r="L295" s="91">
        <f>I295*0.04</f>
        <v>33.286</v>
      </c>
      <c r="M295" s="91">
        <v>40</v>
      </c>
      <c r="N295" s="91">
        <v>48</v>
      </c>
      <c r="O295" s="91">
        <v>39</v>
      </c>
      <c r="P295" s="91">
        <v>2818.5</v>
      </c>
      <c r="Q295" s="91">
        <f t="shared" si="99"/>
        <v>-1</v>
      </c>
      <c r="R295" s="95" t="s">
        <v>217</v>
      </c>
      <c r="S295" s="91">
        <f t="shared" si="109"/>
        <v>140.925</v>
      </c>
      <c r="T295" s="91">
        <v>39</v>
      </c>
      <c r="U295" s="91">
        <v>49</v>
      </c>
      <c r="V295" s="91">
        <v>19</v>
      </c>
      <c r="W295" s="91">
        <v>1136.5</v>
      </c>
      <c r="X295" s="91">
        <f t="shared" si="100"/>
        <v>-20</v>
      </c>
      <c r="Y295" s="95" t="s">
        <v>217</v>
      </c>
      <c r="Z295" s="91">
        <f>W295*0.04</f>
        <v>45.46</v>
      </c>
      <c r="AA295" s="91">
        <v>14</v>
      </c>
      <c r="AB295" s="91">
        <v>16</v>
      </c>
      <c r="AC295" s="91">
        <v>2</v>
      </c>
      <c r="AD295" s="91">
        <v>62.77</v>
      </c>
      <c r="AE295" s="91">
        <f t="shared" si="101"/>
        <v>-12</v>
      </c>
      <c r="AF295" s="95" t="s">
        <v>217</v>
      </c>
      <c r="AG295" s="91">
        <f>AD295*0.05</f>
        <v>3.1385</v>
      </c>
      <c r="AH295" s="91">
        <v>10</v>
      </c>
      <c r="AI295" s="91">
        <v>12</v>
      </c>
      <c r="AJ295" s="91">
        <v>0</v>
      </c>
      <c r="AK295" s="91">
        <v>0</v>
      </c>
      <c r="AL295" s="91">
        <f t="shared" si="102"/>
        <v>-10</v>
      </c>
      <c r="AM295" s="95" t="s">
        <v>217</v>
      </c>
      <c r="AN295" s="91">
        <f>AK295*0.05</f>
        <v>0</v>
      </c>
      <c r="AO295" s="91">
        <v>12</v>
      </c>
      <c r="AP295" s="91">
        <v>14</v>
      </c>
      <c r="AQ295" s="91">
        <v>6</v>
      </c>
      <c r="AR295" s="91">
        <v>95.5</v>
      </c>
      <c r="AS295" s="91">
        <f t="shared" si="104"/>
        <v>-6</v>
      </c>
      <c r="AT295" s="95" t="s">
        <v>217</v>
      </c>
      <c r="AU295" s="91">
        <f>AR295*0.05</f>
        <v>4.775</v>
      </c>
      <c r="AV295" s="91">
        <v>4</v>
      </c>
      <c r="AW295" s="91">
        <v>3</v>
      </c>
      <c r="AX295" s="91">
        <v>2</v>
      </c>
      <c r="AY295" s="91">
        <v>146</v>
      </c>
      <c r="AZ295" s="91">
        <f t="shared" si="105"/>
        <v>-2</v>
      </c>
      <c r="BA295" s="95" t="s">
        <v>217</v>
      </c>
      <c r="BB295" s="91">
        <f>AY295*0.05</f>
        <v>7.3</v>
      </c>
      <c r="BC295" s="91">
        <v>10</v>
      </c>
      <c r="BD295" s="91">
        <v>12</v>
      </c>
      <c r="BE295" s="91">
        <v>5</v>
      </c>
      <c r="BF295" s="91">
        <v>150.4</v>
      </c>
      <c r="BG295" s="91">
        <f t="shared" si="106"/>
        <v>-5</v>
      </c>
      <c r="BH295" s="95" t="s">
        <v>217</v>
      </c>
      <c r="BI295" s="91">
        <f>BF295*0.04</f>
        <v>6.016</v>
      </c>
      <c r="BJ295" s="91">
        <f>BG295*1</f>
        <v>-5</v>
      </c>
      <c r="BK295" s="101">
        <f t="shared" si="107"/>
        <v>241</v>
      </c>
      <c r="BL295" s="91">
        <f>BJ295</f>
        <v>-5</v>
      </c>
    </row>
    <row r="296" s="159" customFormat="1" customHeight="1" spans="1:64">
      <c r="A296" s="91">
        <v>13039</v>
      </c>
      <c r="B296" s="91" t="s">
        <v>654</v>
      </c>
      <c r="C296" s="91">
        <v>745</v>
      </c>
      <c r="D296" s="91" t="s">
        <v>538</v>
      </c>
      <c r="E296" s="91" t="s">
        <v>497</v>
      </c>
      <c r="F296" s="91">
        <v>35</v>
      </c>
      <c r="G296" s="91">
        <v>40</v>
      </c>
      <c r="H296" s="91">
        <v>42</v>
      </c>
      <c r="I296" s="91">
        <v>975.84</v>
      </c>
      <c r="J296" s="91">
        <f t="shared" si="98"/>
        <v>7</v>
      </c>
      <c r="K296" s="95" t="s">
        <v>216</v>
      </c>
      <c r="L296" s="91">
        <f>I296*0.06</f>
        <v>58.5504</v>
      </c>
      <c r="M296" s="91">
        <v>35</v>
      </c>
      <c r="N296" s="91">
        <v>42</v>
      </c>
      <c r="O296" s="91">
        <v>22</v>
      </c>
      <c r="P296" s="91">
        <v>492.95</v>
      </c>
      <c r="Q296" s="91">
        <f t="shared" si="99"/>
        <v>-13</v>
      </c>
      <c r="R296" s="95" t="s">
        <v>217</v>
      </c>
      <c r="S296" s="91">
        <f t="shared" si="109"/>
        <v>24.6475</v>
      </c>
      <c r="T296" s="91">
        <v>45</v>
      </c>
      <c r="U296" s="91">
        <v>54</v>
      </c>
      <c r="V296" s="91">
        <v>16</v>
      </c>
      <c r="W296" s="91">
        <v>1562.65</v>
      </c>
      <c r="X296" s="91">
        <f t="shared" si="100"/>
        <v>-29</v>
      </c>
      <c r="Y296" s="95" t="s">
        <v>217</v>
      </c>
      <c r="Z296" s="91">
        <f>W296*0.04</f>
        <v>62.506</v>
      </c>
      <c r="AA296" s="91">
        <v>9</v>
      </c>
      <c r="AB296" s="91">
        <v>11</v>
      </c>
      <c r="AC296" s="91">
        <v>8</v>
      </c>
      <c r="AD296" s="91">
        <v>244.2</v>
      </c>
      <c r="AE296" s="91">
        <f t="shared" si="101"/>
        <v>-1</v>
      </c>
      <c r="AF296" s="95" t="s">
        <v>217</v>
      </c>
      <c r="AG296" s="91">
        <f>AD296*0.05</f>
        <v>12.21</v>
      </c>
      <c r="AH296" s="91">
        <v>12</v>
      </c>
      <c r="AI296" s="91">
        <v>14</v>
      </c>
      <c r="AJ296" s="91">
        <v>15</v>
      </c>
      <c r="AK296" s="91">
        <v>299</v>
      </c>
      <c r="AL296" s="91">
        <f t="shared" si="102"/>
        <v>3</v>
      </c>
      <c r="AM296" s="95" t="s">
        <v>216</v>
      </c>
      <c r="AN296" s="91">
        <f>AK296*0.07</f>
        <v>20.93</v>
      </c>
      <c r="AO296" s="91">
        <v>14</v>
      </c>
      <c r="AP296" s="91">
        <v>17</v>
      </c>
      <c r="AQ296" s="91">
        <v>4</v>
      </c>
      <c r="AR296" s="91">
        <v>44.48</v>
      </c>
      <c r="AS296" s="91">
        <f t="shared" si="104"/>
        <v>-10</v>
      </c>
      <c r="AT296" s="95" t="s">
        <v>217</v>
      </c>
      <c r="AU296" s="91">
        <f>AR296*0.05</f>
        <v>2.224</v>
      </c>
      <c r="AV296" s="91">
        <v>4</v>
      </c>
      <c r="AW296" s="91">
        <v>6</v>
      </c>
      <c r="AX296" s="91">
        <v>2</v>
      </c>
      <c r="AY296" s="91">
        <v>198</v>
      </c>
      <c r="AZ296" s="91">
        <f t="shared" si="105"/>
        <v>-2</v>
      </c>
      <c r="BA296" s="95" t="s">
        <v>217</v>
      </c>
      <c r="BB296" s="91">
        <f>AY296*0.05</f>
        <v>9.9</v>
      </c>
      <c r="BC296" s="91">
        <v>8</v>
      </c>
      <c r="BD296" s="91">
        <v>10</v>
      </c>
      <c r="BE296" s="91">
        <v>1</v>
      </c>
      <c r="BF296" s="91">
        <v>25.33</v>
      </c>
      <c r="BG296" s="91">
        <f t="shared" si="106"/>
        <v>-7</v>
      </c>
      <c r="BH296" s="95" t="s">
        <v>217</v>
      </c>
      <c r="BI296" s="91">
        <f>BF296*0.04</f>
        <v>1.0132</v>
      </c>
      <c r="BJ296" s="91">
        <f>BG296*1</f>
        <v>-7</v>
      </c>
      <c r="BK296" s="101">
        <f t="shared" si="107"/>
        <v>192</v>
      </c>
      <c r="BL296" s="91">
        <f>BJ296</f>
        <v>-7</v>
      </c>
    </row>
    <row r="297" s="159" customFormat="1" customHeight="1" spans="1:64">
      <c r="A297" s="91">
        <v>13052</v>
      </c>
      <c r="B297" s="91" t="s">
        <v>655</v>
      </c>
      <c r="C297" s="91">
        <v>581</v>
      </c>
      <c r="D297" s="91" t="s">
        <v>548</v>
      </c>
      <c r="E297" s="91" t="s">
        <v>220</v>
      </c>
      <c r="F297" s="91">
        <v>84</v>
      </c>
      <c r="G297" s="91">
        <v>101</v>
      </c>
      <c r="H297" s="91">
        <v>132</v>
      </c>
      <c r="I297" s="91">
        <v>3189.68</v>
      </c>
      <c r="J297" s="91">
        <f t="shared" si="98"/>
        <v>48</v>
      </c>
      <c r="K297" s="95" t="s">
        <v>216</v>
      </c>
      <c r="L297" s="91">
        <f>I297*0.06</f>
        <v>191.3808</v>
      </c>
      <c r="M297" s="91">
        <v>62</v>
      </c>
      <c r="N297" s="91">
        <v>74</v>
      </c>
      <c r="O297" s="91">
        <v>61</v>
      </c>
      <c r="P297" s="91">
        <v>2565.5</v>
      </c>
      <c r="Q297" s="91">
        <f t="shared" si="99"/>
        <v>-1</v>
      </c>
      <c r="R297" s="95" t="s">
        <v>217</v>
      </c>
      <c r="S297" s="91">
        <f t="shared" si="109"/>
        <v>128.275</v>
      </c>
      <c r="T297" s="91">
        <v>76</v>
      </c>
      <c r="U297" s="91">
        <v>91</v>
      </c>
      <c r="V297" s="91">
        <v>68</v>
      </c>
      <c r="W297" s="91">
        <v>6710.85</v>
      </c>
      <c r="X297" s="91">
        <f t="shared" si="100"/>
        <v>-8</v>
      </c>
      <c r="Y297" s="95" t="s">
        <v>217</v>
      </c>
      <c r="Z297" s="91">
        <f>W297*0.04</f>
        <v>268.434</v>
      </c>
      <c r="AA297" s="91">
        <v>19</v>
      </c>
      <c r="AB297" s="91">
        <v>23</v>
      </c>
      <c r="AC297" s="91">
        <v>18</v>
      </c>
      <c r="AD297" s="91">
        <v>587.6</v>
      </c>
      <c r="AE297" s="91">
        <f t="shared" si="101"/>
        <v>-1</v>
      </c>
      <c r="AF297" s="95" t="s">
        <v>217</v>
      </c>
      <c r="AG297" s="91">
        <f>AD297*0.05</f>
        <v>29.38</v>
      </c>
      <c r="AH297" s="91">
        <v>21</v>
      </c>
      <c r="AI297" s="91">
        <v>25</v>
      </c>
      <c r="AJ297" s="91">
        <v>10</v>
      </c>
      <c r="AK297" s="91">
        <v>149.5</v>
      </c>
      <c r="AL297" s="91">
        <f t="shared" si="102"/>
        <v>-11</v>
      </c>
      <c r="AM297" s="95" t="s">
        <v>217</v>
      </c>
      <c r="AN297" s="91">
        <f>AK297*0.05</f>
        <v>7.475</v>
      </c>
      <c r="AO297" s="91">
        <v>17</v>
      </c>
      <c r="AP297" s="91">
        <v>20</v>
      </c>
      <c r="AQ297" s="91">
        <v>12</v>
      </c>
      <c r="AR297" s="91">
        <v>167.5</v>
      </c>
      <c r="AS297" s="91">
        <f t="shared" si="104"/>
        <v>-5</v>
      </c>
      <c r="AT297" s="95" t="s">
        <v>217</v>
      </c>
      <c r="AU297" s="91">
        <f>AR297*0.05</f>
        <v>8.375</v>
      </c>
      <c r="AV297" s="91">
        <v>7</v>
      </c>
      <c r="AW297" s="91">
        <v>9</v>
      </c>
      <c r="AX297" s="91">
        <v>3</v>
      </c>
      <c r="AY297" s="91">
        <v>0.24</v>
      </c>
      <c r="AZ297" s="91">
        <f t="shared" si="105"/>
        <v>-4</v>
      </c>
      <c r="BA297" s="95" t="s">
        <v>217</v>
      </c>
      <c r="BB297" s="91">
        <f>AY297*0.05</f>
        <v>0.012</v>
      </c>
      <c r="BC297" s="91">
        <v>13</v>
      </c>
      <c r="BD297" s="91">
        <v>15</v>
      </c>
      <c r="BE297" s="91">
        <v>31</v>
      </c>
      <c r="BF297" s="91">
        <v>793.07</v>
      </c>
      <c r="BG297" s="91">
        <f t="shared" si="106"/>
        <v>18</v>
      </c>
      <c r="BH297" s="95" t="s">
        <v>216</v>
      </c>
      <c r="BI297" s="91">
        <f>BF297*0.06</f>
        <v>47.5842</v>
      </c>
      <c r="BJ297" s="91"/>
      <c r="BK297" s="101">
        <f t="shared" si="107"/>
        <v>681</v>
      </c>
      <c r="BL297" s="91"/>
    </row>
    <row r="298" s="159" customFormat="1" customHeight="1" spans="1:64">
      <c r="A298" s="91">
        <v>13061</v>
      </c>
      <c r="B298" s="91" t="s">
        <v>656</v>
      </c>
      <c r="C298" s="91">
        <v>114844</v>
      </c>
      <c r="D298" s="91" t="s">
        <v>657</v>
      </c>
      <c r="E298" s="91" t="s">
        <v>220</v>
      </c>
      <c r="F298" s="91">
        <v>28</v>
      </c>
      <c r="G298" s="91">
        <v>34</v>
      </c>
      <c r="H298" s="91">
        <v>6</v>
      </c>
      <c r="I298" s="91">
        <v>170.81</v>
      </c>
      <c r="J298" s="91">
        <f t="shared" si="98"/>
        <v>-22</v>
      </c>
      <c r="K298" s="95" t="s">
        <v>217</v>
      </c>
      <c r="L298" s="91">
        <f>I298*0.04</f>
        <v>6.8324</v>
      </c>
      <c r="M298" s="91">
        <v>26</v>
      </c>
      <c r="N298" s="91">
        <v>31</v>
      </c>
      <c r="O298" s="91">
        <v>26</v>
      </c>
      <c r="P298" s="91">
        <v>924.71</v>
      </c>
      <c r="Q298" s="91">
        <f t="shared" si="99"/>
        <v>0</v>
      </c>
      <c r="R298" s="95" t="s">
        <v>221</v>
      </c>
      <c r="S298" s="91">
        <f>P298*0.06</f>
        <v>55.4826</v>
      </c>
      <c r="T298" s="91">
        <v>42</v>
      </c>
      <c r="U298" s="91">
        <v>51</v>
      </c>
      <c r="V298" s="91">
        <v>2</v>
      </c>
      <c r="W298" s="91">
        <v>87.6</v>
      </c>
      <c r="X298" s="91">
        <f t="shared" si="100"/>
        <v>-40</v>
      </c>
      <c r="Y298" s="95" t="s">
        <v>217</v>
      </c>
      <c r="Z298" s="91">
        <f>W298*0.04</f>
        <v>3.504</v>
      </c>
      <c r="AA298" s="91">
        <v>5</v>
      </c>
      <c r="AB298" s="91">
        <v>6</v>
      </c>
      <c r="AC298" s="91">
        <v>1</v>
      </c>
      <c r="AD298" s="91">
        <v>43</v>
      </c>
      <c r="AE298" s="91">
        <f t="shared" si="101"/>
        <v>-4</v>
      </c>
      <c r="AF298" s="95" t="s">
        <v>217</v>
      </c>
      <c r="AG298" s="91">
        <f>AD298*0.05</f>
        <v>2.15</v>
      </c>
      <c r="AH298" s="91">
        <v>15</v>
      </c>
      <c r="AI298" s="91">
        <v>17</v>
      </c>
      <c r="AJ298" s="91">
        <v>7</v>
      </c>
      <c r="AK298" s="91">
        <v>149.5</v>
      </c>
      <c r="AL298" s="91">
        <f t="shared" si="102"/>
        <v>-8</v>
      </c>
      <c r="AM298" s="95" t="s">
        <v>217</v>
      </c>
      <c r="AN298" s="91">
        <f>AK298*0.05</f>
        <v>7.475</v>
      </c>
      <c r="AO298" s="91">
        <v>14</v>
      </c>
      <c r="AP298" s="91">
        <v>14</v>
      </c>
      <c r="AQ298" s="91">
        <v>2</v>
      </c>
      <c r="AR298" s="91">
        <v>31.5</v>
      </c>
      <c r="AS298" s="91">
        <f t="shared" si="104"/>
        <v>-12</v>
      </c>
      <c r="AT298" s="95" t="s">
        <v>217</v>
      </c>
      <c r="AU298" s="91">
        <f>AR298*0.05</f>
        <v>1.575</v>
      </c>
      <c r="AV298" s="91">
        <v>5</v>
      </c>
      <c r="AW298" s="91">
        <v>6</v>
      </c>
      <c r="AX298" s="91">
        <v>0</v>
      </c>
      <c r="AY298" s="91">
        <v>0</v>
      </c>
      <c r="AZ298" s="91">
        <f t="shared" si="105"/>
        <v>-5</v>
      </c>
      <c r="BA298" s="95" t="s">
        <v>217</v>
      </c>
      <c r="BB298" s="91">
        <f>AY298*0.05</f>
        <v>0</v>
      </c>
      <c r="BC298" s="91">
        <v>12</v>
      </c>
      <c r="BD298" s="91">
        <v>14</v>
      </c>
      <c r="BE298" s="91">
        <v>4</v>
      </c>
      <c r="BF298" s="91">
        <v>102.3</v>
      </c>
      <c r="BG298" s="91">
        <f t="shared" si="106"/>
        <v>-8</v>
      </c>
      <c r="BH298" s="95" t="s">
        <v>217</v>
      </c>
      <c r="BI298" s="91">
        <f>BF298*0.04</f>
        <v>4.092</v>
      </c>
      <c r="BJ298" s="91">
        <f>BG298*1</f>
        <v>-8</v>
      </c>
      <c r="BK298" s="101">
        <f t="shared" si="107"/>
        <v>81</v>
      </c>
      <c r="BL298" s="91">
        <f>BJ298</f>
        <v>-8</v>
      </c>
    </row>
    <row r="299" s="159" customFormat="1" customHeight="1" spans="1:64">
      <c r="A299" s="91">
        <v>12255</v>
      </c>
      <c r="B299" s="91" t="s">
        <v>658</v>
      </c>
      <c r="C299" s="91">
        <v>108277</v>
      </c>
      <c r="D299" s="91" t="s">
        <v>590</v>
      </c>
      <c r="E299" s="91" t="s">
        <v>215</v>
      </c>
      <c r="F299" s="91">
        <v>28</v>
      </c>
      <c r="G299" s="91">
        <v>35</v>
      </c>
      <c r="H299" s="91">
        <v>26</v>
      </c>
      <c r="I299" s="91">
        <v>600.33</v>
      </c>
      <c r="J299" s="91">
        <f t="shared" si="98"/>
        <v>-2</v>
      </c>
      <c r="K299" s="95" t="s">
        <v>217</v>
      </c>
      <c r="L299" s="91">
        <f>I299*0.04</f>
        <v>24.0132</v>
      </c>
      <c r="M299" s="91">
        <v>14</v>
      </c>
      <c r="N299" s="91">
        <v>17</v>
      </c>
      <c r="O299" s="91">
        <v>19</v>
      </c>
      <c r="P299" s="91">
        <v>637.13</v>
      </c>
      <c r="Q299" s="91">
        <f t="shared" si="99"/>
        <v>5</v>
      </c>
      <c r="R299" s="95" t="s">
        <v>216</v>
      </c>
      <c r="S299" s="91">
        <f>P299*0.07</f>
        <v>44.5991</v>
      </c>
      <c r="T299" s="91">
        <v>17</v>
      </c>
      <c r="U299" s="91">
        <v>21</v>
      </c>
      <c r="V299" s="91">
        <v>21</v>
      </c>
      <c r="W299" s="91">
        <v>2208.8</v>
      </c>
      <c r="X299" s="91">
        <f t="shared" si="100"/>
        <v>4</v>
      </c>
      <c r="Y299" s="95" t="s">
        <v>216</v>
      </c>
      <c r="Z299" s="91">
        <f>W299*0.06</f>
        <v>132.528</v>
      </c>
      <c r="AA299" s="91">
        <v>8</v>
      </c>
      <c r="AB299" s="91">
        <v>10</v>
      </c>
      <c r="AC299" s="91">
        <v>10</v>
      </c>
      <c r="AD299" s="91">
        <v>314.79</v>
      </c>
      <c r="AE299" s="91">
        <f t="shared" si="101"/>
        <v>2</v>
      </c>
      <c r="AF299" s="95" t="s">
        <v>216</v>
      </c>
      <c r="AG299" s="91">
        <f>AD299*0.08</f>
        <v>25.1832</v>
      </c>
      <c r="AH299" s="91">
        <v>10</v>
      </c>
      <c r="AI299" s="91">
        <v>12</v>
      </c>
      <c r="AJ299" s="91">
        <v>4</v>
      </c>
      <c r="AK299" s="91">
        <v>89.7</v>
      </c>
      <c r="AL299" s="91">
        <f t="shared" si="102"/>
        <v>-6</v>
      </c>
      <c r="AM299" s="95" t="s">
        <v>217</v>
      </c>
      <c r="AN299" s="91">
        <f>AK299*0.05</f>
        <v>4.485</v>
      </c>
      <c r="AO299" s="91">
        <v>12</v>
      </c>
      <c r="AP299" s="91">
        <v>14</v>
      </c>
      <c r="AQ299" s="91">
        <v>13</v>
      </c>
      <c r="AR299" s="91">
        <v>223.77</v>
      </c>
      <c r="AS299" s="91">
        <f t="shared" si="104"/>
        <v>1</v>
      </c>
      <c r="AT299" s="95" t="s">
        <v>221</v>
      </c>
      <c r="AU299" s="91">
        <f>AR299*0.06</f>
        <v>13.4262</v>
      </c>
      <c r="AV299" s="91">
        <v>3</v>
      </c>
      <c r="AW299" s="91">
        <v>4</v>
      </c>
      <c r="AX299" s="91">
        <v>5</v>
      </c>
      <c r="AY299" s="91">
        <v>456.84</v>
      </c>
      <c r="AZ299" s="91">
        <f t="shared" si="105"/>
        <v>2</v>
      </c>
      <c r="BA299" s="95" t="s">
        <v>216</v>
      </c>
      <c r="BB299" s="91">
        <f>AY299*0.07</f>
        <v>31.9788</v>
      </c>
      <c r="BC299" s="91">
        <v>7</v>
      </c>
      <c r="BD299" s="91">
        <v>8</v>
      </c>
      <c r="BE299" s="91">
        <v>3</v>
      </c>
      <c r="BF299" s="91">
        <v>75.6</v>
      </c>
      <c r="BG299" s="91">
        <f t="shared" si="106"/>
        <v>-4</v>
      </c>
      <c r="BH299" s="95" t="s">
        <v>217</v>
      </c>
      <c r="BI299" s="91">
        <f>BF299*0.04</f>
        <v>3.024</v>
      </c>
      <c r="BJ299" s="91">
        <f>BG299*1</f>
        <v>-4</v>
      </c>
      <c r="BK299" s="101">
        <f t="shared" si="107"/>
        <v>279</v>
      </c>
      <c r="BL299" s="91">
        <f>BJ299</f>
        <v>-4</v>
      </c>
    </row>
    <row r="300" s="159" customFormat="1" customHeight="1" spans="1:64">
      <c r="A300" s="91">
        <v>12254</v>
      </c>
      <c r="B300" s="91" t="s">
        <v>659</v>
      </c>
      <c r="C300" s="91">
        <v>750</v>
      </c>
      <c r="D300" s="91" t="s">
        <v>238</v>
      </c>
      <c r="E300" s="91" t="s">
        <v>220</v>
      </c>
      <c r="F300" s="91">
        <v>64</v>
      </c>
      <c r="G300" s="91">
        <v>77</v>
      </c>
      <c r="H300" s="91">
        <v>120</v>
      </c>
      <c r="I300" s="91">
        <v>3260.73</v>
      </c>
      <c r="J300" s="91">
        <f t="shared" si="98"/>
        <v>56</v>
      </c>
      <c r="K300" s="95" t="s">
        <v>216</v>
      </c>
      <c r="L300" s="91">
        <f>I300*0.06</f>
        <v>195.6438</v>
      </c>
      <c r="M300" s="91">
        <v>50</v>
      </c>
      <c r="N300" s="91">
        <v>60</v>
      </c>
      <c r="O300" s="91">
        <v>32</v>
      </c>
      <c r="P300" s="91">
        <v>1870.99</v>
      </c>
      <c r="Q300" s="91">
        <f t="shared" si="99"/>
        <v>-18</v>
      </c>
      <c r="R300" s="95" t="s">
        <v>217</v>
      </c>
      <c r="S300" s="91">
        <f>P300*0.05</f>
        <v>93.5495</v>
      </c>
      <c r="T300" s="91">
        <v>51</v>
      </c>
      <c r="U300" s="91">
        <v>61</v>
      </c>
      <c r="V300" s="91">
        <v>73</v>
      </c>
      <c r="W300" s="91">
        <v>6092.08</v>
      </c>
      <c r="X300" s="91">
        <f t="shared" si="100"/>
        <v>22</v>
      </c>
      <c r="Y300" s="95" t="s">
        <v>216</v>
      </c>
      <c r="Z300" s="91">
        <f>W300*0.06</f>
        <v>365.5248</v>
      </c>
      <c r="AA300" s="91">
        <v>16</v>
      </c>
      <c r="AB300" s="91">
        <v>19</v>
      </c>
      <c r="AC300" s="91">
        <v>8</v>
      </c>
      <c r="AD300" s="91">
        <v>293</v>
      </c>
      <c r="AE300" s="91">
        <f t="shared" si="101"/>
        <v>-8</v>
      </c>
      <c r="AF300" s="95" t="s">
        <v>217</v>
      </c>
      <c r="AG300" s="91">
        <f>AD300*0.05</f>
        <v>14.65</v>
      </c>
      <c r="AH300" s="91">
        <v>12</v>
      </c>
      <c r="AI300" s="91">
        <v>14</v>
      </c>
      <c r="AJ300" s="91">
        <v>0</v>
      </c>
      <c r="AK300" s="91">
        <v>0</v>
      </c>
      <c r="AL300" s="91">
        <f t="shared" si="102"/>
        <v>-12</v>
      </c>
      <c r="AM300" s="95" t="s">
        <v>217</v>
      </c>
      <c r="AN300" s="91">
        <f>AK300*0.05</f>
        <v>0</v>
      </c>
      <c r="AO300" s="91">
        <v>14</v>
      </c>
      <c r="AP300" s="91">
        <v>17</v>
      </c>
      <c r="AQ300" s="91">
        <v>31</v>
      </c>
      <c r="AR300" s="91">
        <v>455.78</v>
      </c>
      <c r="AS300" s="91">
        <f t="shared" si="104"/>
        <v>17</v>
      </c>
      <c r="AT300" s="95" t="s">
        <v>216</v>
      </c>
      <c r="AU300" s="91">
        <f>AR300*0.08</f>
        <v>36.4624</v>
      </c>
      <c r="AV300" s="91">
        <v>4</v>
      </c>
      <c r="AW300" s="91">
        <v>4</v>
      </c>
      <c r="AX300" s="91">
        <v>1</v>
      </c>
      <c r="AY300" s="91">
        <v>0.08</v>
      </c>
      <c r="AZ300" s="91">
        <f t="shared" si="105"/>
        <v>-3</v>
      </c>
      <c r="BA300" s="95" t="s">
        <v>217</v>
      </c>
      <c r="BB300" s="91">
        <f>AY300*0.05</f>
        <v>0.004</v>
      </c>
      <c r="BC300" s="91">
        <v>13</v>
      </c>
      <c r="BD300" s="91">
        <v>14</v>
      </c>
      <c r="BE300" s="91">
        <v>15</v>
      </c>
      <c r="BF300" s="91">
        <v>381.84</v>
      </c>
      <c r="BG300" s="91">
        <f t="shared" si="106"/>
        <v>2</v>
      </c>
      <c r="BH300" s="95" t="s">
        <v>216</v>
      </c>
      <c r="BI300" s="91">
        <f>BF300*0.06</f>
        <v>22.9104</v>
      </c>
      <c r="BJ300" s="91"/>
      <c r="BK300" s="101">
        <f t="shared" si="107"/>
        <v>729</v>
      </c>
      <c r="BL300" s="91"/>
    </row>
    <row r="301" s="159" customFormat="1" customHeight="1" spans="1:64">
      <c r="A301" s="91">
        <v>12470</v>
      </c>
      <c r="B301" s="91" t="s">
        <v>660</v>
      </c>
      <c r="C301" s="91">
        <v>307</v>
      </c>
      <c r="D301" s="91" t="s">
        <v>250</v>
      </c>
      <c r="E301" s="91" t="s">
        <v>220</v>
      </c>
      <c r="F301" s="91"/>
      <c r="G301" s="91"/>
      <c r="H301" s="91">
        <v>8</v>
      </c>
      <c r="I301" s="91">
        <v>198.02</v>
      </c>
      <c r="J301" s="91">
        <f t="shared" si="98"/>
        <v>8</v>
      </c>
      <c r="K301" s="95" t="s">
        <v>227</v>
      </c>
      <c r="L301" s="91">
        <f>I301*0.04</f>
        <v>7.9208</v>
      </c>
      <c r="M301" s="91"/>
      <c r="N301" s="91"/>
      <c r="O301" s="91">
        <v>5</v>
      </c>
      <c r="P301" s="91">
        <v>184</v>
      </c>
      <c r="Q301" s="91">
        <f t="shared" si="99"/>
        <v>5</v>
      </c>
      <c r="R301" s="95" t="s">
        <v>227</v>
      </c>
      <c r="S301" s="91">
        <f>P301*0.05</f>
        <v>9.2</v>
      </c>
      <c r="T301" s="91"/>
      <c r="U301" s="91"/>
      <c r="V301" s="91">
        <v>0</v>
      </c>
      <c r="W301" s="91">
        <v>0</v>
      </c>
      <c r="X301" s="91">
        <f t="shared" si="100"/>
        <v>0</v>
      </c>
      <c r="Y301" s="95" t="s">
        <v>227</v>
      </c>
      <c r="Z301" s="91">
        <f>W301*0.04</f>
        <v>0</v>
      </c>
      <c r="AA301" s="91"/>
      <c r="AB301" s="91"/>
      <c r="AC301" s="91">
        <v>0</v>
      </c>
      <c r="AD301" s="91">
        <v>0</v>
      </c>
      <c r="AE301" s="91">
        <f t="shared" si="101"/>
        <v>0</v>
      </c>
      <c r="AF301" s="95" t="s">
        <v>227</v>
      </c>
      <c r="AG301" s="91">
        <f>AD301*0.05</f>
        <v>0</v>
      </c>
      <c r="AH301" s="91"/>
      <c r="AI301" s="91"/>
      <c r="AJ301" s="91">
        <v>1</v>
      </c>
      <c r="AK301" s="91">
        <v>29.9</v>
      </c>
      <c r="AL301" s="91">
        <f t="shared" si="102"/>
        <v>1</v>
      </c>
      <c r="AM301" s="95" t="s">
        <v>227</v>
      </c>
      <c r="AN301" s="91">
        <f>AK301*0.05</f>
        <v>1.495</v>
      </c>
      <c r="AO301" s="91"/>
      <c r="AP301" s="91"/>
      <c r="AQ301" s="91">
        <v>0</v>
      </c>
      <c r="AR301" s="91">
        <v>0</v>
      </c>
      <c r="AS301" s="91">
        <f t="shared" si="104"/>
        <v>0</v>
      </c>
      <c r="AT301" s="95" t="s">
        <v>227</v>
      </c>
      <c r="AU301" s="91">
        <f>AR301*0.05</f>
        <v>0</v>
      </c>
      <c r="AV301" s="91"/>
      <c r="AW301" s="91"/>
      <c r="AX301" s="91">
        <v>0</v>
      </c>
      <c r="AY301" s="91">
        <v>0</v>
      </c>
      <c r="AZ301" s="91">
        <f t="shared" si="105"/>
        <v>0</v>
      </c>
      <c r="BA301" s="95" t="s">
        <v>227</v>
      </c>
      <c r="BB301" s="91">
        <f>AY301*0.05</f>
        <v>0</v>
      </c>
      <c r="BC301" s="91"/>
      <c r="BD301" s="91"/>
      <c r="BE301" s="91">
        <v>1</v>
      </c>
      <c r="BF301" s="91">
        <v>29.8</v>
      </c>
      <c r="BG301" s="91">
        <f t="shared" si="106"/>
        <v>1</v>
      </c>
      <c r="BH301" s="95" t="s">
        <v>227</v>
      </c>
      <c r="BI301" s="91">
        <f>BF301*0.04</f>
        <v>1.192</v>
      </c>
      <c r="BJ301" s="91"/>
      <c r="BK301" s="101">
        <f t="shared" si="107"/>
        <v>20</v>
      </c>
      <c r="BL301" s="91"/>
    </row>
    <row r="302" s="159" customFormat="1" customHeight="1" spans="1:64">
      <c r="A302" s="91">
        <v>12535</v>
      </c>
      <c r="B302" s="91" t="s">
        <v>661</v>
      </c>
      <c r="C302" s="91">
        <v>341</v>
      </c>
      <c r="D302" s="91" t="s">
        <v>226</v>
      </c>
      <c r="E302" s="91" t="s">
        <v>220</v>
      </c>
      <c r="F302" s="91">
        <v>27</v>
      </c>
      <c r="G302" s="91">
        <v>33</v>
      </c>
      <c r="H302" s="91">
        <v>72</v>
      </c>
      <c r="I302" s="91">
        <v>1784.6</v>
      </c>
      <c r="J302" s="91">
        <f t="shared" si="98"/>
        <v>45</v>
      </c>
      <c r="K302" s="95" t="s">
        <v>216</v>
      </c>
      <c r="L302" s="91">
        <f>I302*0.06</f>
        <v>107.076</v>
      </c>
      <c r="M302" s="91">
        <v>30</v>
      </c>
      <c r="N302" s="91">
        <v>35</v>
      </c>
      <c r="O302" s="91">
        <v>33</v>
      </c>
      <c r="P302" s="91">
        <v>1087.02</v>
      </c>
      <c r="Q302" s="91">
        <f t="shared" si="99"/>
        <v>3</v>
      </c>
      <c r="R302" s="95" t="s">
        <v>221</v>
      </c>
      <c r="S302" s="91">
        <f>P302*0.06</f>
        <v>65.2212</v>
      </c>
      <c r="T302" s="91">
        <v>35</v>
      </c>
      <c r="U302" s="91">
        <v>42</v>
      </c>
      <c r="V302" s="91">
        <v>8</v>
      </c>
      <c r="W302" s="91">
        <v>473.66</v>
      </c>
      <c r="X302" s="91">
        <f t="shared" si="100"/>
        <v>-27</v>
      </c>
      <c r="Y302" s="95" t="s">
        <v>217</v>
      </c>
      <c r="Z302" s="91">
        <f t="shared" ref="Z302:Z309" si="110">W302*0.04</f>
        <v>18.9464</v>
      </c>
      <c r="AA302" s="91">
        <v>8</v>
      </c>
      <c r="AB302" s="91">
        <v>10</v>
      </c>
      <c r="AC302" s="91">
        <v>10</v>
      </c>
      <c r="AD302" s="91">
        <v>371</v>
      </c>
      <c r="AE302" s="91">
        <f t="shared" si="101"/>
        <v>2</v>
      </c>
      <c r="AF302" s="95" t="s">
        <v>216</v>
      </c>
      <c r="AG302" s="91">
        <f>AD302*0.08</f>
        <v>29.68</v>
      </c>
      <c r="AH302" s="91">
        <v>11</v>
      </c>
      <c r="AI302" s="91">
        <v>14</v>
      </c>
      <c r="AJ302" s="91">
        <v>0</v>
      </c>
      <c r="AK302" s="91">
        <v>0</v>
      </c>
      <c r="AL302" s="91">
        <f t="shared" si="102"/>
        <v>-11</v>
      </c>
      <c r="AM302" s="95" t="s">
        <v>217</v>
      </c>
      <c r="AN302" s="91">
        <f t="shared" ref="AN302:AN310" si="111">AK302*0.05</f>
        <v>0</v>
      </c>
      <c r="AO302" s="91">
        <v>11</v>
      </c>
      <c r="AP302" s="91">
        <v>13</v>
      </c>
      <c r="AQ302" s="91">
        <v>12</v>
      </c>
      <c r="AR302" s="91">
        <v>231.91</v>
      </c>
      <c r="AS302" s="91">
        <f t="shared" si="104"/>
        <v>1</v>
      </c>
      <c r="AT302" s="95" t="s">
        <v>221</v>
      </c>
      <c r="AU302" s="91">
        <f>AR302*0.06</f>
        <v>13.9146</v>
      </c>
      <c r="AV302" s="91">
        <v>3</v>
      </c>
      <c r="AW302" s="91">
        <v>4</v>
      </c>
      <c r="AX302" s="91">
        <v>0</v>
      </c>
      <c r="AY302" s="91">
        <v>0</v>
      </c>
      <c r="AZ302" s="91">
        <f t="shared" si="105"/>
        <v>-3</v>
      </c>
      <c r="BA302" s="95" t="s">
        <v>217</v>
      </c>
      <c r="BB302" s="91">
        <f t="shared" ref="BB302:BB307" si="112">AY302*0.05</f>
        <v>0</v>
      </c>
      <c r="BC302" s="91">
        <v>8</v>
      </c>
      <c r="BD302" s="91">
        <v>9</v>
      </c>
      <c r="BE302" s="91">
        <v>1</v>
      </c>
      <c r="BF302" s="91">
        <v>32.5</v>
      </c>
      <c r="BG302" s="91">
        <f t="shared" si="106"/>
        <v>-7</v>
      </c>
      <c r="BH302" s="95" t="s">
        <v>217</v>
      </c>
      <c r="BI302" s="91">
        <f>BF302*0.04</f>
        <v>1.3</v>
      </c>
      <c r="BJ302" s="91">
        <f>BG302*1</f>
        <v>-7</v>
      </c>
      <c r="BK302" s="101">
        <f t="shared" si="107"/>
        <v>236</v>
      </c>
      <c r="BL302" s="91">
        <f>BJ302</f>
        <v>-7</v>
      </c>
    </row>
    <row r="303" s="159" customFormat="1" customHeight="1" spans="1:64">
      <c r="A303" s="91">
        <v>12528</v>
      </c>
      <c r="B303" s="91" t="s">
        <v>662</v>
      </c>
      <c r="C303" s="91">
        <v>347</v>
      </c>
      <c r="D303" s="91" t="s">
        <v>414</v>
      </c>
      <c r="E303" s="91" t="s">
        <v>220</v>
      </c>
      <c r="F303" s="91">
        <v>29</v>
      </c>
      <c r="G303" s="91">
        <v>35</v>
      </c>
      <c r="H303" s="91">
        <v>37</v>
      </c>
      <c r="I303" s="91">
        <v>949.82</v>
      </c>
      <c r="J303" s="91">
        <f t="shared" si="98"/>
        <v>8</v>
      </c>
      <c r="K303" s="95" t="s">
        <v>216</v>
      </c>
      <c r="L303" s="91">
        <f>I303*0.06</f>
        <v>56.9892</v>
      </c>
      <c r="M303" s="91">
        <v>18</v>
      </c>
      <c r="N303" s="91">
        <v>22</v>
      </c>
      <c r="O303" s="91">
        <v>13</v>
      </c>
      <c r="P303" s="91">
        <v>941</v>
      </c>
      <c r="Q303" s="91">
        <f t="shared" si="99"/>
        <v>-5</v>
      </c>
      <c r="R303" s="95" t="s">
        <v>217</v>
      </c>
      <c r="S303" s="91">
        <f>P303*0.05</f>
        <v>47.05</v>
      </c>
      <c r="T303" s="91">
        <v>27</v>
      </c>
      <c r="U303" s="91">
        <v>35</v>
      </c>
      <c r="V303" s="91">
        <v>18</v>
      </c>
      <c r="W303" s="91">
        <v>1632.07</v>
      </c>
      <c r="X303" s="91">
        <f t="shared" si="100"/>
        <v>-9</v>
      </c>
      <c r="Y303" s="95" t="s">
        <v>217</v>
      </c>
      <c r="Z303" s="91">
        <f t="shared" si="110"/>
        <v>65.2828</v>
      </c>
      <c r="AA303" s="91">
        <v>8</v>
      </c>
      <c r="AB303" s="91">
        <v>9</v>
      </c>
      <c r="AC303" s="91">
        <v>5</v>
      </c>
      <c r="AD303" s="91">
        <v>203</v>
      </c>
      <c r="AE303" s="91">
        <f t="shared" si="101"/>
        <v>-3</v>
      </c>
      <c r="AF303" s="95" t="s">
        <v>217</v>
      </c>
      <c r="AG303" s="91">
        <f>AD303*0.05</f>
        <v>10.15</v>
      </c>
      <c r="AH303" s="91">
        <v>9</v>
      </c>
      <c r="AI303" s="91">
        <v>12</v>
      </c>
      <c r="AJ303" s="91">
        <v>0</v>
      </c>
      <c r="AK303" s="91">
        <v>0</v>
      </c>
      <c r="AL303" s="91">
        <f t="shared" si="102"/>
        <v>-9</v>
      </c>
      <c r="AM303" s="95" t="s">
        <v>217</v>
      </c>
      <c r="AN303" s="91">
        <f t="shared" si="111"/>
        <v>0</v>
      </c>
      <c r="AO303" s="91">
        <v>12</v>
      </c>
      <c r="AP303" s="91">
        <v>15</v>
      </c>
      <c r="AQ303" s="91">
        <v>3</v>
      </c>
      <c r="AR303" s="91">
        <v>33.68</v>
      </c>
      <c r="AS303" s="91">
        <f t="shared" si="104"/>
        <v>-9</v>
      </c>
      <c r="AT303" s="95" t="s">
        <v>217</v>
      </c>
      <c r="AU303" s="91">
        <f>AR303*0.05</f>
        <v>1.684</v>
      </c>
      <c r="AV303" s="91">
        <v>4</v>
      </c>
      <c r="AW303" s="91">
        <v>4</v>
      </c>
      <c r="AX303" s="91">
        <v>0</v>
      </c>
      <c r="AY303" s="91">
        <v>0</v>
      </c>
      <c r="AZ303" s="91">
        <f t="shared" si="105"/>
        <v>-4</v>
      </c>
      <c r="BA303" s="95" t="s">
        <v>217</v>
      </c>
      <c r="BB303" s="91">
        <f t="shared" si="112"/>
        <v>0</v>
      </c>
      <c r="BC303" s="91">
        <v>7</v>
      </c>
      <c r="BD303" s="91">
        <v>8</v>
      </c>
      <c r="BE303" s="91">
        <v>15</v>
      </c>
      <c r="BF303" s="91">
        <v>402.26</v>
      </c>
      <c r="BG303" s="91">
        <f t="shared" si="106"/>
        <v>8</v>
      </c>
      <c r="BH303" s="95" t="s">
        <v>216</v>
      </c>
      <c r="BI303" s="91">
        <f>BF303*0.06</f>
        <v>24.1356</v>
      </c>
      <c r="BJ303" s="91"/>
      <c r="BK303" s="101">
        <f t="shared" si="107"/>
        <v>205</v>
      </c>
      <c r="BL303" s="91"/>
    </row>
    <row r="304" s="159" customFormat="1" customHeight="1" spans="1:64">
      <c r="A304" s="91">
        <v>12534</v>
      </c>
      <c r="B304" s="91" t="s">
        <v>663</v>
      </c>
      <c r="C304" s="91">
        <v>102564</v>
      </c>
      <c r="D304" s="91" t="s">
        <v>418</v>
      </c>
      <c r="E304" s="91" t="s">
        <v>220</v>
      </c>
      <c r="F304" s="91">
        <v>32</v>
      </c>
      <c r="G304" s="91">
        <v>38</v>
      </c>
      <c r="H304" s="91">
        <v>49</v>
      </c>
      <c r="I304" s="91">
        <v>1287.55</v>
      </c>
      <c r="J304" s="91">
        <f t="shared" si="98"/>
        <v>17</v>
      </c>
      <c r="K304" s="95" t="s">
        <v>216</v>
      </c>
      <c r="L304" s="91">
        <f>I304*0.06</f>
        <v>77.253</v>
      </c>
      <c r="M304" s="91">
        <v>26</v>
      </c>
      <c r="N304" s="91">
        <v>31</v>
      </c>
      <c r="O304" s="91">
        <v>10</v>
      </c>
      <c r="P304" s="91">
        <v>335.94</v>
      </c>
      <c r="Q304" s="91">
        <f t="shared" si="99"/>
        <v>-16</v>
      </c>
      <c r="R304" s="95" t="s">
        <v>217</v>
      </c>
      <c r="S304" s="91">
        <f>P304*0.05</f>
        <v>16.797</v>
      </c>
      <c r="T304" s="91">
        <v>40</v>
      </c>
      <c r="U304" s="91">
        <v>48</v>
      </c>
      <c r="V304" s="91">
        <v>25</v>
      </c>
      <c r="W304" s="91">
        <v>2746.99</v>
      </c>
      <c r="X304" s="91">
        <f t="shared" si="100"/>
        <v>-15</v>
      </c>
      <c r="Y304" s="95" t="s">
        <v>217</v>
      </c>
      <c r="Z304" s="91">
        <f t="shared" si="110"/>
        <v>109.8796</v>
      </c>
      <c r="AA304" s="91">
        <v>9</v>
      </c>
      <c r="AB304" s="91">
        <v>11</v>
      </c>
      <c r="AC304" s="91">
        <v>6</v>
      </c>
      <c r="AD304" s="91">
        <v>199</v>
      </c>
      <c r="AE304" s="91">
        <f t="shared" si="101"/>
        <v>-3</v>
      </c>
      <c r="AF304" s="95" t="s">
        <v>217</v>
      </c>
      <c r="AG304" s="91">
        <f>AD304*0.05</f>
        <v>9.95</v>
      </c>
      <c r="AH304" s="91">
        <v>11</v>
      </c>
      <c r="AI304" s="91">
        <v>13</v>
      </c>
      <c r="AJ304" s="91">
        <v>0</v>
      </c>
      <c r="AK304" s="91">
        <v>0</v>
      </c>
      <c r="AL304" s="91">
        <f t="shared" si="102"/>
        <v>-11</v>
      </c>
      <c r="AM304" s="95" t="s">
        <v>217</v>
      </c>
      <c r="AN304" s="91">
        <f t="shared" si="111"/>
        <v>0</v>
      </c>
      <c r="AO304" s="91">
        <v>13</v>
      </c>
      <c r="AP304" s="91">
        <v>16</v>
      </c>
      <c r="AQ304" s="91">
        <v>15</v>
      </c>
      <c r="AR304" s="91">
        <v>260.54</v>
      </c>
      <c r="AS304" s="91">
        <f t="shared" si="104"/>
        <v>2</v>
      </c>
      <c r="AT304" s="95" t="s">
        <v>221</v>
      </c>
      <c r="AU304" s="91">
        <f>AR304*0.06</f>
        <v>15.6324</v>
      </c>
      <c r="AV304" s="91">
        <v>4</v>
      </c>
      <c r="AW304" s="91">
        <v>5</v>
      </c>
      <c r="AX304" s="91">
        <v>0</v>
      </c>
      <c r="AY304" s="91">
        <v>0</v>
      </c>
      <c r="AZ304" s="91">
        <f t="shared" si="105"/>
        <v>-4</v>
      </c>
      <c r="BA304" s="95" t="s">
        <v>217</v>
      </c>
      <c r="BB304" s="91">
        <f t="shared" si="112"/>
        <v>0</v>
      </c>
      <c r="BC304" s="91">
        <v>8</v>
      </c>
      <c r="BD304" s="91">
        <v>10</v>
      </c>
      <c r="BE304" s="91">
        <v>7</v>
      </c>
      <c r="BF304" s="91">
        <v>205.72</v>
      </c>
      <c r="BG304" s="91">
        <f t="shared" si="106"/>
        <v>-1</v>
      </c>
      <c r="BH304" s="95" t="s">
        <v>217</v>
      </c>
      <c r="BI304" s="91">
        <f>BF304*0.04</f>
        <v>8.2288</v>
      </c>
      <c r="BJ304" s="91">
        <f>BG304*1</f>
        <v>-1</v>
      </c>
      <c r="BK304" s="101">
        <f t="shared" si="107"/>
        <v>238</v>
      </c>
      <c r="BL304" s="91">
        <f>BJ304</f>
        <v>-1</v>
      </c>
    </row>
    <row r="305" s="159" customFormat="1" customHeight="1" spans="1:64">
      <c r="A305" s="91">
        <v>12538</v>
      </c>
      <c r="B305" s="91" t="s">
        <v>664</v>
      </c>
      <c r="C305" s="91">
        <v>549</v>
      </c>
      <c r="D305" s="91" t="s">
        <v>353</v>
      </c>
      <c r="E305" s="91" t="s">
        <v>220</v>
      </c>
      <c r="F305" s="91">
        <v>31</v>
      </c>
      <c r="G305" s="91">
        <v>38</v>
      </c>
      <c r="H305" s="91">
        <v>34</v>
      </c>
      <c r="I305" s="91">
        <v>929.67</v>
      </c>
      <c r="J305" s="91">
        <f t="shared" si="98"/>
        <v>3</v>
      </c>
      <c r="K305" s="95" t="s">
        <v>221</v>
      </c>
      <c r="L305" s="91">
        <f>I305*0.05</f>
        <v>46.4835</v>
      </c>
      <c r="M305" s="91">
        <v>31</v>
      </c>
      <c r="N305" s="91">
        <v>37</v>
      </c>
      <c r="O305" s="91">
        <v>15</v>
      </c>
      <c r="P305" s="91">
        <v>325.2</v>
      </c>
      <c r="Q305" s="91">
        <f t="shared" si="99"/>
        <v>-16</v>
      </c>
      <c r="R305" s="95" t="s">
        <v>217</v>
      </c>
      <c r="S305" s="91">
        <f>P305*0.05</f>
        <v>16.26</v>
      </c>
      <c r="T305" s="91">
        <v>35</v>
      </c>
      <c r="U305" s="91">
        <v>42</v>
      </c>
      <c r="V305" s="91">
        <v>25</v>
      </c>
      <c r="W305" s="91">
        <v>2282.66</v>
      </c>
      <c r="X305" s="91">
        <f t="shared" si="100"/>
        <v>-10</v>
      </c>
      <c r="Y305" s="95" t="s">
        <v>217</v>
      </c>
      <c r="Z305" s="91">
        <f t="shared" si="110"/>
        <v>91.3064</v>
      </c>
      <c r="AA305" s="91">
        <v>15</v>
      </c>
      <c r="AB305" s="91">
        <v>18</v>
      </c>
      <c r="AC305" s="91">
        <v>7</v>
      </c>
      <c r="AD305" s="91">
        <v>244.57</v>
      </c>
      <c r="AE305" s="91">
        <f t="shared" si="101"/>
        <v>-8</v>
      </c>
      <c r="AF305" s="95" t="s">
        <v>217</v>
      </c>
      <c r="AG305" s="91">
        <f>AD305*0.05</f>
        <v>12.2285</v>
      </c>
      <c r="AH305" s="91">
        <v>10</v>
      </c>
      <c r="AI305" s="91">
        <v>12</v>
      </c>
      <c r="AJ305" s="91">
        <v>0</v>
      </c>
      <c r="AK305" s="91">
        <v>0</v>
      </c>
      <c r="AL305" s="91">
        <f t="shared" si="102"/>
        <v>-10</v>
      </c>
      <c r="AM305" s="95" t="s">
        <v>217</v>
      </c>
      <c r="AN305" s="91">
        <f t="shared" si="111"/>
        <v>0</v>
      </c>
      <c r="AO305" s="91">
        <v>12</v>
      </c>
      <c r="AP305" s="91">
        <v>15</v>
      </c>
      <c r="AQ305" s="91">
        <v>4</v>
      </c>
      <c r="AR305" s="91">
        <v>62.51</v>
      </c>
      <c r="AS305" s="91">
        <f t="shared" si="104"/>
        <v>-8</v>
      </c>
      <c r="AT305" s="95" t="s">
        <v>217</v>
      </c>
      <c r="AU305" s="91">
        <f>AR305*0.05</f>
        <v>3.1255</v>
      </c>
      <c r="AV305" s="91">
        <v>3</v>
      </c>
      <c r="AW305" s="91">
        <v>4</v>
      </c>
      <c r="AX305" s="91">
        <v>0</v>
      </c>
      <c r="AY305" s="91">
        <v>0</v>
      </c>
      <c r="AZ305" s="91">
        <f t="shared" si="105"/>
        <v>-3</v>
      </c>
      <c r="BA305" s="95" t="s">
        <v>217</v>
      </c>
      <c r="BB305" s="91">
        <f t="shared" si="112"/>
        <v>0</v>
      </c>
      <c r="BC305" s="91">
        <v>9</v>
      </c>
      <c r="BD305" s="91">
        <v>11</v>
      </c>
      <c r="BE305" s="91">
        <v>6</v>
      </c>
      <c r="BF305" s="91">
        <v>176.12</v>
      </c>
      <c r="BG305" s="91">
        <f t="shared" si="106"/>
        <v>-3</v>
      </c>
      <c r="BH305" s="95" t="s">
        <v>217</v>
      </c>
      <c r="BI305" s="91">
        <f>BF305*0.04</f>
        <v>7.0448</v>
      </c>
      <c r="BJ305" s="91">
        <f>BG305*1</f>
        <v>-3</v>
      </c>
      <c r="BK305" s="101">
        <f t="shared" si="107"/>
        <v>176</v>
      </c>
      <c r="BL305" s="91">
        <f>BJ305</f>
        <v>-3</v>
      </c>
    </row>
    <row r="306" s="159" customFormat="1" customHeight="1" spans="1:64">
      <c r="A306" s="91">
        <v>12539</v>
      </c>
      <c r="B306" s="91" t="s">
        <v>665</v>
      </c>
      <c r="C306" s="91">
        <v>113008</v>
      </c>
      <c r="D306" s="91" t="s">
        <v>550</v>
      </c>
      <c r="E306" s="91" t="s">
        <v>220</v>
      </c>
      <c r="F306" s="91">
        <v>34</v>
      </c>
      <c r="G306" s="91">
        <v>40</v>
      </c>
      <c r="H306" s="91">
        <v>27</v>
      </c>
      <c r="I306" s="91">
        <v>702.13</v>
      </c>
      <c r="J306" s="91">
        <f t="shared" si="98"/>
        <v>-7</v>
      </c>
      <c r="K306" s="95" t="s">
        <v>217</v>
      </c>
      <c r="L306" s="91">
        <f>I306*0.04</f>
        <v>28.0852</v>
      </c>
      <c r="M306" s="91">
        <v>20</v>
      </c>
      <c r="N306" s="91">
        <v>24</v>
      </c>
      <c r="O306" s="91">
        <v>8</v>
      </c>
      <c r="P306" s="91">
        <v>250</v>
      </c>
      <c r="Q306" s="91">
        <f t="shared" si="99"/>
        <v>-12</v>
      </c>
      <c r="R306" s="95" t="s">
        <v>217</v>
      </c>
      <c r="S306" s="91">
        <f>P306*0.05</f>
        <v>12.5</v>
      </c>
      <c r="T306" s="91">
        <v>25</v>
      </c>
      <c r="U306" s="91">
        <v>30</v>
      </c>
      <c r="V306" s="91">
        <v>11</v>
      </c>
      <c r="W306" s="91">
        <v>402.47</v>
      </c>
      <c r="X306" s="91">
        <f t="shared" si="100"/>
        <v>-14</v>
      </c>
      <c r="Y306" s="95" t="s">
        <v>217</v>
      </c>
      <c r="Z306" s="91">
        <f t="shared" si="110"/>
        <v>16.0988</v>
      </c>
      <c r="AA306" s="91">
        <v>9</v>
      </c>
      <c r="AB306" s="91">
        <v>10</v>
      </c>
      <c r="AC306" s="91">
        <v>1</v>
      </c>
      <c r="AD306" s="91">
        <v>39</v>
      </c>
      <c r="AE306" s="91">
        <f t="shared" si="101"/>
        <v>-8</v>
      </c>
      <c r="AF306" s="95" t="s">
        <v>217</v>
      </c>
      <c r="AG306" s="91">
        <f>AD306*0.05</f>
        <v>1.95</v>
      </c>
      <c r="AH306" s="91">
        <v>10</v>
      </c>
      <c r="AI306" s="91">
        <v>11</v>
      </c>
      <c r="AJ306" s="91">
        <v>0</v>
      </c>
      <c r="AK306" s="91">
        <v>0</v>
      </c>
      <c r="AL306" s="91">
        <f t="shared" si="102"/>
        <v>-10</v>
      </c>
      <c r="AM306" s="95" t="s">
        <v>217</v>
      </c>
      <c r="AN306" s="91">
        <f t="shared" si="111"/>
        <v>0</v>
      </c>
      <c r="AO306" s="91">
        <v>17</v>
      </c>
      <c r="AP306" s="91">
        <v>21</v>
      </c>
      <c r="AQ306" s="91">
        <v>4</v>
      </c>
      <c r="AR306" s="91">
        <v>61.15</v>
      </c>
      <c r="AS306" s="91">
        <f t="shared" si="104"/>
        <v>-13</v>
      </c>
      <c r="AT306" s="95" t="s">
        <v>217</v>
      </c>
      <c r="AU306" s="91">
        <f>AR306*0.05</f>
        <v>3.0575</v>
      </c>
      <c r="AV306" s="91">
        <v>3</v>
      </c>
      <c r="AW306" s="91">
        <v>3</v>
      </c>
      <c r="AX306" s="91">
        <v>0</v>
      </c>
      <c r="AY306" s="91">
        <v>0</v>
      </c>
      <c r="AZ306" s="91">
        <f t="shared" si="105"/>
        <v>-3</v>
      </c>
      <c r="BA306" s="95" t="s">
        <v>217</v>
      </c>
      <c r="BB306" s="91">
        <f t="shared" si="112"/>
        <v>0</v>
      </c>
      <c r="BC306" s="91">
        <v>7</v>
      </c>
      <c r="BD306" s="91">
        <v>9</v>
      </c>
      <c r="BE306" s="91">
        <v>1</v>
      </c>
      <c r="BF306" s="91">
        <v>24.8</v>
      </c>
      <c r="BG306" s="91">
        <f t="shared" si="106"/>
        <v>-6</v>
      </c>
      <c r="BH306" s="95" t="s">
        <v>217</v>
      </c>
      <c r="BI306" s="91">
        <f>BF306*0.04</f>
        <v>0.992</v>
      </c>
      <c r="BJ306" s="91">
        <f>BG306*1</f>
        <v>-6</v>
      </c>
      <c r="BK306" s="101">
        <f t="shared" si="107"/>
        <v>63</v>
      </c>
      <c r="BL306" s="91">
        <f>BJ306</f>
        <v>-6</v>
      </c>
    </row>
    <row r="307" s="159" customFormat="1" customHeight="1" spans="1:64">
      <c r="A307" s="91">
        <v>12880</v>
      </c>
      <c r="B307" s="91" t="s">
        <v>666</v>
      </c>
      <c r="C307" s="91">
        <v>117491</v>
      </c>
      <c r="D307" s="91" t="s">
        <v>646</v>
      </c>
      <c r="E307" s="91" t="s">
        <v>215</v>
      </c>
      <c r="F307" s="91">
        <v>31</v>
      </c>
      <c r="G307" s="91">
        <v>38</v>
      </c>
      <c r="H307" s="91">
        <v>35</v>
      </c>
      <c r="I307" s="91">
        <v>926.75</v>
      </c>
      <c r="J307" s="91">
        <f t="shared" si="98"/>
        <v>4</v>
      </c>
      <c r="K307" s="95" t="s">
        <v>221</v>
      </c>
      <c r="L307" s="91">
        <f>I307*0.05</f>
        <v>46.3375</v>
      </c>
      <c r="M307" s="91">
        <v>19</v>
      </c>
      <c r="N307" s="91">
        <v>23</v>
      </c>
      <c r="O307" s="91">
        <v>12</v>
      </c>
      <c r="P307" s="91">
        <v>547</v>
      </c>
      <c r="Q307" s="91">
        <f t="shared" si="99"/>
        <v>-7</v>
      </c>
      <c r="R307" s="95" t="s">
        <v>217</v>
      </c>
      <c r="S307" s="91">
        <f>P307*0.05</f>
        <v>27.35</v>
      </c>
      <c r="T307" s="91">
        <v>22</v>
      </c>
      <c r="U307" s="91">
        <v>27</v>
      </c>
      <c r="V307" s="91">
        <v>4</v>
      </c>
      <c r="W307" s="91">
        <v>356.42</v>
      </c>
      <c r="X307" s="91">
        <f t="shared" si="100"/>
        <v>-18</v>
      </c>
      <c r="Y307" s="95" t="s">
        <v>217</v>
      </c>
      <c r="Z307" s="91">
        <f t="shared" si="110"/>
        <v>14.2568</v>
      </c>
      <c r="AA307" s="91">
        <v>6</v>
      </c>
      <c r="AB307" s="91">
        <v>7</v>
      </c>
      <c r="AC307" s="91">
        <v>1</v>
      </c>
      <c r="AD307" s="91">
        <v>43</v>
      </c>
      <c r="AE307" s="91">
        <f t="shared" si="101"/>
        <v>-5</v>
      </c>
      <c r="AF307" s="95" t="s">
        <v>217</v>
      </c>
      <c r="AG307" s="91">
        <f>AD307*0.05</f>
        <v>2.15</v>
      </c>
      <c r="AH307" s="91">
        <v>5</v>
      </c>
      <c r="AI307" s="91">
        <v>6</v>
      </c>
      <c r="AJ307" s="91">
        <v>0</v>
      </c>
      <c r="AK307" s="91">
        <v>0</v>
      </c>
      <c r="AL307" s="91">
        <f t="shared" si="102"/>
        <v>-5</v>
      </c>
      <c r="AM307" s="95" t="s">
        <v>217</v>
      </c>
      <c r="AN307" s="91">
        <f t="shared" si="111"/>
        <v>0</v>
      </c>
      <c r="AO307" s="91">
        <v>14</v>
      </c>
      <c r="AP307" s="91">
        <v>18</v>
      </c>
      <c r="AQ307" s="91">
        <v>5</v>
      </c>
      <c r="AR307" s="91">
        <v>85</v>
      </c>
      <c r="AS307" s="91">
        <f t="shared" si="104"/>
        <v>-9</v>
      </c>
      <c r="AT307" s="95" t="s">
        <v>217</v>
      </c>
      <c r="AU307" s="91">
        <f>AR307*0.05</f>
        <v>4.25</v>
      </c>
      <c r="AV307" s="91">
        <v>3</v>
      </c>
      <c r="AW307" s="91">
        <v>3</v>
      </c>
      <c r="AX307" s="91">
        <v>0</v>
      </c>
      <c r="AY307" s="91">
        <v>0</v>
      </c>
      <c r="AZ307" s="91">
        <f t="shared" si="105"/>
        <v>-3</v>
      </c>
      <c r="BA307" s="95" t="s">
        <v>217</v>
      </c>
      <c r="BB307" s="91">
        <f t="shared" si="112"/>
        <v>0</v>
      </c>
      <c r="BC307" s="91">
        <v>6</v>
      </c>
      <c r="BD307" s="91">
        <v>8</v>
      </c>
      <c r="BE307" s="91">
        <v>19</v>
      </c>
      <c r="BF307" s="91">
        <v>561.39</v>
      </c>
      <c r="BG307" s="91">
        <f t="shared" si="106"/>
        <v>13</v>
      </c>
      <c r="BH307" s="95" t="s">
        <v>216</v>
      </c>
      <c r="BI307" s="91">
        <f>BF307*0.06</f>
        <v>33.6834</v>
      </c>
      <c r="BJ307" s="91"/>
      <c r="BK307" s="101">
        <f t="shared" si="107"/>
        <v>128</v>
      </c>
      <c r="BL307" s="91"/>
    </row>
    <row r="308" s="159" customFormat="1" customHeight="1" spans="1:64">
      <c r="A308" s="91">
        <v>12949</v>
      </c>
      <c r="B308" s="91" t="s">
        <v>667</v>
      </c>
      <c r="C308" s="91">
        <v>105910</v>
      </c>
      <c r="D308" s="91" t="s">
        <v>668</v>
      </c>
      <c r="E308" s="91" t="s">
        <v>319</v>
      </c>
      <c r="F308" s="91">
        <v>32</v>
      </c>
      <c r="G308" s="91">
        <v>38</v>
      </c>
      <c r="H308" s="91">
        <v>75</v>
      </c>
      <c r="I308" s="91">
        <v>2069.5</v>
      </c>
      <c r="J308" s="91">
        <f t="shared" si="98"/>
        <v>43</v>
      </c>
      <c r="K308" s="95" t="s">
        <v>216</v>
      </c>
      <c r="L308" s="91">
        <f>I308*0.06</f>
        <v>124.17</v>
      </c>
      <c r="M308" s="91">
        <v>29</v>
      </c>
      <c r="N308" s="91">
        <v>35</v>
      </c>
      <c r="O308" s="91">
        <v>49</v>
      </c>
      <c r="P308" s="91">
        <v>1117.25</v>
      </c>
      <c r="Q308" s="91">
        <f t="shared" si="99"/>
        <v>20</v>
      </c>
      <c r="R308" s="95" t="s">
        <v>216</v>
      </c>
      <c r="S308" s="91">
        <f>P308*0.07</f>
        <v>78.2075</v>
      </c>
      <c r="T308" s="91">
        <v>29</v>
      </c>
      <c r="U308" s="91">
        <v>34</v>
      </c>
      <c r="V308" s="91">
        <v>17</v>
      </c>
      <c r="W308" s="91">
        <v>1325.01</v>
      </c>
      <c r="X308" s="91">
        <f t="shared" si="100"/>
        <v>-12</v>
      </c>
      <c r="Y308" s="95" t="s">
        <v>217</v>
      </c>
      <c r="Z308" s="91">
        <f t="shared" si="110"/>
        <v>53.0004</v>
      </c>
      <c r="AA308" s="91">
        <v>7</v>
      </c>
      <c r="AB308" s="91">
        <v>8</v>
      </c>
      <c r="AC308" s="91">
        <v>7</v>
      </c>
      <c r="AD308" s="91">
        <v>254.01</v>
      </c>
      <c r="AE308" s="91">
        <f t="shared" si="101"/>
        <v>0</v>
      </c>
      <c r="AF308" s="95" t="s">
        <v>221</v>
      </c>
      <c r="AG308" s="91">
        <f>AD308*0.06</f>
        <v>15.2406</v>
      </c>
      <c r="AH308" s="91">
        <v>6</v>
      </c>
      <c r="AI308" s="91">
        <v>7</v>
      </c>
      <c r="AJ308" s="91">
        <v>1</v>
      </c>
      <c r="AK308" s="91">
        <v>9.9</v>
      </c>
      <c r="AL308" s="91">
        <f t="shared" si="102"/>
        <v>-5</v>
      </c>
      <c r="AM308" s="95" t="s">
        <v>217</v>
      </c>
      <c r="AN308" s="91">
        <f t="shared" si="111"/>
        <v>0.495</v>
      </c>
      <c r="AO308" s="91">
        <v>11</v>
      </c>
      <c r="AP308" s="91">
        <v>13</v>
      </c>
      <c r="AQ308" s="91">
        <v>6</v>
      </c>
      <c r="AR308" s="91">
        <v>113.4</v>
      </c>
      <c r="AS308" s="91">
        <f t="shared" si="104"/>
        <v>-5</v>
      </c>
      <c r="AT308" s="95" t="s">
        <v>217</v>
      </c>
      <c r="AU308" s="91">
        <f>AR308*0.05</f>
        <v>5.67</v>
      </c>
      <c r="AV308" s="91">
        <v>5</v>
      </c>
      <c r="AW308" s="91">
        <v>5</v>
      </c>
      <c r="AX308" s="91">
        <v>7</v>
      </c>
      <c r="AY308" s="91">
        <v>234.08</v>
      </c>
      <c r="AZ308" s="91">
        <f t="shared" si="105"/>
        <v>2</v>
      </c>
      <c r="BA308" s="95" t="s">
        <v>216</v>
      </c>
      <c r="BB308" s="91">
        <f>AY308*0.07</f>
        <v>16.3856</v>
      </c>
      <c r="BC308" s="91">
        <v>10</v>
      </c>
      <c r="BD308" s="91">
        <v>12</v>
      </c>
      <c r="BE308" s="91">
        <v>18</v>
      </c>
      <c r="BF308" s="91">
        <v>502.04</v>
      </c>
      <c r="BG308" s="91">
        <f t="shared" si="106"/>
        <v>8</v>
      </c>
      <c r="BH308" s="95" t="s">
        <v>216</v>
      </c>
      <c r="BI308" s="91">
        <f>BF308*0.06</f>
        <v>30.1224</v>
      </c>
      <c r="BJ308" s="91"/>
      <c r="BK308" s="101">
        <f t="shared" si="107"/>
        <v>323</v>
      </c>
      <c r="BL308" s="91"/>
    </row>
    <row r="309" s="159" customFormat="1" customHeight="1" spans="1:64">
      <c r="A309" s="91">
        <v>12977</v>
      </c>
      <c r="B309" s="91" t="s">
        <v>669</v>
      </c>
      <c r="C309" s="91">
        <v>724</v>
      </c>
      <c r="D309" s="91" t="s">
        <v>475</v>
      </c>
      <c r="E309" s="91" t="s">
        <v>220</v>
      </c>
      <c r="F309" s="91">
        <v>45</v>
      </c>
      <c r="G309" s="91">
        <v>53</v>
      </c>
      <c r="H309" s="91">
        <v>93</v>
      </c>
      <c r="I309" s="91">
        <v>2446.55</v>
      </c>
      <c r="J309" s="91">
        <f t="shared" si="98"/>
        <v>48</v>
      </c>
      <c r="K309" s="95" t="s">
        <v>216</v>
      </c>
      <c r="L309" s="91">
        <f>I309*0.06</f>
        <v>146.793</v>
      </c>
      <c r="M309" s="91">
        <v>39</v>
      </c>
      <c r="N309" s="91">
        <v>46</v>
      </c>
      <c r="O309" s="91">
        <v>44</v>
      </c>
      <c r="P309" s="91">
        <v>3005.98</v>
      </c>
      <c r="Q309" s="91">
        <f t="shared" si="99"/>
        <v>5</v>
      </c>
      <c r="R309" s="95" t="s">
        <v>221</v>
      </c>
      <c r="S309" s="91">
        <f>P309*0.06</f>
        <v>180.3588</v>
      </c>
      <c r="T309" s="91">
        <v>77</v>
      </c>
      <c r="U309" s="91">
        <v>92</v>
      </c>
      <c r="V309" s="91">
        <v>64</v>
      </c>
      <c r="W309" s="91">
        <v>6545.1</v>
      </c>
      <c r="X309" s="91">
        <f t="shared" si="100"/>
        <v>-13</v>
      </c>
      <c r="Y309" s="95" t="s">
        <v>217</v>
      </c>
      <c r="Z309" s="91">
        <f t="shared" si="110"/>
        <v>261.804</v>
      </c>
      <c r="AA309" s="91">
        <v>17</v>
      </c>
      <c r="AB309" s="91">
        <v>21</v>
      </c>
      <c r="AC309" s="91">
        <v>6</v>
      </c>
      <c r="AD309" s="91">
        <v>215</v>
      </c>
      <c r="AE309" s="91">
        <f t="shared" si="101"/>
        <v>-11</v>
      </c>
      <c r="AF309" s="95" t="s">
        <v>217</v>
      </c>
      <c r="AG309" s="91">
        <f>AD309*0.05</f>
        <v>10.75</v>
      </c>
      <c r="AH309" s="91">
        <v>17</v>
      </c>
      <c r="AI309" s="91">
        <v>20</v>
      </c>
      <c r="AJ309" s="91">
        <v>12</v>
      </c>
      <c r="AK309" s="91">
        <v>299</v>
      </c>
      <c r="AL309" s="91">
        <f t="shared" si="102"/>
        <v>-5</v>
      </c>
      <c r="AM309" s="95" t="s">
        <v>217</v>
      </c>
      <c r="AN309" s="91">
        <f t="shared" si="111"/>
        <v>14.95</v>
      </c>
      <c r="AO309" s="91">
        <v>15</v>
      </c>
      <c r="AP309" s="91">
        <v>18</v>
      </c>
      <c r="AQ309" s="91">
        <v>10</v>
      </c>
      <c r="AR309" s="91">
        <v>180</v>
      </c>
      <c r="AS309" s="91">
        <f t="shared" si="104"/>
        <v>-5</v>
      </c>
      <c r="AT309" s="95" t="s">
        <v>217</v>
      </c>
      <c r="AU309" s="91">
        <f>AR309*0.05</f>
        <v>9</v>
      </c>
      <c r="AV309" s="91">
        <v>6</v>
      </c>
      <c r="AW309" s="91">
        <v>8</v>
      </c>
      <c r="AX309" s="91">
        <v>0</v>
      </c>
      <c r="AY309" s="91">
        <v>0</v>
      </c>
      <c r="AZ309" s="91">
        <f t="shared" si="105"/>
        <v>-6</v>
      </c>
      <c r="BA309" s="95" t="s">
        <v>217</v>
      </c>
      <c r="BB309" s="91">
        <f>AY309*0.05</f>
        <v>0</v>
      </c>
      <c r="BC309" s="91">
        <v>12</v>
      </c>
      <c r="BD309" s="91">
        <v>13</v>
      </c>
      <c r="BE309" s="91">
        <v>4</v>
      </c>
      <c r="BF309" s="91">
        <v>126.25</v>
      </c>
      <c r="BG309" s="91">
        <f t="shared" si="106"/>
        <v>-8</v>
      </c>
      <c r="BH309" s="95" t="s">
        <v>217</v>
      </c>
      <c r="BI309" s="91">
        <f>BF309*0.04</f>
        <v>5.05</v>
      </c>
      <c r="BJ309" s="91">
        <f>BG309*1</f>
        <v>-8</v>
      </c>
      <c r="BK309" s="101">
        <f t="shared" si="107"/>
        <v>629</v>
      </c>
      <c r="BL309" s="91">
        <f>BJ309</f>
        <v>-8</v>
      </c>
    </row>
    <row r="310" s="159" customFormat="1" customHeight="1" spans="1:64">
      <c r="A310" s="91">
        <v>12981</v>
      </c>
      <c r="B310" s="91" t="s">
        <v>670</v>
      </c>
      <c r="C310" s="91">
        <v>710</v>
      </c>
      <c r="D310" s="91" t="s">
        <v>457</v>
      </c>
      <c r="E310" s="91" t="s">
        <v>220</v>
      </c>
      <c r="F310" s="91">
        <v>27</v>
      </c>
      <c r="G310" s="91">
        <v>35</v>
      </c>
      <c r="H310" s="91">
        <v>96</v>
      </c>
      <c r="I310" s="91">
        <v>2570</v>
      </c>
      <c r="J310" s="91">
        <f t="shared" si="98"/>
        <v>69</v>
      </c>
      <c r="K310" s="95" t="s">
        <v>216</v>
      </c>
      <c r="L310" s="91">
        <f>I310*0.06</f>
        <v>154.2</v>
      </c>
      <c r="M310" s="91">
        <v>22</v>
      </c>
      <c r="N310" s="91">
        <v>26</v>
      </c>
      <c r="O310" s="91">
        <v>43</v>
      </c>
      <c r="P310" s="91">
        <v>1308.74</v>
      </c>
      <c r="Q310" s="91">
        <f t="shared" si="99"/>
        <v>21</v>
      </c>
      <c r="R310" s="95" t="s">
        <v>216</v>
      </c>
      <c r="S310" s="91">
        <f>P310*0.07</f>
        <v>91.6118</v>
      </c>
      <c r="T310" s="91">
        <v>24</v>
      </c>
      <c r="U310" s="91">
        <v>30</v>
      </c>
      <c r="V310" s="91">
        <v>54</v>
      </c>
      <c r="W310" s="91">
        <v>3619.34</v>
      </c>
      <c r="X310" s="91">
        <f t="shared" si="100"/>
        <v>30</v>
      </c>
      <c r="Y310" s="95" t="s">
        <v>216</v>
      </c>
      <c r="Z310" s="91">
        <f>W310*0.06</f>
        <v>217.1604</v>
      </c>
      <c r="AA310" s="91">
        <v>7</v>
      </c>
      <c r="AB310" s="91">
        <v>9</v>
      </c>
      <c r="AC310" s="91">
        <v>17</v>
      </c>
      <c r="AD310" s="91">
        <v>544</v>
      </c>
      <c r="AE310" s="91">
        <f t="shared" si="101"/>
        <v>10</v>
      </c>
      <c r="AF310" s="95" t="s">
        <v>216</v>
      </c>
      <c r="AG310" s="91">
        <f>AD310*0.08</f>
        <v>43.52</v>
      </c>
      <c r="AH310" s="91">
        <v>8</v>
      </c>
      <c r="AI310" s="91">
        <v>9</v>
      </c>
      <c r="AJ310" s="91">
        <v>1</v>
      </c>
      <c r="AK310" s="91">
        <v>29.9</v>
      </c>
      <c r="AL310" s="91">
        <f t="shared" si="102"/>
        <v>-7</v>
      </c>
      <c r="AM310" s="95" t="s">
        <v>217</v>
      </c>
      <c r="AN310" s="91">
        <f t="shared" si="111"/>
        <v>1.495</v>
      </c>
      <c r="AO310" s="91">
        <v>10</v>
      </c>
      <c r="AP310" s="91">
        <v>11</v>
      </c>
      <c r="AQ310" s="91">
        <v>17</v>
      </c>
      <c r="AR310" s="91">
        <v>336</v>
      </c>
      <c r="AS310" s="91">
        <f t="shared" si="104"/>
        <v>7</v>
      </c>
      <c r="AT310" s="95" t="s">
        <v>216</v>
      </c>
      <c r="AU310" s="91">
        <f>AR310*0.08</f>
        <v>26.88</v>
      </c>
      <c r="AV310" s="91">
        <v>3</v>
      </c>
      <c r="AW310" s="91">
        <v>3</v>
      </c>
      <c r="AX310" s="91">
        <v>5</v>
      </c>
      <c r="AY310" s="91">
        <v>393</v>
      </c>
      <c r="AZ310" s="91">
        <f t="shared" si="105"/>
        <v>2</v>
      </c>
      <c r="BA310" s="95" t="s">
        <v>216</v>
      </c>
      <c r="BB310" s="91">
        <f>AY310*0.07</f>
        <v>27.51</v>
      </c>
      <c r="BC310" s="91">
        <v>6</v>
      </c>
      <c r="BD310" s="91">
        <v>7</v>
      </c>
      <c r="BE310" s="91">
        <v>27</v>
      </c>
      <c r="BF310" s="91">
        <v>830.5</v>
      </c>
      <c r="BG310" s="91">
        <f t="shared" si="106"/>
        <v>21</v>
      </c>
      <c r="BH310" s="95" t="s">
        <v>216</v>
      </c>
      <c r="BI310" s="91">
        <f t="shared" ref="BI310:BI315" si="113">BF310*0.06</f>
        <v>49.83</v>
      </c>
      <c r="BJ310" s="91"/>
      <c r="BK310" s="101">
        <f t="shared" si="107"/>
        <v>612</v>
      </c>
      <c r="BL310" s="91"/>
    </row>
    <row r="311" s="159" customFormat="1" customHeight="1" spans="1:64">
      <c r="A311" s="91">
        <v>13064</v>
      </c>
      <c r="B311" s="91" t="s">
        <v>671</v>
      </c>
      <c r="C311" s="91">
        <v>578</v>
      </c>
      <c r="D311" s="91" t="s">
        <v>451</v>
      </c>
      <c r="E311" s="91" t="s">
        <v>220</v>
      </c>
      <c r="F311" s="91">
        <v>84</v>
      </c>
      <c r="G311" s="91">
        <v>103</v>
      </c>
      <c r="H311" s="91">
        <v>103</v>
      </c>
      <c r="I311" s="91">
        <v>2740.01</v>
      </c>
      <c r="J311" s="91">
        <f t="shared" si="98"/>
        <v>19</v>
      </c>
      <c r="K311" s="95" t="s">
        <v>216</v>
      </c>
      <c r="L311" s="91">
        <f>I311*0.06</f>
        <v>164.4006</v>
      </c>
      <c r="M311" s="91">
        <v>50</v>
      </c>
      <c r="N311" s="91">
        <v>56</v>
      </c>
      <c r="O311" s="91">
        <v>86</v>
      </c>
      <c r="P311" s="91">
        <v>1984.41</v>
      </c>
      <c r="Q311" s="91">
        <f t="shared" si="99"/>
        <v>36</v>
      </c>
      <c r="R311" s="95" t="s">
        <v>216</v>
      </c>
      <c r="S311" s="91">
        <f>P311*0.07</f>
        <v>138.9087</v>
      </c>
      <c r="T311" s="91">
        <v>49</v>
      </c>
      <c r="U311" s="91">
        <v>54</v>
      </c>
      <c r="V311" s="91">
        <v>64</v>
      </c>
      <c r="W311" s="91">
        <v>5094.63</v>
      </c>
      <c r="X311" s="91">
        <f t="shared" si="100"/>
        <v>15</v>
      </c>
      <c r="Y311" s="95" t="s">
        <v>216</v>
      </c>
      <c r="Z311" s="91">
        <f>W311*0.06</f>
        <v>305.6778</v>
      </c>
      <c r="AA311" s="91">
        <v>27</v>
      </c>
      <c r="AB311" s="91">
        <v>32</v>
      </c>
      <c r="AC311" s="91">
        <v>18</v>
      </c>
      <c r="AD311" s="91">
        <v>599</v>
      </c>
      <c r="AE311" s="91">
        <f t="shared" si="101"/>
        <v>-9</v>
      </c>
      <c r="AF311" s="95" t="s">
        <v>217</v>
      </c>
      <c r="AG311" s="91">
        <f>AD311*0.05</f>
        <v>29.95</v>
      </c>
      <c r="AH311" s="91">
        <v>20</v>
      </c>
      <c r="AI311" s="91">
        <v>25</v>
      </c>
      <c r="AJ311" s="91">
        <v>25</v>
      </c>
      <c r="AK311" s="91">
        <v>448.5</v>
      </c>
      <c r="AL311" s="91">
        <f t="shared" si="102"/>
        <v>5</v>
      </c>
      <c r="AM311" s="95" t="s">
        <v>216</v>
      </c>
      <c r="AN311" s="91">
        <f>AK311*0.07</f>
        <v>31.395</v>
      </c>
      <c r="AO311" s="91">
        <v>9</v>
      </c>
      <c r="AP311" s="91">
        <v>10</v>
      </c>
      <c r="AQ311" s="91">
        <v>11</v>
      </c>
      <c r="AR311" s="91">
        <v>216.85</v>
      </c>
      <c r="AS311" s="91">
        <f t="shared" si="104"/>
        <v>2</v>
      </c>
      <c r="AT311" s="95" t="s">
        <v>216</v>
      </c>
      <c r="AU311" s="91">
        <f>AR311*0.08</f>
        <v>17.348</v>
      </c>
      <c r="AV311" s="91">
        <v>5</v>
      </c>
      <c r="AW311" s="91">
        <v>6</v>
      </c>
      <c r="AX311" s="91">
        <v>12</v>
      </c>
      <c r="AY311" s="91">
        <v>861.26</v>
      </c>
      <c r="AZ311" s="91">
        <f t="shared" si="105"/>
        <v>7</v>
      </c>
      <c r="BA311" s="95" t="s">
        <v>216</v>
      </c>
      <c r="BB311" s="91">
        <f>AY311*0.07</f>
        <v>60.2882</v>
      </c>
      <c r="BC311" s="91">
        <v>15</v>
      </c>
      <c r="BD311" s="91">
        <v>17</v>
      </c>
      <c r="BE311" s="91">
        <v>28</v>
      </c>
      <c r="BF311" s="91">
        <v>843.02</v>
      </c>
      <c r="BG311" s="91">
        <f t="shared" si="106"/>
        <v>13</v>
      </c>
      <c r="BH311" s="95" t="s">
        <v>216</v>
      </c>
      <c r="BI311" s="91">
        <f t="shared" si="113"/>
        <v>50.5812</v>
      </c>
      <c r="BJ311" s="91"/>
      <c r="BK311" s="101">
        <f t="shared" si="107"/>
        <v>799</v>
      </c>
      <c r="BL311" s="91"/>
    </row>
    <row r="312" s="159" customFormat="1" customHeight="1" spans="1:64">
      <c r="A312" s="91">
        <v>11624</v>
      </c>
      <c r="B312" s="91" t="s">
        <v>672</v>
      </c>
      <c r="C312" s="91">
        <v>103198</v>
      </c>
      <c r="D312" s="91" t="s">
        <v>620</v>
      </c>
      <c r="E312" s="91" t="s">
        <v>215</v>
      </c>
      <c r="F312" s="91">
        <v>55</v>
      </c>
      <c r="G312" s="91">
        <v>66</v>
      </c>
      <c r="H312" s="91">
        <v>40</v>
      </c>
      <c r="I312" s="91">
        <v>941.21</v>
      </c>
      <c r="J312" s="91">
        <f t="shared" si="98"/>
        <v>-15</v>
      </c>
      <c r="K312" s="95" t="s">
        <v>217</v>
      </c>
      <c r="L312" s="91">
        <f>I312*0.04</f>
        <v>37.6484</v>
      </c>
      <c r="M312" s="91">
        <v>40</v>
      </c>
      <c r="N312" s="91">
        <v>48</v>
      </c>
      <c r="O312" s="91">
        <v>38</v>
      </c>
      <c r="P312" s="91">
        <v>1418.87</v>
      </c>
      <c r="Q312" s="91">
        <f t="shared" si="99"/>
        <v>-2</v>
      </c>
      <c r="R312" s="95" t="s">
        <v>217</v>
      </c>
      <c r="S312" s="91">
        <f>P312*0.05</f>
        <v>70.9435</v>
      </c>
      <c r="T312" s="91">
        <v>47</v>
      </c>
      <c r="U312" s="91">
        <v>56</v>
      </c>
      <c r="V312" s="91">
        <v>32</v>
      </c>
      <c r="W312" s="91">
        <v>3090.81</v>
      </c>
      <c r="X312" s="91">
        <f t="shared" si="100"/>
        <v>-15</v>
      </c>
      <c r="Y312" s="95" t="s">
        <v>217</v>
      </c>
      <c r="Z312" s="91">
        <f>W312*0.04</f>
        <v>123.6324</v>
      </c>
      <c r="AA312" s="91">
        <v>13</v>
      </c>
      <c r="AB312" s="91">
        <v>16</v>
      </c>
      <c r="AC312" s="91">
        <v>5</v>
      </c>
      <c r="AD312" s="91">
        <v>162.25</v>
      </c>
      <c r="AE312" s="91">
        <f t="shared" si="101"/>
        <v>-8</v>
      </c>
      <c r="AF312" s="95" t="s">
        <v>217</v>
      </c>
      <c r="AG312" s="91">
        <f>AD312*0.05</f>
        <v>8.1125</v>
      </c>
      <c r="AH312" s="91">
        <v>14</v>
      </c>
      <c r="AI312" s="91">
        <v>16</v>
      </c>
      <c r="AJ312" s="91">
        <v>0</v>
      </c>
      <c r="AK312" s="91">
        <v>0</v>
      </c>
      <c r="AL312" s="91">
        <f t="shared" si="102"/>
        <v>-14</v>
      </c>
      <c r="AM312" s="95" t="s">
        <v>217</v>
      </c>
      <c r="AN312" s="91">
        <f>AK312*0.05</f>
        <v>0</v>
      </c>
      <c r="AO312" s="91">
        <v>13</v>
      </c>
      <c r="AP312" s="91">
        <v>16</v>
      </c>
      <c r="AQ312" s="91">
        <v>11</v>
      </c>
      <c r="AR312" s="91">
        <v>182.89</v>
      </c>
      <c r="AS312" s="91">
        <f t="shared" si="104"/>
        <v>-2</v>
      </c>
      <c r="AT312" s="95" t="s">
        <v>217</v>
      </c>
      <c r="AU312" s="91">
        <f>AR312*0.05</f>
        <v>9.1445</v>
      </c>
      <c r="AV312" s="91">
        <v>5</v>
      </c>
      <c r="AW312" s="91">
        <v>6</v>
      </c>
      <c r="AX312" s="91">
        <v>0</v>
      </c>
      <c r="AY312" s="91">
        <v>0</v>
      </c>
      <c r="AZ312" s="91">
        <f t="shared" si="105"/>
        <v>-5</v>
      </c>
      <c r="BA312" s="95" t="s">
        <v>217</v>
      </c>
      <c r="BB312" s="91">
        <f>AY312*0.05</f>
        <v>0</v>
      </c>
      <c r="BC312" s="91">
        <v>13</v>
      </c>
      <c r="BD312" s="91">
        <v>15</v>
      </c>
      <c r="BE312" s="91">
        <v>19</v>
      </c>
      <c r="BF312" s="91">
        <v>503.61</v>
      </c>
      <c r="BG312" s="91">
        <f t="shared" si="106"/>
        <v>6</v>
      </c>
      <c r="BH312" s="95" t="s">
        <v>216</v>
      </c>
      <c r="BI312" s="91">
        <f t="shared" si="113"/>
        <v>30.2166</v>
      </c>
      <c r="BJ312" s="91"/>
      <c r="BK312" s="101">
        <f t="shared" si="107"/>
        <v>280</v>
      </c>
      <c r="BL312" s="91"/>
    </row>
    <row r="313" s="159" customFormat="1" customHeight="1" spans="1:64">
      <c r="A313" s="91">
        <v>13085</v>
      </c>
      <c r="B313" s="91" t="s">
        <v>673</v>
      </c>
      <c r="C313" s="91">
        <v>114069</v>
      </c>
      <c r="D313" s="91" t="s">
        <v>265</v>
      </c>
      <c r="E313" s="91" t="s">
        <v>634</v>
      </c>
      <c r="F313" s="91">
        <v>15</v>
      </c>
      <c r="G313" s="91">
        <v>18</v>
      </c>
      <c r="H313" s="91">
        <v>22</v>
      </c>
      <c r="I313" s="91">
        <v>553.78</v>
      </c>
      <c r="J313" s="91">
        <f t="shared" si="98"/>
        <v>7</v>
      </c>
      <c r="K313" s="95" t="s">
        <v>216</v>
      </c>
      <c r="L313" s="91">
        <f t="shared" ref="L313:L323" si="114">I313*0.06</f>
        <v>33.2268</v>
      </c>
      <c r="M313" s="91">
        <v>9</v>
      </c>
      <c r="N313" s="91">
        <v>11</v>
      </c>
      <c r="O313" s="91">
        <v>16</v>
      </c>
      <c r="P313" s="91">
        <v>359.5</v>
      </c>
      <c r="Q313" s="91">
        <f t="shared" si="99"/>
        <v>7</v>
      </c>
      <c r="R313" s="95" t="s">
        <v>216</v>
      </c>
      <c r="S313" s="91">
        <f>P313*0.07</f>
        <v>25.165</v>
      </c>
      <c r="T313" s="91">
        <v>15</v>
      </c>
      <c r="U313" s="91">
        <v>18</v>
      </c>
      <c r="V313" s="91">
        <v>6</v>
      </c>
      <c r="W313" s="91">
        <v>281.6</v>
      </c>
      <c r="X313" s="91">
        <f t="shared" si="100"/>
        <v>-9</v>
      </c>
      <c r="Y313" s="95" t="s">
        <v>217</v>
      </c>
      <c r="Z313" s="91">
        <f>W313*0.04</f>
        <v>11.264</v>
      </c>
      <c r="AA313" s="91">
        <v>3</v>
      </c>
      <c r="AB313" s="91">
        <v>4</v>
      </c>
      <c r="AC313" s="91">
        <v>1</v>
      </c>
      <c r="AD313" s="91">
        <v>43</v>
      </c>
      <c r="AE313" s="91">
        <f t="shared" si="101"/>
        <v>-2</v>
      </c>
      <c r="AF313" s="95" t="s">
        <v>217</v>
      </c>
      <c r="AG313" s="91">
        <f>AD313*0.05</f>
        <v>2.15</v>
      </c>
      <c r="AH313" s="91">
        <v>3</v>
      </c>
      <c r="AI313" s="91">
        <v>4</v>
      </c>
      <c r="AJ313" s="91">
        <v>0</v>
      </c>
      <c r="AK313" s="91">
        <v>0</v>
      </c>
      <c r="AL313" s="91">
        <f t="shared" si="102"/>
        <v>-3</v>
      </c>
      <c r="AM313" s="95" t="s">
        <v>217</v>
      </c>
      <c r="AN313" s="91">
        <f>AK313*0.05</f>
        <v>0</v>
      </c>
      <c r="AO313" s="91">
        <v>8</v>
      </c>
      <c r="AP313" s="91">
        <v>10</v>
      </c>
      <c r="AQ313" s="91">
        <v>2</v>
      </c>
      <c r="AR313" s="91">
        <v>31.5</v>
      </c>
      <c r="AS313" s="91">
        <f t="shared" si="104"/>
        <v>-6</v>
      </c>
      <c r="AT313" s="95" t="s">
        <v>217</v>
      </c>
      <c r="AU313" s="91">
        <f>AR313*0.05</f>
        <v>1.575</v>
      </c>
      <c r="AV313" s="91">
        <v>2</v>
      </c>
      <c r="AW313" s="91">
        <v>2</v>
      </c>
      <c r="AX313" s="91">
        <v>0</v>
      </c>
      <c r="AY313" s="91">
        <v>0</v>
      </c>
      <c r="AZ313" s="91">
        <f t="shared" si="105"/>
        <v>-2</v>
      </c>
      <c r="BA313" s="95" t="s">
        <v>217</v>
      </c>
      <c r="BB313" s="91">
        <f>AY313*0.05</f>
        <v>0</v>
      </c>
      <c r="BC313" s="91">
        <v>4</v>
      </c>
      <c r="BD313" s="91">
        <v>4</v>
      </c>
      <c r="BE313" s="91">
        <v>4</v>
      </c>
      <c r="BF313" s="91">
        <v>114.73</v>
      </c>
      <c r="BG313" s="91">
        <f t="shared" si="106"/>
        <v>0</v>
      </c>
      <c r="BH313" s="95" t="s">
        <v>216</v>
      </c>
      <c r="BI313" s="91">
        <f t="shared" si="113"/>
        <v>6.8838</v>
      </c>
      <c r="BJ313" s="91"/>
      <c r="BK313" s="101">
        <f t="shared" si="107"/>
        <v>80</v>
      </c>
      <c r="BL313" s="91"/>
    </row>
    <row r="314" s="159" customFormat="1" customHeight="1" spans="1:64">
      <c r="A314" s="91">
        <v>12472</v>
      </c>
      <c r="B314" s="91" t="s">
        <v>674</v>
      </c>
      <c r="C314" s="91">
        <v>117310</v>
      </c>
      <c r="D314" s="91" t="s">
        <v>675</v>
      </c>
      <c r="E314" s="91" t="s">
        <v>676</v>
      </c>
      <c r="F314" s="91">
        <v>31</v>
      </c>
      <c r="G314" s="91">
        <v>38</v>
      </c>
      <c r="H314" s="91">
        <v>58</v>
      </c>
      <c r="I314" s="91">
        <v>1466.46</v>
      </c>
      <c r="J314" s="91">
        <f t="shared" si="98"/>
        <v>27</v>
      </c>
      <c r="K314" s="95" t="s">
        <v>216</v>
      </c>
      <c r="L314" s="91">
        <f t="shared" si="114"/>
        <v>87.9876</v>
      </c>
      <c r="M314" s="91">
        <v>20</v>
      </c>
      <c r="N314" s="91">
        <v>23</v>
      </c>
      <c r="O314" s="91">
        <v>28</v>
      </c>
      <c r="P314" s="91">
        <v>1004.9</v>
      </c>
      <c r="Q314" s="91">
        <f t="shared" si="99"/>
        <v>8</v>
      </c>
      <c r="R314" s="95" t="s">
        <v>216</v>
      </c>
      <c r="S314" s="91">
        <f>P314*0.07</f>
        <v>70.343</v>
      </c>
      <c r="T314" s="91">
        <v>22</v>
      </c>
      <c r="U314" s="91">
        <v>27</v>
      </c>
      <c r="V314" s="91">
        <v>37</v>
      </c>
      <c r="W314" s="91">
        <v>2756.67</v>
      </c>
      <c r="X314" s="91">
        <f t="shared" si="100"/>
        <v>15</v>
      </c>
      <c r="Y314" s="95" t="s">
        <v>216</v>
      </c>
      <c r="Z314" s="91">
        <f>W314*0.06</f>
        <v>165.4002</v>
      </c>
      <c r="AA314" s="91">
        <v>6</v>
      </c>
      <c r="AB314" s="91">
        <v>8</v>
      </c>
      <c r="AC314" s="91">
        <v>9</v>
      </c>
      <c r="AD314" s="91">
        <v>186.83</v>
      </c>
      <c r="AE314" s="91">
        <f t="shared" si="101"/>
        <v>3</v>
      </c>
      <c r="AF314" s="95" t="s">
        <v>216</v>
      </c>
      <c r="AG314" s="91">
        <f>AD314*0.08</f>
        <v>14.9464</v>
      </c>
      <c r="AH314" s="91">
        <v>5</v>
      </c>
      <c r="AI314" s="91">
        <v>6</v>
      </c>
      <c r="AJ314" s="91">
        <v>4</v>
      </c>
      <c r="AK314" s="91">
        <v>98.71</v>
      </c>
      <c r="AL314" s="91">
        <f t="shared" si="102"/>
        <v>-1</v>
      </c>
      <c r="AM314" s="95" t="s">
        <v>217</v>
      </c>
      <c r="AN314" s="91">
        <f>AK314*0.05</f>
        <v>4.9355</v>
      </c>
      <c r="AO314" s="91">
        <v>15</v>
      </c>
      <c r="AP314" s="91">
        <v>18</v>
      </c>
      <c r="AQ314" s="91">
        <v>9</v>
      </c>
      <c r="AR314" s="91">
        <v>179.76</v>
      </c>
      <c r="AS314" s="91">
        <f t="shared" si="104"/>
        <v>-6</v>
      </c>
      <c r="AT314" s="95" t="s">
        <v>217</v>
      </c>
      <c r="AU314" s="91">
        <f>AR314*0.05</f>
        <v>8.988</v>
      </c>
      <c r="AV314" s="91">
        <v>3</v>
      </c>
      <c r="AW314" s="91">
        <v>4</v>
      </c>
      <c r="AX314" s="91">
        <v>0</v>
      </c>
      <c r="AY314" s="91">
        <v>0</v>
      </c>
      <c r="AZ314" s="91">
        <f t="shared" si="105"/>
        <v>-3</v>
      </c>
      <c r="BA314" s="95" t="s">
        <v>217</v>
      </c>
      <c r="BB314" s="91">
        <f>AY314*0.05</f>
        <v>0</v>
      </c>
      <c r="BC314" s="91">
        <v>6</v>
      </c>
      <c r="BD314" s="91">
        <v>8</v>
      </c>
      <c r="BE314" s="91">
        <v>17</v>
      </c>
      <c r="BF314" s="91">
        <v>386.72</v>
      </c>
      <c r="BG314" s="91">
        <f t="shared" si="106"/>
        <v>11</v>
      </c>
      <c r="BH314" s="95" t="s">
        <v>216</v>
      </c>
      <c r="BI314" s="91">
        <f t="shared" si="113"/>
        <v>23.2032</v>
      </c>
      <c r="BJ314" s="91"/>
      <c r="BK314" s="101">
        <f t="shared" si="107"/>
        <v>376</v>
      </c>
      <c r="BL314" s="91"/>
    </row>
    <row r="315" s="159" customFormat="1" customHeight="1" spans="1:64">
      <c r="A315" s="91">
        <v>999469</v>
      </c>
      <c r="B315" s="91" t="s">
        <v>677</v>
      </c>
      <c r="C315" s="91">
        <v>106066</v>
      </c>
      <c r="D315" s="91" t="s">
        <v>424</v>
      </c>
      <c r="E315" s="91" t="s">
        <v>220</v>
      </c>
      <c r="F315" s="91"/>
      <c r="G315" s="91"/>
      <c r="H315" s="91">
        <v>6</v>
      </c>
      <c r="I315" s="91">
        <v>197.3</v>
      </c>
      <c r="J315" s="91">
        <f t="shared" si="98"/>
        <v>6</v>
      </c>
      <c r="K315" s="95" t="s">
        <v>227</v>
      </c>
      <c r="L315" s="91">
        <f>I315*0.04</f>
        <v>7.892</v>
      </c>
      <c r="M315" s="91"/>
      <c r="N315" s="91"/>
      <c r="O315" s="91">
        <v>4</v>
      </c>
      <c r="P315" s="91">
        <v>107.4</v>
      </c>
      <c r="Q315" s="91">
        <f t="shared" si="99"/>
        <v>4</v>
      </c>
      <c r="R315" s="95" t="s">
        <v>227</v>
      </c>
      <c r="S315" s="91">
        <f>P315*0.05</f>
        <v>5.37</v>
      </c>
      <c r="T315" s="91"/>
      <c r="U315" s="91"/>
      <c r="V315" s="91">
        <v>0</v>
      </c>
      <c r="W315" s="91">
        <v>0</v>
      </c>
      <c r="X315" s="91">
        <f t="shared" si="100"/>
        <v>0</v>
      </c>
      <c r="Y315" s="95" t="s">
        <v>227</v>
      </c>
      <c r="Z315" s="91">
        <f>W315*0.04</f>
        <v>0</v>
      </c>
      <c r="AA315" s="91"/>
      <c r="AB315" s="91"/>
      <c r="AC315" s="91">
        <v>0</v>
      </c>
      <c r="AD315" s="91">
        <v>0</v>
      </c>
      <c r="AE315" s="91">
        <f t="shared" si="101"/>
        <v>0</v>
      </c>
      <c r="AF315" s="95" t="s">
        <v>227</v>
      </c>
      <c r="AG315" s="91">
        <f>AD315*0.05</f>
        <v>0</v>
      </c>
      <c r="AH315" s="91"/>
      <c r="AI315" s="91"/>
      <c r="AJ315" s="91">
        <v>0</v>
      </c>
      <c r="AK315" s="91">
        <v>0</v>
      </c>
      <c r="AL315" s="91">
        <f t="shared" si="102"/>
        <v>0</v>
      </c>
      <c r="AM315" s="95" t="s">
        <v>227</v>
      </c>
      <c r="AN315" s="91">
        <f>AK315*0.05</f>
        <v>0</v>
      </c>
      <c r="AO315" s="91"/>
      <c r="AP315" s="91"/>
      <c r="AQ315" s="91">
        <v>2</v>
      </c>
      <c r="AR315" s="91">
        <v>40.5</v>
      </c>
      <c r="AS315" s="91">
        <f t="shared" si="104"/>
        <v>2</v>
      </c>
      <c r="AT315" s="95" t="s">
        <v>227</v>
      </c>
      <c r="AU315" s="91">
        <f>AR315*0.05</f>
        <v>2.025</v>
      </c>
      <c r="AV315" s="91"/>
      <c r="AW315" s="91"/>
      <c r="AX315" s="91">
        <v>0</v>
      </c>
      <c r="AY315" s="91">
        <v>0</v>
      </c>
      <c r="AZ315" s="91">
        <f t="shared" si="105"/>
        <v>0</v>
      </c>
      <c r="BA315" s="95" t="s">
        <v>227</v>
      </c>
      <c r="BB315" s="91">
        <f>AY315*0.05</f>
        <v>0</v>
      </c>
      <c r="BC315" s="91"/>
      <c r="BD315" s="91"/>
      <c r="BE315" s="91">
        <v>1</v>
      </c>
      <c r="BF315" s="91">
        <v>29.8</v>
      </c>
      <c r="BG315" s="91">
        <f t="shared" si="106"/>
        <v>1</v>
      </c>
      <c r="BH315" s="95" t="s">
        <v>227</v>
      </c>
      <c r="BI315" s="91">
        <f>BF315*0.04</f>
        <v>1.192</v>
      </c>
      <c r="BJ315" s="91"/>
      <c r="BK315" s="101">
        <f t="shared" si="107"/>
        <v>16</v>
      </c>
      <c r="BL315" s="91"/>
    </row>
    <row r="316" s="159" customFormat="1" customHeight="1" spans="1:64">
      <c r="A316" s="91">
        <v>12623</v>
      </c>
      <c r="B316" s="91" t="s">
        <v>678</v>
      </c>
      <c r="C316" s="91">
        <v>750</v>
      </c>
      <c r="D316" s="91" t="s">
        <v>238</v>
      </c>
      <c r="E316" s="91" t="s">
        <v>220</v>
      </c>
      <c r="F316" s="91">
        <v>52</v>
      </c>
      <c r="G316" s="91">
        <v>62</v>
      </c>
      <c r="H316" s="91">
        <v>78</v>
      </c>
      <c r="I316" s="91">
        <v>2122.39</v>
      </c>
      <c r="J316" s="91">
        <f t="shared" si="98"/>
        <v>26</v>
      </c>
      <c r="K316" s="95" t="s">
        <v>216</v>
      </c>
      <c r="L316" s="91">
        <f t="shared" si="114"/>
        <v>127.3434</v>
      </c>
      <c r="M316" s="91">
        <v>40</v>
      </c>
      <c r="N316" s="91">
        <v>48</v>
      </c>
      <c r="O316" s="91">
        <v>59</v>
      </c>
      <c r="P316" s="91">
        <v>1738.05</v>
      </c>
      <c r="Q316" s="91">
        <f t="shared" si="99"/>
        <v>19</v>
      </c>
      <c r="R316" s="95" t="s">
        <v>216</v>
      </c>
      <c r="S316" s="91">
        <f>P316*0.07</f>
        <v>121.6635</v>
      </c>
      <c r="T316" s="91">
        <v>39</v>
      </c>
      <c r="U316" s="91">
        <v>49</v>
      </c>
      <c r="V316" s="91">
        <v>62</v>
      </c>
      <c r="W316" s="91">
        <v>5524.41</v>
      </c>
      <c r="X316" s="91">
        <f t="shared" si="100"/>
        <v>23</v>
      </c>
      <c r="Y316" s="95" t="s">
        <v>216</v>
      </c>
      <c r="Z316" s="91">
        <f>W316*0.06</f>
        <v>331.4646</v>
      </c>
      <c r="AA316" s="91">
        <v>14</v>
      </c>
      <c r="AB316" s="91">
        <v>16</v>
      </c>
      <c r="AC316" s="91">
        <v>16</v>
      </c>
      <c r="AD316" s="91">
        <v>547</v>
      </c>
      <c r="AE316" s="91">
        <f t="shared" si="101"/>
        <v>2</v>
      </c>
      <c r="AF316" s="95" t="s">
        <v>216</v>
      </c>
      <c r="AG316" s="91">
        <f>AD316*0.08</f>
        <v>43.76</v>
      </c>
      <c r="AH316" s="91">
        <v>10</v>
      </c>
      <c r="AI316" s="91">
        <v>12</v>
      </c>
      <c r="AJ316" s="91">
        <v>0</v>
      </c>
      <c r="AK316" s="91">
        <v>0</v>
      </c>
      <c r="AL316" s="91">
        <f t="shared" si="102"/>
        <v>-10</v>
      </c>
      <c r="AM316" s="95" t="s">
        <v>217</v>
      </c>
      <c r="AN316" s="91">
        <f>AK316*0.05</f>
        <v>0</v>
      </c>
      <c r="AO316" s="91">
        <v>12</v>
      </c>
      <c r="AP316" s="91">
        <v>14</v>
      </c>
      <c r="AQ316" s="91">
        <v>22</v>
      </c>
      <c r="AR316" s="91">
        <v>375.51</v>
      </c>
      <c r="AS316" s="91">
        <f t="shared" si="104"/>
        <v>10</v>
      </c>
      <c r="AT316" s="95" t="s">
        <v>216</v>
      </c>
      <c r="AU316" s="91">
        <f>AR316*0.08</f>
        <v>30.0408</v>
      </c>
      <c r="AV316" s="91">
        <v>4</v>
      </c>
      <c r="AW316" s="91">
        <v>3</v>
      </c>
      <c r="AX316" s="91">
        <v>11</v>
      </c>
      <c r="AY316" s="91">
        <v>526.74</v>
      </c>
      <c r="AZ316" s="91">
        <f t="shared" si="105"/>
        <v>7</v>
      </c>
      <c r="BA316" s="95" t="s">
        <v>216</v>
      </c>
      <c r="BB316" s="91">
        <f>AY316*0.07</f>
        <v>36.8718</v>
      </c>
      <c r="BC316" s="91">
        <v>10</v>
      </c>
      <c r="BD316" s="91">
        <v>12</v>
      </c>
      <c r="BE316" s="91">
        <v>9</v>
      </c>
      <c r="BF316" s="91">
        <v>253.24</v>
      </c>
      <c r="BG316" s="91">
        <f t="shared" si="106"/>
        <v>-1</v>
      </c>
      <c r="BH316" s="95" t="s">
        <v>217</v>
      </c>
      <c r="BI316" s="91">
        <f>BF316*0.04</f>
        <v>10.1296</v>
      </c>
      <c r="BJ316" s="91">
        <f>BG316*1</f>
        <v>-1</v>
      </c>
      <c r="BK316" s="101">
        <f t="shared" si="107"/>
        <v>701</v>
      </c>
      <c r="BL316" s="91">
        <f>BJ316</f>
        <v>-1</v>
      </c>
    </row>
    <row r="317" s="159" customFormat="1" customHeight="1" spans="1:64">
      <c r="A317" s="91">
        <v>12682</v>
      </c>
      <c r="B317" s="91" t="s">
        <v>679</v>
      </c>
      <c r="C317" s="91">
        <v>371</v>
      </c>
      <c r="D317" s="91" t="s">
        <v>454</v>
      </c>
      <c r="E317" s="91" t="s">
        <v>220</v>
      </c>
      <c r="F317" s="91">
        <v>25</v>
      </c>
      <c r="G317" s="91">
        <v>30</v>
      </c>
      <c r="H317" s="91">
        <v>61</v>
      </c>
      <c r="I317" s="91">
        <v>1577.91</v>
      </c>
      <c r="J317" s="91">
        <f t="shared" si="98"/>
        <v>36</v>
      </c>
      <c r="K317" s="95" t="s">
        <v>216</v>
      </c>
      <c r="L317" s="91">
        <f t="shared" si="114"/>
        <v>94.6746</v>
      </c>
      <c r="M317" s="91">
        <v>17</v>
      </c>
      <c r="N317" s="91">
        <v>20</v>
      </c>
      <c r="O317" s="91">
        <v>13</v>
      </c>
      <c r="P317" s="91">
        <v>316.46</v>
      </c>
      <c r="Q317" s="91">
        <f t="shared" si="99"/>
        <v>-4</v>
      </c>
      <c r="R317" s="95" t="s">
        <v>217</v>
      </c>
      <c r="S317" s="91">
        <f>P317*0.05</f>
        <v>15.823</v>
      </c>
      <c r="T317" s="91">
        <v>24</v>
      </c>
      <c r="U317" s="91">
        <v>29</v>
      </c>
      <c r="V317" s="91">
        <v>28</v>
      </c>
      <c r="W317" s="91">
        <v>2904.03</v>
      </c>
      <c r="X317" s="91">
        <f t="shared" si="100"/>
        <v>4</v>
      </c>
      <c r="Y317" s="95" t="s">
        <v>221</v>
      </c>
      <c r="Z317" s="91">
        <f>W317*0.05</f>
        <v>145.2015</v>
      </c>
      <c r="AA317" s="91">
        <v>9</v>
      </c>
      <c r="AB317" s="91">
        <v>11</v>
      </c>
      <c r="AC317" s="91">
        <v>8</v>
      </c>
      <c r="AD317" s="91">
        <v>217</v>
      </c>
      <c r="AE317" s="91">
        <f t="shared" si="101"/>
        <v>-1</v>
      </c>
      <c r="AF317" s="95" t="s">
        <v>217</v>
      </c>
      <c r="AG317" s="91">
        <f>AD317*0.05</f>
        <v>10.85</v>
      </c>
      <c r="AH317" s="91">
        <v>11</v>
      </c>
      <c r="AI317" s="91">
        <v>13</v>
      </c>
      <c r="AJ317" s="91">
        <v>0</v>
      </c>
      <c r="AK317" s="91">
        <v>0</v>
      </c>
      <c r="AL317" s="91">
        <f t="shared" si="102"/>
        <v>-11</v>
      </c>
      <c r="AM317" s="95" t="s">
        <v>217</v>
      </c>
      <c r="AN317" s="91">
        <f>AK317*0.05</f>
        <v>0</v>
      </c>
      <c r="AO317" s="91">
        <v>13</v>
      </c>
      <c r="AP317" s="91">
        <v>16</v>
      </c>
      <c r="AQ317" s="91">
        <v>9</v>
      </c>
      <c r="AR317" s="91">
        <v>173.25</v>
      </c>
      <c r="AS317" s="91">
        <f t="shared" si="104"/>
        <v>-4</v>
      </c>
      <c r="AT317" s="95" t="s">
        <v>217</v>
      </c>
      <c r="AU317" s="91">
        <f>AR317*0.05</f>
        <v>8.6625</v>
      </c>
      <c r="AV317" s="91">
        <v>2</v>
      </c>
      <c r="AW317" s="91">
        <v>3</v>
      </c>
      <c r="AX317" s="91">
        <v>0</v>
      </c>
      <c r="AY317" s="91">
        <v>0</v>
      </c>
      <c r="AZ317" s="91">
        <f t="shared" si="105"/>
        <v>-2</v>
      </c>
      <c r="BA317" s="95" t="s">
        <v>217</v>
      </c>
      <c r="BB317" s="91">
        <f t="shared" ref="BB317:BB331" si="115">AY317*0.05</f>
        <v>0</v>
      </c>
      <c r="BC317" s="91">
        <v>6</v>
      </c>
      <c r="BD317" s="91">
        <v>7</v>
      </c>
      <c r="BE317" s="91">
        <v>2</v>
      </c>
      <c r="BF317" s="91">
        <v>57.8</v>
      </c>
      <c r="BG317" s="91">
        <f t="shared" si="106"/>
        <v>-4</v>
      </c>
      <c r="BH317" s="95" t="s">
        <v>217</v>
      </c>
      <c r="BI317" s="91">
        <f>BF317*0.04</f>
        <v>2.312</v>
      </c>
      <c r="BJ317" s="91">
        <f>BG317*1</f>
        <v>-4</v>
      </c>
      <c r="BK317" s="101">
        <f t="shared" si="107"/>
        <v>278</v>
      </c>
      <c r="BL317" s="91">
        <f>BJ317</f>
        <v>-4</v>
      </c>
    </row>
    <row r="318" s="159" customFormat="1" customHeight="1" spans="1:64">
      <c r="A318" s="91">
        <v>11323</v>
      </c>
      <c r="B318" s="91" t="s">
        <v>680</v>
      </c>
      <c r="C318" s="91">
        <v>377</v>
      </c>
      <c r="D318" s="91" t="s">
        <v>433</v>
      </c>
      <c r="E318" s="91" t="s">
        <v>220</v>
      </c>
      <c r="F318" s="91">
        <v>39</v>
      </c>
      <c r="G318" s="91">
        <v>47</v>
      </c>
      <c r="H318" s="91">
        <v>50</v>
      </c>
      <c r="I318" s="91">
        <v>1529.6</v>
      </c>
      <c r="J318" s="91">
        <f t="shared" si="98"/>
        <v>11</v>
      </c>
      <c r="K318" s="95" t="s">
        <v>216</v>
      </c>
      <c r="L318" s="91">
        <f t="shared" si="114"/>
        <v>91.776</v>
      </c>
      <c r="M318" s="91">
        <v>36</v>
      </c>
      <c r="N318" s="91">
        <v>43</v>
      </c>
      <c r="O318" s="91">
        <v>20</v>
      </c>
      <c r="P318" s="91">
        <v>610.5</v>
      </c>
      <c r="Q318" s="91">
        <f t="shared" si="99"/>
        <v>-16</v>
      </c>
      <c r="R318" s="95" t="s">
        <v>217</v>
      </c>
      <c r="S318" s="91">
        <f>P318*0.05</f>
        <v>30.525</v>
      </c>
      <c r="T318" s="91">
        <v>76</v>
      </c>
      <c r="U318" s="91">
        <v>92</v>
      </c>
      <c r="V318" s="91">
        <v>53</v>
      </c>
      <c r="W318" s="91">
        <v>4476.5</v>
      </c>
      <c r="X318" s="91">
        <f t="shared" si="100"/>
        <v>-23</v>
      </c>
      <c r="Y318" s="95" t="s">
        <v>217</v>
      </c>
      <c r="Z318" s="91">
        <f>W318*0.04</f>
        <v>179.06</v>
      </c>
      <c r="AA318" s="91">
        <v>16</v>
      </c>
      <c r="AB318" s="91">
        <v>19</v>
      </c>
      <c r="AC318" s="91">
        <v>10</v>
      </c>
      <c r="AD318" s="91">
        <v>364.17</v>
      </c>
      <c r="AE318" s="91">
        <f t="shared" si="101"/>
        <v>-6</v>
      </c>
      <c r="AF318" s="95" t="s">
        <v>217</v>
      </c>
      <c r="AG318" s="91">
        <f>AD318*0.05</f>
        <v>18.2085</v>
      </c>
      <c r="AH318" s="91">
        <v>15</v>
      </c>
      <c r="AI318" s="91">
        <v>18</v>
      </c>
      <c r="AJ318" s="91">
        <v>0</v>
      </c>
      <c r="AK318" s="91">
        <v>0</v>
      </c>
      <c r="AL318" s="91">
        <f t="shared" si="102"/>
        <v>-15</v>
      </c>
      <c r="AM318" s="95" t="s">
        <v>217</v>
      </c>
      <c r="AN318" s="91">
        <f>AK318*0.05</f>
        <v>0</v>
      </c>
      <c r="AO318" s="91">
        <v>14</v>
      </c>
      <c r="AP318" s="91">
        <v>17</v>
      </c>
      <c r="AQ318" s="91">
        <v>15</v>
      </c>
      <c r="AR318" s="91">
        <v>217.03</v>
      </c>
      <c r="AS318" s="91">
        <f t="shared" si="104"/>
        <v>1</v>
      </c>
      <c r="AT318" s="95" t="s">
        <v>221</v>
      </c>
      <c r="AU318" s="91">
        <f>AR318*0.06</f>
        <v>13.0218</v>
      </c>
      <c r="AV318" s="91">
        <v>5</v>
      </c>
      <c r="AW318" s="91">
        <v>6</v>
      </c>
      <c r="AX318" s="91">
        <v>0</v>
      </c>
      <c r="AY318" s="91">
        <v>0</v>
      </c>
      <c r="AZ318" s="91">
        <f t="shared" si="105"/>
        <v>-5</v>
      </c>
      <c r="BA318" s="95" t="s">
        <v>217</v>
      </c>
      <c r="BB318" s="91">
        <f t="shared" si="115"/>
        <v>0</v>
      </c>
      <c r="BC318" s="91">
        <v>10</v>
      </c>
      <c r="BD318" s="91">
        <v>12</v>
      </c>
      <c r="BE318" s="91">
        <v>5</v>
      </c>
      <c r="BF318" s="91">
        <v>157.56</v>
      </c>
      <c r="BG318" s="91">
        <f t="shared" si="106"/>
        <v>-5</v>
      </c>
      <c r="BH318" s="95" t="s">
        <v>217</v>
      </c>
      <c r="BI318" s="91">
        <f>BF318*0.04</f>
        <v>6.3024</v>
      </c>
      <c r="BJ318" s="91">
        <f>BG318*1</f>
        <v>-5</v>
      </c>
      <c r="BK318" s="101">
        <f t="shared" si="107"/>
        <v>339</v>
      </c>
      <c r="BL318" s="91">
        <f>BJ318</f>
        <v>-5</v>
      </c>
    </row>
    <row r="319" s="159" customFormat="1" customHeight="1" spans="1:64">
      <c r="A319" s="91">
        <v>11335</v>
      </c>
      <c r="B319" s="91" t="s">
        <v>681</v>
      </c>
      <c r="C319" s="91">
        <v>106865</v>
      </c>
      <c r="D319" s="91" t="s">
        <v>462</v>
      </c>
      <c r="E319" s="91" t="s">
        <v>220</v>
      </c>
      <c r="F319" s="91">
        <v>37</v>
      </c>
      <c r="G319" s="91">
        <v>45</v>
      </c>
      <c r="H319" s="91">
        <v>53</v>
      </c>
      <c r="I319" s="91">
        <v>1365.55</v>
      </c>
      <c r="J319" s="91">
        <f>H319-F319</f>
        <v>16</v>
      </c>
      <c r="K319" s="95" t="s">
        <v>216</v>
      </c>
      <c r="L319" s="91">
        <f t="shared" si="114"/>
        <v>81.933</v>
      </c>
      <c r="M319" s="91">
        <v>36</v>
      </c>
      <c r="N319" s="91">
        <v>44</v>
      </c>
      <c r="O319" s="91">
        <v>48</v>
      </c>
      <c r="P319" s="91">
        <v>1163.62</v>
      </c>
      <c r="Q319" s="91">
        <f>O319-M319</f>
        <v>12</v>
      </c>
      <c r="R319" s="95" t="s">
        <v>216</v>
      </c>
      <c r="S319" s="91">
        <f>P319*0.07</f>
        <v>81.4534</v>
      </c>
      <c r="T319" s="91">
        <v>38</v>
      </c>
      <c r="U319" s="91">
        <v>45</v>
      </c>
      <c r="V319" s="91">
        <v>37</v>
      </c>
      <c r="W319" s="91">
        <v>2593.92</v>
      </c>
      <c r="X319" s="91">
        <f>V319-T319</f>
        <v>-1</v>
      </c>
      <c r="Y319" s="95" t="s">
        <v>217</v>
      </c>
      <c r="Z319" s="91">
        <f>W319*0.04</f>
        <v>103.7568</v>
      </c>
      <c r="AA319" s="91">
        <v>10</v>
      </c>
      <c r="AB319" s="91">
        <v>12</v>
      </c>
      <c r="AC319" s="91">
        <v>8</v>
      </c>
      <c r="AD319" s="91">
        <v>316</v>
      </c>
      <c r="AE319" s="91">
        <f>AC319-AA319</f>
        <v>-2</v>
      </c>
      <c r="AF319" s="95" t="s">
        <v>217</v>
      </c>
      <c r="AG319" s="91">
        <f>AD319*0.05</f>
        <v>15.8</v>
      </c>
      <c r="AH319" s="91">
        <v>12</v>
      </c>
      <c r="AI319" s="91">
        <v>15</v>
      </c>
      <c r="AJ319" s="91">
        <v>0</v>
      </c>
      <c r="AK319" s="91">
        <v>0</v>
      </c>
      <c r="AL319" s="91">
        <f>AJ319-AH319</f>
        <v>-12</v>
      </c>
      <c r="AM319" s="95" t="s">
        <v>217</v>
      </c>
      <c r="AN319" s="91">
        <f>AK319*0.05</f>
        <v>0</v>
      </c>
      <c r="AO319" s="91">
        <v>15</v>
      </c>
      <c r="AP319" s="91">
        <v>18</v>
      </c>
      <c r="AQ319" s="91">
        <v>4</v>
      </c>
      <c r="AR319" s="91">
        <v>58.39</v>
      </c>
      <c r="AS319" s="91">
        <f>AQ319-AO319</f>
        <v>-11</v>
      </c>
      <c r="AT319" s="95" t="s">
        <v>217</v>
      </c>
      <c r="AU319" s="91">
        <f>AR319*0.05</f>
        <v>2.9195</v>
      </c>
      <c r="AV319" s="91">
        <v>4</v>
      </c>
      <c r="AW319" s="91">
        <v>5</v>
      </c>
      <c r="AX319" s="91">
        <v>2</v>
      </c>
      <c r="AY319" s="91">
        <v>117</v>
      </c>
      <c r="AZ319" s="91">
        <f>AX319-AV319</f>
        <v>-2</v>
      </c>
      <c r="BA319" s="95" t="s">
        <v>217</v>
      </c>
      <c r="BB319" s="91">
        <f t="shared" si="115"/>
        <v>5.85</v>
      </c>
      <c r="BC319" s="91">
        <v>10</v>
      </c>
      <c r="BD319" s="91">
        <v>11</v>
      </c>
      <c r="BE319" s="91">
        <v>10</v>
      </c>
      <c r="BF319" s="91">
        <v>281.02</v>
      </c>
      <c r="BG319" s="91">
        <f>BE319-BC319</f>
        <v>0</v>
      </c>
      <c r="BH319" s="95" t="s">
        <v>221</v>
      </c>
      <c r="BI319" s="91">
        <f>BF319*0.05</f>
        <v>14.051</v>
      </c>
      <c r="BJ319" s="91"/>
      <c r="BK319" s="101">
        <f>ROUND(L319+S319+Z319+AG319+AN319+AU319+BB319+BI319,0)</f>
        <v>306</v>
      </c>
      <c r="BL319" s="91"/>
    </row>
    <row r="320" s="159" customFormat="1" customHeight="1" spans="1:64">
      <c r="A320" s="91">
        <v>11490</v>
      </c>
      <c r="B320" s="91" t="s">
        <v>682</v>
      </c>
      <c r="C320" s="91">
        <v>111064</v>
      </c>
      <c r="D320" s="91" t="s">
        <v>683</v>
      </c>
      <c r="E320" s="91" t="s">
        <v>215</v>
      </c>
      <c r="F320" s="91">
        <v>37</v>
      </c>
      <c r="G320" s="91">
        <v>45</v>
      </c>
      <c r="H320" s="91">
        <v>70</v>
      </c>
      <c r="I320" s="91">
        <v>1659.29</v>
      </c>
      <c r="J320" s="91">
        <f>H320-F320</f>
        <v>33</v>
      </c>
      <c r="K320" s="95" t="s">
        <v>216</v>
      </c>
      <c r="L320" s="91">
        <f t="shared" si="114"/>
        <v>99.5574</v>
      </c>
      <c r="M320" s="91">
        <v>23</v>
      </c>
      <c r="N320" s="91">
        <v>27</v>
      </c>
      <c r="O320" s="91">
        <v>23</v>
      </c>
      <c r="P320" s="91">
        <v>591.53</v>
      </c>
      <c r="Q320" s="91">
        <f>O320-M320</f>
        <v>0</v>
      </c>
      <c r="R320" s="95" t="s">
        <v>221</v>
      </c>
      <c r="S320" s="91">
        <f>P320*0.06</f>
        <v>35.4918</v>
      </c>
      <c r="T320" s="91">
        <v>28</v>
      </c>
      <c r="U320" s="91">
        <v>34</v>
      </c>
      <c r="V320" s="91">
        <v>7</v>
      </c>
      <c r="W320" s="91">
        <v>509</v>
      </c>
      <c r="X320" s="91">
        <f>V320-T320</f>
        <v>-21</v>
      </c>
      <c r="Y320" s="95" t="s">
        <v>217</v>
      </c>
      <c r="Z320" s="91">
        <f>W320*0.04</f>
        <v>20.36</v>
      </c>
      <c r="AA320" s="91">
        <v>10</v>
      </c>
      <c r="AB320" s="91">
        <v>12</v>
      </c>
      <c r="AC320" s="91">
        <v>6</v>
      </c>
      <c r="AD320" s="91">
        <v>203</v>
      </c>
      <c r="AE320" s="91">
        <f>AC320-AA320</f>
        <v>-4</v>
      </c>
      <c r="AF320" s="95" t="s">
        <v>217</v>
      </c>
      <c r="AG320" s="91">
        <f>AD320*0.05</f>
        <v>10.15</v>
      </c>
      <c r="AH320" s="91">
        <v>11</v>
      </c>
      <c r="AI320" s="91">
        <v>13</v>
      </c>
      <c r="AJ320" s="91">
        <v>0</v>
      </c>
      <c r="AK320" s="91">
        <v>0</v>
      </c>
      <c r="AL320" s="91">
        <f>AJ320-AH320</f>
        <v>-11</v>
      </c>
      <c r="AM320" s="95" t="s">
        <v>217</v>
      </c>
      <c r="AN320" s="91">
        <f>AK320*0.05</f>
        <v>0</v>
      </c>
      <c r="AO320" s="91">
        <v>24</v>
      </c>
      <c r="AP320" s="91">
        <v>29</v>
      </c>
      <c r="AQ320" s="91">
        <v>16</v>
      </c>
      <c r="AR320" s="91">
        <v>274.49</v>
      </c>
      <c r="AS320" s="91">
        <f>AQ320-AO320</f>
        <v>-8</v>
      </c>
      <c r="AT320" s="95" t="s">
        <v>217</v>
      </c>
      <c r="AU320" s="91">
        <f>AR320*0.05</f>
        <v>13.7245</v>
      </c>
      <c r="AV320" s="91">
        <v>3</v>
      </c>
      <c r="AW320" s="91">
        <v>4</v>
      </c>
      <c r="AX320" s="91">
        <v>0</v>
      </c>
      <c r="AY320" s="91">
        <v>0</v>
      </c>
      <c r="AZ320" s="91">
        <f>AX320-AV320</f>
        <v>-3</v>
      </c>
      <c r="BA320" s="95" t="s">
        <v>217</v>
      </c>
      <c r="BB320" s="91">
        <f t="shared" si="115"/>
        <v>0</v>
      </c>
      <c r="BC320" s="91">
        <v>8</v>
      </c>
      <c r="BD320" s="91">
        <v>10</v>
      </c>
      <c r="BE320" s="91">
        <v>4</v>
      </c>
      <c r="BF320" s="91">
        <v>126.62</v>
      </c>
      <c r="BG320" s="91">
        <f>BE320-BC320</f>
        <v>-4</v>
      </c>
      <c r="BH320" s="95" t="s">
        <v>217</v>
      </c>
      <c r="BI320" s="91">
        <f>BF320*0.04</f>
        <v>5.0648</v>
      </c>
      <c r="BJ320" s="91">
        <f>BG320*1</f>
        <v>-4</v>
      </c>
      <c r="BK320" s="101">
        <f>ROUND(L320+S320+Z320+AG320+AN320+AU320+BB320+BI320,0)</f>
        <v>184</v>
      </c>
      <c r="BL320" s="91">
        <f>BJ320</f>
        <v>-4</v>
      </c>
    </row>
    <row r="321" s="159" customFormat="1" customHeight="1" spans="1:64">
      <c r="A321" s="91">
        <v>11872</v>
      </c>
      <c r="B321" s="91" t="s">
        <v>684</v>
      </c>
      <c r="C321" s="91">
        <v>517</v>
      </c>
      <c r="D321" s="91" t="s">
        <v>234</v>
      </c>
      <c r="E321" s="91" t="s">
        <v>220</v>
      </c>
      <c r="F321" s="91">
        <v>35</v>
      </c>
      <c r="G321" s="91">
        <v>42</v>
      </c>
      <c r="H321" s="91">
        <v>49</v>
      </c>
      <c r="I321" s="91">
        <v>1396.97</v>
      </c>
      <c r="J321" s="91">
        <f>H321-F321</f>
        <v>14</v>
      </c>
      <c r="K321" s="95" t="s">
        <v>216</v>
      </c>
      <c r="L321" s="91">
        <f t="shared" si="114"/>
        <v>83.8182</v>
      </c>
      <c r="M321" s="91">
        <v>33</v>
      </c>
      <c r="N321" s="91">
        <v>39</v>
      </c>
      <c r="O321" s="91">
        <v>18</v>
      </c>
      <c r="P321" s="91">
        <v>481.5</v>
      </c>
      <c r="Q321" s="91">
        <f>O321-M321</f>
        <v>-15</v>
      </c>
      <c r="R321" s="95" t="s">
        <v>217</v>
      </c>
      <c r="S321" s="91">
        <f>P321*0.05</f>
        <v>24.075</v>
      </c>
      <c r="T321" s="91">
        <v>45</v>
      </c>
      <c r="U321" s="91">
        <v>54</v>
      </c>
      <c r="V321" s="91">
        <v>71</v>
      </c>
      <c r="W321" s="91">
        <v>4982.76</v>
      </c>
      <c r="X321" s="91">
        <f>V321-T321</f>
        <v>26</v>
      </c>
      <c r="Y321" s="95" t="s">
        <v>216</v>
      </c>
      <c r="Z321" s="91">
        <f>W321*0.06</f>
        <v>298.9656</v>
      </c>
      <c r="AA321" s="91">
        <v>13</v>
      </c>
      <c r="AB321" s="91">
        <v>16</v>
      </c>
      <c r="AC321" s="91">
        <v>14</v>
      </c>
      <c r="AD321" s="91">
        <v>512</v>
      </c>
      <c r="AE321" s="91">
        <f>AC321-AA321</f>
        <v>1</v>
      </c>
      <c r="AF321" s="95" t="s">
        <v>221</v>
      </c>
      <c r="AG321" s="91">
        <f>AD321*0.06</f>
        <v>30.72</v>
      </c>
      <c r="AH321" s="91">
        <v>13</v>
      </c>
      <c r="AI321" s="91">
        <v>16</v>
      </c>
      <c r="AJ321" s="91">
        <v>17</v>
      </c>
      <c r="AK321" s="91">
        <v>388.7</v>
      </c>
      <c r="AL321" s="91">
        <f>AJ321-AH321</f>
        <v>4</v>
      </c>
      <c r="AM321" s="95" t="s">
        <v>216</v>
      </c>
      <c r="AN321" s="91">
        <f>AK321*0.07</f>
        <v>27.209</v>
      </c>
      <c r="AO321" s="91">
        <v>11</v>
      </c>
      <c r="AP321" s="91">
        <v>13</v>
      </c>
      <c r="AQ321" s="91">
        <v>14</v>
      </c>
      <c r="AR321" s="91">
        <v>237.23</v>
      </c>
      <c r="AS321" s="91">
        <f>AQ321-AO321</f>
        <v>3</v>
      </c>
      <c r="AT321" s="95" t="s">
        <v>216</v>
      </c>
      <c r="AU321" s="91">
        <f>AR321*0.08</f>
        <v>18.9784</v>
      </c>
      <c r="AV321" s="91">
        <v>5</v>
      </c>
      <c r="AW321" s="91">
        <v>5</v>
      </c>
      <c r="AX321" s="91">
        <v>0</v>
      </c>
      <c r="AY321" s="91">
        <v>0</v>
      </c>
      <c r="AZ321" s="91">
        <f>AX321-AV321</f>
        <v>-5</v>
      </c>
      <c r="BA321" s="95" t="s">
        <v>217</v>
      </c>
      <c r="BB321" s="91">
        <f t="shared" si="115"/>
        <v>0</v>
      </c>
      <c r="BC321" s="91">
        <v>13</v>
      </c>
      <c r="BD321" s="91">
        <v>16</v>
      </c>
      <c r="BE321" s="91">
        <v>23</v>
      </c>
      <c r="BF321" s="91">
        <v>678.2</v>
      </c>
      <c r="BG321" s="91">
        <f>BE321-BC321</f>
        <v>10</v>
      </c>
      <c r="BH321" s="95" t="s">
        <v>216</v>
      </c>
      <c r="BI321" s="91">
        <f>BF321*0.06</f>
        <v>40.692</v>
      </c>
      <c r="BJ321" s="91"/>
      <c r="BK321" s="101">
        <f>ROUND(L321+S321+Z321+AG321+AN321+AU321+BB321+BI321,0)</f>
        <v>524</v>
      </c>
      <c r="BL321" s="91"/>
    </row>
    <row r="322" s="159" customFormat="1" customHeight="1" spans="1:64">
      <c r="A322" s="91">
        <v>11883</v>
      </c>
      <c r="B322" s="91" t="s">
        <v>685</v>
      </c>
      <c r="C322" s="91">
        <v>337</v>
      </c>
      <c r="D322" s="91" t="s">
        <v>223</v>
      </c>
      <c r="E322" s="91" t="s">
        <v>319</v>
      </c>
      <c r="F322" s="91">
        <v>41</v>
      </c>
      <c r="G322" s="91">
        <v>49</v>
      </c>
      <c r="H322" s="91">
        <v>52</v>
      </c>
      <c r="I322" s="91">
        <v>1375.49</v>
      </c>
      <c r="J322" s="91">
        <f>H322-F322</f>
        <v>11</v>
      </c>
      <c r="K322" s="95" t="s">
        <v>216</v>
      </c>
      <c r="L322" s="91">
        <f t="shared" si="114"/>
        <v>82.5294</v>
      </c>
      <c r="M322" s="91">
        <v>33</v>
      </c>
      <c r="N322" s="91">
        <v>39</v>
      </c>
      <c r="O322" s="91">
        <v>30</v>
      </c>
      <c r="P322" s="91">
        <v>1100.1</v>
      </c>
      <c r="Q322" s="91">
        <f>O322-M322</f>
        <v>-3</v>
      </c>
      <c r="R322" s="95" t="s">
        <v>217</v>
      </c>
      <c r="S322" s="91">
        <f>P322*0.05</f>
        <v>55.005</v>
      </c>
      <c r="T322" s="91">
        <v>36</v>
      </c>
      <c r="U322" s="91">
        <v>44</v>
      </c>
      <c r="V322" s="91">
        <v>21</v>
      </c>
      <c r="W322" s="91">
        <v>1936.6</v>
      </c>
      <c r="X322" s="91">
        <f>V322-T322</f>
        <v>-15</v>
      </c>
      <c r="Y322" s="95" t="s">
        <v>217</v>
      </c>
      <c r="Z322" s="91">
        <f t="shared" ref="Z322:Z327" si="116">W322*0.04</f>
        <v>77.464</v>
      </c>
      <c r="AA322" s="91">
        <v>12</v>
      </c>
      <c r="AB322" s="91">
        <v>15</v>
      </c>
      <c r="AC322" s="91">
        <v>1</v>
      </c>
      <c r="AD322" s="91">
        <v>39</v>
      </c>
      <c r="AE322" s="91">
        <f>AC322-AA322</f>
        <v>-11</v>
      </c>
      <c r="AF322" s="95" t="s">
        <v>217</v>
      </c>
      <c r="AG322" s="91">
        <f>AD322*0.05</f>
        <v>1.95</v>
      </c>
      <c r="AH322" s="91">
        <v>10</v>
      </c>
      <c r="AI322" s="91">
        <v>12</v>
      </c>
      <c r="AJ322" s="91">
        <v>0</v>
      </c>
      <c r="AK322" s="91">
        <v>0</v>
      </c>
      <c r="AL322" s="91">
        <f>AJ322-AH322</f>
        <v>-10</v>
      </c>
      <c r="AM322" s="95" t="s">
        <v>217</v>
      </c>
      <c r="AN322" s="91">
        <f>AK322*0.05</f>
        <v>0</v>
      </c>
      <c r="AO322" s="91">
        <v>8</v>
      </c>
      <c r="AP322" s="91">
        <v>10</v>
      </c>
      <c r="AQ322" s="91">
        <v>8</v>
      </c>
      <c r="AR322" s="91">
        <v>165</v>
      </c>
      <c r="AS322" s="91">
        <f>AQ322-AO322</f>
        <v>0</v>
      </c>
      <c r="AT322" s="95" t="s">
        <v>221</v>
      </c>
      <c r="AU322" s="91">
        <f>AR322*0.06</f>
        <v>9.9</v>
      </c>
      <c r="AV322" s="91">
        <v>3</v>
      </c>
      <c r="AW322" s="91">
        <v>4</v>
      </c>
      <c r="AX322" s="91">
        <v>0</v>
      </c>
      <c r="AY322" s="91">
        <v>0</v>
      </c>
      <c r="AZ322" s="91">
        <f>AX322-AV322</f>
        <v>-3</v>
      </c>
      <c r="BA322" s="95" t="s">
        <v>217</v>
      </c>
      <c r="BB322" s="91">
        <f t="shared" si="115"/>
        <v>0</v>
      </c>
      <c r="BC322" s="91">
        <v>8</v>
      </c>
      <c r="BD322" s="91">
        <v>10</v>
      </c>
      <c r="BE322" s="91">
        <v>7</v>
      </c>
      <c r="BF322" s="91">
        <v>205.5</v>
      </c>
      <c r="BG322" s="91">
        <f>BE322-BC322</f>
        <v>-1</v>
      </c>
      <c r="BH322" s="95" t="s">
        <v>217</v>
      </c>
      <c r="BI322" s="91">
        <f>BF322*0.04</f>
        <v>8.22</v>
      </c>
      <c r="BJ322" s="91">
        <f>BG322*1</f>
        <v>-1</v>
      </c>
      <c r="BK322" s="101">
        <f>ROUND(L322+S322+Z322+AG322+AN322+AU322+BB322+BI322,0)</f>
        <v>235</v>
      </c>
      <c r="BL322" s="91">
        <f>BJ322</f>
        <v>-1</v>
      </c>
    </row>
    <row r="323" s="159" customFormat="1" customHeight="1" spans="1:64">
      <c r="A323" s="91">
        <v>12164</v>
      </c>
      <c r="B323" s="91" t="s">
        <v>686</v>
      </c>
      <c r="C323" s="91">
        <v>103639</v>
      </c>
      <c r="D323" s="91" t="s">
        <v>286</v>
      </c>
      <c r="E323" s="91" t="s">
        <v>220</v>
      </c>
      <c r="F323" s="91">
        <v>39</v>
      </c>
      <c r="G323" s="91">
        <v>47</v>
      </c>
      <c r="H323" s="91">
        <v>60</v>
      </c>
      <c r="I323" s="91">
        <v>1456.18</v>
      </c>
      <c r="J323" s="91">
        <f>H323-F323</f>
        <v>21</v>
      </c>
      <c r="K323" s="95" t="s">
        <v>216</v>
      </c>
      <c r="L323" s="91">
        <f t="shared" si="114"/>
        <v>87.3708</v>
      </c>
      <c r="M323" s="91">
        <v>35</v>
      </c>
      <c r="N323" s="91">
        <v>41</v>
      </c>
      <c r="O323" s="91">
        <v>27</v>
      </c>
      <c r="P323" s="91">
        <v>1028.91</v>
      </c>
      <c r="Q323" s="91">
        <f>O323-M323</f>
        <v>-8</v>
      </c>
      <c r="R323" s="95" t="s">
        <v>217</v>
      </c>
      <c r="S323" s="91">
        <f>P323*0.05</f>
        <v>51.4455</v>
      </c>
      <c r="T323" s="91">
        <v>62</v>
      </c>
      <c r="U323" s="91">
        <v>72</v>
      </c>
      <c r="V323" s="91">
        <v>18</v>
      </c>
      <c r="W323" s="91">
        <v>1065.29</v>
      </c>
      <c r="X323" s="91">
        <f>V323-T323</f>
        <v>-44</v>
      </c>
      <c r="Y323" s="95" t="s">
        <v>217</v>
      </c>
      <c r="Z323" s="91">
        <f t="shared" si="116"/>
        <v>42.6116</v>
      </c>
      <c r="AA323" s="91">
        <v>9</v>
      </c>
      <c r="AB323" s="91">
        <v>11</v>
      </c>
      <c r="AC323" s="91">
        <v>4</v>
      </c>
      <c r="AD323" s="91">
        <v>160</v>
      </c>
      <c r="AE323" s="91">
        <f>AC323-AA323</f>
        <v>-5</v>
      </c>
      <c r="AF323" s="95" t="s">
        <v>217</v>
      </c>
      <c r="AG323" s="91">
        <f>AD323*0.05</f>
        <v>8</v>
      </c>
      <c r="AH323" s="91">
        <v>12</v>
      </c>
      <c r="AI323" s="91">
        <v>14</v>
      </c>
      <c r="AJ323" s="91">
        <v>14</v>
      </c>
      <c r="AK323" s="91">
        <v>299.02</v>
      </c>
      <c r="AL323" s="91">
        <f>AJ323-AH323</f>
        <v>2</v>
      </c>
      <c r="AM323" s="95" t="s">
        <v>216</v>
      </c>
      <c r="AN323" s="91">
        <f>AK323*0.07</f>
        <v>20.9314</v>
      </c>
      <c r="AO323" s="91">
        <v>15</v>
      </c>
      <c r="AP323" s="91">
        <v>17</v>
      </c>
      <c r="AQ323" s="91">
        <v>14</v>
      </c>
      <c r="AR323" s="91">
        <v>179.54</v>
      </c>
      <c r="AS323" s="91">
        <f>AQ323-AO323</f>
        <v>-1</v>
      </c>
      <c r="AT323" s="95" t="s">
        <v>217</v>
      </c>
      <c r="AU323" s="91">
        <f>AR323*0.05</f>
        <v>8.977</v>
      </c>
      <c r="AV323" s="91">
        <v>5</v>
      </c>
      <c r="AW323" s="91">
        <v>5</v>
      </c>
      <c r="AX323" s="91">
        <v>1</v>
      </c>
      <c r="AY323" s="91">
        <v>0.08</v>
      </c>
      <c r="AZ323" s="91">
        <f>AX323-AV323</f>
        <v>-4</v>
      </c>
      <c r="BA323" s="95" t="s">
        <v>217</v>
      </c>
      <c r="BB323" s="91">
        <f t="shared" si="115"/>
        <v>0.004</v>
      </c>
      <c r="BC323" s="91">
        <v>12</v>
      </c>
      <c r="BD323" s="91">
        <v>14</v>
      </c>
      <c r="BE323" s="91">
        <v>16</v>
      </c>
      <c r="BF323" s="91">
        <v>447.24</v>
      </c>
      <c r="BG323" s="91">
        <f>BE323-BC323</f>
        <v>4</v>
      </c>
      <c r="BH323" s="95" t="s">
        <v>216</v>
      </c>
      <c r="BI323" s="91">
        <f>BF323*0.06</f>
        <v>26.8344</v>
      </c>
      <c r="BJ323" s="91"/>
      <c r="BK323" s="101">
        <f>ROUND(L323+S323+Z323+AG323+AN323+AU323+BB323+BI323,0)</f>
        <v>246</v>
      </c>
      <c r="BL323" s="91"/>
    </row>
    <row r="324" s="159" customFormat="1" customHeight="1" spans="1:64">
      <c r="A324" s="91">
        <v>12277</v>
      </c>
      <c r="B324" s="91" t="s">
        <v>687</v>
      </c>
      <c r="C324" s="91">
        <v>52</v>
      </c>
      <c r="D324" s="91" t="s">
        <v>688</v>
      </c>
      <c r="E324" s="91" t="s">
        <v>220</v>
      </c>
      <c r="F324" s="91">
        <v>44</v>
      </c>
      <c r="G324" s="91">
        <v>53</v>
      </c>
      <c r="H324" s="91">
        <v>51</v>
      </c>
      <c r="I324" s="91">
        <v>1395.12</v>
      </c>
      <c r="J324" s="91">
        <f>H324-F324</f>
        <v>7</v>
      </c>
      <c r="K324" s="95" t="s">
        <v>221</v>
      </c>
      <c r="L324" s="91">
        <f>I324*0.05</f>
        <v>69.756</v>
      </c>
      <c r="M324" s="91">
        <v>38</v>
      </c>
      <c r="N324" s="91">
        <v>45</v>
      </c>
      <c r="O324" s="91">
        <v>19</v>
      </c>
      <c r="P324" s="91">
        <v>1303.5</v>
      </c>
      <c r="Q324" s="91">
        <f>O324-M324</f>
        <v>-19</v>
      </c>
      <c r="R324" s="95" t="s">
        <v>217</v>
      </c>
      <c r="S324" s="91">
        <f>P324*0.05</f>
        <v>65.175</v>
      </c>
      <c r="T324" s="91">
        <v>45</v>
      </c>
      <c r="U324" s="91">
        <v>54</v>
      </c>
      <c r="V324" s="91">
        <v>20</v>
      </c>
      <c r="W324" s="91">
        <v>2217.78</v>
      </c>
      <c r="X324" s="91">
        <f>V324-T324</f>
        <v>-25</v>
      </c>
      <c r="Y324" s="95" t="s">
        <v>217</v>
      </c>
      <c r="Z324" s="91">
        <f t="shared" si="116"/>
        <v>88.7112</v>
      </c>
      <c r="AA324" s="91">
        <v>16</v>
      </c>
      <c r="AB324" s="91">
        <v>19</v>
      </c>
      <c r="AC324" s="91">
        <v>0</v>
      </c>
      <c r="AD324" s="91">
        <v>0</v>
      </c>
      <c r="AE324" s="91">
        <f>AC324-AA324</f>
        <v>-16</v>
      </c>
      <c r="AF324" s="95" t="s">
        <v>217</v>
      </c>
      <c r="AG324" s="91">
        <f>AD324*0.05</f>
        <v>0</v>
      </c>
      <c r="AH324" s="91">
        <v>14</v>
      </c>
      <c r="AI324" s="91">
        <v>17</v>
      </c>
      <c r="AJ324" s="91">
        <v>0</v>
      </c>
      <c r="AK324" s="91">
        <v>0</v>
      </c>
      <c r="AL324" s="91">
        <f>AJ324-AH324</f>
        <v>-14</v>
      </c>
      <c r="AM324" s="95" t="s">
        <v>217</v>
      </c>
      <c r="AN324" s="91">
        <f t="shared" ref="AN324:AN329" si="117">AK324*0.05</f>
        <v>0</v>
      </c>
      <c r="AO324" s="91">
        <v>18</v>
      </c>
      <c r="AP324" s="91">
        <v>21</v>
      </c>
      <c r="AQ324" s="91">
        <v>9</v>
      </c>
      <c r="AR324" s="91">
        <v>131.08</v>
      </c>
      <c r="AS324" s="91">
        <f>AQ324-AO324</f>
        <v>-9</v>
      </c>
      <c r="AT324" s="95" t="s">
        <v>217</v>
      </c>
      <c r="AU324" s="91">
        <f>AR324*0.05</f>
        <v>6.554</v>
      </c>
      <c r="AV324" s="91">
        <v>4</v>
      </c>
      <c r="AW324" s="91">
        <v>5</v>
      </c>
      <c r="AX324" s="91">
        <v>3</v>
      </c>
      <c r="AY324" s="91">
        <v>198.08</v>
      </c>
      <c r="AZ324" s="91">
        <f>AX324-AV324</f>
        <v>-1</v>
      </c>
      <c r="BA324" s="95" t="s">
        <v>217</v>
      </c>
      <c r="BB324" s="91">
        <f t="shared" si="115"/>
        <v>9.904</v>
      </c>
      <c r="BC324" s="91">
        <v>10</v>
      </c>
      <c r="BD324" s="91">
        <v>12</v>
      </c>
      <c r="BE324" s="91">
        <v>3</v>
      </c>
      <c r="BF324" s="91">
        <v>85.6</v>
      </c>
      <c r="BG324" s="91">
        <f>BE324-BC324</f>
        <v>-7</v>
      </c>
      <c r="BH324" s="95" t="s">
        <v>217</v>
      </c>
      <c r="BI324" s="91">
        <f>BF324*0.04</f>
        <v>3.424</v>
      </c>
      <c r="BJ324" s="91">
        <f>BG324*1</f>
        <v>-7</v>
      </c>
      <c r="BK324" s="101">
        <f>ROUND(L324+S324+Z324+AG324+AN324+AU324+BB324+BI324,0)</f>
        <v>244</v>
      </c>
      <c r="BL324" s="91">
        <f>BJ324</f>
        <v>-7</v>
      </c>
    </row>
    <row r="325" s="159" customFormat="1" customHeight="1" spans="1:64">
      <c r="A325" s="91">
        <v>12332</v>
      </c>
      <c r="B325" s="91" t="s">
        <v>689</v>
      </c>
      <c r="C325" s="91">
        <v>570</v>
      </c>
      <c r="D325" s="91" t="s">
        <v>541</v>
      </c>
      <c r="E325" s="91" t="s">
        <v>220</v>
      </c>
      <c r="F325" s="91">
        <v>30</v>
      </c>
      <c r="G325" s="91">
        <v>36</v>
      </c>
      <c r="H325" s="91">
        <v>34</v>
      </c>
      <c r="I325" s="91">
        <v>820.4</v>
      </c>
      <c r="J325" s="91">
        <f>H325-F325</f>
        <v>4</v>
      </c>
      <c r="K325" s="95" t="s">
        <v>221</v>
      </c>
      <c r="L325" s="91">
        <f>I325*0.05</f>
        <v>41.02</v>
      </c>
      <c r="M325" s="91">
        <v>31</v>
      </c>
      <c r="N325" s="91">
        <v>37</v>
      </c>
      <c r="O325" s="91">
        <v>31</v>
      </c>
      <c r="P325" s="91">
        <v>1036.19</v>
      </c>
      <c r="Q325" s="91">
        <f>O325-M325</f>
        <v>0</v>
      </c>
      <c r="R325" s="95" t="s">
        <v>221</v>
      </c>
      <c r="S325" s="91">
        <f>P325*0.06</f>
        <v>62.1714</v>
      </c>
      <c r="T325" s="91">
        <v>30</v>
      </c>
      <c r="U325" s="91">
        <v>36</v>
      </c>
      <c r="V325" s="91">
        <v>15</v>
      </c>
      <c r="W325" s="91">
        <v>1189.03</v>
      </c>
      <c r="X325" s="91">
        <f>V325-T325</f>
        <v>-15</v>
      </c>
      <c r="Y325" s="95" t="s">
        <v>217</v>
      </c>
      <c r="Z325" s="91">
        <f t="shared" si="116"/>
        <v>47.5612</v>
      </c>
      <c r="AA325" s="91">
        <v>8</v>
      </c>
      <c r="AB325" s="91">
        <v>10</v>
      </c>
      <c r="AC325" s="91">
        <v>28</v>
      </c>
      <c r="AD325" s="91">
        <v>903</v>
      </c>
      <c r="AE325" s="91">
        <f>AC325-AA325</f>
        <v>20</v>
      </c>
      <c r="AF325" s="95" t="s">
        <v>216</v>
      </c>
      <c r="AG325" s="91">
        <f>AD325*0.08</f>
        <v>72.24</v>
      </c>
      <c r="AH325" s="91">
        <v>10</v>
      </c>
      <c r="AI325" s="91">
        <v>12</v>
      </c>
      <c r="AJ325" s="91">
        <v>0</v>
      </c>
      <c r="AK325" s="91">
        <v>0</v>
      </c>
      <c r="AL325" s="91">
        <f>AJ325-AH325</f>
        <v>-10</v>
      </c>
      <c r="AM325" s="95" t="s">
        <v>217</v>
      </c>
      <c r="AN325" s="91">
        <f t="shared" si="117"/>
        <v>0</v>
      </c>
      <c r="AO325" s="91">
        <v>12</v>
      </c>
      <c r="AP325" s="91">
        <v>15</v>
      </c>
      <c r="AQ325" s="91">
        <v>15</v>
      </c>
      <c r="AR325" s="91">
        <v>232.61</v>
      </c>
      <c r="AS325" s="91">
        <f>AQ325-AO325</f>
        <v>3</v>
      </c>
      <c r="AT325" s="95" t="s">
        <v>216</v>
      </c>
      <c r="AU325" s="91">
        <f>AR325*0.08</f>
        <v>18.6088</v>
      </c>
      <c r="AV325" s="91">
        <v>3</v>
      </c>
      <c r="AW325" s="91">
        <v>3</v>
      </c>
      <c r="AX325" s="91">
        <v>0</v>
      </c>
      <c r="AY325" s="91">
        <v>0</v>
      </c>
      <c r="AZ325" s="91">
        <f>AX325-AV325</f>
        <v>-3</v>
      </c>
      <c r="BA325" s="95" t="s">
        <v>217</v>
      </c>
      <c r="BB325" s="91">
        <f t="shared" si="115"/>
        <v>0</v>
      </c>
      <c r="BC325" s="91">
        <v>8</v>
      </c>
      <c r="BD325" s="91">
        <v>9</v>
      </c>
      <c r="BE325" s="91">
        <v>12</v>
      </c>
      <c r="BF325" s="91">
        <v>340.21</v>
      </c>
      <c r="BG325" s="91">
        <f>BE325-BC325</f>
        <v>4</v>
      </c>
      <c r="BH325" s="95" t="s">
        <v>216</v>
      </c>
      <c r="BI325" s="91">
        <f>BF325*0.06</f>
        <v>20.4126</v>
      </c>
      <c r="BJ325" s="91"/>
      <c r="BK325" s="101">
        <f>ROUND(L325+S325+Z325+AG325+AN325+AU325+BB325+BI325,0)</f>
        <v>262</v>
      </c>
      <c r="BL325" s="91"/>
    </row>
    <row r="326" s="159" customFormat="1" customHeight="1" spans="1:64">
      <c r="A326" s="91">
        <v>12515</v>
      </c>
      <c r="B326" s="91" t="s">
        <v>690</v>
      </c>
      <c r="C326" s="91">
        <v>308</v>
      </c>
      <c r="D326" s="91" t="s">
        <v>632</v>
      </c>
      <c r="E326" s="91" t="s">
        <v>215</v>
      </c>
      <c r="F326" s="91">
        <v>31</v>
      </c>
      <c r="G326" s="91">
        <v>37</v>
      </c>
      <c r="H326" s="91">
        <v>29</v>
      </c>
      <c r="I326" s="91">
        <v>742.41</v>
      </c>
      <c r="J326" s="91">
        <f>H326-F326</f>
        <v>-2</v>
      </c>
      <c r="K326" s="95" t="s">
        <v>217</v>
      </c>
      <c r="L326" s="91">
        <f>I326*0.04</f>
        <v>29.6964</v>
      </c>
      <c r="M326" s="91">
        <v>28</v>
      </c>
      <c r="N326" s="91">
        <v>34</v>
      </c>
      <c r="O326" s="91">
        <v>19</v>
      </c>
      <c r="P326" s="91">
        <v>861.71</v>
      </c>
      <c r="Q326" s="91">
        <f>O326-M326</f>
        <v>-9</v>
      </c>
      <c r="R326" s="95" t="s">
        <v>217</v>
      </c>
      <c r="S326" s="91">
        <f>P326*0.05</f>
        <v>43.0855</v>
      </c>
      <c r="T326" s="91">
        <v>40</v>
      </c>
      <c r="U326" s="91">
        <v>48</v>
      </c>
      <c r="V326" s="91">
        <v>12</v>
      </c>
      <c r="W326" s="91">
        <v>891.4</v>
      </c>
      <c r="X326" s="91">
        <f>V326-T326</f>
        <v>-28</v>
      </c>
      <c r="Y326" s="95" t="s">
        <v>217</v>
      </c>
      <c r="Z326" s="91">
        <f t="shared" si="116"/>
        <v>35.656</v>
      </c>
      <c r="AA326" s="91">
        <v>12</v>
      </c>
      <c r="AB326" s="91">
        <v>15</v>
      </c>
      <c r="AC326" s="91">
        <v>13</v>
      </c>
      <c r="AD326" s="91">
        <v>453</v>
      </c>
      <c r="AE326" s="91">
        <f>AC326-AA326</f>
        <v>1</v>
      </c>
      <c r="AF326" s="95" t="s">
        <v>221</v>
      </c>
      <c r="AG326" s="91">
        <f>AD326*0.06</f>
        <v>27.18</v>
      </c>
      <c r="AH326" s="91">
        <v>16</v>
      </c>
      <c r="AI326" s="91">
        <v>19</v>
      </c>
      <c r="AJ326" s="91">
        <v>0</v>
      </c>
      <c r="AK326" s="91">
        <v>0</v>
      </c>
      <c r="AL326" s="91">
        <f>AJ326-AH326</f>
        <v>-16</v>
      </c>
      <c r="AM326" s="95" t="s">
        <v>217</v>
      </c>
      <c r="AN326" s="91">
        <f t="shared" si="117"/>
        <v>0</v>
      </c>
      <c r="AO326" s="91">
        <v>15</v>
      </c>
      <c r="AP326" s="91">
        <v>18</v>
      </c>
      <c r="AQ326" s="91">
        <v>3</v>
      </c>
      <c r="AR326" s="91">
        <v>52.91</v>
      </c>
      <c r="AS326" s="91">
        <f>AQ326-AO326</f>
        <v>-12</v>
      </c>
      <c r="AT326" s="95" t="s">
        <v>217</v>
      </c>
      <c r="AU326" s="91">
        <f>AR326*0.05</f>
        <v>2.6455</v>
      </c>
      <c r="AV326" s="91">
        <v>3</v>
      </c>
      <c r="AW326" s="91">
        <v>4</v>
      </c>
      <c r="AX326" s="91">
        <v>0</v>
      </c>
      <c r="AY326" s="91">
        <v>0</v>
      </c>
      <c r="AZ326" s="91">
        <f>AX326-AV326</f>
        <v>-3</v>
      </c>
      <c r="BA326" s="95" t="s">
        <v>217</v>
      </c>
      <c r="BB326" s="91">
        <f t="shared" si="115"/>
        <v>0</v>
      </c>
      <c r="BC326" s="91">
        <v>8</v>
      </c>
      <c r="BD326" s="91">
        <v>9</v>
      </c>
      <c r="BE326" s="91">
        <v>12</v>
      </c>
      <c r="BF326" s="91">
        <v>312.63</v>
      </c>
      <c r="BG326" s="91">
        <f>BE326-BC326</f>
        <v>4</v>
      </c>
      <c r="BH326" s="95" t="s">
        <v>216</v>
      </c>
      <c r="BI326" s="91">
        <f>BF326*0.06</f>
        <v>18.7578</v>
      </c>
      <c r="BJ326" s="91"/>
      <c r="BK326" s="101">
        <f>ROUND(L326+S326+Z326+AG326+AN326+AU326+BB326+BI326,0)</f>
        <v>157</v>
      </c>
      <c r="BL326" s="91"/>
    </row>
    <row r="327" s="159" customFormat="1" customHeight="1" spans="1:64">
      <c r="A327" s="91">
        <v>12516</v>
      </c>
      <c r="B327" s="91" t="s">
        <v>691</v>
      </c>
      <c r="C327" s="91">
        <v>723</v>
      </c>
      <c r="D327" s="91" t="s">
        <v>692</v>
      </c>
      <c r="E327" s="91" t="s">
        <v>215</v>
      </c>
      <c r="F327" s="91">
        <v>47</v>
      </c>
      <c r="G327" s="91">
        <v>57</v>
      </c>
      <c r="H327" s="91">
        <v>52</v>
      </c>
      <c r="I327" s="91">
        <v>1370.31</v>
      </c>
      <c r="J327" s="91">
        <f>H327-F327</f>
        <v>5</v>
      </c>
      <c r="K327" s="95" t="s">
        <v>221</v>
      </c>
      <c r="L327" s="91">
        <f>I327*0.05</f>
        <v>68.5155</v>
      </c>
      <c r="M327" s="91">
        <v>34</v>
      </c>
      <c r="N327" s="91">
        <v>41</v>
      </c>
      <c r="O327" s="91">
        <v>33</v>
      </c>
      <c r="P327" s="91">
        <v>1425.76</v>
      </c>
      <c r="Q327" s="91">
        <f>O327-M327</f>
        <v>-1</v>
      </c>
      <c r="R327" s="95" t="s">
        <v>217</v>
      </c>
      <c r="S327" s="91">
        <f>P327*0.05</f>
        <v>71.288</v>
      </c>
      <c r="T327" s="91">
        <v>48</v>
      </c>
      <c r="U327" s="91">
        <v>57</v>
      </c>
      <c r="V327" s="91">
        <v>29</v>
      </c>
      <c r="W327" s="91">
        <v>2362.01</v>
      </c>
      <c r="X327" s="91">
        <f>V327-T327</f>
        <v>-19</v>
      </c>
      <c r="Y327" s="95" t="s">
        <v>217</v>
      </c>
      <c r="Z327" s="91">
        <f t="shared" si="116"/>
        <v>94.4804</v>
      </c>
      <c r="AA327" s="91">
        <v>13</v>
      </c>
      <c r="AB327" s="91">
        <v>16</v>
      </c>
      <c r="AC327" s="91">
        <v>3</v>
      </c>
      <c r="AD327" s="91">
        <v>104.16</v>
      </c>
      <c r="AE327" s="91">
        <f>AC327-AA327</f>
        <v>-10</v>
      </c>
      <c r="AF327" s="95" t="s">
        <v>217</v>
      </c>
      <c r="AG327" s="91">
        <f>AD327*0.05</f>
        <v>5.208</v>
      </c>
      <c r="AH327" s="91">
        <v>16</v>
      </c>
      <c r="AI327" s="91">
        <v>19</v>
      </c>
      <c r="AJ327" s="91">
        <v>0</v>
      </c>
      <c r="AK327" s="91">
        <v>0</v>
      </c>
      <c r="AL327" s="91">
        <f>AJ327-AH327</f>
        <v>-16</v>
      </c>
      <c r="AM327" s="95" t="s">
        <v>217</v>
      </c>
      <c r="AN327" s="91">
        <f t="shared" si="117"/>
        <v>0</v>
      </c>
      <c r="AO327" s="91">
        <v>19</v>
      </c>
      <c r="AP327" s="91">
        <v>23</v>
      </c>
      <c r="AQ327" s="91">
        <v>23</v>
      </c>
      <c r="AR327" s="91">
        <v>445.65</v>
      </c>
      <c r="AS327" s="91">
        <f>AQ327-AO327</f>
        <v>4</v>
      </c>
      <c r="AT327" s="95" t="s">
        <v>216</v>
      </c>
      <c r="AU327" s="91">
        <f>AR327*0.08</f>
        <v>35.652</v>
      </c>
      <c r="AV327" s="91">
        <v>5</v>
      </c>
      <c r="AW327" s="91">
        <v>6</v>
      </c>
      <c r="AX327" s="91">
        <v>2</v>
      </c>
      <c r="AY327" s="91">
        <v>198</v>
      </c>
      <c r="AZ327" s="91">
        <f>AX327-AV327</f>
        <v>-3</v>
      </c>
      <c r="BA327" s="95" t="s">
        <v>217</v>
      </c>
      <c r="BB327" s="91">
        <f t="shared" si="115"/>
        <v>9.9</v>
      </c>
      <c r="BC327" s="91">
        <v>16</v>
      </c>
      <c r="BD327" s="91">
        <v>19</v>
      </c>
      <c r="BE327" s="91">
        <v>16</v>
      </c>
      <c r="BF327" s="91">
        <v>466.59</v>
      </c>
      <c r="BG327" s="91">
        <f>BE327-BC327</f>
        <v>0</v>
      </c>
      <c r="BH327" s="95" t="s">
        <v>221</v>
      </c>
      <c r="BI327" s="91">
        <f>BF327*0.05</f>
        <v>23.3295</v>
      </c>
      <c r="BJ327" s="91"/>
      <c r="BK327" s="101">
        <f>ROUND(L327+S327+Z327+AG327+AN327+AU327+BB327+BI327,0)</f>
        <v>308</v>
      </c>
      <c r="BL327" s="91"/>
    </row>
    <row r="328" s="159" customFormat="1" customHeight="1" spans="1:64">
      <c r="A328" s="91">
        <v>12497</v>
      </c>
      <c r="B328" s="91" t="s">
        <v>693</v>
      </c>
      <c r="C328" s="91">
        <v>113298</v>
      </c>
      <c r="D328" s="91" t="s">
        <v>339</v>
      </c>
      <c r="E328" s="91" t="s">
        <v>215</v>
      </c>
      <c r="F328" s="91">
        <v>33</v>
      </c>
      <c r="G328" s="91">
        <v>39</v>
      </c>
      <c r="H328" s="91">
        <v>51</v>
      </c>
      <c r="I328" s="91">
        <v>1273.78</v>
      </c>
      <c r="J328" s="91">
        <f>H328-F328</f>
        <v>18</v>
      </c>
      <c r="K328" s="95" t="s">
        <v>216</v>
      </c>
      <c r="L328" s="91">
        <f>I328*0.06</f>
        <v>76.4268</v>
      </c>
      <c r="M328" s="91">
        <v>13</v>
      </c>
      <c r="N328" s="91">
        <v>15</v>
      </c>
      <c r="O328" s="91">
        <v>35</v>
      </c>
      <c r="P328" s="91">
        <v>1303.58</v>
      </c>
      <c r="Q328" s="91">
        <f>O328-M328</f>
        <v>22</v>
      </c>
      <c r="R328" s="95" t="s">
        <v>216</v>
      </c>
      <c r="S328" s="91">
        <f>P328*0.07</f>
        <v>91.2506</v>
      </c>
      <c r="T328" s="91">
        <v>18</v>
      </c>
      <c r="U328" s="91">
        <v>21</v>
      </c>
      <c r="V328" s="91">
        <v>45</v>
      </c>
      <c r="W328" s="91">
        <v>3233.24</v>
      </c>
      <c r="X328" s="91">
        <f>V328-T328</f>
        <v>27</v>
      </c>
      <c r="Y328" s="95" t="s">
        <v>216</v>
      </c>
      <c r="Z328" s="91">
        <f>W328*0.06</f>
        <v>193.9944</v>
      </c>
      <c r="AA328" s="91">
        <v>6</v>
      </c>
      <c r="AB328" s="91">
        <v>7</v>
      </c>
      <c r="AC328" s="91">
        <v>3</v>
      </c>
      <c r="AD328" s="91">
        <v>105.3</v>
      </c>
      <c r="AE328" s="91">
        <f>AC328-AA328</f>
        <v>-3</v>
      </c>
      <c r="AF328" s="95" t="s">
        <v>217</v>
      </c>
      <c r="AG328" s="91">
        <f>AD328*0.05</f>
        <v>5.265</v>
      </c>
      <c r="AH328" s="91">
        <v>6</v>
      </c>
      <c r="AI328" s="91">
        <v>7</v>
      </c>
      <c r="AJ328" s="91">
        <v>0</v>
      </c>
      <c r="AK328" s="91">
        <v>0</v>
      </c>
      <c r="AL328" s="91">
        <f>AJ328-AH328</f>
        <v>-6</v>
      </c>
      <c r="AM328" s="95" t="s">
        <v>217</v>
      </c>
      <c r="AN328" s="91">
        <f t="shared" si="117"/>
        <v>0</v>
      </c>
      <c r="AO328" s="91">
        <v>11</v>
      </c>
      <c r="AP328" s="91">
        <v>14</v>
      </c>
      <c r="AQ328" s="91">
        <v>15</v>
      </c>
      <c r="AR328" s="91">
        <v>231.02</v>
      </c>
      <c r="AS328" s="91">
        <f>AQ328-AO328</f>
        <v>4</v>
      </c>
      <c r="AT328" s="95" t="s">
        <v>216</v>
      </c>
      <c r="AU328" s="91">
        <f>AR328*0.08</f>
        <v>18.4816</v>
      </c>
      <c r="AV328" s="91">
        <v>3</v>
      </c>
      <c r="AW328" s="91">
        <v>3</v>
      </c>
      <c r="AX328" s="91">
        <v>1</v>
      </c>
      <c r="AY328" s="91">
        <v>0.08</v>
      </c>
      <c r="AZ328" s="91">
        <f>AX328-AV328</f>
        <v>-2</v>
      </c>
      <c r="BA328" s="95" t="s">
        <v>217</v>
      </c>
      <c r="BB328" s="91">
        <f t="shared" si="115"/>
        <v>0.004</v>
      </c>
      <c r="BC328" s="91">
        <v>7</v>
      </c>
      <c r="BD328" s="91">
        <v>8</v>
      </c>
      <c r="BE328" s="91">
        <v>9</v>
      </c>
      <c r="BF328" s="91">
        <v>242.85</v>
      </c>
      <c r="BG328" s="91">
        <f>BE328-BC328</f>
        <v>2</v>
      </c>
      <c r="BH328" s="95" t="s">
        <v>216</v>
      </c>
      <c r="BI328" s="91">
        <f>BF328*0.06</f>
        <v>14.571</v>
      </c>
      <c r="BJ328" s="91"/>
      <c r="BK328" s="101">
        <f>ROUND(L328+S328+Z328+AG328+AN328+AU328+BB328+BI328,0)</f>
        <v>400</v>
      </c>
      <c r="BL328" s="91"/>
    </row>
    <row r="329" s="159" customFormat="1" customHeight="1" spans="1:64">
      <c r="A329" s="91">
        <v>12501</v>
      </c>
      <c r="B329" s="91" t="s">
        <v>694</v>
      </c>
      <c r="C329" s="91">
        <v>104429</v>
      </c>
      <c r="D329" s="91" t="s">
        <v>695</v>
      </c>
      <c r="E329" s="91" t="s">
        <v>215</v>
      </c>
      <c r="F329" s="91">
        <v>30</v>
      </c>
      <c r="G329" s="91">
        <v>37</v>
      </c>
      <c r="H329" s="91">
        <v>34</v>
      </c>
      <c r="I329" s="91">
        <v>865.28</v>
      </c>
      <c r="J329" s="91">
        <f>H329-F329</f>
        <v>4</v>
      </c>
      <c r="K329" s="95" t="s">
        <v>221</v>
      </c>
      <c r="L329" s="91">
        <f>I329*0.05</f>
        <v>43.264</v>
      </c>
      <c r="M329" s="91">
        <v>15</v>
      </c>
      <c r="N329" s="91">
        <v>18</v>
      </c>
      <c r="O329" s="91">
        <v>4</v>
      </c>
      <c r="P329" s="91">
        <v>264.49</v>
      </c>
      <c r="Q329" s="91">
        <f>O329-M329</f>
        <v>-11</v>
      </c>
      <c r="R329" s="95" t="s">
        <v>217</v>
      </c>
      <c r="S329" s="91">
        <f>P329*0.05</f>
        <v>13.2245</v>
      </c>
      <c r="T329" s="91">
        <v>43</v>
      </c>
      <c r="U329" s="91">
        <v>52</v>
      </c>
      <c r="V329" s="91">
        <v>30</v>
      </c>
      <c r="W329" s="91">
        <v>2630.86</v>
      </c>
      <c r="X329" s="91">
        <f>V329-T329</f>
        <v>-13</v>
      </c>
      <c r="Y329" s="95" t="s">
        <v>217</v>
      </c>
      <c r="Z329" s="91">
        <f>W329*0.04</f>
        <v>105.2344</v>
      </c>
      <c r="AA329" s="91">
        <v>9</v>
      </c>
      <c r="AB329" s="91">
        <v>10</v>
      </c>
      <c r="AC329" s="91">
        <v>0</v>
      </c>
      <c r="AD329" s="91">
        <v>0</v>
      </c>
      <c r="AE329" s="91">
        <f>AC329-AA329</f>
        <v>-9</v>
      </c>
      <c r="AF329" s="95" t="s">
        <v>217</v>
      </c>
      <c r="AG329" s="91">
        <f>AD329*0.05</f>
        <v>0</v>
      </c>
      <c r="AH329" s="91">
        <v>10</v>
      </c>
      <c r="AI329" s="91">
        <v>12</v>
      </c>
      <c r="AJ329" s="91">
        <v>0</v>
      </c>
      <c r="AK329" s="91">
        <v>0</v>
      </c>
      <c r="AL329" s="91">
        <f>AJ329-AH329</f>
        <v>-10</v>
      </c>
      <c r="AM329" s="95" t="s">
        <v>217</v>
      </c>
      <c r="AN329" s="91">
        <f t="shared" si="117"/>
        <v>0</v>
      </c>
      <c r="AO329" s="91">
        <v>12</v>
      </c>
      <c r="AP329" s="91">
        <v>15</v>
      </c>
      <c r="AQ329" s="91">
        <v>13</v>
      </c>
      <c r="AR329" s="91">
        <v>232.69</v>
      </c>
      <c r="AS329" s="91">
        <f>AQ329-AO329</f>
        <v>1</v>
      </c>
      <c r="AT329" s="95" t="s">
        <v>221</v>
      </c>
      <c r="AU329" s="91">
        <f>AR329*0.06</f>
        <v>13.9614</v>
      </c>
      <c r="AV329" s="91">
        <v>7</v>
      </c>
      <c r="AW329" s="91">
        <v>4</v>
      </c>
      <c r="AX329" s="91">
        <v>2</v>
      </c>
      <c r="AY329" s="91">
        <v>198</v>
      </c>
      <c r="AZ329" s="91">
        <f>AX329-AV329</f>
        <v>-5</v>
      </c>
      <c r="BA329" s="95" t="s">
        <v>217</v>
      </c>
      <c r="BB329" s="91">
        <f t="shared" si="115"/>
        <v>9.9</v>
      </c>
      <c r="BC329" s="91">
        <v>7</v>
      </c>
      <c r="BD329" s="91">
        <v>9</v>
      </c>
      <c r="BE329" s="91">
        <v>1</v>
      </c>
      <c r="BF329" s="91">
        <v>32.5</v>
      </c>
      <c r="BG329" s="91">
        <f>BE329-BC329</f>
        <v>-6</v>
      </c>
      <c r="BH329" s="95" t="s">
        <v>217</v>
      </c>
      <c r="BI329" s="91">
        <f>BF329*0.04</f>
        <v>1.3</v>
      </c>
      <c r="BJ329" s="91">
        <f>BG329*1</f>
        <v>-6</v>
      </c>
      <c r="BK329" s="101">
        <f>ROUND(L329+S329+Z329+AG329+AN329+AU329+BB329+BI329,0)</f>
        <v>187</v>
      </c>
      <c r="BL329" s="91">
        <f>BJ329</f>
        <v>-6</v>
      </c>
    </row>
    <row r="330" s="159" customFormat="1" customHeight="1" spans="1:64">
      <c r="A330" s="91">
        <v>12505</v>
      </c>
      <c r="B330" s="91" t="s">
        <v>696</v>
      </c>
      <c r="C330" s="91">
        <v>113833</v>
      </c>
      <c r="D330" s="91" t="s">
        <v>697</v>
      </c>
      <c r="E330" s="91" t="s">
        <v>215</v>
      </c>
      <c r="F330" s="91">
        <v>25</v>
      </c>
      <c r="G330" s="91">
        <v>30</v>
      </c>
      <c r="H330" s="91">
        <v>34</v>
      </c>
      <c r="I330" s="91">
        <v>850.99</v>
      </c>
      <c r="J330" s="91">
        <f>H330-F330</f>
        <v>9</v>
      </c>
      <c r="K330" s="95" t="s">
        <v>216</v>
      </c>
      <c r="L330" s="91">
        <f>I330*0.06</f>
        <v>51.0594</v>
      </c>
      <c r="M330" s="91">
        <v>12</v>
      </c>
      <c r="N330" s="91">
        <v>14</v>
      </c>
      <c r="O330" s="91">
        <v>27</v>
      </c>
      <c r="P330" s="91">
        <v>1083.19</v>
      </c>
      <c r="Q330" s="91">
        <f>O330-M330</f>
        <v>15</v>
      </c>
      <c r="R330" s="95" t="s">
        <v>216</v>
      </c>
      <c r="S330" s="91">
        <f>P330*0.07</f>
        <v>75.8233</v>
      </c>
      <c r="T330" s="91">
        <v>19</v>
      </c>
      <c r="U330" s="91">
        <v>22</v>
      </c>
      <c r="V330" s="91">
        <v>17</v>
      </c>
      <c r="W330" s="91">
        <v>1974.53</v>
      </c>
      <c r="X330" s="91">
        <f>V330-T330</f>
        <v>-2</v>
      </c>
      <c r="Y330" s="95" t="s">
        <v>217</v>
      </c>
      <c r="Z330" s="91">
        <f>W330*0.04</f>
        <v>78.9812</v>
      </c>
      <c r="AA330" s="91">
        <v>5</v>
      </c>
      <c r="AB330" s="91">
        <v>7</v>
      </c>
      <c r="AC330" s="91">
        <v>7</v>
      </c>
      <c r="AD330" s="91">
        <v>289</v>
      </c>
      <c r="AE330" s="91">
        <f>AC330-AA330</f>
        <v>2</v>
      </c>
      <c r="AF330" s="95" t="s">
        <v>216</v>
      </c>
      <c r="AG330" s="91">
        <f>AD330*0.08</f>
        <v>23.12</v>
      </c>
      <c r="AH330" s="91">
        <v>4</v>
      </c>
      <c r="AI330" s="91">
        <v>5</v>
      </c>
      <c r="AJ330" s="91">
        <v>15</v>
      </c>
      <c r="AK330" s="91">
        <v>299</v>
      </c>
      <c r="AL330" s="91">
        <f>AJ330-AH330</f>
        <v>11</v>
      </c>
      <c r="AM330" s="95" t="s">
        <v>216</v>
      </c>
      <c r="AN330" s="91">
        <f>AK330*0.07</f>
        <v>20.93</v>
      </c>
      <c r="AO330" s="91">
        <v>13</v>
      </c>
      <c r="AP330" s="91">
        <v>16</v>
      </c>
      <c r="AQ330" s="91">
        <v>10</v>
      </c>
      <c r="AR330" s="91">
        <v>137.5</v>
      </c>
      <c r="AS330" s="91">
        <f>AQ330-AO330</f>
        <v>-3</v>
      </c>
      <c r="AT330" s="95" t="s">
        <v>217</v>
      </c>
      <c r="AU330" s="91">
        <f>AR330*0.05</f>
        <v>6.875</v>
      </c>
      <c r="AV330" s="91">
        <v>2</v>
      </c>
      <c r="AW330" s="91">
        <v>2</v>
      </c>
      <c r="AX330" s="91">
        <v>0</v>
      </c>
      <c r="AY330" s="91">
        <v>0</v>
      </c>
      <c r="AZ330" s="91">
        <f>AX330-AV330</f>
        <v>-2</v>
      </c>
      <c r="BA330" s="95" t="s">
        <v>217</v>
      </c>
      <c r="BB330" s="91">
        <f t="shared" si="115"/>
        <v>0</v>
      </c>
      <c r="BC330" s="91">
        <v>6</v>
      </c>
      <c r="BD330" s="91">
        <v>7</v>
      </c>
      <c r="BE330" s="91">
        <v>13</v>
      </c>
      <c r="BF330" s="91">
        <v>378.18</v>
      </c>
      <c r="BG330" s="91">
        <f>BE330-BC330</f>
        <v>7</v>
      </c>
      <c r="BH330" s="95" t="s">
        <v>216</v>
      </c>
      <c r="BI330" s="91">
        <f>BF330*0.06</f>
        <v>22.6908</v>
      </c>
      <c r="BJ330" s="91"/>
      <c r="BK330" s="101">
        <f>ROUND(L330+S330+Z330+AG330+AN330+AU330+BB330+BI330,0)</f>
        <v>279</v>
      </c>
      <c r="BL330" s="91"/>
    </row>
    <row r="331" s="159" customFormat="1" customHeight="1" spans="1:64">
      <c r="A331" s="91">
        <v>12135</v>
      </c>
      <c r="B331" s="91" t="s">
        <v>698</v>
      </c>
      <c r="C331" s="91">
        <v>102565</v>
      </c>
      <c r="D331" s="91" t="s">
        <v>699</v>
      </c>
      <c r="E331" s="91" t="s">
        <v>215</v>
      </c>
      <c r="F331" s="91">
        <v>61</v>
      </c>
      <c r="G331" s="91">
        <v>72</v>
      </c>
      <c r="H331" s="91">
        <v>92</v>
      </c>
      <c r="I331" s="91">
        <v>2474.89</v>
      </c>
      <c r="J331" s="91">
        <f>H331-F331</f>
        <v>31</v>
      </c>
      <c r="K331" s="95" t="s">
        <v>216</v>
      </c>
      <c r="L331" s="91">
        <f>I331*0.06</f>
        <v>148.4934</v>
      </c>
      <c r="M331" s="91">
        <v>54</v>
      </c>
      <c r="N331" s="91">
        <v>63</v>
      </c>
      <c r="O331" s="91">
        <v>95</v>
      </c>
      <c r="P331" s="91">
        <v>4997.61</v>
      </c>
      <c r="Q331" s="91">
        <f>O331-M331</f>
        <v>41</v>
      </c>
      <c r="R331" s="95" t="s">
        <v>216</v>
      </c>
      <c r="S331" s="91">
        <f>P331*0.07</f>
        <v>349.8327</v>
      </c>
      <c r="T331" s="91">
        <v>47</v>
      </c>
      <c r="U331" s="91">
        <v>56</v>
      </c>
      <c r="V331" s="91">
        <v>49</v>
      </c>
      <c r="W331" s="91">
        <v>3753.12</v>
      </c>
      <c r="X331" s="91">
        <f>V331-T331</f>
        <v>2</v>
      </c>
      <c r="Y331" s="95" t="s">
        <v>221</v>
      </c>
      <c r="Z331" s="91">
        <f>W331*0.05</f>
        <v>187.656</v>
      </c>
      <c r="AA331" s="91">
        <v>8</v>
      </c>
      <c r="AB331" s="91">
        <v>9</v>
      </c>
      <c r="AC331" s="91">
        <v>11</v>
      </c>
      <c r="AD331" s="91">
        <v>432</v>
      </c>
      <c r="AE331" s="91">
        <f>AC331-AA331</f>
        <v>3</v>
      </c>
      <c r="AF331" s="95" t="s">
        <v>216</v>
      </c>
      <c r="AG331" s="91">
        <f>AD331*0.08</f>
        <v>34.56</v>
      </c>
      <c r="AH331" s="91">
        <v>10</v>
      </c>
      <c r="AI331" s="91">
        <v>12</v>
      </c>
      <c r="AJ331" s="91">
        <v>13</v>
      </c>
      <c r="AK331" s="91">
        <v>269.12</v>
      </c>
      <c r="AL331" s="91">
        <f>AJ331-AH331</f>
        <v>3</v>
      </c>
      <c r="AM331" s="95" t="s">
        <v>216</v>
      </c>
      <c r="AN331" s="91">
        <f>AK331*0.07</f>
        <v>18.8384</v>
      </c>
      <c r="AO331" s="91">
        <v>13</v>
      </c>
      <c r="AP331" s="91">
        <v>15</v>
      </c>
      <c r="AQ331" s="91">
        <v>25</v>
      </c>
      <c r="AR331" s="91">
        <v>388.26</v>
      </c>
      <c r="AS331" s="91">
        <f>AQ331-AO331</f>
        <v>12</v>
      </c>
      <c r="AT331" s="95" t="s">
        <v>216</v>
      </c>
      <c r="AU331" s="91">
        <f>AR331*0.08</f>
        <v>31.0608</v>
      </c>
      <c r="AV331" s="91">
        <v>6</v>
      </c>
      <c r="AW331" s="91">
        <v>7</v>
      </c>
      <c r="AX331" s="91">
        <v>2</v>
      </c>
      <c r="AY331" s="91">
        <v>56.81</v>
      </c>
      <c r="AZ331" s="91">
        <f>AX331-AV331</f>
        <v>-4</v>
      </c>
      <c r="BA331" s="95" t="s">
        <v>217</v>
      </c>
      <c r="BB331" s="91">
        <f t="shared" si="115"/>
        <v>2.8405</v>
      </c>
      <c r="BC331" s="91">
        <v>15</v>
      </c>
      <c r="BD331" s="91">
        <v>17</v>
      </c>
      <c r="BE331" s="91">
        <v>42</v>
      </c>
      <c r="BF331" s="91">
        <v>1207.24</v>
      </c>
      <c r="BG331" s="91">
        <f>BE331-BC331</f>
        <v>27</v>
      </c>
      <c r="BH331" s="95" t="s">
        <v>216</v>
      </c>
      <c r="BI331" s="91">
        <f>BF331*0.06</f>
        <v>72.4344</v>
      </c>
      <c r="BJ331" s="91"/>
      <c r="BK331" s="101">
        <f>ROUND(L331+S331+Z331+AG331+AN331+AU331+BB331+BI331,0)</f>
        <v>846</v>
      </c>
      <c r="BL331" s="91"/>
    </row>
    <row r="332" s="159" customFormat="1" customHeight="1" spans="1:64">
      <c r="A332" s="91">
        <v>12216</v>
      </c>
      <c r="B332" s="91" t="s">
        <v>700</v>
      </c>
      <c r="C332" s="91">
        <v>571</v>
      </c>
      <c r="D332" s="91" t="s">
        <v>275</v>
      </c>
      <c r="E332" s="91" t="s">
        <v>701</v>
      </c>
      <c r="F332" s="91">
        <v>94</v>
      </c>
      <c r="G332" s="91">
        <v>113</v>
      </c>
      <c r="H332" s="91">
        <v>113</v>
      </c>
      <c r="I332" s="91">
        <v>2883.53</v>
      </c>
      <c r="J332" s="91">
        <f>H332-F332</f>
        <v>19</v>
      </c>
      <c r="K332" s="95" t="s">
        <v>216</v>
      </c>
      <c r="L332" s="91">
        <f>I332*0.06</f>
        <v>173.0118</v>
      </c>
      <c r="M332" s="91">
        <v>57</v>
      </c>
      <c r="N332" s="91">
        <v>68</v>
      </c>
      <c r="O332" s="91">
        <v>66</v>
      </c>
      <c r="P332" s="91">
        <v>1910.39</v>
      </c>
      <c r="Q332" s="91">
        <f>O332-M332</f>
        <v>9</v>
      </c>
      <c r="R332" s="95" t="s">
        <v>221</v>
      </c>
      <c r="S332" s="91">
        <f>P332*0.06</f>
        <v>114.6234</v>
      </c>
      <c r="T332" s="91">
        <v>64</v>
      </c>
      <c r="U332" s="91">
        <v>76</v>
      </c>
      <c r="V332" s="91">
        <v>73</v>
      </c>
      <c r="W332" s="91">
        <v>6141.33</v>
      </c>
      <c r="X332" s="91">
        <f>V332-T332</f>
        <v>9</v>
      </c>
      <c r="Y332" s="95" t="s">
        <v>221</v>
      </c>
      <c r="Z332" s="91">
        <f>W332*0.05</f>
        <v>307.0665</v>
      </c>
      <c r="AA332" s="91">
        <v>25</v>
      </c>
      <c r="AB332" s="91">
        <v>30</v>
      </c>
      <c r="AC332" s="91">
        <v>0</v>
      </c>
      <c r="AD332" s="91">
        <v>0</v>
      </c>
      <c r="AE332" s="91">
        <f>AC332-AA332</f>
        <v>-25</v>
      </c>
      <c r="AF332" s="95" t="s">
        <v>217</v>
      </c>
      <c r="AG332" s="91">
        <f t="shared" ref="AG332:AG339" si="118">AD332*0.05</f>
        <v>0</v>
      </c>
      <c r="AH332" s="91">
        <v>16</v>
      </c>
      <c r="AI332" s="91">
        <v>20</v>
      </c>
      <c r="AJ332" s="91">
        <v>0</v>
      </c>
      <c r="AK332" s="91">
        <v>0</v>
      </c>
      <c r="AL332" s="91">
        <f>AJ332-AH332</f>
        <v>-16</v>
      </c>
      <c r="AM332" s="95" t="s">
        <v>217</v>
      </c>
      <c r="AN332" s="91">
        <f t="shared" ref="AN332:AN339" si="119">AK332*0.05</f>
        <v>0</v>
      </c>
      <c r="AO332" s="91">
        <v>16</v>
      </c>
      <c r="AP332" s="91">
        <v>20</v>
      </c>
      <c r="AQ332" s="91">
        <v>16</v>
      </c>
      <c r="AR332" s="91">
        <v>284.65</v>
      </c>
      <c r="AS332" s="91">
        <f>AQ332-AO332</f>
        <v>0</v>
      </c>
      <c r="AT332" s="95" t="s">
        <v>221</v>
      </c>
      <c r="AU332" s="91">
        <f>AR332*0.06</f>
        <v>17.079</v>
      </c>
      <c r="AV332" s="91">
        <v>5</v>
      </c>
      <c r="AW332" s="91">
        <v>6</v>
      </c>
      <c r="AX332" s="91">
        <v>6</v>
      </c>
      <c r="AY332" s="91">
        <v>672</v>
      </c>
      <c r="AZ332" s="91">
        <f>AX332-AV332</f>
        <v>1</v>
      </c>
      <c r="BA332" s="95" t="s">
        <v>216</v>
      </c>
      <c r="BB332" s="91">
        <f>AY332*0.07</f>
        <v>47.04</v>
      </c>
      <c r="BC332" s="91">
        <v>15</v>
      </c>
      <c r="BD332" s="91">
        <v>17</v>
      </c>
      <c r="BE332" s="91">
        <v>24</v>
      </c>
      <c r="BF332" s="91">
        <v>712</v>
      </c>
      <c r="BG332" s="91">
        <f>BE332-BC332</f>
        <v>9</v>
      </c>
      <c r="BH332" s="95" t="s">
        <v>216</v>
      </c>
      <c r="BI332" s="91">
        <f>BF332*0.06</f>
        <v>42.72</v>
      </c>
      <c r="BJ332" s="91"/>
      <c r="BK332" s="101">
        <f>ROUND(L332+S332+Z332+AG332+AN332+AU332+BB332+BI332,0)</f>
        <v>702</v>
      </c>
      <c r="BL332" s="91"/>
    </row>
    <row r="333" s="159" customFormat="1" customHeight="1" spans="1:64">
      <c r="A333" s="91">
        <v>12225</v>
      </c>
      <c r="B333" s="91" t="s">
        <v>702</v>
      </c>
      <c r="C333" s="91">
        <v>585</v>
      </c>
      <c r="D333" s="91" t="s">
        <v>323</v>
      </c>
      <c r="E333" s="91" t="s">
        <v>220</v>
      </c>
      <c r="F333" s="91">
        <v>55</v>
      </c>
      <c r="G333" s="91">
        <v>65</v>
      </c>
      <c r="H333" s="91">
        <v>97</v>
      </c>
      <c r="I333" s="91">
        <v>2476.55</v>
      </c>
      <c r="J333" s="91">
        <f>H333-F333</f>
        <v>42</v>
      </c>
      <c r="K333" s="95" t="s">
        <v>216</v>
      </c>
      <c r="L333" s="91">
        <f>I333*0.06</f>
        <v>148.593</v>
      </c>
      <c r="M333" s="91">
        <v>48</v>
      </c>
      <c r="N333" s="91">
        <v>57</v>
      </c>
      <c r="O333" s="91">
        <v>73</v>
      </c>
      <c r="P333" s="91">
        <v>2059.39</v>
      </c>
      <c r="Q333" s="91">
        <f>O333-M333</f>
        <v>25</v>
      </c>
      <c r="R333" s="95" t="s">
        <v>216</v>
      </c>
      <c r="S333" s="91">
        <f>P333*0.07</f>
        <v>144.1573</v>
      </c>
      <c r="T333" s="91">
        <v>52</v>
      </c>
      <c r="U333" s="91">
        <v>62</v>
      </c>
      <c r="V333" s="91">
        <v>60.5</v>
      </c>
      <c r="W333" s="91">
        <v>4470.28</v>
      </c>
      <c r="X333" s="91">
        <f>V333-T333</f>
        <v>8.5</v>
      </c>
      <c r="Y333" s="95" t="s">
        <v>221</v>
      </c>
      <c r="Z333" s="91">
        <f>W333*0.05</f>
        <v>223.514</v>
      </c>
      <c r="AA333" s="91">
        <v>13</v>
      </c>
      <c r="AB333" s="91">
        <v>15</v>
      </c>
      <c r="AC333" s="91">
        <v>11</v>
      </c>
      <c r="AD333" s="91">
        <v>404.51</v>
      </c>
      <c r="AE333" s="91">
        <f>AC333-AA333</f>
        <v>-2</v>
      </c>
      <c r="AF333" s="95" t="s">
        <v>217</v>
      </c>
      <c r="AG333" s="91">
        <f t="shared" si="118"/>
        <v>20.2255</v>
      </c>
      <c r="AH333" s="91">
        <v>12</v>
      </c>
      <c r="AI333" s="91">
        <v>15</v>
      </c>
      <c r="AJ333" s="91">
        <v>10.5</v>
      </c>
      <c r="AK333" s="91">
        <v>254.17</v>
      </c>
      <c r="AL333" s="91">
        <f>AJ333-AH333</f>
        <v>-1.5</v>
      </c>
      <c r="AM333" s="95" t="s">
        <v>217</v>
      </c>
      <c r="AN333" s="91">
        <f t="shared" si="119"/>
        <v>12.7085</v>
      </c>
      <c r="AO333" s="91">
        <v>14</v>
      </c>
      <c r="AP333" s="91">
        <v>17</v>
      </c>
      <c r="AQ333" s="91">
        <v>19</v>
      </c>
      <c r="AR333" s="91">
        <v>326.93</v>
      </c>
      <c r="AS333" s="91">
        <f>AQ333-AO333</f>
        <v>5</v>
      </c>
      <c r="AT333" s="95" t="s">
        <v>216</v>
      </c>
      <c r="AU333" s="91">
        <f>AR333*0.08</f>
        <v>26.1544</v>
      </c>
      <c r="AV333" s="91">
        <v>5</v>
      </c>
      <c r="AW333" s="91">
        <v>5</v>
      </c>
      <c r="AX333" s="91">
        <v>0</v>
      </c>
      <c r="AY333" s="91">
        <v>0</v>
      </c>
      <c r="AZ333" s="91">
        <f>AX333-AV333</f>
        <v>-5</v>
      </c>
      <c r="BA333" s="95" t="s">
        <v>217</v>
      </c>
      <c r="BB333" s="91">
        <f t="shared" ref="BB333:BB339" si="120">AY333*0.05</f>
        <v>0</v>
      </c>
      <c r="BC333" s="91">
        <v>9</v>
      </c>
      <c r="BD333" s="91">
        <v>10</v>
      </c>
      <c r="BE333" s="91">
        <v>18</v>
      </c>
      <c r="BF333" s="91">
        <v>518.07</v>
      </c>
      <c r="BG333" s="91">
        <f>BE333-BC333</f>
        <v>9</v>
      </c>
      <c r="BH333" s="95" t="s">
        <v>216</v>
      </c>
      <c r="BI333" s="91">
        <f>BF333*0.06</f>
        <v>31.0842</v>
      </c>
      <c r="BJ333" s="91"/>
      <c r="BK333" s="101">
        <f>ROUND(L333+S333+Z333+AG333+AN333+AU333+BB333+BI333,0)</f>
        <v>606</v>
      </c>
      <c r="BL333" s="91"/>
    </row>
    <row r="334" s="159" customFormat="1" customHeight="1" spans="1:64">
      <c r="A334" s="91">
        <v>12203</v>
      </c>
      <c r="B334" s="91" t="s">
        <v>703</v>
      </c>
      <c r="C334" s="91">
        <v>373</v>
      </c>
      <c r="D334" s="91" t="s">
        <v>470</v>
      </c>
      <c r="E334" s="91" t="s">
        <v>220</v>
      </c>
      <c r="F334" s="91">
        <v>44</v>
      </c>
      <c r="G334" s="91">
        <v>53</v>
      </c>
      <c r="H334" s="91">
        <v>80</v>
      </c>
      <c r="I334" s="91">
        <v>2104.37</v>
      </c>
      <c r="J334" s="91">
        <f>H334-F334</f>
        <v>36</v>
      </c>
      <c r="K334" s="95" t="s">
        <v>216</v>
      </c>
      <c r="L334" s="91">
        <f>I334*0.06</f>
        <v>126.2622</v>
      </c>
      <c r="M334" s="91">
        <v>65</v>
      </c>
      <c r="N334" s="91">
        <v>78</v>
      </c>
      <c r="O334" s="91">
        <v>75</v>
      </c>
      <c r="P334" s="91">
        <v>2211.75</v>
      </c>
      <c r="Q334" s="91">
        <f>O334-M334</f>
        <v>10</v>
      </c>
      <c r="R334" s="95" t="s">
        <v>221</v>
      </c>
      <c r="S334" s="91">
        <f>P334*0.06</f>
        <v>132.705</v>
      </c>
      <c r="T334" s="91">
        <v>69</v>
      </c>
      <c r="U334" s="91">
        <v>83</v>
      </c>
      <c r="V334" s="91">
        <v>81</v>
      </c>
      <c r="W334" s="91">
        <v>6280.18</v>
      </c>
      <c r="X334" s="91">
        <f>V334-T334</f>
        <v>12</v>
      </c>
      <c r="Y334" s="95" t="s">
        <v>221</v>
      </c>
      <c r="Z334" s="91">
        <f>W334*0.05</f>
        <v>314.009</v>
      </c>
      <c r="AA334" s="91">
        <v>18</v>
      </c>
      <c r="AB334" s="91">
        <v>22</v>
      </c>
      <c r="AC334" s="91">
        <v>2</v>
      </c>
      <c r="AD334" s="91">
        <v>78</v>
      </c>
      <c r="AE334" s="91">
        <f>AC334-AA334</f>
        <v>-16</v>
      </c>
      <c r="AF334" s="95" t="s">
        <v>217</v>
      </c>
      <c r="AG334" s="91">
        <f t="shared" si="118"/>
        <v>3.9</v>
      </c>
      <c r="AH334" s="91">
        <v>19</v>
      </c>
      <c r="AI334" s="91">
        <v>23</v>
      </c>
      <c r="AJ334" s="91">
        <v>7</v>
      </c>
      <c r="AK334" s="91">
        <v>149.5</v>
      </c>
      <c r="AL334" s="91">
        <f>AJ334-AH334</f>
        <v>-12</v>
      </c>
      <c r="AM334" s="95" t="s">
        <v>217</v>
      </c>
      <c r="AN334" s="91">
        <f t="shared" si="119"/>
        <v>7.475</v>
      </c>
      <c r="AO334" s="91">
        <v>16</v>
      </c>
      <c r="AP334" s="91">
        <v>18</v>
      </c>
      <c r="AQ334" s="91">
        <v>17</v>
      </c>
      <c r="AR334" s="91">
        <v>327.87</v>
      </c>
      <c r="AS334" s="91">
        <f>AQ334-AO334</f>
        <v>1</v>
      </c>
      <c r="AT334" s="95" t="s">
        <v>221</v>
      </c>
      <c r="AU334" s="91">
        <f>AR334*0.06</f>
        <v>19.6722</v>
      </c>
      <c r="AV334" s="91">
        <v>6</v>
      </c>
      <c r="AW334" s="91">
        <v>7</v>
      </c>
      <c r="AX334" s="91">
        <v>0</v>
      </c>
      <c r="AY334" s="91">
        <v>0</v>
      </c>
      <c r="AZ334" s="91">
        <f>AX334-AV334</f>
        <v>-6</v>
      </c>
      <c r="BA334" s="95" t="s">
        <v>217</v>
      </c>
      <c r="BB334" s="91">
        <f t="shared" si="120"/>
        <v>0</v>
      </c>
      <c r="BC334" s="91">
        <v>11</v>
      </c>
      <c r="BD334" s="91">
        <v>13</v>
      </c>
      <c r="BE334" s="91">
        <v>4</v>
      </c>
      <c r="BF334" s="91">
        <v>112</v>
      </c>
      <c r="BG334" s="91">
        <f>BE334-BC334</f>
        <v>-7</v>
      </c>
      <c r="BH334" s="95" t="s">
        <v>217</v>
      </c>
      <c r="BI334" s="91">
        <f>BF334*0.04</f>
        <v>4.48</v>
      </c>
      <c r="BJ334" s="91">
        <f>BG334*1</f>
        <v>-7</v>
      </c>
      <c r="BK334" s="101">
        <f>ROUND(L334+S334+Z334+AG334+AN334+AU334+BB334+BI334,0)</f>
        <v>609</v>
      </c>
      <c r="BL334" s="91">
        <f>BJ334</f>
        <v>-7</v>
      </c>
    </row>
    <row r="335" s="159" customFormat="1" customHeight="1" spans="1:64">
      <c r="A335" s="91">
        <v>12412</v>
      </c>
      <c r="B335" s="91" t="s">
        <v>704</v>
      </c>
      <c r="C335" s="91">
        <v>716</v>
      </c>
      <c r="D335" s="91" t="s">
        <v>403</v>
      </c>
      <c r="E335" s="91" t="s">
        <v>388</v>
      </c>
      <c r="F335" s="91">
        <v>63</v>
      </c>
      <c r="G335" s="91">
        <v>76</v>
      </c>
      <c r="H335" s="91">
        <v>70</v>
      </c>
      <c r="I335" s="91">
        <v>1788.96</v>
      </c>
      <c r="J335" s="91">
        <f>H335-F335</f>
        <v>7</v>
      </c>
      <c r="K335" s="95" t="s">
        <v>221</v>
      </c>
      <c r="L335" s="91">
        <f>I335*0.05</f>
        <v>89.448</v>
      </c>
      <c r="M335" s="91">
        <v>55</v>
      </c>
      <c r="N335" s="91">
        <v>66</v>
      </c>
      <c r="O335" s="91">
        <v>36</v>
      </c>
      <c r="P335" s="91">
        <v>1257.87</v>
      </c>
      <c r="Q335" s="91">
        <f>O335-M335</f>
        <v>-19</v>
      </c>
      <c r="R335" s="95" t="s">
        <v>217</v>
      </c>
      <c r="S335" s="91">
        <f>P335*0.05</f>
        <v>62.8935</v>
      </c>
      <c r="T335" s="91">
        <v>93</v>
      </c>
      <c r="U335" s="91">
        <v>113</v>
      </c>
      <c r="V335" s="91">
        <v>35</v>
      </c>
      <c r="W335" s="91">
        <v>3115.36</v>
      </c>
      <c r="X335" s="91">
        <f>V335-T335</f>
        <v>-58</v>
      </c>
      <c r="Y335" s="95" t="s">
        <v>217</v>
      </c>
      <c r="Z335" s="91">
        <f>W335*0.04</f>
        <v>124.6144</v>
      </c>
      <c r="AA335" s="91">
        <v>14</v>
      </c>
      <c r="AB335" s="91">
        <v>17</v>
      </c>
      <c r="AC335" s="91">
        <v>12</v>
      </c>
      <c r="AD335" s="91">
        <v>375.02</v>
      </c>
      <c r="AE335" s="91">
        <f>AC335-AA335</f>
        <v>-2</v>
      </c>
      <c r="AF335" s="95" t="s">
        <v>217</v>
      </c>
      <c r="AG335" s="91">
        <f t="shared" si="118"/>
        <v>18.751</v>
      </c>
      <c r="AH335" s="91">
        <v>19</v>
      </c>
      <c r="AI335" s="91">
        <v>22</v>
      </c>
      <c r="AJ335" s="91">
        <v>7</v>
      </c>
      <c r="AK335" s="91">
        <v>149.5</v>
      </c>
      <c r="AL335" s="91">
        <f>AJ335-AH335</f>
        <v>-12</v>
      </c>
      <c r="AM335" s="95" t="s">
        <v>217</v>
      </c>
      <c r="AN335" s="91">
        <f t="shared" si="119"/>
        <v>7.475</v>
      </c>
      <c r="AO335" s="91">
        <v>31</v>
      </c>
      <c r="AP335" s="91">
        <v>38</v>
      </c>
      <c r="AQ335" s="91">
        <v>15</v>
      </c>
      <c r="AR335" s="91">
        <v>288.1</v>
      </c>
      <c r="AS335" s="91">
        <f>AQ335-AO335</f>
        <v>-16</v>
      </c>
      <c r="AT335" s="95" t="s">
        <v>217</v>
      </c>
      <c r="AU335" s="91">
        <f>AR335*0.05</f>
        <v>14.405</v>
      </c>
      <c r="AV335" s="91">
        <v>7</v>
      </c>
      <c r="AW335" s="91">
        <v>9</v>
      </c>
      <c r="AX335" s="91">
        <v>3</v>
      </c>
      <c r="AY335" s="91">
        <v>156.08</v>
      </c>
      <c r="AZ335" s="91">
        <f>AX335-AV335</f>
        <v>-4</v>
      </c>
      <c r="BA335" s="95" t="s">
        <v>217</v>
      </c>
      <c r="BB335" s="91">
        <f t="shared" si="120"/>
        <v>7.804</v>
      </c>
      <c r="BC335" s="91">
        <v>19</v>
      </c>
      <c r="BD335" s="91">
        <v>22</v>
      </c>
      <c r="BE335" s="91">
        <v>16</v>
      </c>
      <c r="BF335" s="91">
        <v>465.22</v>
      </c>
      <c r="BG335" s="91">
        <f>BE335-BC335</f>
        <v>-3</v>
      </c>
      <c r="BH335" s="95" t="s">
        <v>217</v>
      </c>
      <c r="BI335" s="91">
        <f>BF335*0.04</f>
        <v>18.6088</v>
      </c>
      <c r="BJ335" s="91">
        <f>BG335*1</f>
        <v>-3</v>
      </c>
      <c r="BK335" s="101">
        <f>ROUND(L335+S335+Z335+AG335+AN335+AU335+BB335+BI335,0)</f>
        <v>344</v>
      </c>
      <c r="BL335" s="91">
        <f>BJ335</f>
        <v>-3</v>
      </c>
    </row>
    <row r="336" s="159" customFormat="1" customHeight="1" spans="1:64">
      <c r="A336" s="91">
        <v>12463</v>
      </c>
      <c r="B336" s="91" t="s">
        <v>705</v>
      </c>
      <c r="C336" s="91">
        <v>114844</v>
      </c>
      <c r="D336" s="91" t="s">
        <v>657</v>
      </c>
      <c r="E336" s="91" t="s">
        <v>215</v>
      </c>
      <c r="F336" s="91">
        <v>28</v>
      </c>
      <c r="G336" s="91">
        <v>34</v>
      </c>
      <c r="H336" s="91">
        <v>10</v>
      </c>
      <c r="I336" s="91">
        <v>249.98</v>
      </c>
      <c r="J336" s="91">
        <f>H336-F336</f>
        <v>-18</v>
      </c>
      <c r="K336" s="95" t="s">
        <v>217</v>
      </c>
      <c r="L336" s="91">
        <f>I336*0.04</f>
        <v>9.9992</v>
      </c>
      <c r="M336" s="91">
        <v>26</v>
      </c>
      <c r="N336" s="91">
        <v>31</v>
      </c>
      <c r="O336" s="91">
        <v>25</v>
      </c>
      <c r="P336" s="91">
        <v>622.5</v>
      </c>
      <c r="Q336" s="91">
        <f>O336-M336</f>
        <v>-1</v>
      </c>
      <c r="R336" s="95" t="s">
        <v>217</v>
      </c>
      <c r="S336" s="91">
        <f>P336*0.05</f>
        <v>31.125</v>
      </c>
      <c r="T336" s="91">
        <v>42</v>
      </c>
      <c r="U336" s="91">
        <v>51</v>
      </c>
      <c r="V336" s="91">
        <v>2</v>
      </c>
      <c r="W336" s="91">
        <v>300</v>
      </c>
      <c r="X336" s="91">
        <f>V336-T336</f>
        <v>-40</v>
      </c>
      <c r="Y336" s="95" t="s">
        <v>217</v>
      </c>
      <c r="Z336" s="91">
        <f>W336*0.04</f>
        <v>12</v>
      </c>
      <c r="AA336" s="91">
        <v>5</v>
      </c>
      <c r="AB336" s="91">
        <v>6</v>
      </c>
      <c r="AC336" s="91">
        <v>1</v>
      </c>
      <c r="AD336" s="91">
        <v>39</v>
      </c>
      <c r="AE336" s="91">
        <f>AC336-AA336</f>
        <v>-4</v>
      </c>
      <c r="AF336" s="95" t="s">
        <v>217</v>
      </c>
      <c r="AG336" s="91">
        <f t="shared" si="118"/>
        <v>1.95</v>
      </c>
      <c r="AH336" s="91">
        <v>15</v>
      </c>
      <c r="AI336" s="91">
        <v>17</v>
      </c>
      <c r="AJ336" s="91">
        <v>0</v>
      </c>
      <c r="AK336" s="91">
        <v>0</v>
      </c>
      <c r="AL336" s="91">
        <f>AJ336-AH336</f>
        <v>-15</v>
      </c>
      <c r="AM336" s="95" t="s">
        <v>217</v>
      </c>
      <c r="AN336" s="91">
        <f t="shared" si="119"/>
        <v>0</v>
      </c>
      <c r="AO336" s="91">
        <v>14</v>
      </c>
      <c r="AP336" s="91">
        <v>17</v>
      </c>
      <c r="AQ336" s="91">
        <v>0</v>
      </c>
      <c r="AR336" s="91">
        <v>0</v>
      </c>
      <c r="AS336" s="91">
        <f>AQ336-AO336</f>
        <v>-14</v>
      </c>
      <c r="AT336" s="95" t="s">
        <v>217</v>
      </c>
      <c r="AU336" s="91">
        <f>AR336*0.05</f>
        <v>0</v>
      </c>
      <c r="AV336" s="91">
        <v>5</v>
      </c>
      <c r="AW336" s="91">
        <v>6</v>
      </c>
      <c r="AX336" s="91">
        <v>0</v>
      </c>
      <c r="AY336" s="91">
        <v>0</v>
      </c>
      <c r="AZ336" s="91">
        <f>AX336-AV336</f>
        <v>-5</v>
      </c>
      <c r="BA336" s="95" t="s">
        <v>217</v>
      </c>
      <c r="BB336" s="91">
        <f t="shared" si="120"/>
        <v>0</v>
      </c>
      <c r="BC336" s="91">
        <v>12</v>
      </c>
      <c r="BD336" s="91">
        <v>14</v>
      </c>
      <c r="BE336" s="91">
        <v>5</v>
      </c>
      <c r="BF336" s="91">
        <v>151.13</v>
      </c>
      <c r="BG336" s="91">
        <f>BE336-BC336</f>
        <v>-7</v>
      </c>
      <c r="BH336" s="95" t="s">
        <v>217</v>
      </c>
      <c r="BI336" s="91">
        <f>BF336*0.04</f>
        <v>6.0452</v>
      </c>
      <c r="BJ336" s="91">
        <f>BG336*1</f>
        <v>-7</v>
      </c>
      <c r="BK336" s="101">
        <f>ROUND(L336+S336+Z336+AG336+AN336+AU336+BB336+BI336,0)</f>
        <v>61</v>
      </c>
      <c r="BL336" s="91">
        <f>BJ336</f>
        <v>-7</v>
      </c>
    </row>
    <row r="337" s="159" customFormat="1" customHeight="1" spans="1:64">
      <c r="A337" s="91">
        <v>12464</v>
      </c>
      <c r="B337" s="91" t="s">
        <v>706</v>
      </c>
      <c r="C337" s="91">
        <v>753</v>
      </c>
      <c r="D337" s="91" t="s">
        <v>351</v>
      </c>
      <c r="E337" s="91" t="s">
        <v>215</v>
      </c>
      <c r="F337" s="91">
        <v>29</v>
      </c>
      <c r="G337" s="91">
        <v>35</v>
      </c>
      <c r="H337" s="91">
        <v>8</v>
      </c>
      <c r="I337" s="91">
        <v>227.5</v>
      </c>
      <c r="J337" s="91">
        <f>H337-F337</f>
        <v>-21</v>
      </c>
      <c r="K337" s="95" t="s">
        <v>217</v>
      </c>
      <c r="L337" s="91">
        <f>I337*0.04</f>
        <v>9.1</v>
      </c>
      <c r="M337" s="91">
        <v>18</v>
      </c>
      <c r="N337" s="91">
        <v>21</v>
      </c>
      <c r="O337" s="91">
        <v>10</v>
      </c>
      <c r="P337" s="91">
        <v>252.25</v>
      </c>
      <c r="Q337" s="91">
        <f>O337-M337</f>
        <v>-8</v>
      </c>
      <c r="R337" s="95" t="s">
        <v>217</v>
      </c>
      <c r="S337" s="91">
        <f>P337*0.05</f>
        <v>12.6125</v>
      </c>
      <c r="T337" s="91">
        <v>29</v>
      </c>
      <c r="U337" s="91">
        <v>34</v>
      </c>
      <c r="V337" s="91">
        <v>5</v>
      </c>
      <c r="W337" s="91">
        <v>299</v>
      </c>
      <c r="X337" s="91">
        <f>V337-T337</f>
        <v>-24</v>
      </c>
      <c r="Y337" s="95" t="s">
        <v>217</v>
      </c>
      <c r="Z337" s="91">
        <f>W337*0.04</f>
        <v>11.96</v>
      </c>
      <c r="AA337" s="91">
        <v>8</v>
      </c>
      <c r="AB337" s="91">
        <v>9</v>
      </c>
      <c r="AC337" s="91">
        <v>0</v>
      </c>
      <c r="AD337" s="91">
        <v>0</v>
      </c>
      <c r="AE337" s="91">
        <f>AC337-AA337</f>
        <v>-8</v>
      </c>
      <c r="AF337" s="95" t="s">
        <v>217</v>
      </c>
      <c r="AG337" s="91">
        <f t="shared" si="118"/>
        <v>0</v>
      </c>
      <c r="AH337" s="91">
        <v>8</v>
      </c>
      <c r="AI337" s="91">
        <v>10</v>
      </c>
      <c r="AJ337" s="91">
        <v>2</v>
      </c>
      <c r="AK337" s="91">
        <v>59.8</v>
      </c>
      <c r="AL337" s="91">
        <f>AJ337-AH337</f>
        <v>-6</v>
      </c>
      <c r="AM337" s="95" t="s">
        <v>217</v>
      </c>
      <c r="AN337" s="91">
        <f t="shared" si="119"/>
        <v>2.99</v>
      </c>
      <c r="AO337" s="91">
        <v>15</v>
      </c>
      <c r="AP337" s="91">
        <v>18</v>
      </c>
      <c r="AQ337" s="91">
        <v>1</v>
      </c>
      <c r="AR337" s="91">
        <v>21</v>
      </c>
      <c r="AS337" s="91">
        <f>AQ337-AO337</f>
        <v>-14</v>
      </c>
      <c r="AT337" s="95" t="s">
        <v>217</v>
      </c>
      <c r="AU337" s="91">
        <f>AR337*0.05</f>
        <v>1.05</v>
      </c>
      <c r="AV337" s="91">
        <v>2</v>
      </c>
      <c r="AW337" s="91">
        <v>2</v>
      </c>
      <c r="AX337" s="91">
        <v>0</v>
      </c>
      <c r="AY337" s="91">
        <v>0</v>
      </c>
      <c r="AZ337" s="91">
        <f>AX337-AV337</f>
        <v>-2</v>
      </c>
      <c r="BA337" s="95" t="s">
        <v>217</v>
      </c>
      <c r="BB337" s="91">
        <f t="shared" si="120"/>
        <v>0</v>
      </c>
      <c r="BC337" s="91">
        <v>6</v>
      </c>
      <c r="BD337" s="91">
        <v>8</v>
      </c>
      <c r="BE337" s="91">
        <v>7</v>
      </c>
      <c r="BF337" s="91">
        <v>172.22</v>
      </c>
      <c r="BG337" s="91">
        <f>BE337-BC337</f>
        <v>1</v>
      </c>
      <c r="BH337" s="95" t="s">
        <v>221</v>
      </c>
      <c r="BI337" s="91">
        <f>BF337*0.05</f>
        <v>8.611</v>
      </c>
      <c r="BJ337" s="91"/>
      <c r="BK337" s="101">
        <f>ROUND(L337+S337+Z337+AG337+AN337+AU337+BB337+BI337,0)</f>
        <v>46</v>
      </c>
      <c r="BL337" s="91"/>
    </row>
    <row r="338" s="159" customFormat="1" customHeight="1" spans="1:64">
      <c r="A338" s="91">
        <v>12462</v>
      </c>
      <c r="B338" s="91" t="s">
        <v>707</v>
      </c>
      <c r="C338" s="91">
        <v>391</v>
      </c>
      <c r="D338" s="91" t="s">
        <v>318</v>
      </c>
      <c r="E338" s="91" t="s">
        <v>319</v>
      </c>
      <c r="F338" s="91">
        <v>33</v>
      </c>
      <c r="G338" s="91">
        <v>40</v>
      </c>
      <c r="H338" s="91">
        <v>45</v>
      </c>
      <c r="I338" s="91">
        <v>1178.32</v>
      </c>
      <c r="J338" s="91">
        <f>H338-F338</f>
        <v>12</v>
      </c>
      <c r="K338" s="95" t="s">
        <v>216</v>
      </c>
      <c r="L338" s="91">
        <f>I338*0.06</f>
        <v>70.6992</v>
      </c>
      <c r="M338" s="91">
        <v>32</v>
      </c>
      <c r="N338" s="91">
        <v>39</v>
      </c>
      <c r="O338" s="91">
        <v>12</v>
      </c>
      <c r="P338" s="91">
        <v>315.25</v>
      </c>
      <c r="Q338" s="91">
        <f>O338-M338</f>
        <v>-20</v>
      </c>
      <c r="R338" s="95" t="s">
        <v>217</v>
      </c>
      <c r="S338" s="91">
        <f>P338*0.05</f>
        <v>15.7625</v>
      </c>
      <c r="T338" s="91">
        <v>47</v>
      </c>
      <c r="U338" s="91">
        <v>57</v>
      </c>
      <c r="V338" s="91">
        <v>20</v>
      </c>
      <c r="W338" s="91">
        <v>2151.2</v>
      </c>
      <c r="X338" s="91">
        <f>V338-T338</f>
        <v>-27</v>
      </c>
      <c r="Y338" s="95" t="s">
        <v>217</v>
      </c>
      <c r="Z338" s="91">
        <f>W338*0.04</f>
        <v>86.048</v>
      </c>
      <c r="AA338" s="91">
        <v>19</v>
      </c>
      <c r="AB338" s="91">
        <v>23</v>
      </c>
      <c r="AC338" s="91">
        <v>7</v>
      </c>
      <c r="AD338" s="91">
        <v>234.01</v>
      </c>
      <c r="AE338" s="91">
        <f>AC338-AA338</f>
        <v>-12</v>
      </c>
      <c r="AF338" s="95" t="s">
        <v>217</v>
      </c>
      <c r="AG338" s="91">
        <f t="shared" si="118"/>
        <v>11.7005</v>
      </c>
      <c r="AH338" s="91">
        <v>14</v>
      </c>
      <c r="AI338" s="91">
        <v>16</v>
      </c>
      <c r="AJ338" s="91">
        <v>0</v>
      </c>
      <c r="AK338" s="91">
        <v>0</v>
      </c>
      <c r="AL338" s="91">
        <f>AJ338-AH338</f>
        <v>-14</v>
      </c>
      <c r="AM338" s="95" t="s">
        <v>217</v>
      </c>
      <c r="AN338" s="91">
        <f t="shared" si="119"/>
        <v>0</v>
      </c>
      <c r="AO338" s="91">
        <v>14</v>
      </c>
      <c r="AP338" s="91">
        <v>16</v>
      </c>
      <c r="AQ338" s="91">
        <v>4</v>
      </c>
      <c r="AR338" s="91">
        <v>84</v>
      </c>
      <c r="AS338" s="91">
        <f>AQ338-AO338</f>
        <v>-10</v>
      </c>
      <c r="AT338" s="95" t="s">
        <v>217</v>
      </c>
      <c r="AU338" s="91">
        <f>AR338*0.05</f>
        <v>4.2</v>
      </c>
      <c r="AV338" s="91">
        <v>5</v>
      </c>
      <c r="AW338" s="91">
        <v>6</v>
      </c>
      <c r="AX338" s="91">
        <v>1</v>
      </c>
      <c r="AY338" s="91">
        <v>78</v>
      </c>
      <c r="AZ338" s="91">
        <f>AX338-AV338</f>
        <v>-4</v>
      </c>
      <c r="BA338" s="95" t="s">
        <v>217</v>
      </c>
      <c r="BB338" s="91">
        <f t="shared" si="120"/>
        <v>3.9</v>
      </c>
      <c r="BC338" s="91">
        <v>9</v>
      </c>
      <c r="BD338" s="91">
        <v>11</v>
      </c>
      <c r="BE338" s="91">
        <v>2</v>
      </c>
      <c r="BF338" s="91">
        <v>59.6</v>
      </c>
      <c r="BG338" s="91">
        <f>BE338-BC338</f>
        <v>-7</v>
      </c>
      <c r="BH338" s="95" t="s">
        <v>217</v>
      </c>
      <c r="BI338" s="91">
        <f>BF338*0.04</f>
        <v>2.384</v>
      </c>
      <c r="BJ338" s="91">
        <f>BG338*1</f>
        <v>-7</v>
      </c>
      <c r="BK338" s="101">
        <f>ROUND(L338+S338+Z338+AG338+AN338+AU338+BB338+BI338,0)</f>
        <v>195</v>
      </c>
      <c r="BL338" s="91">
        <f>BJ338</f>
        <v>-7</v>
      </c>
    </row>
    <row r="339" s="159" customFormat="1" customHeight="1" spans="1:64">
      <c r="A339" s="91">
        <v>13293</v>
      </c>
      <c r="B339" s="91" t="s">
        <v>708</v>
      </c>
      <c r="C339" s="91">
        <v>387</v>
      </c>
      <c r="D339" s="91" t="s">
        <v>291</v>
      </c>
      <c r="E339" s="91" t="s">
        <v>634</v>
      </c>
      <c r="F339" s="91">
        <v>24</v>
      </c>
      <c r="G339" s="91">
        <v>29</v>
      </c>
      <c r="H339" s="91">
        <v>40</v>
      </c>
      <c r="I339" s="91">
        <v>942.15</v>
      </c>
      <c r="J339" s="91">
        <f>H339-F339</f>
        <v>16</v>
      </c>
      <c r="K339" s="95" t="s">
        <v>216</v>
      </c>
      <c r="L339" s="91">
        <f>I339*0.06</f>
        <v>56.529</v>
      </c>
      <c r="M339" s="91">
        <v>26</v>
      </c>
      <c r="N339" s="91">
        <v>32</v>
      </c>
      <c r="O339" s="91">
        <v>42</v>
      </c>
      <c r="P339" s="91">
        <v>1724.25</v>
      </c>
      <c r="Q339" s="91">
        <f>O339-M339</f>
        <v>16</v>
      </c>
      <c r="R339" s="95" t="s">
        <v>216</v>
      </c>
      <c r="S339" s="91">
        <f>P339*0.07</f>
        <v>120.6975</v>
      </c>
      <c r="T339" s="91">
        <v>40</v>
      </c>
      <c r="U339" s="91">
        <v>48</v>
      </c>
      <c r="V339" s="91">
        <v>57</v>
      </c>
      <c r="W339" s="91">
        <v>4703.97</v>
      </c>
      <c r="X339" s="91">
        <f>V339-T339</f>
        <v>17</v>
      </c>
      <c r="Y339" s="95" t="s">
        <v>216</v>
      </c>
      <c r="Z339" s="91">
        <f>W339*0.06</f>
        <v>282.2382</v>
      </c>
      <c r="AA339" s="91">
        <v>8</v>
      </c>
      <c r="AB339" s="91">
        <v>9</v>
      </c>
      <c r="AC339" s="91">
        <v>1</v>
      </c>
      <c r="AD339" s="91">
        <v>39</v>
      </c>
      <c r="AE339" s="91">
        <f>AC339-AA339</f>
        <v>-7</v>
      </c>
      <c r="AF339" s="95" t="s">
        <v>217</v>
      </c>
      <c r="AG339" s="91">
        <f t="shared" si="118"/>
        <v>1.95</v>
      </c>
      <c r="AH339" s="91">
        <v>8</v>
      </c>
      <c r="AI339" s="91">
        <v>9</v>
      </c>
      <c r="AJ339" s="91">
        <v>0</v>
      </c>
      <c r="AK339" s="91">
        <v>0</v>
      </c>
      <c r="AL339" s="91">
        <f>AJ339-AH339</f>
        <v>-8</v>
      </c>
      <c r="AM339" s="95" t="s">
        <v>217</v>
      </c>
      <c r="AN339" s="91">
        <f t="shared" si="119"/>
        <v>0</v>
      </c>
      <c r="AO339" s="91">
        <v>9</v>
      </c>
      <c r="AP339" s="91">
        <v>10</v>
      </c>
      <c r="AQ339" s="91">
        <v>16</v>
      </c>
      <c r="AR339" s="91">
        <v>254.05</v>
      </c>
      <c r="AS339" s="91">
        <f>AQ339-AO339</f>
        <v>7</v>
      </c>
      <c r="AT339" s="95" t="s">
        <v>216</v>
      </c>
      <c r="AU339" s="91">
        <f>AR339*0.08</f>
        <v>20.324</v>
      </c>
      <c r="AV339" s="91">
        <v>4</v>
      </c>
      <c r="AW339" s="91">
        <v>5</v>
      </c>
      <c r="AX339" s="91">
        <v>1</v>
      </c>
      <c r="AY339" s="91">
        <v>0.08</v>
      </c>
      <c r="AZ339" s="91">
        <f>AX339-AV339</f>
        <v>-3</v>
      </c>
      <c r="BA339" s="95" t="s">
        <v>217</v>
      </c>
      <c r="BB339" s="91">
        <f t="shared" si="120"/>
        <v>0.004</v>
      </c>
      <c r="BC339" s="91">
        <v>11</v>
      </c>
      <c r="BD339" s="91">
        <v>13</v>
      </c>
      <c r="BE339" s="91">
        <v>18</v>
      </c>
      <c r="BF339" s="91">
        <v>502.87</v>
      </c>
      <c r="BG339" s="91">
        <f>BE339-BC339</f>
        <v>7</v>
      </c>
      <c r="BH339" s="95" t="s">
        <v>216</v>
      </c>
      <c r="BI339" s="91">
        <f>BF339*0.06</f>
        <v>30.1722</v>
      </c>
      <c r="BJ339" s="91"/>
      <c r="BK339" s="101">
        <f>ROUND(L339+S339+Z339+AG339+AN339+AU339+BB339+BI339,0)</f>
        <v>512</v>
      </c>
      <c r="BL339" s="91"/>
    </row>
    <row r="340" s="159" customFormat="1" customHeight="1" spans="1:64">
      <c r="A340" s="91">
        <v>13482</v>
      </c>
      <c r="B340" s="91" t="s">
        <v>709</v>
      </c>
      <c r="C340" s="91">
        <v>732</v>
      </c>
      <c r="D340" s="91" t="s">
        <v>435</v>
      </c>
      <c r="E340" s="91" t="s">
        <v>676</v>
      </c>
      <c r="F340" s="91">
        <v>47</v>
      </c>
      <c r="G340" s="91">
        <v>57</v>
      </c>
      <c r="H340" s="91">
        <v>92</v>
      </c>
      <c r="I340" s="91">
        <v>2179.74</v>
      </c>
      <c r="J340" s="91">
        <f t="shared" ref="J340:J381" si="121">H340-F340</f>
        <v>45</v>
      </c>
      <c r="K340" s="95" t="s">
        <v>216</v>
      </c>
      <c r="L340" s="91">
        <f>I340*0.06</f>
        <v>130.7844</v>
      </c>
      <c r="M340" s="91">
        <v>31</v>
      </c>
      <c r="N340" s="91">
        <v>37</v>
      </c>
      <c r="O340" s="91">
        <v>28</v>
      </c>
      <c r="P340" s="91">
        <v>685.84</v>
      </c>
      <c r="Q340" s="91">
        <f t="shared" ref="Q340:Q381" si="122">O340-M340</f>
        <v>-3</v>
      </c>
      <c r="R340" s="95" t="s">
        <v>217</v>
      </c>
      <c r="S340" s="91">
        <f>P340*0.05</f>
        <v>34.292</v>
      </c>
      <c r="T340" s="91">
        <v>43</v>
      </c>
      <c r="U340" s="91">
        <v>51</v>
      </c>
      <c r="V340" s="91">
        <v>24</v>
      </c>
      <c r="W340" s="91">
        <v>2510.85</v>
      </c>
      <c r="X340" s="91">
        <f t="shared" ref="X340:X381" si="123">V340-T340</f>
        <v>-19</v>
      </c>
      <c r="Y340" s="95" t="s">
        <v>217</v>
      </c>
      <c r="Z340" s="91">
        <f>W340*0.04</f>
        <v>100.434</v>
      </c>
      <c r="AA340" s="91">
        <v>13</v>
      </c>
      <c r="AB340" s="91">
        <v>15</v>
      </c>
      <c r="AC340" s="91">
        <v>14</v>
      </c>
      <c r="AD340" s="91">
        <v>502.58</v>
      </c>
      <c r="AE340" s="91">
        <f t="shared" ref="AE340:AE381" si="124">AC340-AA340</f>
        <v>1</v>
      </c>
      <c r="AF340" s="95" t="s">
        <v>221</v>
      </c>
      <c r="AG340" s="91">
        <f>AD340*0.06</f>
        <v>30.1548</v>
      </c>
      <c r="AH340" s="91">
        <v>16</v>
      </c>
      <c r="AI340" s="91">
        <v>18</v>
      </c>
      <c r="AJ340" s="91">
        <v>0</v>
      </c>
      <c r="AK340" s="91">
        <v>0</v>
      </c>
      <c r="AL340" s="91">
        <f t="shared" ref="AL340:AL381" si="125">AJ340-AH340</f>
        <v>-16</v>
      </c>
      <c r="AM340" s="95" t="s">
        <v>217</v>
      </c>
      <c r="AN340" s="91">
        <f>AK340*0.05</f>
        <v>0</v>
      </c>
      <c r="AO340" s="91">
        <v>19</v>
      </c>
      <c r="AP340" s="91">
        <v>23</v>
      </c>
      <c r="AQ340" s="91">
        <v>5</v>
      </c>
      <c r="AR340" s="91">
        <v>76.65</v>
      </c>
      <c r="AS340" s="91">
        <f t="shared" ref="AS340:AS381" si="126">AQ340-AO340</f>
        <v>-14</v>
      </c>
      <c r="AT340" s="95" t="s">
        <v>217</v>
      </c>
      <c r="AU340" s="91">
        <f>AR340*0.05</f>
        <v>3.8325</v>
      </c>
      <c r="AV340" s="91">
        <v>5</v>
      </c>
      <c r="AW340" s="91">
        <v>6</v>
      </c>
      <c r="AX340" s="91">
        <v>0</v>
      </c>
      <c r="AY340" s="91">
        <v>0</v>
      </c>
      <c r="AZ340" s="91">
        <f t="shared" ref="AZ340:AZ381" si="127">AX340-AV340</f>
        <v>-5</v>
      </c>
      <c r="BA340" s="95" t="s">
        <v>217</v>
      </c>
      <c r="BB340" s="91">
        <f>AY340*0.05</f>
        <v>0</v>
      </c>
      <c r="BC340" s="91">
        <v>12</v>
      </c>
      <c r="BD340" s="91">
        <v>14</v>
      </c>
      <c r="BE340" s="91">
        <v>3</v>
      </c>
      <c r="BF340" s="91">
        <v>74.8</v>
      </c>
      <c r="BG340" s="91">
        <f t="shared" ref="BG340:BG381" si="128">BE340-BC340</f>
        <v>-9</v>
      </c>
      <c r="BH340" s="95" t="s">
        <v>217</v>
      </c>
      <c r="BI340" s="91">
        <f>BF340*0.04</f>
        <v>2.992</v>
      </c>
      <c r="BJ340" s="91">
        <f>BG340*1</f>
        <v>-9</v>
      </c>
      <c r="BK340" s="101">
        <f t="shared" ref="BK340:BK381" si="129">ROUND(L340+S340+Z340+AG340+AN340+AU340+BB340+BI340,0)</f>
        <v>302</v>
      </c>
      <c r="BL340" s="91">
        <f>BJ340</f>
        <v>-9</v>
      </c>
    </row>
    <row r="341" s="159" customFormat="1" customHeight="1" spans="1:64">
      <c r="A341" s="91">
        <v>13408</v>
      </c>
      <c r="B341" s="91" t="s">
        <v>710</v>
      </c>
      <c r="C341" s="91">
        <v>753</v>
      </c>
      <c r="D341" s="91" t="s">
        <v>351</v>
      </c>
      <c r="E341" s="91" t="s">
        <v>388</v>
      </c>
      <c r="F341" s="91">
        <v>13</v>
      </c>
      <c r="G341" s="91">
        <v>15</v>
      </c>
      <c r="H341" s="91">
        <v>40</v>
      </c>
      <c r="I341" s="91">
        <v>1074.2</v>
      </c>
      <c r="J341" s="91">
        <f t="shared" si="121"/>
        <v>27</v>
      </c>
      <c r="K341" s="95" t="s">
        <v>216</v>
      </c>
      <c r="L341" s="91">
        <f>I341*0.06</f>
        <v>64.452</v>
      </c>
      <c r="M341" s="91">
        <v>7</v>
      </c>
      <c r="N341" s="91">
        <v>10</v>
      </c>
      <c r="O341" s="91">
        <v>16</v>
      </c>
      <c r="P341" s="91">
        <v>648.09</v>
      </c>
      <c r="Q341" s="91">
        <f t="shared" si="122"/>
        <v>9</v>
      </c>
      <c r="R341" s="95" t="s">
        <v>216</v>
      </c>
      <c r="S341" s="91">
        <f>P341*0.07</f>
        <v>45.3663</v>
      </c>
      <c r="T341" s="91">
        <v>12</v>
      </c>
      <c r="U341" s="91">
        <v>16</v>
      </c>
      <c r="V341" s="91">
        <v>8</v>
      </c>
      <c r="W341" s="91">
        <v>833.42</v>
      </c>
      <c r="X341" s="91">
        <f t="shared" si="123"/>
        <v>-4</v>
      </c>
      <c r="Y341" s="95" t="s">
        <v>217</v>
      </c>
      <c r="Z341" s="91">
        <f>W341*0.04</f>
        <v>33.3368</v>
      </c>
      <c r="AA341" s="91">
        <v>3</v>
      </c>
      <c r="AB341" s="91">
        <v>5</v>
      </c>
      <c r="AC341" s="91">
        <v>12</v>
      </c>
      <c r="AD341" s="91">
        <v>401.5</v>
      </c>
      <c r="AE341" s="91">
        <f t="shared" si="124"/>
        <v>9</v>
      </c>
      <c r="AF341" s="95" t="s">
        <v>216</v>
      </c>
      <c r="AG341" s="91">
        <f>AD341*0.08</f>
        <v>32.12</v>
      </c>
      <c r="AH341" s="91">
        <v>4</v>
      </c>
      <c r="AI341" s="91">
        <v>4</v>
      </c>
      <c r="AJ341" s="91">
        <v>7</v>
      </c>
      <c r="AK341" s="91">
        <v>149.5</v>
      </c>
      <c r="AL341" s="91">
        <f t="shared" si="125"/>
        <v>3</v>
      </c>
      <c r="AM341" s="95" t="s">
        <v>216</v>
      </c>
      <c r="AN341" s="91">
        <f>AK341*0.07</f>
        <v>10.465</v>
      </c>
      <c r="AO341" s="91">
        <v>6</v>
      </c>
      <c r="AP341" s="91">
        <v>8</v>
      </c>
      <c r="AQ341" s="91">
        <v>6</v>
      </c>
      <c r="AR341" s="91">
        <v>114.7</v>
      </c>
      <c r="AS341" s="91">
        <f t="shared" si="126"/>
        <v>0</v>
      </c>
      <c r="AT341" s="95" t="s">
        <v>221</v>
      </c>
      <c r="AU341" s="91">
        <f>AR341*0.06</f>
        <v>6.882</v>
      </c>
      <c r="AV341" s="91">
        <v>1</v>
      </c>
      <c r="AW341" s="91">
        <v>2</v>
      </c>
      <c r="AX341" s="91">
        <v>2</v>
      </c>
      <c r="AY341" s="91">
        <v>198</v>
      </c>
      <c r="AZ341" s="91">
        <f t="shared" si="127"/>
        <v>1</v>
      </c>
      <c r="BA341" s="95" t="s">
        <v>216</v>
      </c>
      <c r="BB341" s="91">
        <f>AY341*0.07</f>
        <v>13.86</v>
      </c>
      <c r="BC341" s="91">
        <v>3</v>
      </c>
      <c r="BD341" s="91">
        <v>3</v>
      </c>
      <c r="BE341" s="91">
        <v>5</v>
      </c>
      <c r="BF341" s="91">
        <v>140.3</v>
      </c>
      <c r="BG341" s="91">
        <f t="shared" si="128"/>
        <v>2</v>
      </c>
      <c r="BH341" s="95" t="s">
        <v>216</v>
      </c>
      <c r="BI341" s="91">
        <f>BF341*0.06</f>
        <v>8.418</v>
      </c>
      <c r="BJ341" s="91"/>
      <c r="BK341" s="101">
        <f t="shared" si="129"/>
        <v>215</v>
      </c>
      <c r="BL341" s="91"/>
    </row>
    <row r="342" s="159" customFormat="1" customHeight="1" spans="1:64">
      <c r="A342" s="91">
        <v>13337</v>
      </c>
      <c r="B342" s="91" t="s">
        <v>711</v>
      </c>
      <c r="C342" s="91">
        <v>517</v>
      </c>
      <c r="D342" s="91" t="s">
        <v>234</v>
      </c>
      <c r="E342" s="91" t="s">
        <v>712</v>
      </c>
      <c r="F342" s="91">
        <v>35</v>
      </c>
      <c r="G342" s="91">
        <v>42</v>
      </c>
      <c r="H342" s="91">
        <v>44</v>
      </c>
      <c r="I342" s="91">
        <v>1191.16</v>
      </c>
      <c r="J342" s="91">
        <f t="shared" si="121"/>
        <v>9</v>
      </c>
      <c r="K342" s="95" t="s">
        <v>216</v>
      </c>
      <c r="L342" s="91">
        <f>I342*0.06</f>
        <v>71.4696</v>
      </c>
      <c r="M342" s="91">
        <v>32</v>
      </c>
      <c r="N342" s="91">
        <v>39</v>
      </c>
      <c r="O342" s="91">
        <v>35</v>
      </c>
      <c r="P342" s="91">
        <v>903.63</v>
      </c>
      <c r="Q342" s="91">
        <f t="shared" si="122"/>
        <v>3</v>
      </c>
      <c r="R342" s="95" t="s">
        <v>221</v>
      </c>
      <c r="S342" s="91">
        <f>P342*0.06</f>
        <v>54.2178</v>
      </c>
      <c r="T342" s="91">
        <v>45</v>
      </c>
      <c r="U342" s="91">
        <v>54</v>
      </c>
      <c r="V342" s="91">
        <v>46</v>
      </c>
      <c r="W342" s="91">
        <v>3125.42</v>
      </c>
      <c r="X342" s="91">
        <f t="shared" si="123"/>
        <v>1</v>
      </c>
      <c r="Y342" s="95" t="s">
        <v>221</v>
      </c>
      <c r="Z342" s="91">
        <f>W342*0.05</f>
        <v>156.271</v>
      </c>
      <c r="AA342" s="91">
        <v>13</v>
      </c>
      <c r="AB342" s="91">
        <v>15</v>
      </c>
      <c r="AC342" s="91">
        <v>8</v>
      </c>
      <c r="AD342" s="91">
        <v>293</v>
      </c>
      <c r="AE342" s="91">
        <f t="shared" si="124"/>
        <v>-5</v>
      </c>
      <c r="AF342" s="95" t="s">
        <v>217</v>
      </c>
      <c r="AG342" s="91">
        <f>AD342*0.05</f>
        <v>14.65</v>
      </c>
      <c r="AH342" s="91">
        <v>13</v>
      </c>
      <c r="AI342" s="91">
        <v>15</v>
      </c>
      <c r="AJ342" s="91">
        <v>0</v>
      </c>
      <c r="AK342" s="91">
        <v>0</v>
      </c>
      <c r="AL342" s="91">
        <f t="shared" si="125"/>
        <v>-13</v>
      </c>
      <c r="AM342" s="95" t="s">
        <v>217</v>
      </c>
      <c r="AN342" s="91">
        <f t="shared" ref="AN342:AN354" si="130">AK342*0.05</f>
        <v>0</v>
      </c>
      <c r="AO342" s="91">
        <v>11</v>
      </c>
      <c r="AP342" s="91">
        <v>13</v>
      </c>
      <c r="AQ342" s="91">
        <v>6</v>
      </c>
      <c r="AR342" s="91">
        <v>118.38</v>
      </c>
      <c r="AS342" s="91">
        <f t="shared" si="126"/>
        <v>-5</v>
      </c>
      <c r="AT342" s="95" t="s">
        <v>217</v>
      </c>
      <c r="AU342" s="91">
        <f>AR342*0.05</f>
        <v>5.919</v>
      </c>
      <c r="AV342" s="91">
        <v>4</v>
      </c>
      <c r="AW342" s="91">
        <v>5</v>
      </c>
      <c r="AX342" s="91">
        <v>0</v>
      </c>
      <c r="AY342" s="91">
        <v>0</v>
      </c>
      <c r="AZ342" s="91">
        <f t="shared" si="127"/>
        <v>-4</v>
      </c>
      <c r="BA342" s="95" t="s">
        <v>217</v>
      </c>
      <c r="BB342" s="91">
        <f t="shared" ref="BB342:BB354" si="131">AY342*0.05</f>
        <v>0</v>
      </c>
      <c r="BC342" s="91">
        <v>13</v>
      </c>
      <c r="BD342" s="91">
        <v>15</v>
      </c>
      <c r="BE342" s="91">
        <v>30</v>
      </c>
      <c r="BF342" s="91">
        <v>903.69</v>
      </c>
      <c r="BG342" s="91">
        <f t="shared" si="128"/>
        <v>17</v>
      </c>
      <c r="BH342" s="95" t="s">
        <v>216</v>
      </c>
      <c r="BI342" s="91">
        <f>BF342*0.06</f>
        <v>54.2214</v>
      </c>
      <c r="BJ342" s="91"/>
      <c r="BK342" s="101">
        <f t="shared" si="129"/>
        <v>357</v>
      </c>
      <c r="BL342" s="91"/>
    </row>
    <row r="343" s="159" customFormat="1" customHeight="1" spans="1:64">
      <c r="A343" s="91">
        <v>13528</v>
      </c>
      <c r="B343" s="91" t="s">
        <v>713</v>
      </c>
      <c r="C343" s="91">
        <v>102934</v>
      </c>
      <c r="D343" s="91" t="s">
        <v>260</v>
      </c>
      <c r="E343" s="91" t="s">
        <v>220</v>
      </c>
      <c r="F343" s="91">
        <v>25</v>
      </c>
      <c r="G343" s="91">
        <v>29</v>
      </c>
      <c r="H343" s="91">
        <v>31</v>
      </c>
      <c r="I343" s="91">
        <v>817.54</v>
      </c>
      <c r="J343" s="91">
        <f t="shared" si="121"/>
        <v>6</v>
      </c>
      <c r="K343" s="95" t="s">
        <v>216</v>
      </c>
      <c r="L343" s="91">
        <f>I343*0.06</f>
        <v>49.0524</v>
      </c>
      <c r="M343" s="91">
        <v>22</v>
      </c>
      <c r="N343" s="91">
        <v>26</v>
      </c>
      <c r="O343" s="91">
        <v>20</v>
      </c>
      <c r="P343" s="91">
        <v>654.3</v>
      </c>
      <c r="Q343" s="91">
        <f t="shared" si="122"/>
        <v>-2</v>
      </c>
      <c r="R343" s="95" t="s">
        <v>217</v>
      </c>
      <c r="S343" s="91">
        <f>P343*0.05</f>
        <v>32.715</v>
      </c>
      <c r="T343" s="91">
        <v>30</v>
      </c>
      <c r="U343" s="91">
        <v>34</v>
      </c>
      <c r="V343" s="91">
        <v>6</v>
      </c>
      <c r="W343" s="91">
        <v>603.8</v>
      </c>
      <c r="X343" s="91">
        <f t="shared" si="123"/>
        <v>-24</v>
      </c>
      <c r="Y343" s="95" t="s">
        <v>217</v>
      </c>
      <c r="Z343" s="91">
        <f>W343*0.04</f>
        <v>24.152</v>
      </c>
      <c r="AA343" s="91">
        <v>8</v>
      </c>
      <c r="AB343" s="91">
        <v>10</v>
      </c>
      <c r="AC343" s="91">
        <v>0</v>
      </c>
      <c r="AD343" s="91">
        <v>0</v>
      </c>
      <c r="AE343" s="91">
        <f t="shared" si="124"/>
        <v>-8</v>
      </c>
      <c r="AF343" s="95" t="s">
        <v>217</v>
      </c>
      <c r="AG343" s="91">
        <f>AD343*0.05</f>
        <v>0</v>
      </c>
      <c r="AH343" s="91">
        <v>9</v>
      </c>
      <c r="AI343" s="91">
        <v>10</v>
      </c>
      <c r="AJ343" s="91">
        <v>0</v>
      </c>
      <c r="AK343" s="91">
        <v>0</v>
      </c>
      <c r="AL343" s="91">
        <f t="shared" si="125"/>
        <v>-9</v>
      </c>
      <c r="AM343" s="95" t="s">
        <v>217</v>
      </c>
      <c r="AN343" s="91">
        <f t="shared" si="130"/>
        <v>0</v>
      </c>
      <c r="AO343" s="91">
        <v>8</v>
      </c>
      <c r="AP343" s="91">
        <v>10</v>
      </c>
      <c r="AQ343" s="91">
        <v>11</v>
      </c>
      <c r="AR343" s="91">
        <v>178.04</v>
      </c>
      <c r="AS343" s="91">
        <f t="shared" si="126"/>
        <v>3</v>
      </c>
      <c r="AT343" s="95" t="s">
        <v>216</v>
      </c>
      <c r="AU343" s="91">
        <f>AR343*0.08</f>
        <v>14.2432</v>
      </c>
      <c r="AV343" s="91">
        <v>4</v>
      </c>
      <c r="AW343" s="91">
        <v>5</v>
      </c>
      <c r="AX343" s="91">
        <v>0</v>
      </c>
      <c r="AY343" s="91">
        <v>0</v>
      </c>
      <c r="AZ343" s="91">
        <f t="shared" si="127"/>
        <v>-4</v>
      </c>
      <c r="BA343" s="95" t="s">
        <v>217</v>
      </c>
      <c r="BB343" s="91">
        <f t="shared" si="131"/>
        <v>0</v>
      </c>
      <c r="BC343" s="91">
        <v>6</v>
      </c>
      <c r="BD343" s="91">
        <v>7</v>
      </c>
      <c r="BE343" s="91">
        <v>9</v>
      </c>
      <c r="BF343" s="91">
        <v>256.44</v>
      </c>
      <c r="BG343" s="91">
        <f t="shared" si="128"/>
        <v>3</v>
      </c>
      <c r="BH343" s="95" t="s">
        <v>216</v>
      </c>
      <c r="BI343" s="91">
        <f>BF343*0.06</f>
        <v>15.3864</v>
      </c>
      <c r="BJ343" s="91"/>
      <c r="BK343" s="101">
        <f t="shared" si="129"/>
        <v>136</v>
      </c>
      <c r="BL343" s="91"/>
    </row>
    <row r="344" s="159" customFormat="1" customHeight="1" spans="1:64">
      <c r="A344" s="91">
        <v>13276</v>
      </c>
      <c r="B344" s="91" t="s">
        <v>714</v>
      </c>
      <c r="C344" s="91">
        <v>102935</v>
      </c>
      <c r="D344" s="91" t="s">
        <v>622</v>
      </c>
      <c r="E344" s="91" t="s">
        <v>634</v>
      </c>
      <c r="F344" s="91">
        <v>13</v>
      </c>
      <c r="G344" s="91">
        <v>16</v>
      </c>
      <c r="H344" s="91">
        <v>28</v>
      </c>
      <c r="I344" s="91">
        <v>757.5</v>
      </c>
      <c r="J344" s="91">
        <f t="shared" si="121"/>
        <v>15</v>
      </c>
      <c r="K344" s="95" t="s">
        <v>216</v>
      </c>
      <c r="L344" s="91">
        <f>I344*0.06</f>
        <v>45.45</v>
      </c>
      <c r="M344" s="91">
        <v>12</v>
      </c>
      <c r="N344" s="91">
        <v>14</v>
      </c>
      <c r="O344" s="91">
        <v>18</v>
      </c>
      <c r="P344" s="91">
        <v>497.8</v>
      </c>
      <c r="Q344" s="91">
        <f t="shared" si="122"/>
        <v>6</v>
      </c>
      <c r="R344" s="95" t="s">
        <v>216</v>
      </c>
      <c r="S344" s="91">
        <f>P344*0.07</f>
        <v>34.846</v>
      </c>
      <c r="T344" s="91">
        <v>12</v>
      </c>
      <c r="U344" s="91">
        <v>14</v>
      </c>
      <c r="V344" s="91">
        <v>9</v>
      </c>
      <c r="W344" s="91">
        <v>320.6</v>
      </c>
      <c r="X344" s="91">
        <f t="shared" si="123"/>
        <v>-3</v>
      </c>
      <c r="Y344" s="95" t="s">
        <v>217</v>
      </c>
      <c r="Z344" s="91">
        <f>W344*0.04</f>
        <v>12.824</v>
      </c>
      <c r="AA344" s="91">
        <v>3</v>
      </c>
      <c r="AB344" s="91">
        <v>4</v>
      </c>
      <c r="AC344" s="91">
        <v>0</v>
      </c>
      <c r="AD344" s="91">
        <v>0</v>
      </c>
      <c r="AE344" s="91">
        <f t="shared" si="124"/>
        <v>-3</v>
      </c>
      <c r="AF344" s="95" t="s">
        <v>217</v>
      </c>
      <c r="AG344" s="91">
        <f>AD344*0.05</f>
        <v>0</v>
      </c>
      <c r="AH344" s="91">
        <v>4</v>
      </c>
      <c r="AI344" s="91">
        <v>5</v>
      </c>
      <c r="AJ344" s="91">
        <v>0</v>
      </c>
      <c r="AK344" s="91">
        <v>0</v>
      </c>
      <c r="AL344" s="91">
        <f t="shared" si="125"/>
        <v>-4</v>
      </c>
      <c r="AM344" s="95" t="s">
        <v>217</v>
      </c>
      <c r="AN344" s="91">
        <f t="shared" si="130"/>
        <v>0</v>
      </c>
      <c r="AO344" s="91">
        <v>5</v>
      </c>
      <c r="AP344" s="91">
        <v>6</v>
      </c>
      <c r="AQ344" s="91">
        <v>1</v>
      </c>
      <c r="AR344" s="91">
        <v>21</v>
      </c>
      <c r="AS344" s="91">
        <f t="shared" si="126"/>
        <v>-4</v>
      </c>
      <c r="AT344" s="95" t="s">
        <v>217</v>
      </c>
      <c r="AU344" s="91">
        <f t="shared" ref="AU344:AU349" si="132">AR344*0.05</f>
        <v>1.05</v>
      </c>
      <c r="AV344" s="91">
        <v>2</v>
      </c>
      <c r="AW344" s="91">
        <v>3</v>
      </c>
      <c r="AX344" s="91">
        <v>0</v>
      </c>
      <c r="AY344" s="91">
        <v>0</v>
      </c>
      <c r="AZ344" s="91">
        <f t="shared" si="127"/>
        <v>-2</v>
      </c>
      <c r="BA344" s="95" t="s">
        <v>217</v>
      </c>
      <c r="BB344" s="91">
        <f t="shared" si="131"/>
        <v>0</v>
      </c>
      <c r="BC344" s="91">
        <v>4</v>
      </c>
      <c r="BD344" s="91">
        <v>5</v>
      </c>
      <c r="BE344" s="91">
        <v>2</v>
      </c>
      <c r="BF344" s="91">
        <v>62.3</v>
      </c>
      <c r="BG344" s="91">
        <f t="shared" si="128"/>
        <v>-2</v>
      </c>
      <c r="BH344" s="95" t="s">
        <v>217</v>
      </c>
      <c r="BI344" s="91">
        <f>BF344*0.04</f>
        <v>2.492</v>
      </c>
      <c r="BJ344" s="91">
        <f>BG344*1</f>
        <v>-2</v>
      </c>
      <c r="BK344" s="101">
        <f t="shared" si="129"/>
        <v>97</v>
      </c>
      <c r="BL344" s="91">
        <f>BJ344</f>
        <v>-2</v>
      </c>
    </row>
    <row r="345" s="159" customFormat="1" customHeight="1" spans="1:64">
      <c r="A345" s="91">
        <v>11326</v>
      </c>
      <c r="B345" s="91" t="s">
        <v>715</v>
      </c>
      <c r="C345" s="91">
        <v>517</v>
      </c>
      <c r="D345" s="91" t="s">
        <v>234</v>
      </c>
      <c r="E345" s="91" t="s">
        <v>716</v>
      </c>
      <c r="F345" s="91">
        <v>35</v>
      </c>
      <c r="G345" s="91">
        <v>42</v>
      </c>
      <c r="H345" s="91">
        <v>37</v>
      </c>
      <c r="I345" s="91">
        <v>1040.36</v>
      </c>
      <c r="J345" s="91">
        <f t="shared" si="121"/>
        <v>2</v>
      </c>
      <c r="K345" s="95" t="s">
        <v>221</v>
      </c>
      <c r="L345" s="91">
        <f>I345*0.05</f>
        <v>52.018</v>
      </c>
      <c r="M345" s="91">
        <v>32</v>
      </c>
      <c r="N345" s="91">
        <v>39</v>
      </c>
      <c r="O345" s="91">
        <v>34</v>
      </c>
      <c r="P345" s="91">
        <v>1282.1</v>
      </c>
      <c r="Q345" s="91">
        <f t="shared" si="122"/>
        <v>2</v>
      </c>
      <c r="R345" s="95" t="s">
        <v>221</v>
      </c>
      <c r="S345" s="91">
        <f>P345*0.06</f>
        <v>76.926</v>
      </c>
      <c r="T345" s="91">
        <v>45</v>
      </c>
      <c r="U345" s="91">
        <v>54</v>
      </c>
      <c r="V345" s="91">
        <v>75</v>
      </c>
      <c r="W345" s="91">
        <v>4862.99</v>
      </c>
      <c r="X345" s="91">
        <f t="shared" si="123"/>
        <v>30</v>
      </c>
      <c r="Y345" s="95" t="s">
        <v>216</v>
      </c>
      <c r="Z345" s="91">
        <f>W345*0.06</f>
        <v>291.7794</v>
      </c>
      <c r="AA345" s="91">
        <v>13</v>
      </c>
      <c r="AB345" s="91">
        <v>16</v>
      </c>
      <c r="AC345" s="91">
        <v>10</v>
      </c>
      <c r="AD345" s="91">
        <v>339.51</v>
      </c>
      <c r="AE345" s="91">
        <f t="shared" si="124"/>
        <v>-3</v>
      </c>
      <c r="AF345" s="95" t="s">
        <v>217</v>
      </c>
      <c r="AG345" s="91">
        <f>AD345*0.05</f>
        <v>16.9755</v>
      </c>
      <c r="AH345" s="91">
        <v>13</v>
      </c>
      <c r="AI345" s="91">
        <v>15</v>
      </c>
      <c r="AJ345" s="91">
        <v>0</v>
      </c>
      <c r="AK345" s="91">
        <v>0</v>
      </c>
      <c r="AL345" s="91">
        <f t="shared" si="125"/>
        <v>-13</v>
      </c>
      <c r="AM345" s="95" t="s">
        <v>217</v>
      </c>
      <c r="AN345" s="91">
        <f t="shared" si="130"/>
        <v>0</v>
      </c>
      <c r="AO345" s="91">
        <v>11</v>
      </c>
      <c r="AP345" s="91">
        <v>13</v>
      </c>
      <c r="AQ345" s="91">
        <v>3</v>
      </c>
      <c r="AR345" s="91">
        <v>63</v>
      </c>
      <c r="AS345" s="91">
        <f t="shared" si="126"/>
        <v>-8</v>
      </c>
      <c r="AT345" s="95" t="s">
        <v>217</v>
      </c>
      <c r="AU345" s="91">
        <f t="shared" si="132"/>
        <v>3.15</v>
      </c>
      <c r="AV345" s="91">
        <v>4</v>
      </c>
      <c r="AW345" s="91">
        <v>5</v>
      </c>
      <c r="AX345" s="91">
        <v>0</v>
      </c>
      <c r="AY345" s="91">
        <v>0</v>
      </c>
      <c r="AZ345" s="91">
        <f t="shared" si="127"/>
        <v>-4</v>
      </c>
      <c r="BA345" s="95" t="s">
        <v>217</v>
      </c>
      <c r="BB345" s="91">
        <f t="shared" si="131"/>
        <v>0</v>
      </c>
      <c r="BC345" s="91">
        <v>13</v>
      </c>
      <c r="BD345" s="91">
        <v>15</v>
      </c>
      <c r="BE345" s="91">
        <v>31</v>
      </c>
      <c r="BF345" s="91">
        <v>919.02</v>
      </c>
      <c r="BG345" s="91">
        <f t="shared" si="128"/>
        <v>18</v>
      </c>
      <c r="BH345" s="95" t="s">
        <v>216</v>
      </c>
      <c r="BI345" s="91">
        <f>BF345*0.06</f>
        <v>55.1412</v>
      </c>
      <c r="BJ345" s="91"/>
      <c r="BK345" s="101">
        <f t="shared" si="129"/>
        <v>496</v>
      </c>
      <c r="BL345" s="91"/>
    </row>
    <row r="346" s="159" customFormat="1" customHeight="1" spans="1:64">
      <c r="A346" s="91">
        <v>13162</v>
      </c>
      <c r="B346" s="91" t="s">
        <v>717</v>
      </c>
      <c r="C346" s="91">
        <v>114286</v>
      </c>
      <c r="D346" s="91" t="s">
        <v>243</v>
      </c>
      <c r="E346" s="91" t="s">
        <v>340</v>
      </c>
      <c r="F346" s="91">
        <v>23</v>
      </c>
      <c r="G346" s="91">
        <v>29</v>
      </c>
      <c r="H346" s="91">
        <v>55</v>
      </c>
      <c r="I346" s="91">
        <v>1330.33</v>
      </c>
      <c r="J346" s="91">
        <f t="shared" si="121"/>
        <v>32</v>
      </c>
      <c r="K346" s="95" t="s">
        <v>216</v>
      </c>
      <c r="L346" s="91">
        <f>I346*0.06</f>
        <v>79.8198</v>
      </c>
      <c r="M346" s="91">
        <v>15</v>
      </c>
      <c r="N346" s="91">
        <v>19</v>
      </c>
      <c r="O346" s="91">
        <v>6</v>
      </c>
      <c r="P346" s="91">
        <v>199</v>
      </c>
      <c r="Q346" s="91">
        <f t="shared" si="122"/>
        <v>-9</v>
      </c>
      <c r="R346" s="95" t="s">
        <v>217</v>
      </c>
      <c r="S346" s="91">
        <f>P346*0.05</f>
        <v>9.95</v>
      </c>
      <c r="T346" s="91">
        <v>24</v>
      </c>
      <c r="U346" s="91">
        <v>29</v>
      </c>
      <c r="V346" s="91">
        <v>16</v>
      </c>
      <c r="W346" s="91">
        <v>1452.96</v>
      </c>
      <c r="X346" s="91">
        <f t="shared" si="123"/>
        <v>-8</v>
      </c>
      <c r="Y346" s="95" t="s">
        <v>217</v>
      </c>
      <c r="Z346" s="91">
        <f>W346*0.04</f>
        <v>58.1184</v>
      </c>
      <c r="AA346" s="91">
        <v>4</v>
      </c>
      <c r="AB346" s="91">
        <v>5</v>
      </c>
      <c r="AC346" s="91">
        <v>8</v>
      </c>
      <c r="AD346" s="91">
        <v>238</v>
      </c>
      <c r="AE346" s="91">
        <f t="shared" si="124"/>
        <v>4</v>
      </c>
      <c r="AF346" s="95" t="s">
        <v>216</v>
      </c>
      <c r="AG346" s="91">
        <f>AD346*0.08</f>
        <v>19.04</v>
      </c>
      <c r="AH346" s="91">
        <v>3</v>
      </c>
      <c r="AI346" s="91">
        <v>3</v>
      </c>
      <c r="AJ346" s="91">
        <v>0</v>
      </c>
      <c r="AK346" s="91">
        <v>0</v>
      </c>
      <c r="AL346" s="91">
        <f t="shared" si="125"/>
        <v>-3</v>
      </c>
      <c r="AM346" s="95" t="s">
        <v>217</v>
      </c>
      <c r="AN346" s="91">
        <f t="shared" si="130"/>
        <v>0</v>
      </c>
      <c r="AO346" s="91">
        <v>10</v>
      </c>
      <c r="AP346" s="91">
        <v>13</v>
      </c>
      <c r="AQ346" s="91">
        <v>8</v>
      </c>
      <c r="AR346" s="91">
        <v>120.15</v>
      </c>
      <c r="AS346" s="91">
        <f t="shared" si="126"/>
        <v>-2</v>
      </c>
      <c r="AT346" s="95" t="s">
        <v>217</v>
      </c>
      <c r="AU346" s="91">
        <f t="shared" si="132"/>
        <v>6.0075</v>
      </c>
      <c r="AV346" s="91">
        <v>2</v>
      </c>
      <c r="AW346" s="91">
        <v>3</v>
      </c>
      <c r="AX346" s="91">
        <v>0</v>
      </c>
      <c r="AY346" s="91">
        <v>0</v>
      </c>
      <c r="AZ346" s="91">
        <f t="shared" si="127"/>
        <v>-2</v>
      </c>
      <c r="BA346" s="95" t="s">
        <v>217</v>
      </c>
      <c r="BB346" s="91">
        <f t="shared" si="131"/>
        <v>0</v>
      </c>
      <c r="BC346" s="91">
        <v>7</v>
      </c>
      <c r="BD346" s="91">
        <v>9</v>
      </c>
      <c r="BE346" s="91">
        <v>7</v>
      </c>
      <c r="BF346" s="91">
        <v>192.82</v>
      </c>
      <c r="BG346" s="91">
        <f t="shared" si="128"/>
        <v>0</v>
      </c>
      <c r="BH346" s="95" t="s">
        <v>221</v>
      </c>
      <c r="BI346" s="91">
        <f>BF346*0.05</f>
        <v>9.641</v>
      </c>
      <c r="BJ346" s="91"/>
      <c r="BK346" s="101">
        <f t="shared" si="129"/>
        <v>183</v>
      </c>
      <c r="BL346" s="91"/>
    </row>
    <row r="347" s="159" customFormat="1" customHeight="1" spans="1:64">
      <c r="A347" s="91">
        <v>998828</v>
      </c>
      <c r="B347" s="91" t="s">
        <v>718</v>
      </c>
      <c r="C347" s="91">
        <v>106066</v>
      </c>
      <c r="D347" s="91" t="s">
        <v>424</v>
      </c>
      <c r="E347" s="91" t="s">
        <v>220</v>
      </c>
      <c r="F347" s="91">
        <v>16</v>
      </c>
      <c r="G347" s="91">
        <v>20</v>
      </c>
      <c r="H347" s="91">
        <v>17</v>
      </c>
      <c r="I347" s="91">
        <v>465.12</v>
      </c>
      <c r="J347" s="91">
        <f t="shared" si="121"/>
        <v>1</v>
      </c>
      <c r="K347" s="95" t="s">
        <v>221</v>
      </c>
      <c r="L347" s="91">
        <f>I347*0.05</f>
        <v>23.256</v>
      </c>
      <c r="M347" s="91">
        <v>14</v>
      </c>
      <c r="N347" s="91">
        <v>17</v>
      </c>
      <c r="O347" s="91">
        <v>3</v>
      </c>
      <c r="P347" s="91">
        <v>57.07</v>
      </c>
      <c r="Q347" s="91">
        <f t="shared" si="122"/>
        <v>-11</v>
      </c>
      <c r="R347" s="95" t="s">
        <v>217</v>
      </c>
      <c r="S347" s="91">
        <f>P347*0.05</f>
        <v>2.8535</v>
      </c>
      <c r="T347" s="91">
        <v>12</v>
      </c>
      <c r="U347" s="91">
        <v>15</v>
      </c>
      <c r="V347" s="91">
        <v>3</v>
      </c>
      <c r="W347" s="91">
        <v>109.8</v>
      </c>
      <c r="X347" s="91">
        <f t="shared" si="123"/>
        <v>-9</v>
      </c>
      <c r="Y347" s="95" t="s">
        <v>217</v>
      </c>
      <c r="Z347" s="91">
        <f>W347*0.04</f>
        <v>4.392</v>
      </c>
      <c r="AA347" s="91">
        <v>4</v>
      </c>
      <c r="AB347" s="91">
        <v>4</v>
      </c>
      <c r="AC347" s="91">
        <v>0</v>
      </c>
      <c r="AD347" s="91">
        <v>0</v>
      </c>
      <c r="AE347" s="91">
        <f t="shared" si="124"/>
        <v>-4</v>
      </c>
      <c r="AF347" s="95" t="s">
        <v>217</v>
      </c>
      <c r="AG347" s="91">
        <f>AD347*0.05</f>
        <v>0</v>
      </c>
      <c r="AH347" s="91">
        <v>4</v>
      </c>
      <c r="AI347" s="91">
        <v>4</v>
      </c>
      <c r="AJ347" s="91">
        <v>1</v>
      </c>
      <c r="AK347" s="91">
        <v>29.9</v>
      </c>
      <c r="AL347" s="91">
        <f t="shared" si="125"/>
        <v>-3</v>
      </c>
      <c r="AM347" s="95" t="s">
        <v>217</v>
      </c>
      <c r="AN347" s="91">
        <f t="shared" si="130"/>
        <v>1.495</v>
      </c>
      <c r="AO347" s="91">
        <v>4</v>
      </c>
      <c r="AP347" s="91">
        <v>4</v>
      </c>
      <c r="AQ347" s="91">
        <v>2</v>
      </c>
      <c r="AR347" s="91">
        <v>42</v>
      </c>
      <c r="AS347" s="91">
        <f t="shared" si="126"/>
        <v>-2</v>
      </c>
      <c r="AT347" s="95" t="s">
        <v>217</v>
      </c>
      <c r="AU347" s="91">
        <f t="shared" si="132"/>
        <v>2.1</v>
      </c>
      <c r="AV347" s="91">
        <v>2</v>
      </c>
      <c r="AW347" s="91">
        <v>2</v>
      </c>
      <c r="AX347" s="91">
        <v>0</v>
      </c>
      <c r="AY347" s="91">
        <v>0</v>
      </c>
      <c r="AZ347" s="91">
        <f t="shared" si="127"/>
        <v>-2</v>
      </c>
      <c r="BA347" s="95" t="s">
        <v>217</v>
      </c>
      <c r="BB347" s="91">
        <f t="shared" si="131"/>
        <v>0</v>
      </c>
      <c r="BC347" s="91">
        <v>4</v>
      </c>
      <c r="BD347" s="91">
        <v>5</v>
      </c>
      <c r="BE347" s="91">
        <v>4</v>
      </c>
      <c r="BF347" s="91">
        <v>121.9</v>
      </c>
      <c r="BG347" s="91">
        <f t="shared" si="128"/>
        <v>0</v>
      </c>
      <c r="BH347" s="95" t="s">
        <v>221</v>
      </c>
      <c r="BI347" s="91">
        <f>BF347*0.05</f>
        <v>6.095</v>
      </c>
      <c r="BJ347" s="91"/>
      <c r="BK347" s="101">
        <f t="shared" si="129"/>
        <v>40</v>
      </c>
      <c r="BL347" s="91"/>
    </row>
    <row r="348" s="159" customFormat="1" customHeight="1" spans="1:64">
      <c r="A348" s="91">
        <v>13645</v>
      </c>
      <c r="B348" s="91" t="s">
        <v>719</v>
      </c>
      <c r="C348" s="91">
        <v>105267</v>
      </c>
      <c r="D348" s="91" t="s">
        <v>304</v>
      </c>
      <c r="E348" s="91" t="s">
        <v>720</v>
      </c>
      <c r="F348" s="91">
        <v>27</v>
      </c>
      <c r="G348" s="91">
        <v>32</v>
      </c>
      <c r="H348" s="91">
        <v>32</v>
      </c>
      <c r="I348" s="91">
        <v>859.46</v>
      </c>
      <c r="J348" s="91">
        <f t="shared" si="121"/>
        <v>5</v>
      </c>
      <c r="K348" s="95" t="s">
        <v>216</v>
      </c>
      <c r="L348" s="91">
        <f>I348*0.06</f>
        <v>51.5676</v>
      </c>
      <c r="M348" s="91">
        <v>32</v>
      </c>
      <c r="N348" s="91">
        <v>38</v>
      </c>
      <c r="O348" s="91">
        <v>27</v>
      </c>
      <c r="P348" s="91">
        <v>635.56</v>
      </c>
      <c r="Q348" s="91">
        <f t="shared" si="122"/>
        <v>-5</v>
      </c>
      <c r="R348" s="95" t="s">
        <v>217</v>
      </c>
      <c r="S348" s="91">
        <f>P348*0.05</f>
        <v>31.778</v>
      </c>
      <c r="T348" s="91">
        <v>35</v>
      </c>
      <c r="U348" s="91">
        <v>42</v>
      </c>
      <c r="V348" s="91">
        <v>11</v>
      </c>
      <c r="W348" s="91">
        <v>810.1</v>
      </c>
      <c r="X348" s="91">
        <f t="shared" si="123"/>
        <v>-24</v>
      </c>
      <c r="Y348" s="95" t="s">
        <v>217</v>
      </c>
      <c r="Z348" s="91">
        <f>W348*0.04</f>
        <v>32.404</v>
      </c>
      <c r="AA348" s="91">
        <v>15</v>
      </c>
      <c r="AB348" s="91">
        <v>18</v>
      </c>
      <c r="AC348" s="91">
        <v>1</v>
      </c>
      <c r="AD348" s="91">
        <v>43</v>
      </c>
      <c r="AE348" s="91">
        <f t="shared" si="124"/>
        <v>-14</v>
      </c>
      <c r="AF348" s="95" t="s">
        <v>217</v>
      </c>
      <c r="AG348" s="91">
        <f>AD348*0.05</f>
        <v>2.15</v>
      </c>
      <c r="AH348" s="91">
        <v>9</v>
      </c>
      <c r="AI348" s="91">
        <v>11</v>
      </c>
      <c r="AJ348" s="91">
        <v>0</v>
      </c>
      <c r="AK348" s="91">
        <v>0</v>
      </c>
      <c r="AL348" s="91">
        <f t="shared" si="125"/>
        <v>-9</v>
      </c>
      <c r="AM348" s="95" t="s">
        <v>217</v>
      </c>
      <c r="AN348" s="91">
        <f t="shared" si="130"/>
        <v>0</v>
      </c>
      <c r="AO348" s="91">
        <v>9</v>
      </c>
      <c r="AP348" s="91">
        <v>10</v>
      </c>
      <c r="AQ348" s="91">
        <v>3</v>
      </c>
      <c r="AR348" s="91">
        <v>63</v>
      </c>
      <c r="AS348" s="91">
        <f t="shared" si="126"/>
        <v>-6</v>
      </c>
      <c r="AT348" s="95" t="s">
        <v>217</v>
      </c>
      <c r="AU348" s="91">
        <f t="shared" si="132"/>
        <v>3.15</v>
      </c>
      <c r="AV348" s="91">
        <v>4</v>
      </c>
      <c r="AW348" s="91">
        <v>5</v>
      </c>
      <c r="AX348" s="91">
        <v>0</v>
      </c>
      <c r="AY348" s="91">
        <v>0</v>
      </c>
      <c r="AZ348" s="91">
        <f t="shared" si="127"/>
        <v>-4</v>
      </c>
      <c r="BA348" s="95" t="s">
        <v>217</v>
      </c>
      <c r="BB348" s="91">
        <f t="shared" si="131"/>
        <v>0</v>
      </c>
      <c r="BC348" s="91">
        <v>7</v>
      </c>
      <c r="BD348" s="91">
        <v>8</v>
      </c>
      <c r="BE348" s="91">
        <v>3</v>
      </c>
      <c r="BF348" s="91">
        <v>89.4</v>
      </c>
      <c r="BG348" s="91">
        <f t="shared" si="128"/>
        <v>-4</v>
      </c>
      <c r="BH348" s="95" t="s">
        <v>217</v>
      </c>
      <c r="BI348" s="91">
        <f>BF348*0.04</f>
        <v>3.576</v>
      </c>
      <c r="BJ348" s="91">
        <f>BG348*1</f>
        <v>-4</v>
      </c>
      <c r="BK348" s="101">
        <f t="shared" si="129"/>
        <v>125</v>
      </c>
      <c r="BL348" s="91">
        <f>BJ348</f>
        <v>-4</v>
      </c>
    </row>
    <row r="349" s="159" customFormat="1" customHeight="1" spans="1:64">
      <c r="A349" s="91">
        <v>1000929</v>
      </c>
      <c r="B349" s="91" t="s">
        <v>721</v>
      </c>
      <c r="C349" s="91">
        <v>707</v>
      </c>
      <c r="D349" s="91" t="s">
        <v>443</v>
      </c>
      <c r="E349" s="91" t="s">
        <v>722</v>
      </c>
      <c r="F349" s="91">
        <v>11</v>
      </c>
      <c r="G349" s="91">
        <v>12</v>
      </c>
      <c r="H349" s="91">
        <v>0</v>
      </c>
      <c r="I349" s="91">
        <v>0</v>
      </c>
      <c r="J349" s="91">
        <f t="shared" si="121"/>
        <v>-11</v>
      </c>
      <c r="K349" s="95" t="s">
        <v>217</v>
      </c>
      <c r="L349" s="91">
        <f>I349*0.04</f>
        <v>0</v>
      </c>
      <c r="M349" s="91">
        <v>7</v>
      </c>
      <c r="N349" s="91">
        <v>8</v>
      </c>
      <c r="O349" s="91">
        <v>0</v>
      </c>
      <c r="P349" s="91">
        <v>0</v>
      </c>
      <c r="Q349" s="91">
        <f t="shared" si="122"/>
        <v>-7</v>
      </c>
      <c r="R349" s="95" t="s">
        <v>217</v>
      </c>
      <c r="S349" s="91">
        <f>P349*0.05</f>
        <v>0</v>
      </c>
      <c r="T349" s="91">
        <v>14</v>
      </c>
      <c r="U349" s="91">
        <v>17</v>
      </c>
      <c r="V349" s="91">
        <v>0</v>
      </c>
      <c r="W349" s="91">
        <v>0</v>
      </c>
      <c r="X349" s="91">
        <f t="shared" si="123"/>
        <v>-14</v>
      </c>
      <c r="Y349" s="95" t="s">
        <v>217</v>
      </c>
      <c r="Z349" s="91">
        <f>W349*0.04</f>
        <v>0</v>
      </c>
      <c r="AA349" s="91">
        <v>3</v>
      </c>
      <c r="AB349" s="91">
        <v>4</v>
      </c>
      <c r="AC349" s="91">
        <v>0</v>
      </c>
      <c r="AD349" s="91">
        <v>0</v>
      </c>
      <c r="AE349" s="91">
        <f t="shared" si="124"/>
        <v>-3</v>
      </c>
      <c r="AF349" s="95" t="s">
        <v>217</v>
      </c>
      <c r="AG349" s="91">
        <f>AD349*0.05</f>
        <v>0</v>
      </c>
      <c r="AH349" s="91">
        <v>3</v>
      </c>
      <c r="AI349" s="91">
        <v>3</v>
      </c>
      <c r="AJ349" s="91">
        <v>0</v>
      </c>
      <c r="AK349" s="91">
        <v>0</v>
      </c>
      <c r="AL349" s="91">
        <f t="shared" si="125"/>
        <v>-3</v>
      </c>
      <c r="AM349" s="95" t="s">
        <v>217</v>
      </c>
      <c r="AN349" s="91">
        <f t="shared" si="130"/>
        <v>0</v>
      </c>
      <c r="AO349" s="91">
        <v>2</v>
      </c>
      <c r="AP349" s="91">
        <v>3</v>
      </c>
      <c r="AQ349" s="91">
        <v>0</v>
      </c>
      <c r="AR349" s="91">
        <v>0</v>
      </c>
      <c r="AS349" s="91">
        <f t="shared" si="126"/>
        <v>-2</v>
      </c>
      <c r="AT349" s="95" t="s">
        <v>217</v>
      </c>
      <c r="AU349" s="91">
        <f t="shared" si="132"/>
        <v>0</v>
      </c>
      <c r="AV349" s="91">
        <v>1</v>
      </c>
      <c r="AW349" s="91">
        <v>1</v>
      </c>
      <c r="AX349" s="91">
        <v>0</v>
      </c>
      <c r="AY349" s="91">
        <v>0</v>
      </c>
      <c r="AZ349" s="91">
        <f t="shared" si="127"/>
        <v>-1</v>
      </c>
      <c r="BA349" s="95" t="s">
        <v>217</v>
      </c>
      <c r="BB349" s="91">
        <f t="shared" si="131"/>
        <v>0</v>
      </c>
      <c r="BC349" s="91">
        <v>2</v>
      </c>
      <c r="BD349" s="91">
        <v>2</v>
      </c>
      <c r="BE349" s="91">
        <v>0</v>
      </c>
      <c r="BF349" s="91">
        <v>0</v>
      </c>
      <c r="BG349" s="91">
        <f t="shared" si="128"/>
        <v>-2</v>
      </c>
      <c r="BH349" s="95" t="s">
        <v>217</v>
      </c>
      <c r="BI349" s="91">
        <f>BF349*0.04</f>
        <v>0</v>
      </c>
      <c r="BJ349" s="91">
        <f>BG349*1</f>
        <v>-2</v>
      </c>
      <c r="BK349" s="101">
        <f t="shared" si="129"/>
        <v>0</v>
      </c>
      <c r="BL349" s="91">
        <f>BJ349</f>
        <v>-2</v>
      </c>
    </row>
    <row r="350" s="159" customFormat="1" customHeight="1" spans="1:64">
      <c r="A350" s="91">
        <v>13698</v>
      </c>
      <c r="B350" s="91" t="s">
        <v>723</v>
      </c>
      <c r="C350" s="91">
        <v>114286</v>
      </c>
      <c r="D350" s="91" t="s">
        <v>243</v>
      </c>
      <c r="E350" s="91" t="s">
        <v>220</v>
      </c>
      <c r="F350" s="91">
        <v>25</v>
      </c>
      <c r="G350" s="91">
        <v>29</v>
      </c>
      <c r="H350" s="91">
        <v>32</v>
      </c>
      <c r="I350" s="91">
        <v>729.45</v>
      </c>
      <c r="J350" s="91">
        <f t="shared" si="121"/>
        <v>7</v>
      </c>
      <c r="K350" s="95" t="s">
        <v>216</v>
      </c>
      <c r="L350" s="91">
        <f>I350*0.06</f>
        <v>43.767</v>
      </c>
      <c r="M350" s="91">
        <v>17</v>
      </c>
      <c r="N350" s="91">
        <v>19</v>
      </c>
      <c r="O350" s="91">
        <v>28</v>
      </c>
      <c r="P350" s="91">
        <v>741.75</v>
      </c>
      <c r="Q350" s="91">
        <f t="shared" si="122"/>
        <v>11</v>
      </c>
      <c r="R350" s="95" t="s">
        <v>216</v>
      </c>
      <c r="S350" s="91">
        <f>P350*0.07</f>
        <v>51.9225</v>
      </c>
      <c r="T350" s="91">
        <v>25</v>
      </c>
      <c r="U350" s="91">
        <v>29</v>
      </c>
      <c r="V350" s="91">
        <v>38</v>
      </c>
      <c r="W350" s="91">
        <v>3130.47</v>
      </c>
      <c r="X350" s="91">
        <f t="shared" si="123"/>
        <v>13</v>
      </c>
      <c r="Y350" s="95" t="s">
        <v>216</v>
      </c>
      <c r="Z350" s="91">
        <f>W350*0.06</f>
        <v>187.8282</v>
      </c>
      <c r="AA350" s="91">
        <v>5</v>
      </c>
      <c r="AB350" s="91">
        <v>6</v>
      </c>
      <c r="AC350" s="91">
        <v>5</v>
      </c>
      <c r="AD350" s="91">
        <v>160</v>
      </c>
      <c r="AE350" s="91">
        <f t="shared" si="124"/>
        <v>0</v>
      </c>
      <c r="AF350" s="95" t="s">
        <v>221</v>
      </c>
      <c r="AG350" s="91">
        <f>AD350*0.06</f>
        <v>9.6</v>
      </c>
      <c r="AH350" s="91">
        <v>3</v>
      </c>
      <c r="AI350" s="91">
        <v>4</v>
      </c>
      <c r="AJ350" s="91">
        <v>0</v>
      </c>
      <c r="AK350" s="91">
        <v>0</v>
      </c>
      <c r="AL350" s="91">
        <f t="shared" si="125"/>
        <v>-3</v>
      </c>
      <c r="AM350" s="95" t="s">
        <v>217</v>
      </c>
      <c r="AN350" s="91">
        <f t="shared" si="130"/>
        <v>0</v>
      </c>
      <c r="AO350" s="91">
        <v>11</v>
      </c>
      <c r="AP350" s="91">
        <v>13</v>
      </c>
      <c r="AQ350" s="91">
        <v>11</v>
      </c>
      <c r="AR350" s="91">
        <v>157.66</v>
      </c>
      <c r="AS350" s="91">
        <f t="shared" si="126"/>
        <v>0</v>
      </c>
      <c r="AT350" s="95" t="s">
        <v>221</v>
      </c>
      <c r="AU350" s="91">
        <f>AR350*0.06</f>
        <v>9.4596</v>
      </c>
      <c r="AV350" s="91">
        <v>3</v>
      </c>
      <c r="AW350" s="91">
        <v>4</v>
      </c>
      <c r="AX350" s="91">
        <v>0</v>
      </c>
      <c r="AY350" s="91">
        <v>0</v>
      </c>
      <c r="AZ350" s="91">
        <f t="shared" si="127"/>
        <v>-3</v>
      </c>
      <c r="BA350" s="95" t="s">
        <v>217</v>
      </c>
      <c r="BB350" s="91">
        <f t="shared" si="131"/>
        <v>0</v>
      </c>
      <c r="BC350" s="91">
        <v>8</v>
      </c>
      <c r="BD350" s="91">
        <v>10</v>
      </c>
      <c r="BE350" s="91">
        <v>10</v>
      </c>
      <c r="BF350" s="91">
        <v>273.61</v>
      </c>
      <c r="BG350" s="91">
        <f t="shared" si="128"/>
        <v>2</v>
      </c>
      <c r="BH350" s="95" t="s">
        <v>216</v>
      </c>
      <c r="BI350" s="91">
        <f>BF350*0.06</f>
        <v>16.4166</v>
      </c>
      <c r="BJ350" s="91"/>
      <c r="BK350" s="101">
        <f t="shared" si="129"/>
        <v>319</v>
      </c>
      <c r="BL350" s="91"/>
    </row>
    <row r="351" s="159" customFormat="1" customHeight="1" spans="1:64">
      <c r="A351" s="91">
        <v>13699</v>
      </c>
      <c r="B351" s="91" t="s">
        <v>724</v>
      </c>
      <c r="C351" s="91">
        <v>110378</v>
      </c>
      <c r="D351" s="91" t="s">
        <v>313</v>
      </c>
      <c r="E351" s="91" t="s">
        <v>220</v>
      </c>
      <c r="F351" s="91">
        <v>18</v>
      </c>
      <c r="G351" s="91">
        <v>29</v>
      </c>
      <c r="H351" s="91">
        <v>15</v>
      </c>
      <c r="I351" s="91">
        <v>318.92</v>
      </c>
      <c r="J351" s="91">
        <f t="shared" si="121"/>
        <v>-3</v>
      </c>
      <c r="K351" s="95" t="s">
        <v>217</v>
      </c>
      <c r="L351" s="91">
        <f>I351*0.04</f>
        <v>12.7568</v>
      </c>
      <c r="M351" s="91">
        <v>15</v>
      </c>
      <c r="N351" s="91">
        <v>18</v>
      </c>
      <c r="O351" s="91">
        <v>6</v>
      </c>
      <c r="P351" s="91">
        <v>167.34</v>
      </c>
      <c r="Q351" s="91">
        <f t="shared" si="122"/>
        <v>-9</v>
      </c>
      <c r="R351" s="95" t="s">
        <v>217</v>
      </c>
      <c r="S351" s="91">
        <f>P351*0.05</f>
        <v>8.367</v>
      </c>
      <c r="T351" s="91">
        <v>15</v>
      </c>
      <c r="U351" s="91">
        <v>17</v>
      </c>
      <c r="V351" s="91">
        <v>4</v>
      </c>
      <c r="W351" s="91">
        <v>123.79</v>
      </c>
      <c r="X351" s="91">
        <f t="shared" si="123"/>
        <v>-11</v>
      </c>
      <c r="Y351" s="95" t="s">
        <v>217</v>
      </c>
      <c r="Z351" s="91">
        <f>W351*0.04</f>
        <v>4.9516</v>
      </c>
      <c r="AA351" s="91">
        <v>4</v>
      </c>
      <c r="AB351" s="91">
        <v>4</v>
      </c>
      <c r="AC351" s="91">
        <v>1</v>
      </c>
      <c r="AD351" s="91">
        <v>21.82</v>
      </c>
      <c r="AE351" s="91">
        <f t="shared" si="124"/>
        <v>-3</v>
      </c>
      <c r="AF351" s="95" t="s">
        <v>217</v>
      </c>
      <c r="AG351" s="91">
        <f>AD351*0.05</f>
        <v>1.091</v>
      </c>
      <c r="AH351" s="91">
        <v>5</v>
      </c>
      <c r="AI351" s="91">
        <v>7</v>
      </c>
      <c r="AJ351" s="91">
        <v>0</v>
      </c>
      <c r="AK351" s="91">
        <v>0</v>
      </c>
      <c r="AL351" s="91">
        <f t="shared" si="125"/>
        <v>-5</v>
      </c>
      <c r="AM351" s="95" t="s">
        <v>217</v>
      </c>
      <c r="AN351" s="91">
        <f t="shared" si="130"/>
        <v>0</v>
      </c>
      <c r="AO351" s="91">
        <v>10</v>
      </c>
      <c r="AP351" s="91">
        <v>14</v>
      </c>
      <c r="AQ351" s="91">
        <v>2</v>
      </c>
      <c r="AR351" s="91">
        <v>42</v>
      </c>
      <c r="AS351" s="91">
        <f t="shared" si="126"/>
        <v>-8</v>
      </c>
      <c r="AT351" s="95" t="s">
        <v>217</v>
      </c>
      <c r="AU351" s="91">
        <f>AR351*0.05</f>
        <v>2.1</v>
      </c>
      <c r="AV351" s="91">
        <v>2</v>
      </c>
      <c r="AW351" s="91">
        <v>2</v>
      </c>
      <c r="AX351" s="91">
        <v>0</v>
      </c>
      <c r="AY351" s="91">
        <v>0</v>
      </c>
      <c r="AZ351" s="91">
        <f t="shared" si="127"/>
        <v>-2</v>
      </c>
      <c r="BA351" s="95" t="s">
        <v>217</v>
      </c>
      <c r="BB351" s="91">
        <f t="shared" si="131"/>
        <v>0</v>
      </c>
      <c r="BC351" s="91">
        <v>4</v>
      </c>
      <c r="BD351" s="91">
        <v>6</v>
      </c>
      <c r="BE351" s="91">
        <v>1</v>
      </c>
      <c r="BF351" s="91">
        <v>23.37</v>
      </c>
      <c r="BG351" s="91">
        <f t="shared" si="128"/>
        <v>-3</v>
      </c>
      <c r="BH351" s="95" t="s">
        <v>217</v>
      </c>
      <c r="BI351" s="91">
        <f>BF351*0.04</f>
        <v>0.9348</v>
      </c>
      <c r="BJ351" s="91">
        <f>BG351*1</f>
        <v>-3</v>
      </c>
      <c r="BK351" s="101">
        <f t="shared" si="129"/>
        <v>30</v>
      </c>
      <c r="BL351" s="91">
        <f>BJ351</f>
        <v>-3</v>
      </c>
    </row>
    <row r="352" s="159" customFormat="1" customHeight="1" spans="1:64">
      <c r="A352" s="91">
        <v>13702</v>
      </c>
      <c r="B352" s="91" t="s">
        <v>725</v>
      </c>
      <c r="C352" s="91">
        <v>111400</v>
      </c>
      <c r="D352" s="91" t="s">
        <v>267</v>
      </c>
      <c r="E352" s="91" t="s">
        <v>220</v>
      </c>
      <c r="F352" s="91">
        <v>32</v>
      </c>
      <c r="G352" s="91">
        <v>39</v>
      </c>
      <c r="H352" s="91">
        <v>11</v>
      </c>
      <c r="I352" s="91">
        <v>355.49</v>
      </c>
      <c r="J352" s="91">
        <f t="shared" si="121"/>
        <v>-21</v>
      </c>
      <c r="K352" s="95" t="s">
        <v>217</v>
      </c>
      <c r="L352" s="91">
        <f>I352*0.04</f>
        <v>14.2196</v>
      </c>
      <c r="M352" s="91">
        <v>14</v>
      </c>
      <c r="N352" s="91">
        <v>17</v>
      </c>
      <c r="O352" s="91">
        <v>16</v>
      </c>
      <c r="P352" s="91">
        <v>382.8</v>
      </c>
      <c r="Q352" s="91">
        <f t="shared" si="122"/>
        <v>2</v>
      </c>
      <c r="R352" s="95" t="s">
        <v>221</v>
      </c>
      <c r="S352" s="91">
        <f>P352*0.06</f>
        <v>22.968</v>
      </c>
      <c r="T352" s="91">
        <v>21</v>
      </c>
      <c r="U352" s="91">
        <v>25</v>
      </c>
      <c r="V352" s="91">
        <v>19</v>
      </c>
      <c r="W352" s="91">
        <v>1730.01</v>
      </c>
      <c r="X352" s="91">
        <f t="shared" si="123"/>
        <v>-2</v>
      </c>
      <c r="Y352" s="95" t="s">
        <v>217</v>
      </c>
      <c r="Z352" s="91">
        <f>W352*0.04</f>
        <v>69.2004</v>
      </c>
      <c r="AA352" s="91">
        <v>6</v>
      </c>
      <c r="AB352" s="91">
        <v>7</v>
      </c>
      <c r="AC352" s="91">
        <v>1</v>
      </c>
      <c r="AD352" s="91">
        <v>39</v>
      </c>
      <c r="AE352" s="91">
        <f t="shared" si="124"/>
        <v>-5</v>
      </c>
      <c r="AF352" s="95" t="s">
        <v>217</v>
      </c>
      <c r="AG352" s="91">
        <f>AD352*0.05</f>
        <v>1.95</v>
      </c>
      <c r="AH352" s="91">
        <v>8</v>
      </c>
      <c r="AI352" s="91">
        <v>10</v>
      </c>
      <c r="AJ352" s="91">
        <v>0</v>
      </c>
      <c r="AK352" s="91">
        <v>0</v>
      </c>
      <c r="AL352" s="91">
        <f t="shared" si="125"/>
        <v>-8</v>
      </c>
      <c r="AM352" s="95" t="s">
        <v>217</v>
      </c>
      <c r="AN352" s="91">
        <f t="shared" si="130"/>
        <v>0</v>
      </c>
      <c r="AO352" s="91">
        <v>8</v>
      </c>
      <c r="AP352" s="91">
        <v>9</v>
      </c>
      <c r="AQ352" s="91">
        <v>7</v>
      </c>
      <c r="AR352" s="91">
        <v>94.97</v>
      </c>
      <c r="AS352" s="91">
        <f t="shared" si="126"/>
        <v>-1</v>
      </c>
      <c r="AT352" s="95" t="s">
        <v>217</v>
      </c>
      <c r="AU352" s="91">
        <f>AR352*0.05</f>
        <v>4.7485</v>
      </c>
      <c r="AV352" s="91">
        <v>5</v>
      </c>
      <c r="AW352" s="91">
        <v>6</v>
      </c>
      <c r="AX352" s="91">
        <v>0</v>
      </c>
      <c r="AY352" s="91">
        <v>0</v>
      </c>
      <c r="AZ352" s="91">
        <f t="shared" si="127"/>
        <v>-5</v>
      </c>
      <c r="BA352" s="95" t="s">
        <v>217</v>
      </c>
      <c r="BB352" s="91">
        <f t="shared" si="131"/>
        <v>0</v>
      </c>
      <c r="BC352" s="91">
        <v>8</v>
      </c>
      <c r="BD352" s="91">
        <v>10</v>
      </c>
      <c r="BE352" s="91">
        <v>11</v>
      </c>
      <c r="BF352" s="91">
        <v>321</v>
      </c>
      <c r="BG352" s="91">
        <f t="shared" si="128"/>
        <v>3</v>
      </c>
      <c r="BH352" s="95" t="s">
        <v>216</v>
      </c>
      <c r="BI352" s="91">
        <f>BF352*0.06</f>
        <v>19.26</v>
      </c>
      <c r="BJ352" s="91"/>
      <c r="BK352" s="101">
        <f t="shared" si="129"/>
        <v>132</v>
      </c>
      <c r="BL352" s="91"/>
    </row>
    <row r="353" s="159" customFormat="1" customHeight="1" spans="1:64">
      <c r="A353" s="91">
        <v>13721</v>
      </c>
      <c r="B353" s="91" t="s">
        <v>726</v>
      </c>
      <c r="C353" s="91">
        <v>710</v>
      </c>
      <c r="D353" s="91" t="s">
        <v>457</v>
      </c>
      <c r="E353" s="91" t="s">
        <v>345</v>
      </c>
      <c r="F353" s="91">
        <v>26</v>
      </c>
      <c r="G353" s="91">
        <v>28</v>
      </c>
      <c r="H353" s="91">
        <v>28</v>
      </c>
      <c r="I353" s="91">
        <v>696.88</v>
      </c>
      <c r="J353" s="91">
        <f t="shared" si="121"/>
        <v>2</v>
      </c>
      <c r="K353" s="95" t="s">
        <v>216</v>
      </c>
      <c r="L353" s="91">
        <f>I353*0.06</f>
        <v>41.8128</v>
      </c>
      <c r="M353" s="91">
        <v>21</v>
      </c>
      <c r="N353" s="91">
        <v>25</v>
      </c>
      <c r="O353" s="91">
        <v>23</v>
      </c>
      <c r="P353" s="91">
        <v>628.56</v>
      </c>
      <c r="Q353" s="91">
        <f t="shared" si="122"/>
        <v>2</v>
      </c>
      <c r="R353" s="95" t="s">
        <v>221</v>
      </c>
      <c r="S353" s="91">
        <f>P353*0.06</f>
        <v>37.7136</v>
      </c>
      <c r="T353" s="91">
        <v>23</v>
      </c>
      <c r="U353" s="91">
        <v>27</v>
      </c>
      <c r="V353" s="91">
        <v>16</v>
      </c>
      <c r="W353" s="91">
        <v>1107.01</v>
      </c>
      <c r="X353" s="91">
        <f t="shared" si="123"/>
        <v>-7</v>
      </c>
      <c r="Y353" s="95" t="s">
        <v>217</v>
      </c>
      <c r="Z353" s="91">
        <f>W353*0.04</f>
        <v>44.2804</v>
      </c>
      <c r="AA353" s="91">
        <v>6</v>
      </c>
      <c r="AB353" s="91">
        <v>6</v>
      </c>
      <c r="AC353" s="91">
        <v>7</v>
      </c>
      <c r="AD353" s="91">
        <v>228</v>
      </c>
      <c r="AE353" s="91">
        <f t="shared" si="124"/>
        <v>1</v>
      </c>
      <c r="AF353" s="95" t="s">
        <v>216</v>
      </c>
      <c r="AG353" s="91">
        <f>AD353*0.08</f>
        <v>18.24</v>
      </c>
      <c r="AH353" s="91">
        <v>7</v>
      </c>
      <c r="AI353" s="91">
        <v>9</v>
      </c>
      <c r="AJ353" s="91">
        <v>0</v>
      </c>
      <c r="AK353" s="91">
        <v>0</v>
      </c>
      <c r="AL353" s="91">
        <f t="shared" si="125"/>
        <v>-7</v>
      </c>
      <c r="AM353" s="95" t="s">
        <v>217</v>
      </c>
      <c r="AN353" s="91">
        <f t="shared" si="130"/>
        <v>0</v>
      </c>
      <c r="AO353" s="91">
        <v>9</v>
      </c>
      <c r="AP353" s="91">
        <v>11</v>
      </c>
      <c r="AQ353" s="91">
        <v>1</v>
      </c>
      <c r="AR353" s="91">
        <v>21</v>
      </c>
      <c r="AS353" s="91">
        <f t="shared" si="126"/>
        <v>-8</v>
      </c>
      <c r="AT353" s="95" t="s">
        <v>217</v>
      </c>
      <c r="AU353" s="91">
        <f>AR353*0.05</f>
        <v>1.05</v>
      </c>
      <c r="AV353" s="91">
        <v>2</v>
      </c>
      <c r="AW353" s="91">
        <v>3</v>
      </c>
      <c r="AX353" s="91">
        <v>0</v>
      </c>
      <c r="AY353" s="91">
        <v>0</v>
      </c>
      <c r="AZ353" s="91">
        <f t="shared" si="127"/>
        <v>-2</v>
      </c>
      <c r="BA353" s="95" t="s">
        <v>217</v>
      </c>
      <c r="BB353" s="91">
        <f t="shared" si="131"/>
        <v>0</v>
      </c>
      <c r="BC353" s="91">
        <v>6</v>
      </c>
      <c r="BD353" s="91">
        <v>7</v>
      </c>
      <c r="BE353" s="91">
        <v>11</v>
      </c>
      <c r="BF353" s="91">
        <v>338.8</v>
      </c>
      <c r="BG353" s="91">
        <f t="shared" si="128"/>
        <v>5</v>
      </c>
      <c r="BH353" s="95" t="s">
        <v>216</v>
      </c>
      <c r="BI353" s="91">
        <f>BF353*0.06</f>
        <v>20.328</v>
      </c>
      <c r="BJ353" s="91"/>
      <c r="BK353" s="101">
        <f t="shared" si="129"/>
        <v>163</v>
      </c>
      <c r="BL353" s="91"/>
    </row>
    <row r="354" s="159" customFormat="1" customHeight="1" spans="1:64">
      <c r="A354" s="91">
        <v>13719</v>
      </c>
      <c r="B354" s="91" t="s">
        <v>727</v>
      </c>
      <c r="C354" s="91">
        <v>337</v>
      </c>
      <c r="D354" s="91" t="s">
        <v>223</v>
      </c>
      <c r="E354" s="91" t="s">
        <v>728</v>
      </c>
      <c r="F354" s="91">
        <v>41</v>
      </c>
      <c r="G354" s="91">
        <v>49</v>
      </c>
      <c r="H354" s="91">
        <v>50</v>
      </c>
      <c r="I354" s="91">
        <v>1317.9</v>
      </c>
      <c r="J354" s="91">
        <f t="shared" si="121"/>
        <v>9</v>
      </c>
      <c r="K354" s="95" t="s">
        <v>216</v>
      </c>
      <c r="L354" s="91">
        <f>I354*0.06</f>
        <v>79.074</v>
      </c>
      <c r="M354" s="91">
        <v>33</v>
      </c>
      <c r="N354" s="91">
        <v>39</v>
      </c>
      <c r="O354" s="91">
        <v>59</v>
      </c>
      <c r="P354" s="91">
        <v>3041.1</v>
      </c>
      <c r="Q354" s="91">
        <f t="shared" si="122"/>
        <v>26</v>
      </c>
      <c r="R354" s="95" t="s">
        <v>216</v>
      </c>
      <c r="S354" s="91">
        <f>P354*0.07</f>
        <v>212.877</v>
      </c>
      <c r="T354" s="91">
        <v>36</v>
      </c>
      <c r="U354" s="91">
        <v>44</v>
      </c>
      <c r="V354" s="91">
        <v>25</v>
      </c>
      <c r="W354" s="91">
        <v>2417.9</v>
      </c>
      <c r="X354" s="91">
        <f t="shared" si="123"/>
        <v>-11</v>
      </c>
      <c r="Y354" s="95" t="s">
        <v>217</v>
      </c>
      <c r="Z354" s="91">
        <f>W354*0.04</f>
        <v>96.716</v>
      </c>
      <c r="AA354" s="91">
        <v>12</v>
      </c>
      <c r="AB354" s="91">
        <v>15</v>
      </c>
      <c r="AC354" s="91">
        <v>1</v>
      </c>
      <c r="AD354" s="91">
        <v>39</v>
      </c>
      <c r="AE354" s="91">
        <f t="shared" si="124"/>
        <v>-11</v>
      </c>
      <c r="AF354" s="95" t="s">
        <v>217</v>
      </c>
      <c r="AG354" s="91">
        <f>AD354*0.05</f>
        <v>1.95</v>
      </c>
      <c r="AH354" s="91">
        <v>10</v>
      </c>
      <c r="AI354" s="91">
        <v>12</v>
      </c>
      <c r="AJ354" s="91">
        <v>0</v>
      </c>
      <c r="AK354" s="91">
        <v>0</v>
      </c>
      <c r="AL354" s="91">
        <f t="shared" si="125"/>
        <v>-10</v>
      </c>
      <c r="AM354" s="95" t="s">
        <v>217</v>
      </c>
      <c r="AN354" s="91">
        <f t="shared" si="130"/>
        <v>0</v>
      </c>
      <c r="AO354" s="91">
        <v>8</v>
      </c>
      <c r="AP354" s="91">
        <v>10</v>
      </c>
      <c r="AQ354" s="91">
        <v>8</v>
      </c>
      <c r="AR354" s="91">
        <v>141</v>
      </c>
      <c r="AS354" s="91">
        <f t="shared" si="126"/>
        <v>0</v>
      </c>
      <c r="AT354" s="95" t="s">
        <v>221</v>
      </c>
      <c r="AU354" s="91">
        <f>AR354*0.06</f>
        <v>8.46</v>
      </c>
      <c r="AV354" s="91">
        <v>3</v>
      </c>
      <c r="AW354" s="91">
        <v>4</v>
      </c>
      <c r="AX354" s="91">
        <v>0</v>
      </c>
      <c r="AY354" s="91">
        <v>0</v>
      </c>
      <c r="AZ354" s="91">
        <f t="shared" si="127"/>
        <v>-3</v>
      </c>
      <c r="BA354" s="95" t="s">
        <v>217</v>
      </c>
      <c r="BB354" s="91">
        <f t="shared" si="131"/>
        <v>0</v>
      </c>
      <c r="BC354" s="91">
        <v>8</v>
      </c>
      <c r="BD354" s="91">
        <v>10</v>
      </c>
      <c r="BE354" s="91">
        <v>28</v>
      </c>
      <c r="BF354" s="91">
        <v>827.77</v>
      </c>
      <c r="BG354" s="91">
        <f t="shared" si="128"/>
        <v>20</v>
      </c>
      <c r="BH354" s="95" t="s">
        <v>216</v>
      </c>
      <c r="BI354" s="91">
        <f>BF354*0.06</f>
        <v>49.6662</v>
      </c>
      <c r="BJ354" s="91"/>
      <c r="BK354" s="101">
        <f t="shared" si="129"/>
        <v>449</v>
      </c>
      <c r="BL354" s="91"/>
    </row>
    <row r="355" s="159" customFormat="1" customHeight="1" spans="1:64">
      <c r="A355" s="91">
        <v>13720</v>
      </c>
      <c r="B355" s="91" t="s">
        <v>729</v>
      </c>
      <c r="C355" s="91">
        <v>578</v>
      </c>
      <c r="D355" s="91" t="s">
        <v>451</v>
      </c>
      <c r="E355" s="91" t="s">
        <v>345</v>
      </c>
      <c r="F355" s="91">
        <v>35</v>
      </c>
      <c r="G355" s="91">
        <v>40</v>
      </c>
      <c r="H355" s="91">
        <v>52</v>
      </c>
      <c r="I355" s="91">
        <v>1297.36</v>
      </c>
      <c r="J355" s="91">
        <f t="shared" si="121"/>
        <v>17</v>
      </c>
      <c r="K355" s="95" t="s">
        <v>216</v>
      </c>
      <c r="L355" s="91">
        <f>I355*0.06</f>
        <v>77.8416</v>
      </c>
      <c r="M355" s="91">
        <v>30</v>
      </c>
      <c r="N355" s="91">
        <v>40</v>
      </c>
      <c r="O355" s="91">
        <v>58</v>
      </c>
      <c r="P355" s="91">
        <v>1567.22</v>
      </c>
      <c r="Q355" s="91">
        <f t="shared" si="122"/>
        <v>28</v>
      </c>
      <c r="R355" s="95" t="s">
        <v>216</v>
      </c>
      <c r="S355" s="91">
        <f>P355*0.07</f>
        <v>109.7054</v>
      </c>
      <c r="T355" s="91">
        <v>30</v>
      </c>
      <c r="U355" s="91">
        <v>40</v>
      </c>
      <c r="V355" s="91">
        <v>41</v>
      </c>
      <c r="W355" s="91">
        <v>3364.91</v>
      </c>
      <c r="X355" s="91">
        <f t="shared" si="123"/>
        <v>11</v>
      </c>
      <c r="Y355" s="95" t="s">
        <v>216</v>
      </c>
      <c r="Z355" s="91">
        <f>W355*0.06</f>
        <v>201.8946</v>
      </c>
      <c r="AA355" s="91">
        <v>6</v>
      </c>
      <c r="AB355" s="91">
        <v>8</v>
      </c>
      <c r="AC355" s="91">
        <v>9</v>
      </c>
      <c r="AD355" s="91">
        <v>293</v>
      </c>
      <c r="AE355" s="91">
        <f t="shared" si="124"/>
        <v>3</v>
      </c>
      <c r="AF355" s="95" t="s">
        <v>216</v>
      </c>
      <c r="AG355" s="91">
        <f>AD355*0.08</f>
        <v>23.44</v>
      </c>
      <c r="AH355" s="91"/>
      <c r="AI355" s="91"/>
      <c r="AJ355" s="91">
        <v>22</v>
      </c>
      <c r="AK355" s="91">
        <v>448.5</v>
      </c>
      <c r="AL355" s="91">
        <f t="shared" si="125"/>
        <v>22</v>
      </c>
      <c r="AM355" s="95" t="s">
        <v>227</v>
      </c>
      <c r="AN355" s="91">
        <f>AK355*0.05</f>
        <v>22.425</v>
      </c>
      <c r="AO355" s="91">
        <v>8</v>
      </c>
      <c r="AP355" s="91">
        <v>10</v>
      </c>
      <c r="AQ355" s="91">
        <v>18</v>
      </c>
      <c r="AR355" s="91">
        <v>373.5</v>
      </c>
      <c r="AS355" s="91">
        <f t="shared" si="126"/>
        <v>10</v>
      </c>
      <c r="AT355" s="95" t="s">
        <v>216</v>
      </c>
      <c r="AU355" s="91">
        <f>AR355*0.08</f>
        <v>29.88</v>
      </c>
      <c r="AV355" s="91">
        <v>2</v>
      </c>
      <c r="AW355" s="91">
        <v>3</v>
      </c>
      <c r="AX355" s="91">
        <v>4</v>
      </c>
      <c r="AY355" s="91">
        <v>234</v>
      </c>
      <c r="AZ355" s="91">
        <f t="shared" si="127"/>
        <v>2</v>
      </c>
      <c r="BA355" s="95" t="s">
        <v>216</v>
      </c>
      <c r="BB355" s="91">
        <f>AY355*0.07</f>
        <v>16.38</v>
      </c>
      <c r="BC355" s="91">
        <v>6</v>
      </c>
      <c r="BD355" s="91">
        <v>9</v>
      </c>
      <c r="BE355" s="91">
        <v>27</v>
      </c>
      <c r="BF355" s="91">
        <v>823.83</v>
      </c>
      <c r="BG355" s="91">
        <f t="shared" si="128"/>
        <v>21</v>
      </c>
      <c r="BH355" s="95" t="s">
        <v>216</v>
      </c>
      <c r="BI355" s="91">
        <f>BF355*0.06</f>
        <v>49.4298</v>
      </c>
      <c r="BJ355" s="91"/>
      <c r="BK355" s="101">
        <f t="shared" si="129"/>
        <v>531</v>
      </c>
      <c r="BL355" s="91"/>
    </row>
    <row r="356" s="159" customFormat="1" customHeight="1" spans="1:64">
      <c r="A356" s="91">
        <v>13409</v>
      </c>
      <c r="B356" s="91" t="s">
        <v>730</v>
      </c>
      <c r="C356" s="91">
        <v>578</v>
      </c>
      <c r="D356" s="91" t="s">
        <v>451</v>
      </c>
      <c r="E356" s="91" t="s">
        <v>634</v>
      </c>
      <c r="F356" s="91">
        <v>35</v>
      </c>
      <c r="G356" s="91">
        <v>40</v>
      </c>
      <c r="H356" s="91">
        <v>42</v>
      </c>
      <c r="I356" s="91">
        <v>1120.7</v>
      </c>
      <c r="J356" s="91">
        <f t="shared" si="121"/>
        <v>7</v>
      </c>
      <c r="K356" s="95" t="s">
        <v>216</v>
      </c>
      <c r="L356" s="91">
        <f>I356*0.06</f>
        <v>67.242</v>
      </c>
      <c r="M356" s="91">
        <v>30</v>
      </c>
      <c r="N356" s="91">
        <v>40</v>
      </c>
      <c r="O356" s="91">
        <v>26</v>
      </c>
      <c r="P356" s="91">
        <v>805.76</v>
      </c>
      <c r="Q356" s="91">
        <f t="shared" si="122"/>
        <v>-4</v>
      </c>
      <c r="R356" s="95" t="s">
        <v>217</v>
      </c>
      <c r="S356" s="91">
        <f>P356*0.05</f>
        <v>40.288</v>
      </c>
      <c r="T356" s="91">
        <v>30</v>
      </c>
      <c r="U356" s="91">
        <v>40</v>
      </c>
      <c r="V356" s="91">
        <v>12</v>
      </c>
      <c r="W356" s="91">
        <v>497.8</v>
      </c>
      <c r="X356" s="91">
        <f t="shared" si="123"/>
        <v>-18</v>
      </c>
      <c r="Y356" s="95" t="s">
        <v>217</v>
      </c>
      <c r="Z356" s="91">
        <f>W356*0.04</f>
        <v>19.912</v>
      </c>
      <c r="AA356" s="91">
        <v>6</v>
      </c>
      <c r="AB356" s="91">
        <v>8</v>
      </c>
      <c r="AC356" s="91">
        <v>2</v>
      </c>
      <c r="AD356" s="91">
        <v>50</v>
      </c>
      <c r="AE356" s="91">
        <f t="shared" si="124"/>
        <v>-4</v>
      </c>
      <c r="AF356" s="95" t="s">
        <v>217</v>
      </c>
      <c r="AG356" s="91">
        <f>AD356*0.05</f>
        <v>2.5</v>
      </c>
      <c r="AH356" s="91"/>
      <c r="AI356" s="91"/>
      <c r="AJ356" s="91">
        <v>0</v>
      </c>
      <c r="AK356" s="91">
        <v>0</v>
      </c>
      <c r="AL356" s="91">
        <f t="shared" si="125"/>
        <v>0</v>
      </c>
      <c r="AM356" s="95" t="s">
        <v>227</v>
      </c>
      <c r="AN356" s="91">
        <f>AK356*0.05</f>
        <v>0</v>
      </c>
      <c r="AO356" s="91">
        <v>8</v>
      </c>
      <c r="AP356" s="91">
        <v>10</v>
      </c>
      <c r="AQ356" s="91">
        <v>16</v>
      </c>
      <c r="AR356" s="91">
        <v>280.5</v>
      </c>
      <c r="AS356" s="91">
        <f t="shared" si="126"/>
        <v>8</v>
      </c>
      <c r="AT356" s="95" t="s">
        <v>216</v>
      </c>
      <c r="AU356" s="91">
        <f>AR356*0.08</f>
        <v>22.44</v>
      </c>
      <c r="AV356" s="91">
        <v>2</v>
      </c>
      <c r="AW356" s="91">
        <v>3</v>
      </c>
      <c r="AX356" s="91">
        <v>0</v>
      </c>
      <c r="AY356" s="91">
        <v>0</v>
      </c>
      <c r="AZ356" s="91">
        <f t="shared" si="127"/>
        <v>-2</v>
      </c>
      <c r="BA356" s="95" t="s">
        <v>217</v>
      </c>
      <c r="BB356" s="91">
        <f>AY356*0.05</f>
        <v>0</v>
      </c>
      <c r="BC356" s="91">
        <v>6</v>
      </c>
      <c r="BD356" s="91">
        <v>9</v>
      </c>
      <c r="BE356" s="91">
        <v>21</v>
      </c>
      <c r="BF356" s="91">
        <v>585.77</v>
      </c>
      <c r="BG356" s="91">
        <f t="shared" si="128"/>
        <v>15</v>
      </c>
      <c r="BH356" s="95" t="s">
        <v>216</v>
      </c>
      <c r="BI356" s="91">
        <f>BF356*0.06</f>
        <v>35.1462</v>
      </c>
      <c r="BJ356" s="91"/>
      <c r="BK356" s="101">
        <f t="shared" si="129"/>
        <v>188</v>
      </c>
      <c r="BL356" s="91"/>
    </row>
    <row r="357" s="159" customFormat="1" customHeight="1" spans="1:64">
      <c r="A357" s="91">
        <v>13150</v>
      </c>
      <c r="B357" s="91" t="s">
        <v>731</v>
      </c>
      <c r="C357" s="91">
        <v>373</v>
      </c>
      <c r="D357" s="91" t="s">
        <v>470</v>
      </c>
      <c r="E357" s="91" t="s">
        <v>634</v>
      </c>
      <c r="F357" s="91">
        <v>19</v>
      </c>
      <c r="G357" s="91">
        <v>23</v>
      </c>
      <c r="H357" s="91">
        <v>29</v>
      </c>
      <c r="I357" s="91">
        <v>732.82</v>
      </c>
      <c r="J357" s="91">
        <f t="shared" si="121"/>
        <v>10</v>
      </c>
      <c r="K357" s="95" t="s">
        <v>216</v>
      </c>
      <c r="L357" s="91">
        <f>I357*0.06</f>
        <v>43.9692</v>
      </c>
      <c r="M357" s="91">
        <v>29</v>
      </c>
      <c r="N357" s="91">
        <v>34</v>
      </c>
      <c r="O357" s="91">
        <v>6</v>
      </c>
      <c r="P357" s="91">
        <v>116</v>
      </c>
      <c r="Q357" s="91">
        <f t="shared" si="122"/>
        <v>-23</v>
      </c>
      <c r="R357" s="95" t="s">
        <v>217</v>
      </c>
      <c r="S357" s="91">
        <f>P357*0.05</f>
        <v>5.8</v>
      </c>
      <c r="T357" s="91">
        <v>29</v>
      </c>
      <c r="U357" s="91">
        <v>39</v>
      </c>
      <c r="V357" s="91">
        <v>5</v>
      </c>
      <c r="W357" s="91">
        <v>308.8</v>
      </c>
      <c r="X357" s="91">
        <f t="shared" si="123"/>
        <v>-24</v>
      </c>
      <c r="Y357" s="95" t="s">
        <v>217</v>
      </c>
      <c r="Z357" s="91">
        <f>W357*0.04</f>
        <v>12.352</v>
      </c>
      <c r="AA357" s="91">
        <v>10</v>
      </c>
      <c r="AB357" s="91">
        <v>11</v>
      </c>
      <c r="AC357" s="91">
        <v>1</v>
      </c>
      <c r="AD357" s="91">
        <v>39</v>
      </c>
      <c r="AE357" s="91">
        <f t="shared" si="124"/>
        <v>-9</v>
      </c>
      <c r="AF357" s="95" t="s">
        <v>217</v>
      </c>
      <c r="AG357" s="91">
        <f>AD357*0.05</f>
        <v>1.95</v>
      </c>
      <c r="AH357" s="91">
        <v>8</v>
      </c>
      <c r="AI357" s="91">
        <v>10</v>
      </c>
      <c r="AJ357" s="91">
        <v>1</v>
      </c>
      <c r="AK357" s="91">
        <v>29.9</v>
      </c>
      <c r="AL357" s="91">
        <f t="shared" si="125"/>
        <v>-7</v>
      </c>
      <c r="AM357" s="95" t="s">
        <v>217</v>
      </c>
      <c r="AN357" s="91">
        <f>AK357*0.05</f>
        <v>1.495</v>
      </c>
      <c r="AO357" s="91">
        <v>5</v>
      </c>
      <c r="AP357" s="91">
        <v>8</v>
      </c>
      <c r="AQ357" s="91">
        <v>8</v>
      </c>
      <c r="AR357" s="91">
        <v>147.01</v>
      </c>
      <c r="AS357" s="91">
        <f t="shared" si="126"/>
        <v>3</v>
      </c>
      <c r="AT357" s="95" t="s">
        <v>216</v>
      </c>
      <c r="AU357" s="91">
        <f>AR357*0.08</f>
        <v>11.7608</v>
      </c>
      <c r="AV357" s="91">
        <v>5</v>
      </c>
      <c r="AW357" s="91">
        <v>6</v>
      </c>
      <c r="AX357" s="91">
        <v>0</v>
      </c>
      <c r="AY357" s="91">
        <v>0</v>
      </c>
      <c r="AZ357" s="91">
        <f t="shared" si="127"/>
        <v>-5</v>
      </c>
      <c r="BA357" s="95" t="s">
        <v>217</v>
      </c>
      <c r="BB357" s="91">
        <f>AY357*0.05</f>
        <v>0</v>
      </c>
      <c r="BC357" s="91">
        <v>7</v>
      </c>
      <c r="BD357" s="91">
        <v>7</v>
      </c>
      <c r="BE357" s="91">
        <v>2</v>
      </c>
      <c r="BF357" s="91">
        <v>58.3</v>
      </c>
      <c r="BG357" s="91">
        <f t="shared" si="128"/>
        <v>-5</v>
      </c>
      <c r="BH357" s="95" t="s">
        <v>217</v>
      </c>
      <c r="BI357" s="91">
        <f>BF357*0.04</f>
        <v>2.332</v>
      </c>
      <c r="BJ357" s="91">
        <f>BG357*1</f>
        <v>-5</v>
      </c>
      <c r="BK357" s="101">
        <f t="shared" si="129"/>
        <v>80</v>
      </c>
      <c r="BL357" s="91">
        <f>BJ357</f>
        <v>-5</v>
      </c>
    </row>
    <row r="358" s="159" customFormat="1" customHeight="1" spans="1:64">
      <c r="A358" s="91">
        <v>13324</v>
      </c>
      <c r="B358" s="91" t="s">
        <v>732</v>
      </c>
      <c r="C358" s="91">
        <v>103198</v>
      </c>
      <c r="D358" s="91" t="s">
        <v>620</v>
      </c>
      <c r="E358" s="91" t="s">
        <v>733</v>
      </c>
      <c r="F358" s="91">
        <v>37</v>
      </c>
      <c r="G358" s="91">
        <v>44</v>
      </c>
      <c r="H358" s="91">
        <v>27</v>
      </c>
      <c r="I358" s="91">
        <v>579.27</v>
      </c>
      <c r="J358" s="91">
        <f t="shared" si="121"/>
        <v>-10</v>
      </c>
      <c r="K358" s="95" t="s">
        <v>217</v>
      </c>
      <c r="L358" s="91">
        <f>I358*0.04</f>
        <v>23.1708</v>
      </c>
      <c r="M358" s="91">
        <v>27</v>
      </c>
      <c r="N358" s="91">
        <v>32</v>
      </c>
      <c r="O358" s="91">
        <v>19</v>
      </c>
      <c r="P358" s="91">
        <v>981.23</v>
      </c>
      <c r="Q358" s="91">
        <f t="shared" si="122"/>
        <v>-8</v>
      </c>
      <c r="R358" s="95" t="s">
        <v>217</v>
      </c>
      <c r="S358" s="91">
        <f>P358*0.05</f>
        <v>49.0615</v>
      </c>
      <c r="T358" s="91">
        <v>31</v>
      </c>
      <c r="U358" s="91">
        <v>37</v>
      </c>
      <c r="V358" s="91">
        <v>43</v>
      </c>
      <c r="W358" s="91">
        <v>3801.6</v>
      </c>
      <c r="X358" s="91">
        <f t="shared" si="123"/>
        <v>12</v>
      </c>
      <c r="Y358" s="95" t="s">
        <v>216</v>
      </c>
      <c r="Z358" s="91">
        <f>W358*0.06</f>
        <v>228.096</v>
      </c>
      <c r="AA358" s="91">
        <v>9</v>
      </c>
      <c r="AB358" s="91">
        <v>10</v>
      </c>
      <c r="AC358" s="91">
        <v>1</v>
      </c>
      <c r="AD358" s="91">
        <v>43</v>
      </c>
      <c r="AE358" s="91">
        <f t="shared" si="124"/>
        <v>-8</v>
      </c>
      <c r="AF358" s="95" t="s">
        <v>217</v>
      </c>
      <c r="AG358" s="91">
        <f>AD358*0.05</f>
        <v>2.15</v>
      </c>
      <c r="AH358" s="91">
        <v>9</v>
      </c>
      <c r="AI358" s="91">
        <v>11</v>
      </c>
      <c r="AJ358" s="91">
        <v>7</v>
      </c>
      <c r="AK358" s="91">
        <v>149.5</v>
      </c>
      <c r="AL358" s="91">
        <f t="shared" si="125"/>
        <v>-2</v>
      </c>
      <c r="AM358" s="95" t="s">
        <v>217</v>
      </c>
      <c r="AN358" s="91">
        <f>AK358*0.05</f>
        <v>7.475</v>
      </c>
      <c r="AO358" s="91">
        <v>9</v>
      </c>
      <c r="AP358" s="91">
        <v>10</v>
      </c>
      <c r="AQ358" s="91">
        <v>11</v>
      </c>
      <c r="AR358" s="91">
        <v>186.1</v>
      </c>
      <c r="AS358" s="91">
        <f t="shared" si="126"/>
        <v>2</v>
      </c>
      <c r="AT358" s="95" t="s">
        <v>216</v>
      </c>
      <c r="AU358" s="91">
        <f>AR358*0.08</f>
        <v>14.888</v>
      </c>
      <c r="AV358" s="91">
        <v>3</v>
      </c>
      <c r="AW358" s="91">
        <v>4</v>
      </c>
      <c r="AX358" s="91">
        <v>0</v>
      </c>
      <c r="AY358" s="91">
        <v>0</v>
      </c>
      <c r="AZ358" s="91">
        <f t="shared" si="127"/>
        <v>-3</v>
      </c>
      <c r="BA358" s="95" t="s">
        <v>217</v>
      </c>
      <c r="BB358" s="91">
        <f>AY358*0.05</f>
        <v>0</v>
      </c>
      <c r="BC358" s="91">
        <v>8</v>
      </c>
      <c r="BD358" s="91">
        <v>10</v>
      </c>
      <c r="BE358" s="91">
        <v>12</v>
      </c>
      <c r="BF358" s="91">
        <v>288.45</v>
      </c>
      <c r="BG358" s="91">
        <f t="shared" si="128"/>
        <v>4</v>
      </c>
      <c r="BH358" s="95" t="s">
        <v>216</v>
      </c>
      <c r="BI358" s="91">
        <f>BF358*0.06</f>
        <v>17.307</v>
      </c>
      <c r="BJ358" s="91"/>
      <c r="BK358" s="101">
        <f t="shared" si="129"/>
        <v>342</v>
      </c>
      <c r="BL358" s="91"/>
    </row>
    <row r="359" s="159" customFormat="1" customHeight="1" spans="1:64">
      <c r="A359" s="91">
        <v>13772</v>
      </c>
      <c r="B359" s="91" t="s">
        <v>734</v>
      </c>
      <c r="C359" s="91">
        <v>716</v>
      </c>
      <c r="D359" s="91" t="s">
        <v>403</v>
      </c>
      <c r="E359" s="91" t="s">
        <v>676</v>
      </c>
      <c r="F359" s="91"/>
      <c r="G359" s="91"/>
      <c r="H359" s="91">
        <v>20</v>
      </c>
      <c r="I359" s="91">
        <v>514.21</v>
      </c>
      <c r="J359" s="91">
        <f t="shared" si="121"/>
        <v>20</v>
      </c>
      <c r="K359" s="95" t="s">
        <v>227</v>
      </c>
      <c r="L359" s="91">
        <f>I359*0.04</f>
        <v>20.5684</v>
      </c>
      <c r="M359" s="91"/>
      <c r="N359" s="91"/>
      <c r="O359" s="91">
        <v>12</v>
      </c>
      <c r="P359" s="91">
        <v>666.8</v>
      </c>
      <c r="Q359" s="91">
        <f t="shared" si="122"/>
        <v>12</v>
      </c>
      <c r="R359" s="95" t="s">
        <v>227</v>
      </c>
      <c r="S359" s="91">
        <f>P359*0.05</f>
        <v>33.34</v>
      </c>
      <c r="T359" s="91"/>
      <c r="U359" s="91"/>
      <c r="V359" s="91">
        <v>28</v>
      </c>
      <c r="W359" s="91">
        <v>2933.87</v>
      </c>
      <c r="X359" s="91">
        <f t="shared" si="123"/>
        <v>28</v>
      </c>
      <c r="Y359" s="95" t="s">
        <v>227</v>
      </c>
      <c r="Z359" s="91">
        <f>W359*0.04</f>
        <v>117.3548</v>
      </c>
      <c r="AA359" s="91"/>
      <c r="AB359" s="91"/>
      <c r="AC359" s="91">
        <v>5</v>
      </c>
      <c r="AD359" s="91">
        <v>191</v>
      </c>
      <c r="AE359" s="91">
        <f t="shared" si="124"/>
        <v>5</v>
      </c>
      <c r="AF359" s="95" t="s">
        <v>227</v>
      </c>
      <c r="AG359" s="91">
        <f>AD359*0.05</f>
        <v>9.55</v>
      </c>
      <c r="AH359" s="91"/>
      <c r="AI359" s="91"/>
      <c r="AJ359" s="91">
        <v>7</v>
      </c>
      <c r="AK359" s="91">
        <v>149.5</v>
      </c>
      <c r="AL359" s="91">
        <f t="shared" si="125"/>
        <v>7</v>
      </c>
      <c r="AM359" s="95" t="s">
        <v>227</v>
      </c>
      <c r="AN359" s="91">
        <f>AK359*0.05</f>
        <v>7.475</v>
      </c>
      <c r="AO359" s="91"/>
      <c r="AP359" s="91"/>
      <c r="AQ359" s="91">
        <v>19</v>
      </c>
      <c r="AR359" s="91">
        <v>306.15</v>
      </c>
      <c r="AS359" s="91">
        <f t="shared" si="126"/>
        <v>19</v>
      </c>
      <c r="AT359" s="95" t="s">
        <v>227</v>
      </c>
      <c r="AU359" s="91">
        <f>AR359*0.05</f>
        <v>15.3075</v>
      </c>
      <c r="AV359" s="91"/>
      <c r="AW359" s="91"/>
      <c r="AX359" s="91">
        <v>0</v>
      </c>
      <c r="AY359" s="91">
        <v>0</v>
      </c>
      <c r="AZ359" s="91">
        <f t="shared" si="127"/>
        <v>0</v>
      </c>
      <c r="BA359" s="95" t="s">
        <v>227</v>
      </c>
      <c r="BB359" s="91">
        <f>AY359*0.05</f>
        <v>0</v>
      </c>
      <c r="BC359" s="91"/>
      <c r="BD359" s="91"/>
      <c r="BE359" s="91">
        <v>5</v>
      </c>
      <c r="BF359" s="91">
        <v>114.36</v>
      </c>
      <c r="BG359" s="91">
        <f t="shared" si="128"/>
        <v>5</v>
      </c>
      <c r="BH359" s="95" t="s">
        <v>227</v>
      </c>
      <c r="BI359" s="91">
        <f>BF359*0.04</f>
        <v>4.5744</v>
      </c>
      <c r="BJ359" s="91"/>
      <c r="BK359" s="101">
        <f t="shared" si="129"/>
        <v>208</v>
      </c>
      <c r="BL359" s="91"/>
    </row>
    <row r="360" s="159" customFormat="1" customHeight="1" spans="1:64">
      <c r="A360" s="91">
        <v>13773</v>
      </c>
      <c r="B360" s="91" t="s">
        <v>735</v>
      </c>
      <c r="C360" s="91">
        <v>704</v>
      </c>
      <c r="D360" s="91" t="s">
        <v>325</v>
      </c>
      <c r="E360" s="91" t="s">
        <v>220</v>
      </c>
      <c r="F360" s="91">
        <v>24</v>
      </c>
      <c r="G360" s="91">
        <v>28</v>
      </c>
      <c r="H360" s="91">
        <v>34</v>
      </c>
      <c r="I360" s="91">
        <v>873.55</v>
      </c>
      <c r="J360" s="91">
        <f t="shared" si="121"/>
        <v>10</v>
      </c>
      <c r="K360" s="95" t="s">
        <v>216</v>
      </c>
      <c r="L360" s="91">
        <f>I360*0.06</f>
        <v>52.413</v>
      </c>
      <c r="M360" s="91">
        <v>21</v>
      </c>
      <c r="N360" s="91">
        <v>25</v>
      </c>
      <c r="O360" s="91">
        <v>13</v>
      </c>
      <c r="P360" s="91">
        <v>246.93</v>
      </c>
      <c r="Q360" s="91">
        <f t="shared" si="122"/>
        <v>-8</v>
      </c>
      <c r="R360" s="95" t="s">
        <v>217</v>
      </c>
      <c r="S360" s="91">
        <f>P360*0.05</f>
        <v>12.3465</v>
      </c>
      <c r="T360" s="91">
        <v>23</v>
      </c>
      <c r="U360" s="91">
        <v>29</v>
      </c>
      <c r="V360" s="91">
        <v>6</v>
      </c>
      <c r="W360" s="91">
        <v>418.6</v>
      </c>
      <c r="X360" s="91">
        <f t="shared" si="123"/>
        <v>-17</v>
      </c>
      <c r="Y360" s="95" t="s">
        <v>217</v>
      </c>
      <c r="Z360" s="91">
        <f>W360*0.04</f>
        <v>16.744</v>
      </c>
      <c r="AA360" s="91">
        <v>9</v>
      </c>
      <c r="AB360" s="91">
        <v>10</v>
      </c>
      <c r="AC360" s="91">
        <v>1</v>
      </c>
      <c r="AD360" s="91">
        <v>39</v>
      </c>
      <c r="AE360" s="91">
        <f t="shared" si="124"/>
        <v>-8</v>
      </c>
      <c r="AF360" s="95" t="s">
        <v>217</v>
      </c>
      <c r="AG360" s="91">
        <f>AD360*0.05</f>
        <v>1.95</v>
      </c>
      <c r="AH360" s="91">
        <v>7</v>
      </c>
      <c r="AI360" s="91">
        <v>9</v>
      </c>
      <c r="AJ360" s="91">
        <v>0</v>
      </c>
      <c r="AK360" s="91">
        <v>0</v>
      </c>
      <c r="AL360" s="91">
        <f t="shared" si="125"/>
        <v>-7</v>
      </c>
      <c r="AM360" s="95" t="s">
        <v>217</v>
      </c>
      <c r="AN360" s="91">
        <f>AK360*0.05</f>
        <v>0</v>
      </c>
      <c r="AO360" s="91">
        <v>9</v>
      </c>
      <c r="AP360" s="91">
        <v>11</v>
      </c>
      <c r="AQ360" s="91">
        <v>9</v>
      </c>
      <c r="AR360" s="91">
        <v>131.62</v>
      </c>
      <c r="AS360" s="91">
        <f t="shared" si="126"/>
        <v>0</v>
      </c>
      <c r="AT360" s="95" t="s">
        <v>221</v>
      </c>
      <c r="AU360" s="91">
        <f>AR360*0.06</f>
        <v>7.8972</v>
      </c>
      <c r="AV360" s="91">
        <v>3</v>
      </c>
      <c r="AW360" s="91">
        <v>3</v>
      </c>
      <c r="AX360" s="91">
        <v>0</v>
      </c>
      <c r="AY360" s="91">
        <v>0</v>
      </c>
      <c r="AZ360" s="91">
        <f t="shared" si="127"/>
        <v>-3</v>
      </c>
      <c r="BA360" s="95" t="s">
        <v>217</v>
      </c>
      <c r="BB360" s="91">
        <f>AY360*0.05</f>
        <v>0</v>
      </c>
      <c r="BC360" s="91">
        <v>9</v>
      </c>
      <c r="BD360" s="91">
        <v>11</v>
      </c>
      <c r="BE360" s="91">
        <v>21</v>
      </c>
      <c r="BF360" s="91">
        <v>586.8</v>
      </c>
      <c r="BG360" s="91">
        <f t="shared" si="128"/>
        <v>12</v>
      </c>
      <c r="BH360" s="95" t="s">
        <v>216</v>
      </c>
      <c r="BI360" s="91">
        <f>BF360*0.06</f>
        <v>35.208</v>
      </c>
      <c r="BJ360" s="91"/>
      <c r="BK360" s="101">
        <f t="shared" si="129"/>
        <v>127</v>
      </c>
      <c r="BL360" s="91"/>
    </row>
    <row r="361" s="159" customFormat="1" customHeight="1" spans="1:64">
      <c r="A361" s="91">
        <v>1001009</v>
      </c>
      <c r="B361" s="91" t="s">
        <v>736</v>
      </c>
      <c r="C361" s="91">
        <v>349</v>
      </c>
      <c r="D361" s="91" t="s">
        <v>316</v>
      </c>
      <c r="E361" s="91" t="s">
        <v>215</v>
      </c>
      <c r="F361" s="91">
        <v>35</v>
      </c>
      <c r="G361" s="91">
        <v>42</v>
      </c>
      <c r="H361" s="91">
        <v>14</v>
      </c>
      <c r="I361" s="91">
        <v>391.96</v>
      </c>
      <c r="J361" s="91">
        <f t="shared" si="121"/>
        <v>-21</v>
      </c>
      <c r="K361" s="95" t="s">
        <v>217</v>
      </c>
      <c r="L361" s="91">
        <f>I361*0.04</f>
        <v>15.6784</v>
      </c>
      <c r="M361" s="91">
        <v>29</v>
      </c>
      <c r="N361" s="91">
        <v>35</v>
      </c>
      <c r="O361" s="91">
        <v>3</v>
      </c>
      <c r="P361" s="91">
        <v>61</v>
      </c>
      <c r="Q361" s="91">
        <f t="shared" si="122"/>
        <v>-26</v>
      </c>
      <c r="R361" s="95" t="s">
        <v>217</v>
      </c>
      <c r="S361" s="91">
        <f>P361*0.05</f>
        <v>3.05</v>
      </c>
      <c r="T361" s="91">
        <v>32</v>
      </c>
      <c r="U361" s="91">
        <v>38</v>
      </c>
      <c r="V361" s="91">
        <v>14</v>
      </c>
      <c r="W361" s="91">
        <v>609.58</v>
      </c>
      <c r="X361" s="91">
        <f t="shared" si="123"/>
        <v>-18</v>
      </c>
      <c r="Y361" s="95" t="s">
        <v>217</v>
      </c>
      <c r="Z361" s="91">
        <f>W361*0.04</f>
        <v>24.3832</v>
      </c>
      <c r="AA361" s="91">
        <v>9</v>
      </c>
      <c r="AB361" s="91">
        <v>10</v>
      </c>
      <c r="AC361" s="91">
        <v>0</v>
      </c>
      <c r="AD361" s="91">
        <v>0</v>
      </c>
      <c r="AE361" s="91">
        <f t="shared" si="124"/>
        <v>-9</v>
      </c>
      <c r="AF361" s="95" t="s">
        <v>217</v>
      </c>
      <c r="AG361" s="91">
        <f>AD361*0.05</f>
        <v>0</v>
      </c>
      <c r="AH361" s="91">
        <v>10</v>
      </c>
      <c r="AI361" s="91">
        <v>12</v>
      </c>
      <c r="AJ361" s="91">
        <v>7</v>
      </c>
      <c r="AK361" s="91">
        <v>149</v>
      </c>
      <c r="AL361" s="91">
        <f t="shared" si="125"/>
        <v>-3</v>
      </c>
      <c r="AM361" s="95" t="s">
        <v>217</v>
      </c>
      <c r="AN361" s="91">
        <f>AK361*0.05</f>
        <v>7.45</v>
      </c>
      <c r="AO361" s="91">
        <v>13</v>
      </c>
      <c r="AP361" s="91">
        <v>15</v>
      </c>
      <c r="AQ361" s="91">
        <v>4</v>
      </c>
      <c r="AR361" s="91">
        <v>45.09</v>
      </c>
      <c r="AS361" s="91">
        <f t="shared" si="126"/>
        <v>-9</v>
      </c>
      <c r="AT361" s="95" t="s">
        <v>217</v>
      </c>
      <c r="AU361" s="91">
        <f>AR361*0.05</f>
        <v>2.2545</v>
      </c>
      <c r="AV361" s="91">
        <v>5</v>
      </c>
      <c r="AW361" s="91">
        <v>6</v>
      </c>
      <c r="AX361" s="91">
        <v>0</v>
      </c>
      <c r="AY361" s="91">
        <v>0</v>
      </c>
      <c r="AZ361" s="91">
        <f t="shared" si="127"/>
        <v>-5</v>
      </c>
      <c r="BA361" s="95" t="s">
        <v>217</v>
      </c>
      <c r="BB361" s="91">
        <f>AY361*0.05</f>
        <v>0</v>
      </c>
      <c r="BC361" s="91">
        <v>9</v>
      </c>
      <c r="BD361" s="91">
        <v>10</v>
      </c>
      <c r="BE361" s="91">
        <v>4</v>
      </c>
      <c r="BF361" s="91">
        <v>116.6</v>
      </c>
      <c r="BG361" s="91">
        <f t="shared" si="128"/>
        <v>-5</v>
      </c>
      <c r="BH361" s="95" t="s">
        <v>217</v>
      </c>
      <c r="BI361" s="91">
        <f>BF361*0.04</f>
        <v>4.664</v>
      </c>
      <c r="BJ361" s="91">
        <f>BG361*1</f>
        <v>-5</v>
      </c>
      <c r="BK361" s="101">
        <f t="shared" si="129"/>
        <v>57</v>
      </c>
      <c r="BL361" s="91">
        <f>BJ361</f>
        <v>-5</v>
      </c>
    </row>
    <row r="362" s="159" customFormat="1" customHeight="1" spans="1:64">
      <c r="A362" s="91">
        <v>13261</v>
      </c>
      <c r="B362" s="91" t="s">
        <v>737</v>
      </c>
      <c r="C362" s="91">
        <v>726</v>
      </c>
      <c r="D362" s="91" t="s">
        <v>349</v>
      </c>
      <c r="E362" s="91" t="s">
        <v>220</v>
      </c>
      <c r="F362" s="91">
        <v>37</v>
      </c>
      <c r="G362" s="91">
        <v>44.5</v>
      </c>
      <c r="H362" s="91">
        <v>42</v>
      </c>
      <c r="I362" s="91">
        <v>1103.11</v>
      </c>
      <c r="J362" s="91">
        <f t="shared" si="121"/>
        <v>5</v>
      </c>
      <c r="K362" s="95" t="s">
        <v>221</v>
      </c>
      <c r="L362" s="91">
        <f>I362*0.05</f>
        <v>55.1555</v>
      </c>
      <c r="M362" s="91">
        <v>35.5</v>
      </c>
      <c r="N362" s="91">
        <v>42.5</v>
      </c>
      <c r="O362" s="91">
        <v>3</v>
      </c>
      <c r="P362" s="91">
        <v>234.68</v>
      </c>
      <c r="Q362" s="91">
        <f t="shared" si="122"/>
        <v>-32.5</v>
      </c>
      <c r="R362" s="95" t="s">
        <v>217</v>
      </c>
      <c r="S362" s="91">
        <f>P362*0.05</f>
        <v>11.734</v>
      </c>
      <c r="T362" s="91">
        <v>31</v>
      </c>
      <c r="U362" s="91">
        <v>37</v>
      </c>
      <c r="V362" s="91">
        <v>11</v>
      </c>
      <c r="W362" s="91">
        <v>893.13</v>
      </c>
      <c r="X362" s="91">
        <f t="shared" si="123"/>
        <v>-20</v>
      </c>
      <c r="Y362" s="95" t="s">
        <v>217</v>
      </c>
      <c r="Z362" s="91">
        <f>W362*0.04</f>
        <v>35.7252</v>
      </c>
      <c r="AA362" s="91">
        <v>15</v>
      </c>
      <c r="AB362" s="91">
        <v>18</v>
      </c>
      <c r="AC362" s="91">
        <v>7</v>
      </c>
      <c r="AD362" s="91">
        <v>213</v>
      </c>
      <c r="AE362" s="91">
        <f t="shared" si="124"/>
        <v>-8</v>
      </c>
      <c r="AF362" s="95" t="s">
        <v>217</v>
      </c>
      <c r="AG362" s="91">
        <f>AD362*0.05</f>
        <v>10.65</v>
      </c>
      <c r="AH362" s="91">
        <v>9</v>
      </c>
      <c r="AI362" s="91">
        <v>11</v>
      </c>
      <c r="AJ362" s="91">
        <v>0</v>
      </c>
      <c r="AK362" s="91">
        <v>0</v>
      </c>
      <c r="AL362" s="91">
        <f t="shared" si="125"/>
        <v>-9</v>
      </c>
      <c r="AM362" s="95" t="s">
        <v>217</v>
      </c>
      <c r="AN362" s="91">
        <f>AK362*0.05</f>
        <v>0</v>
      </c>
      <c r="AO362" s="91">
        <v>9</v>
      </c>
      <c r="AP362" s="91">
        <v>11</v>
      </c>
      <c r="AQ362" s="91">
        <v>4</v>
      </c>
      <c r="AR362" s="91">
        <v>64</v>
      </c>
      <c r="AS362" s="91">
        <f t="shared" si="126"/>
        <v>-5</v>
      </c>
      <c r="AT362" s="95" t="s">
        <v>217</v>
      </c>
      <c r="AU362" s="91">
        <f>AR362*0.05</f>
        <v>3.2</v>
      </c>
      <c r="AV362" s="91">
        <v>3.5</v>
      </c>
      <c r="AW362" s="91">
        <v>4</v>
      </c>
      <c r="AX362" s="91">
        <v>4</v>
      </c>
      <c r="AY362" s="91">
        <v>396</v>
      </c>
      <c r="AZ362" s="91">
        <f t="shared" si="127"/>
        <v>0.5</v>
      </c>
      <c r="BA362" s="95" t="s">
        <v>216</v>
      </c>
      <c r="BB362" s="91">
        <f>AY362*0.07</f>
        <v>27.72</v>
      </c>
      <c r="BC362" s="91">
        <v>6.5</v>
      </c>
      <c r="BD362" s="91">
        <v>7.5</v>
      </c>
      <c r="BE362" s="91">
        <v>1</v>
      </c>
      <c r="BF362" s="91">
        <v>29.8</v>
      </c>
      <c r="BG362" s="91">
        <f t="shared" si="128"/>
        <v>-5.5</v>
      </c>
      <c r="BH362" s="95" t="s">
        <v>217</v>
      </c>
      <c r="BI362" s="91">
        <f>BF362*0.04</f>
        <v>1.192</v>
      </c>
      <c r="BJ362" s="91">
        <f>BG362*1</f>
        <v>-5.5</v>
      </c>
      <c r="BK362" s="101">
        <f t="shared" si="129"/>
        <v>145</v>
      </c>
      <c r="BL362" s="91">
        <f>BJ362</f>
        <v>-5.5</v>
      </c>
    </row>
    <row r="363" s="159" customFormat="1" customHeight="1" spans="1:64">
      <c r="A363" s="91">
        <v>13303</v>
      </c>
      <c r="B363" s="91" t="s">
        <v>738</v>
      </c>
      <c r="C363" s="91">
        <v>743</v>
      </c>
      <c r="D363" s="91" t="s">
        <v>487</v>
      </c>
      <c r="E363" s="91" t="s">
        <v>739</v>
      </c>
      <c r="F363" s="91">
        <v>22</v>
      </c>
      <c r="G363" s="91">
        <v>27</v>
      </c>
      <c r="H363" s="91">
        <v>44</v>
      </c>
      <c r="I363" s="91">
        <v>1140.08</v>
      </c>
      <c r="J363" s="91">
        <f t="shared" si="121"/>
        <v>22</v>
      </c>
      <c r="K363" s="95" t="s">
        <v>216</v>
      </c>
      <c r="L363" s="91">
        <f t="shared" ref="L363:L371" si="133">I363*0.06</f>
        <v>68.4048</v>
      </c>
      <c r="M363" s="91">
        <v>11</v>
      </c>
      <c r="N363" s="91">
        <v>13</v>
      </c>
      <c r="O363" s="91">
        <v>25</v>
      </c>
      <c r="P363" s="91">
        <v>901.5</v>
      </c>
      <c r="Q363" s="91">
        <f t="shared" si="122"/>
        <v>14</v>
      </c>
      <c r="R363" s="95" t="s">
        <v>216</v>
      </c>
      <c r="S363" s="91">
        <f>P363*0.07</f>
        <v>63.105</v>
      </c>
      <c r="T363" s="91">
        <v>24</v>
      </c>
      <c r="U363" s="91">
        <v>29</v>
      </c>
      <c r="V363" s="91">
        <v>20</v>
      </c>
      <c r="W363" s="91">
        <v>2147.4</v>
      </c>
      <c r="X363" s="91">
        <f t="shared" si="123"/>
        <v>-4</v>
      </c>
      <c r="Y363" s="95" t="s">
        <v>217</v>
      </c>
      <c r="Z363" s="91">
        <f>W363*0.04</f>
        <v>85.896</v>
      </c>
      <c r="AA363" s="91">
        <v>5</v>
      </c>
      <c r="AB363" s="91">
        <v>6</v>
      </c>
      <c r="AC363" s="91">
        <v>8</v>
      </c>
      <c r="AD363" s="91">
        <v>202</v>
      </c>
      <c r="AE363" s="91">
        <f t="shared" si="124"/>
        <v>3</v>
      </c>
      <c r="AF363" s="95" t="s">
        <v>216</v>
      </c>
      <c r="AG363" s="91">
        <f>AD363*0.08</f>
        <v>16.16</v>
      </c>
      <c r="AH363" s="91">
        <v>5</v>
      </c>
      <c r="AI363" s="91">
        <v>6</v>
      </c>
      <c r="AJ363" s="91">
        <v>5</v>
      </c>
      <c r="AK363" s="91">
        <v>149.5</v>
      </c>
      <c r="AL363" s="91">
        <f t="shared" si="125"/>
        <v>0</v>
      </c>
      <c r="AM363" s="95" t="s">
        <v>221</v>
      </c>
      <c r="AN363" s="91">
        <f>AK363*0.06</f>
        <v>8.97</v>
      </c>
      <c r="AO363" s="91">
        <v>6</v>
      </c>
      <c r="AP363" s="91">
        <v>7</v>
      </c>
      <c r="AQ363" s="91">
        <v>16</v>
      </c>
      <c r="AR363" s="91">
        <v>330</v>
      </c>
      <c r="AS363" s="91">
        <f t="shared" si="126"/>
        <v>10</v>
      </c>
      <c r="AT363" s="95" t="s">
        <v>216</v>
      </c>
      <c r="AU363" s="91">
        <f>AR363*0.08</f>
        <v>26.4</v>
      </c>
      <c r="AV363" s="91">
        <v>2</v>
      </c>
      <c r="AW363" s="91">
        <v>3</v>
      </c>
      <c r="AX363" s="91">
        <v>0</v>
      </c>
      <c r="AY363" s="91">
        <v>0</v>
      </c>
      <c r="AZ363" s="91">
        <f t="shared" si="127"/>
        <v>-2</v>
      </c>
      <c r="BA363" s="95" t="s">
        <v>217</v>
      </c>
      <c r="BB363" s="91">
        <f>AY363*0.05</f>
        <v>0</v>
      </c>
      <c r="BC363" s="91">
        <v>4</v>
      </c>
      <c r="BD363" s="91">
        <v>5</v>
      </c>
      <c r="BE363" s="91">
        <v>9</v>
      </c>
      <c r="BF363" s="91">
        <v>263.6</v>
      </c>
      <c r="BG363" s="91">
        <f t="shared" si="128"/>
        <v>5</v>
      </c>
      <c r="BH363" s="95" t="s">
        <v>216</v>
      </c>
      <c r="BI363" s="91">
        <f>BF363*0.06</f>
        <v>15.816</v>
      </c>
      <c r="BJ363" s="91"/>
      <c r="BK363" s="101">
        <f t="shared" si="129"/>
        <v>285</v>
      </c>
      <c r="BL363" s="91"/>
    </row>
    <row r="364" s="159" customFormat="1" customHeight="1" spans="1:64">
      <c r="A364" s="91">
        <v>13415</v>
      </c>
      <c r="B364" s="91" t="s">
        <v>740</v>
      </c>
      <c r="C364" s="91">
        <v>52</v>
      </c>
      <c r="D364" s="91" t="s">
        <v>688</v>
      </c>
      <c r="E364" s="91" t="s">
        <v>220</v>
      </c>
      <c r="F364" s="91">
        <v>44</v>
      </c>
      <c r="G364" s="91">
        <v>53</v>
      </c>
      <c r="H364" s="91">
        <v>67</v>
      </c>
      <c r="I364" s="91">
        <v>1641.56</v>
      </c>
      <c r="J364" s="91">
        <f t="shared" si="121"/>
        <v>23</v>
      </c>
      <c r="K364" s="95" t="s">
        <v>216</v>
      </c>
      <c r="L364" s="91">
        <f t="shared" si="133"/>
        <v>98.4936</v>
      </c>
      <c r="M364" s="91">
        <v>38</v>
      </c>
      <c r="N364" s="91">
        <v>45</v>
      </c>
      <c r="O364" s="91">
        <v>28</v>
      </c>
      <c r="P364" s="91">
        <v>1243.5</v>
      </c>
      <c r="Q364" s="91">
        <f t="shared" si="122"/>
        <v>-10</v>
      </c>
      <c r="R364" s="95" t="s">
        <v>217</v>
      </c>
      <c r="S364" s="91">
        <f>P364*0.05</f>
        <v>62.175</v>
      </c>
      <c r="T364" s="91">
        <v>45</v>
      </c>
      <c r="U364" s="91">
        <v>54</v>
      </c>
      <c r="V364" s="91">
        <v>26</v>
      </c>
      <c r="W364" s="91">
        <v>2358.4</v>
      </c>
      <c r="X364" s="91">
        <f t="shared" si="123"/>
        <v>-19</v>
      </c>
      <c r="Y364" s="95" t="s">
        <v>217</v>
      </c>
      <c r="Z364" s="91">
        <f>W364*0.04</f>
        <v>94.336</v>
      </c>
      <c r="AA364" s="91">
        <v>16</v>
      </c>
      <c r="AB364" s="91">
        <v>19</v>
      </c>
      <c r="AC364" s="91">
        <v>12</v>
      </c>
      <c r="AD364" s="91">
        <v>422</v>
      </c>
      <c r="AE364" s="91">
        <f t="shared" si="124"/>
        <v>-4</v>
      </c>
      <c r="AF364" s="95" t="s">
        <v>217</v>
      </c>
      <c r="AG364" s="91">
        <f>AD364*0.05</f>
        <v>21.1</v>
      </c>
      <c r="AH364" s="91">
        <v>14</v>
      </c>
      <c r="AI364" s="91">
        <v>17</v>
      </c>
      <c r="AJ364" s="91">
        <v>0</v>
      </c>
      <c r="AK364" s="91">
        <v>0</v>
      </c>
      <c r="AL364" s="91">
        <f t="shared" si="125"/>
        <v>-14</v>
      </c>
      <c r="AM364" s="95" t="s">
        <v>217</v>
      </c>
      <c r="AN364" s="91">
        <f>AK364*0.05</f>
        <v>0</v>
      </c>
      <c r="AO364" s="91">
        <v>18</v>
      </c>
      <c r="AP364" s="91">
        <v>21</v>
      </c>
      <c r="AQ364" s="91">
        <v>1</v>
      </c>
      <c r="AR364" s="91">
        <v>19.77</v>
      </c>
      <c r="AS364" s="91">
        <f t="shared" si="126"/>
        <v>-17</v>
      </c>
      <c r="AT364" s="95" t="s">
        <v>217</v>
      </c>
      <c r="AU364" s="91">
        <f>AR364*0.05</f>
        <v>0.9885</v>
      </c>
      <c r="AV364" s="91">
        <v>4</v>
      </c>
      <c r="AW364" s="91">
        <v>5</v>
      </c>
      <c r="AX364" s="91">
        <v>0</v>
      </c>
      <c r="AY364" s="91">
        <v>0</v>
      </c>
      <c r="AZ364" s="91">
        <f t="shared" si="127"/>
        <v>-4</v>
      </c>
      <c r="BA364" s="95" t="s">
        <v>217</v>
      </c>
      <c r="BB364" s="91">
        <f>AY364*0.05</f>
        <v>0</v>
      </c>
      <c r="BC364" s="91">
        <v>10</v>
      </c>
      <c r="BD364" s="91">
        <v>12</v>
      </c>
      <c r="BE364" s="91">
        <v>8</v>
      </c>
      <c r="BF364" s="91">
        <v>228.05</v>
      </c>
      <c r="BG364" s="91">
        <f t="shared" si="128"/>
        <v>-2</v>
      </c>
      <c r="BH364" s="95" t="s">
        <v>217</v>
      </c>
      <c r="BI364" s="91">
        <f>BF364*0.04</f>
        <v>9.122</v>
      </c>
      <c r="BJ364" s="91">
        <f>BG364*1</f>
        <v>-2</v>
      </c>
      <c r="BK364" s="101">
        <f t="shared" si="129"/>
        <v>286</v>
      </c>
      <c r="BL364" s="91">
        <f>BJ364</f>
        <v>-2</v>
      </c>
    </row>
    <row r="365" s="159" customFormat="1" customHeight="1" spans="1:64">
      <c r="A365" s="91">
        <v>12906</v>
      </c>
      <c r="B365" s="91" t="s">
        <v>741</v>
      </c>
      <c r="C365" s="91">
        <v>752</v>
      </c>
      <c r="D365" s="91" t="s">
        <v>517</v>
      </c>
      <c r="E365" s="91" t="s">
        <v>220</v>
      </c>
      <c r="F365" s="91">
        <v>24</v>
      </c>
      <c r="G365" s="91">
        <v>28</v>
      </c>
      <c r="H365" s="91">
        <v>54</v>
      </c>
      <c r="I365" s="91">
        <v>1476.4</v>
      </c>
      <c r="J365" s="91">
        <f t="shared" si="121"/>
        <v>30</v>
      </c>
      <c r="K365" s="95" t="s">
        <v>216</v>
      </c>
      <c r="L365" s="91">
        <f t="shared" si="133"/>
        <v>88.584</v>
      </c>
      <c r="M365" s="91">
        <v>25</v>
      </c>
      <c r="N365" s="91">
        <v>29</v>
      </c>
      <c r="O365" s="91">
        <v>50</v>
      </c>
      <c r="P365" s="91">
        <v>1634.4</v>
      </c>
      <c r="Q365" s="91">
        <f t="shared" si="122"/>
        <v>25</v>
      </c>
      <c r="R365" s="95" t="s">
        <v>216</v>
      </c>
      <c r="S365" s="91">
        <f>P365*0.07</f>
        <v>114.408</v>
      </c>
      <c r="T365" s="91">
        <v>27</v>
      </c>
      <c r="U365" s="91">
        <v>33</v>
      </c>
      <c r="V365" s="91">
        <v>40</v>
      </c>
      <c r="W365" s="91">
        <v>3817.77</v>
      </c>
      <c r="X365" s="91">
        <f t="shared" si="123"/>
        <v>13</v>
      </c>
      <c r="Y365" s="95" t="s">
        <v>216</v>
      </c>
      <c r="Z365" s="91">
        <f>W365*0.06</f>
        <v>229.0662</v>
      </c>
      <c r="AA365" s="91">
        <v>7</v>
      </c>
      <c r="AB365" s="91">
        <v>8</v>
      </c>
      <c r="AC365" s="91">
        <v>13</v>
      </c>
      <c r="AD365" s="91">
        <v>469</v>
      </c>
      <c r="AE365" s="91">
        <f t="shared" si="124"/>
        <v>6</v>
      </c>
      <c r="AF365" s="95" t="s">
        <v>216</v>
      </c>
      <c r="AG365" s="91">
        <f>AD365*0.08</f>
        <v>37.52</v>
      </c>
      <c r="AH365" s="91">
        <v>8</v>
      </c>
      <c r="AI365" s="91">
        <v>9</v>
      </c>
      <c r="AJ365" s="91">
        <v>0</v>
      </c>
      <c r="AK365" s="91">
        <v>0</v>
      </c>
      <c r="AL365" s="91">
        <f t="shared" si="125"/>
        <v>-8</v>
      </c>
      <c r="AM365" s="95" t="s">
        <v>217</v>
      </c>
      <c r="AN365" s="91">
        <f>AK365*0.05</f>
        <v>0</v>
      </c>
      <c r="AO365" s="91">
        <v>10</v>
      </c>
      <c r="AP365" s="91">
        <v>12</v>
      </c>
      <c r="AQ365" s="91">
        <v>17</v>
      </c>
      <c r="AR365" s="91">
        <v>334.95</v>
      </c>
      <c r="AS365" s="91">
        <f t="shared" si="126"/>
        <v>7</v>
      </c>
      <c r="AT365" s="95" t="s">
        <v>216</v>
      </c>
      <c r="AU365" s="91">
        <f>AR365*0.08</f>
        <v>26.796</v>
      </c>
      <c r="AV365" s="91">
        <v>3</v>
      </c>
      <c r="AW365" s="91">
        <v>3</v>
      </c>
      <c r="AX365" s="91">
        <v>0</v>
      </c>
      <c r="AY365" s="91">
        <v>0</v>
      </c>
      <c r="AZ365" s="91">
        <f t="shared" si="127"/>
        <v>-3</v>
      </c>
      <c r="BA365" s="95" t="s">
        <v>217</v>
      </c>
      <c r="BB365" s="91">
        <f>AY365*0.05</f>
        <v>0</v>
      </c>
      <c r="BC365" s="91">
        <v>6</v>
      </c>
      <c r="BD365" s="91">
        <v>7</v>
      </c>
      <c r="BE365" s="91">
        <v>9</v>
      </c>
      <c r="BF365" s="91">
        <v>280.6</v>
      </c>
      <c r="BG365" s="91">
        <f t="shared" si="128"/>
        <v>3</v>
      </c>
      <c r="BH365" s="95" t="s">
        <v>216</v>
      </c>
      <c r="BI365" s="91">
        <f>BF365*0.06</f>
        <v>16.836</v>
      </c>
      <c r="BJ365" s="91"/>
      <c r="BK365" s="101">
        <f t="shared" si="129"/>
        <v>513</v>
      </c>
      <c r="BL365" s="91"/>
    </row>
    <row r="366" s="159" customFormat="1" customHeight="1" spans="1:64">
      <c r="A366" s="91">
        <v>13124</v>
      </c>
      <c r="B366" s="91" t="s">
        <v>742</v>
      </c>
      <c r="C366" s="91">
        <v>387</v>
      </c>
      <c r="D366" s="91" t="s">
        <v>291</v>
      </c>
      <c r="E366" s="91" t="s">
        <v>634</v>
      </c>
      <c r="F366" s="91">
        <v>25</v>
      </c>
      <c r="G366" s="91">
        <v>29</v>
      </c>
      <c r="H366" s="91">
        <v>50</v>
      </c>
      <c r="I366" s="91">
        <v>1250.18</v>
      </c>
      <c r="J366" s="91">
        <f t="shared" si="121"/>
        <v>25</v>
      </c>
      <c r="K366" s="95" t="s">
        <v>216</v>
      </c>
      <c r="L366" s="91">
        <f t="shared" si="133"/>
        <v>75.0108</v>
      </c>
      <c r="M366" s="91">
        <v>26</v>
      </c>
      <c r="N366" s="91">
        <v>31</v>
      </c>
      <c r="O366" s="91">
        <v>37</v>
      </c>
      <c r="P366" s="91">
        <v>1410.53</v>
      </c>
      <c r="Q366" s="91">
        <f t="shared" si="122"/>
        <v>11</v>
      </c>
      <c r="R366" s="95" t="s">
        <v>216</v>
      </c>
      <c r="S366" s="91">
        <f>P366*0.07</f>
        <v>98.7371</v>
      </c>
      <c r="T366" s="91">
        <v>40</v>
      </c>
      <c r="U366" s="91">
        <v>48</v>
      </c>
      <c r="V366" s="91">
        <v>41</v>
      </c>
      <c r="W366" s="91">
        <v>3951.19</v>
      </c>
      <c r="X366" s="91">
        <f t="shared" si="123"/>
        <v>1</v>
      </c>
      <c r="Y366" s="95" t="s">
        <v>221</v>
      </c>
      <c r="Z366" s="91">
        <f>W366*0.05</f>
        <v>197.5595</v>
      </c>
      <c r="AA366" s="91">
        <v>8</v>
      </c>
      <c r="AB366" s="91">
        <v>9</v>
      </c>
      <c r="AC366" s="91">
        <v>2</v>
      </c>
      <c r="AD366" s="91">
        <v>78</v>
      </c>
      <c r="AE366" s="91">
        <f t="shared" si="124"/>
        <v>-6</v>
      </c>
      <c r="AF366" s="95" t="s">
        <v>217</v>
      </c>
      <c r="AG366" s="91">
        <f>AD366*0.05</f>
        <v>3.9</v>
      </c>
      <c r="AH366" s="91">
        <v>8</v>
      </c>
      <c r="AI366" s="91">
        <v>9</v>
      </c>
      <c r="AJ366" s="91">
        <v>7</v>
      </c>
      <c r="AK366" s="91">
        <v>149.5</v>
      </c>
      <c r="AL366" s="91">
        <f t="shared" si="125"/>
        <v>-1</v>
      </c>
      <c r="AM366" s="95" t="s">
        <v>217</v>
      </c>
      <c r="AN366" s="91">
        <f>AK366*0.05</f>
        <v>7.475</v>
      </c>
      <c r="AO366" s="91">
        <v>9</v>
      </c>
      <c r="AP366" s="91">
        <v>10</v>
      </c>
      <c r="AQ366" s="91">
        <v>18</v>
      </c>
      <c r="AR366" s="91">
        <v>289.81</v>
      </c>
      <c r="AS366" s="91">
        <f t="shared" si="126"/>
        <v>9</v>
      </c>
      <c r="AT366" s="95" t="s">
        <v>216</v>
      </c>
      <c r="AU366" s="91">
        <f>AR366*0.08</f>
        <v>23.1848</v>
      </c>
      <c r="AV366" s="91">
        <v>4</v>
      </c>
      <c r="AW366" s="91">
        <v>5</v>
      </c>
      <c r="AX366" s="91">
        <v>0</v>
      </c>
      <c r="AY366" s="91">
        <v>0</v>
      </c>
      <c r="AZ366" s="91">
        <f t="shared" si="127"/>
        <v>-4</v>
      </c>
      <c r="BA366" s="95" t="s">
        <v>217</v>
      </c>
      <c r="BB366" s="91">
        <f>AY366*0.05</f>
        <v>0</v>
      </c>
      <c r="BC366" s="91">
        <v>11</v>
      </c>
      <c r="BD366" s="91">
        <v>13</v>
      </c>
      <c r="BE366" s="91">
        <v>15</v>
      </c>
      <c r="BF366" s="91">
        <v>406.92</v>
      </c>
      <c r="BG366" s="91">
        <f t="shared" si="128"/>
        <v>4</v>
      </c>
      <c r="BH366" s="95" t="s">
        <v>216</v>
      </c>
      <c r="BI366" s="91">
        <f>BF366*0.06</f>
        <v>24.4152</v>
      </c>
      <c r="BJ366" s="91"/>
      <c r="BK366" s="101">
        <f t="shared" si="129"/>
        <v>430</v>
      </c>
      <c r="BL366" s="91"/>
    </row>
    <row r="367" s="159" customFormat="1" customHeight="1" spans="1:64">
      <c r="A367" s="91">
        <v>13194</v>
      </c>
      <c r="B367" s="91" t="s">
        <v>743</v>
      </c>
      <c r="C367" s="91">
        <v>108656</v>
      </c>
      <c r="D367" s="91" t="s">
        <v>416</v>
      </c>
      <c r="E367" s="91" t="s">
        <v>634</v>
      </c>
      <c r="F367" s="91"/>
      <c r="G367" s="91"/>
      <c r="H367" s="91">
        <v>20</v>
      </c>
      <c r="I367" s="91">
        <v>526.91</v>
      </c>
      <c r="J367" s="91">
        <f t="shared" si="121"/>
        <v>20</v>
      </c>
      <c r="K367" s="95" t="s">
        <v>227</v>
      </c>
      <c r="L367" s="91">
        <f>I367*0.04</f>
        <v>21.0764</v>
      </c>
      <c r="M367" s="91"/>
      <c r="N367" s="91"/>
      <c r="O367" s="91">
        <v>2</v>
      </c>
      <c r="P367" s="91">
        <v>41</v>
      </c>
      <c r="Q367" s="91">
        <f t="shared" si="122"/>
        <v>2</v>
      </c>
      <c r="R367" s="95" t="s">
        <v>227</v>
      </c>
      <c r="S367" s="91">
        <f>P367*0.05</f>
        <v>2.05</v>
      </c>
      <c r="T367" s="91"/>
      <c r="U367" s="91"/>
      <c r="V367" s="91">
        <v>9</v>
      </c>
      <c r="W367" s="91">
        <v>565.4</v>
      </c>
      <c r="X367" s="91">
        <f t="shared" si="123"/>
        <v>9</v>
      </c>
      <c r="Y367" s="95" t="s">
        <v>227</v>
      </c>
      <c r="Z367" s="91">
        <f>W367*0.04</f>
        <v>22.616</v>
      </c>
      <c r="AA367" s="91"/>
      <c r="AB367" s="91"/>
      <c r="AC367" s="91">
        <v>0</v>
      </c>
      <c r="AD367" s="91">
        <v>0</v>
      </c>
      <c r="AE367" s="91">
        <f t="shared" si="124"/>
        <v>0</v>
      </c>
      <c r="AF367" s="95" t="s">
        <v>227</v>
      </c>
      <c r="AG367" s="91">
        <f>AD367*0.05</f>
        <v>0</v>
      </c>
      <c r="AH367" s="91"/>
      <c r="AI367" s="91"/>
      <c r="AJ367" s="91">
        <v>0</v>
      </c>
      <c r="AK367" s="91">
        <v>0</v>
      </c>
      <c r="AL367" s="91">
        <f t="shared" si="125"/>
        <v>0</v>
      </c>
      <c r="AM367" s="95" t="s">
        <v>227</v>
      </c>
      <c r="AN367" s="91">
        <f>AK367*0.05</f>
        <v>0</v>
      </c>
      <c r="AO367" s="91"/>
      <c r="AP367" s="91"/>
      <c r="AQ367" s="91">
        <v>3</v>
      </c>
      <c r="AR367" s="91">
        <v>61.34</v>
      </c>
      <c r="AS367" s="91">
        <f t="shared" si="126"/>
        <v>3</v>
      </c>
      <c r="AT367" s="95" t="s">
        <v>227</v>
      </c>
      <c r="AU367" s="91">
        <f>AR367*0.05</f>
        <v>3.067</v>
      </c>
      <c r="AV367" s="91"/>
      <c r="AW367" s="91"/>
      <c r="AX367" s="91">
        <v>3</v>
      </c>
      <c r="AY367" s="91">
        <v>0.17</v>
      </c>
      <c r="AZ367" s="91">
        <f t="shared" si="127"/>
        <v>3</v>
      </c>
      <c r="BA367" s="95" t="s">
        <v>227</v>
      </c>
      <c r="BB367" s="91">
        <f>AY367*0.05</f>
        <v>0.0085</v>
      </c>
      <c r="BC367" s="91"/>
      <c r="BD367" s="91"/>
      <c r="BE367" s="91">
        <v>1</v>
      </c>
      <c r="BF367" s="91">
        <v>30.09</v>
      </c>
      <c r="BG367" s="91">
        <f t="shared" si="128"/>
        <v>1</v>
      </c>
      <c r="BH367" s="95" t="s">
        <v>227</v>
      </c>
      <c r="BI367" s="91">
        <f>BF367*0.04</f>
        <v>1.2036</v>
      </c>
      <c r="BJ367" s="91"/>
      <c r="BK367" s="101">
        <f t="shared" si="129"/>
        <v>50</v>
      </c>
      <c r="BL367" s="91"/>
    </row>
    <row r="368" s="159" customFormat="1" customHeight="1" spans="1:64">
      <c r="A368" s="91">
        <v>13585</v>
      </c>
      <c r="B368" s="91" t="s">
        <v>744</v>
      </c>
      <c r="C368" s="91">
        <v>706</v>
      </c>
      <c r="D368" s="91" t="s">
        <v>357</v>
      </c>
      <c r="E368" s="91" t="s">
        <v>220</v>
      </c>
      <c r="F368" s="91">
        <v>26</v>
      </c>
      <c r="G368" s="91">
        <v>32</v>
      </c>
      <c r="H368" s="91">
        <v>43</v>
      </c>
      <c r="I368" s="91">
        <v>993.38</v>
      </c>
      <c r="J368" s="91">
        <f t="shared" si="121"/>
        <v>17</v>
      </c>
      <c r="K368" s="95" t="s">
        <v>216</v>
      </c>
      <c r="L368" s="91">
        <f t="shared" si="133"/>
        <v>59.6028</v>
      </c>
      <c r="M368" s="91">
        <v>21</v>
      </c>
      <c r="N368" s="91">
        <v>25</v>
      </c>
      <c r="O368" s="91">
        <v>26.5</v>
      </c>
      <c r="P368" s="91">
        <v>618.25</v>
      </c>
      <c r="Q368" s="91">
        <f t="shared" si="122"/>
        <v>5.5</v>
      </c>
      <c r="R368" s="95" t="s">
        <v>216</v>
      </c>
      <c r="S368" s="91">
        <f>P368*0.07</f>
        <v>43.2775</v>
      </c>
      <c r="T368" s="91">
        <v>26</v>
      </c>
      <c r="U368" s="91">
        <v>31</v>
      </c>
      <c r="V368" s="91">
        <v>21</v>
      </c>
      <c r="W368" s="91">
        <v>2153.6</v>
      </c>
      <c r="X368" s="91">
        <f t="shared" si="123"/>
        <v>-5</v>
      </c>
      <c r="Y368" s="95" t="s">
        <v>217</v>
      </c>
      <c r="Z368" s="91">
        <f>W368*0.04</f>
        <v>86.144</v>
      </c>
      <c r="AA368" s="91">
        <v>7</v>
      </c>
      <c r="AB368" s="91">
        <v>9</v>
      </c>
      <c r="AC368" s="91">
        <v>14</v>
      </c>
      <c r="AD368" s="91">
        <v>488</v>
      </c>
      <c r="AE368" s="91">
        <f t="shared" si="124"/>
        <v>7</v>
      </c>
      <c r="AF368" s="95" t="s">
        <v>216</v>
      </c>
      <c r="AG368" s="91">
        <f>AD368*0.08</f>
        <v>39.04</v>
      </c>
      <c r="AH368" s="91">
        <v>8</v>
      </c>
      <c r="AI368" s="91">
        <v>9</v>
      </c>
      <c r="AJ368" s="91">
        <v>0</v>
      </c>
      <c r="AK368" s="91">
        <v>0</v>
      </c>
      <c r="AL368" s="91">
        <f t="shared" si="125"/>
        <v>-8</v>
      </c>
      <c r="AM368" s="95" t="s">
        <v>217</v>
      </c>
      <c r="AN368" s="91">
        <f>AK368*0.05</f>
        <v>0</v>
      </c>
      <c r="AO368" s="91">
        <v>9</v>
      </c>
      <c r="AP368" s="91">
        <v>11</v>
      </c>
      <c r="AQ368" s="91">
        <v>10.5</v>
      </c>
      <c r="AR368" s="91">
        <v>220.5</v>
      </c>
      <c r="AS368" s="91">
        <f t="shared" si="126"/>
        <v>1.5</v>
      </c>
      <c r="AT368" s="95" t="s">
        <v>221</v>
      </c>
      <c r="AU368" s="91">
        <f>AR368*0.06</f>
        <v>13.23</v>
      </c>
      <c r="AV368" s="91">
        <v>2</v>
      </c>
      <c r="AW368" s="91">
        <v>3</v>
      </c>
      <c r="AX368" s="91">
        <v>0</v>
      </c>
      <c r="AY368" s="91">
        <v>0</v>
      </c>
      <c r="AZ368" s="91">
        <f t="shared" si="127"/>
        <v>-2</v>
      </c>
      <c r="BA368" s="95" t="s">
        <v>217</v>
      </c>
      <c r="BB368" s="91">
        <f>AY368*0.05</f>
        <v>0</v>
      </c>
      <c r="BC368" s="91">
        <v>6</v>
      </c>
      <c r="BD368" s="91">
        <v>7</v>
      </c>
      <c r="BE368" s="91">
        <v>5</v>
      </c>
      <c r="BF368" s="91">
        <v>111.78</v>
      </c>
      <c r="BG368" s="91">
        <f t="shared" si="128"/>
        <v>-1</v>
      </c>
      <c r="BH368" s="95" t="s">
        <v>217</v>
      </c>
      <c r="BI368" s="91">
        <f>BF368*0.04</f>
        <v>4.4712</v>
      </c>
      <c r="BJ368" s="91">
        <f>BG368*1</f>
        <v>-1</v>
      </c>
      <c r="BK368" s="101">
        <f t="shared" si="129"/>
        <v>246</v>
      </c>
      <c r="BL368" s="91">
        <f>BJ368</f>
        <v>-1</v>
      </c>
    </row>
    <row r="369" s="159" customFormat="1" customHeight="1" spans="1:64">
      <c r="A369" s="91">
        <v>13578</v>
      </c>
      <c r="B369" s="91" t="s">
        <v>745</v>
      </c>
      <c r="C369" s="91">
        <v>707</v>
      </c>
      <c r="D369" s="91" t="s">
        <v>443</v>
      </c>
      <c r="E369" s="91" t="s">
        <v>746</v>
      </c>
      <c r="F369" s="91">
        <v>16</v>
      </c>
      <c r="G369" s="91">
        <v>19</v>
      </c>
      <c r="H369" s="91">
        <v>36</v>
      </c>
      <c r="I369" s="91">
        <v>927.7</v>
      </c>
      <c r="J369" s="91">
        <f t="shared" si="121"/>
        <v>20</v>
      </c>
      <c r="K369" s="95" t="s">
        <v>216</v>
      </c>
      <c r="L369" s="91">
        <f t="shared" si="133"/>
        <v>55.662</v>
      </c>
      <c r="M369" s="91">
        <v>10</v>
      </c>
      <c r="N369" s="91">
        <v>12</v>
      </c>
      <c r="O369" s="91">
        <v>36</v>
      </c>
      <c r="P369" s="91">
        <v>1134</v>
      </c>
      <c r="Q369" s="91">
        <f t="shared" si="122"/>
        <v>26</v>
      </c>
      <c r="R369" s="95" t="s">
        <v>216</v>
      </c>
      <c r="S369" s="91">
        <f>P369*0.07</f>
        <v>79.38</v>
      </c>
      <c r="T369" s="91">
        <v>21</v>
      </c>
      <c r="U369" s="91">
        <v>26</v>
      </c>
      <c r="V369" s="91">
        <v>49</v>
      </c>
      <c r="W369" s="91">
        <v>3524.89</v>
      </c>
      <c r="X369" s="91">
        <f t="shared" si="123"/>
        <v>28</v>
      </c>
      <c r="Y369" s="95" t="s">
        <v>216</v>
      </c>
      <c r="Z369" s="91">
        <f>W369*0.06</f>
        <v>211.4934</v>
      </c>
      <c r="AA369" s="91">
        <v>4</v>
      </c>
      <c r="AB369" s="91">
        <v>5</v>
      </c>
      <c r="AC369" s="91">
        <v>8</v>
      </c>
      <c r="AD369" s="91">
        <v>293.58</v>
      </c>
      <c r="AE369" s="91">
        <f t="shared" si="124"/>
        <v>4</v>
      </c>
      <c r="AF369" s="95" t="s">
        <v>216</v>
      </c>
      <c r="AG369" s="91">
        <f>AD369*0.08</f>
        <v>23.4864</v>
      </c>
      <c r="AH369" s="91">
        <v>5</v>
      </c>
      <c r="AI369" s="91">
        <v>6</v>
      </c>
      <c r="AJ369" s="91">
        <v>0</v>
      </c>
      <c r="AK369" s="91">
        <v>0</v>
      </c>
      <c r="AL369" s="91">
        <f t="shared" si="125"/>
        <v>-5</v>
      </c>
      <c r="AM369" s="95" t="s">
        <v>217</v>
      </c>
      <c r="AN369" s="91">
        <f>AK369*0.05</f>
        <v>0</v>
      </c>
      <c r="AO369" s="91">
        <v>5</v>
      </c>
      <c r="AP369" s="91">
        <v>6</v>
      </c>
      <c r="AQ369" s="91">
        <v>38</v>
      </c>
      <c r="AR369" s="91">
        <v>722.55</v>
      </c>
      <c r="AS369" s="91">
        <f t="shared" si="126"/>
        <v>33</v>
      </c>
      <c r="AT369" s="95" t="s">
        <v>216</v>
      </c>
      <c r="AU369" s="91">
        <f>AR369*0.08</f>
        <v>57.804</v>
      </c>
      <c r="AV369" s="91">
        <v>2</v>
      </c>
      <c r="AW369" s="91">
        <v>2</v>
      </c>
      <c r="AX369" s="91">
        <v>0</v>
      </c>
      <c r="AY369" s="91">
        <v>0</v>
      </c>
      <c r="AZ369" s="91">
        <f t="shared" si="127"/>
        <v>-2</v>
      </c>
      <c r="BA369" s="95" t="s">
        <v>217</v>
      </c>
      <c r="BB369" s="91">
        <f>AY369*0.05</f>
        <v>0</v>
      </c>
      <c r="BC369" s="91">
        <v>3</v>
      </c>
      <c r="BD369" s="91">
        <v>3</v>
      </c>
      <c r="BE369" s="91">
        <v>18</v>
      </c>
      <c r="BF369" s="91">
        <v>518.86</v>
      </c>
      <c r="BG369" s="91">
        <f t="shared" si="128"/>
        <v>15</v>
      </c>
      <c r="BH369" s="95" t="s">
        <v>216</v>
      </c>
      <c r="BI369" s="91">
        <f>BF369*0.06</f>
        <v>31.1316</v>
      </c>
      <c r="BJ369" s="91"/>
      <c r="BK369" s="101">
        <f t="shared" si="129"/>
        <v>459</v>
      </c>
      <c r="BL369" s="91"/>
    </row>
    <row r="370" s="159" customFormat="1" customHeight="1" spans="1:64">
      <c r="A370" s="91">
        <v>13581</v>
      </c>
      <c r="B370" s="91" t="s">
        <v>747</v>
      </c>
      <c r="C370" s="91">
        <v>581</v>
      </c>
      <c r="D370" s="91" t="s">
        <v>548</v>
      </c>
      <c r="E370" s="91" t="s">
        <v>220</v>
      </c>
      <c r="F370" s="91">
        <v>84</v>
      </c>
      <c r="G370" s="91">
        <v>101</v>
      </c>
      <c r="H370" s="91">
        <v>160</v>
      </c>
      <c r="I370" s="91">
        <v>3755.22</v>
      </c>
      <c r="J370" s="91">
        <f t="shared" si="121"/>
        <v>76</v>
      </c>
      <c r="K370" s="95" t="s">
        <v>216</v>
      </c>
      <c r="L370" s="91">
        <f t="shared" si="133"/>
        <v>225.3132</v>
      </c>
      <c r="M370" s="91">
        <v>62</v>
      </c>
      <c r="N370" s="91">
        <v>74</v>
      </c>
      <c r="O370" s="91">
        <v>73</v>
      </c>
      <c r="P370" s="91">
        <v>3253.19</v>
      </c>
      <c r="Q370" s="91">
        <f t="shared" si="122"/>
        <v>11</v>
      </c>
      <c r="R370" s="95" t="s">
        <v>221</v>
      </c>
      <c r="S370" s="91">
        <f>P370*0.06</f>
        <v>195.1914</v>
      </c>
      <c r="T370" s="91">
        <v>76</v>
      </c>
      <c r="U370" s="91">
        <v>91</v>
      </c>
      <c r="V370" s="91">
        <v>59</v>
      </c>
      <c r="W370" s="91">
        <v>5093.47</v>
      </c>
      <c r="X370" s="91">
        <f t="shared" si="123"/>
        <v>-17</v>
      </c>
      <c r="Y370" s="95" t="s">
        <v>217</v>
      </c>
      <c r="Z370" s="91">
        <f>W370*0.04</f>
        <v>203.7388</v>
      </c>
      <c r="AA370" s="91">
        <v>20</v>
      </c>
      <c r="AB370" s="91">
        <v>24</v>
      </c>
      <c r="AC370" s="91">
        <v>28</v>
      </c>
      <c r="AD370" s="91">
        <v>1004.85</v>
      </c>
      <c r="AE370" s="91">
        <f t="shared" si="124"/>
        <v>8</v>
      </c>
      <c r="AF370" s="95" t="s">
        <v>216</v>
      </c>
      <c r="AG370" s="91">
        <f>AD370*0.08</f>
        <v>80.388</v>
      </c>
      <c r="AH370" s="91">
        <v>21</v>
      </c>
      <c r="AI370" s="91">
        <v>26</v>
      </c>
      <c r="AJ370" s="91">
        <v>24</v>
      </c>
      <c r="AK370" s="91">
        <v>565.1</v>
      </c>
      <c r="AL370" s="91">
        <f t="shared" si="125"/>
        <v>3</v>
      </c>
      <c r="AM370" s="95" t="s">
        <v>221</v>
      </c>
      <c r="AN370" s="91">
        <f>AK370*0.06</f>
        <v>33.906</v>
      </c>
      <c r="AO370" s="91">
        <v>17</v>
      </c>
      <c r="AP370" s="91">
        <v>20</v>
      </c>
      <c r="AQ370" s="91">
        <v>25</v>
      </c>
      <c r="AR370" s="91">
        <v>360.81</v>
      </c>
      <c r="AS370" s="91">
        <f t="shared" si="126"/>
        <v>8</v>
      </c>
      <c r="AT370" s="95" t="s">
        <v>216</v>
      </c>
      <c r="AU370" s="91">
        <f>AR370*0.08</f>
        <v>28.8648</v>
      </c>
      <c r="AV370" s="91">
        <v>8</v>
      </c>
      <c r="AW370" s="91">
        <v>9</v>
      </c>
      <c r="AX370" s="91">
        <v>3</v>
      </c>
      <c r="AY370" s="91">
        <v>58.16</v>
      </c>
      <c r="AZ370" s="91">
        <f t="shared" si="127"/>
        <v>-5</v>
      </c>
      <c r="BA370" s="95" t="s">
        <v>217</v>
      </c>
      <c r="BB370" s="91">
        <f>AY370*0.05</f>
        <v>2.908</v>
      </c>
      <c r="BC370" s="91">
        <v>14</v>
      </c>
      <c r="BD370" s="91">
        <v>16</v>
      </c>
      <c r="BE370" s="91">
        <v>32</v>
      </c>
      <c r="BF370" s="91">
        <v>852</v>
      </c>
      <c r="BG370" s="91">
        <f t="shared" si="128"/>
        <v>18</v>
      </c>
      <c r="BH370" s="95" t="s">
        <v>216</v>
      </c>
      <c r="BI370" s="91">
        <f>BF370*0.06</f>
        <v>51.12</v>
      </c>
      <c r="BJ370" s="91"/>
      <c r="BK370" s="101">
        <f t="shared" si="129"/>
        <v>821</v>
      </c>
      <c r="BL370" s="91"/>
    </row>
    <row r="371" s="159" customFormat="1" customHeight="1" spans="1:64">
      <c r="A371" s="91">
        <v>13583</v>
      </c>
      <c r="B371" s="91" t="s">
        <v>748</v>
      </c>
      <c r="C371" s="91">
        <v>738</v>
      </c>
      <c r="D371" s="91" t="s">
        <v>302</v>
      </c>
      <c r="E371" s="91" t="s">
        <v>220</v>
      </c>
      <c r="F371" s="91">
        <v>19</v>
      </c>
      <c r="G371" s="91">
        <v>23</v>
      </c>
      <c r="H371" s="91">
        <v>34</v>
      </c>
      <c r="I371" s="91">
        <v>822.94</v>
      </c>
      <c r="J371" s="91">
        <f t="shared" si="121"/>
        <v>15</v>
      </c>
      <c r="K371" s="95" t="s">
        <v>216</v>
      </c>
      <c r="L371" s="91">
        <f t="shared" si="133"/>
        <v>49.3764</v>
      </c>
      <c r="M371" s="91">
        <v>18</v>
      </c>
      <c r="N371" s="91">
        <v>22</v>
      </c>
      <c r="O371" s="91">
        <v>45</v>
      </c>
      <c r="P371" s="91">
        <v>1229.22</v>
      </c>
      <c r="Q371" s="91">
        <f t="shared" si="122"/>
        <v>27</v>
      </c>
      <c r="R371" s="95" t="s">
        <v>216</v>
      </c>
      <c r="S371" s="91">
        <f>P371*0.07</f>
        <v>86.0454</v>
      </c>
      <c r="T371" s="91">
        <v>22</v>
      </c>
      <c r="U371" s="91">
        <v>26</v>
      </c>
      <c r="V371" s="91">
        <v>16</v>
      </c>
      <c r="W371" s="91">
        <v>1208.85</v>
      </c>
      <c r="X371" s="91">
        <f t="shared" si="123"/>
        <v>-6</v>
      </c>
      <c r="Y371" s="95" t="s">
        <v>217</v>
      </c>
      <c r="Z371" s="91">
        <f>W371*0.04</f>
        <v>48.354</v>
      </c>
      <c r="AA371" s="91">
        <v>5</v>
      </c>
      <c r="AB371" s="91">
        <v>6</v>
      </c>
      <c r="AC371" s="91">
        <v>4</v>
      </c>
      <c r="AD371" s="91">
        <v>148.78</v>
      </c>
      <c r="AE371" s="91">
        <f t="shared" si="124"/>
        <v>-1</v>
      </c>
      <c r="AF371" s="95" t="s">
        <v>217</v>
      </c>
      <c r="AG371" s="91">
        <f>AD371*0.05</f>
        <v>7.439</v>
      </c>
      <c r="AH371" s="91">
        <v>7</v>
      </c>
      <c r="AI371" s="91">
        <v>8</v>
      </c>
      <c r="AJ371" s="91">
        <v>0</v>
      </c>
      <c r="AK371" s="91">
        <v>0</v>
      </c>
      <c r="AL371" s="91">
        <f t="shared" si="125"/>
        <v>-7</v>
      </c>
      <c r="AM371" s="95" t="s">
        <v>217</v>
      </c>
      <c r="AN371" s="91">
        <f>AK371*0.05</f>
        <v>0</v>
      </c>
      <c r="AO371" s="91">
        <v>8</v>
      </c>
      <c r="AP371" s="91">
        <v>10</v>
      </c>
      <c r="AQ371" s="91">
        <v>4</v>
      </c>
      <c r="AR371" s="91">
        <v>77.7</v>
      </c>
      <c r="AS371" s="91">
        <f t="shared" si="126"/>
        <v>-4</v>
      </c>
      <c r="AT371" s="95" t="s">
        <v>217</v>
      </c>
      <c r="AU371" s="91">
        <f>AR371*0.05</f>
        <v>3.885</v>
      </c>
      <c r="AV371" s="91">
        <v>2</v>
      </c>
      <c r="AW371" s="91">
        <v>2</v>
      </c>
      <c r="AX371" s="91">
        <v>3</v>
      </c>
      <c r="AY371" s="91">
        <v>198.08</v>
      </c>
      <c r="AZ371" s="91">
        <f t="shared" si="127"/>
        <v>1</v>
      </c>
      <c r="BA371" s="95" t="s">
        <v>216</v>
      </c>
      <c r="BB371" s="91">
        <f>AY371*0.07</f>
        <v>13.8656</v>
      </c>
      <c r="BC371" s="91">
        <v>5</v>
      </c>
      <c r="BD371" s="91">
        <v>5</v>
      </c>
      <c r="BE371" s="91">
        <v>12</v>
      </c>
      <c r="BF371" s="91">
        <v>320.09</v>
      </c>
      <c r="BG371" s="91">
        <f t="shared" si="128"/>
        <v>7</v>
      </c>
      <c r="BH371" s="95" t="s">
        <v>216</v>
      </c>
      <c r="BI371" s="91">
        <f>BF371*0.06</f>
        <v>19.2054</v>
      </c>
      <c r="BJ371" s="91"/>
      <c r="BK371" s="101">
        <f t="shared" si="129"/>
        <v>228</v>
      </c>
      <c r="BL371" s="91"/>
    </row>
    <row r="372" s="159" customFormat="1" customHeight="1" spans="1:64">
      <c r="A372" s="91">
        <v>13229</v>
      </c>
      <c r="B372" s="91" t="s">
        <v>749</v>
      </c>
      <c r="C372" s="91">
        <v>114685</v>
      </c>
      <c r="D372" s="91" t="s">
        <v>248</v>
      </c>
      <c r="E372" s="91" t="s">
        <v>634</v>
      </c>
      <c r="F372" s="91">
        <v>18</v>
      </c>
      <c r="G372" s="91">
        <v>22</v>
      </c>
      <c r="H372" s="91">
        <v>17</v>
      </c>
      <c r="I372" s="91">
        <v>468.5</v>
      </c>
      <c r="J372" s="91">
        <f t="shared" si="121"/>
        <v>-1</v>
      </c>
      <c r="K372" s="95" t="s">
        <v>217</v>
      </c>
      <c r="L372" s="91">
        <f>I372*0.04</f>
        <v>18.74</v>
      </c>
      <c r="M372" s="91">
        <v>10</v>
      </c>
      <c r="N372" s="91">
        <v>13</v>
      </c>
      <c r="O372" s="91">
        <v>16</v>
      </c>
      <c r="P372" s="91">
        <v>660.25</v>
      </c>
      <c r="Q372" s="91">
        <f t="shared" si="122"/>
        <v>6</v>
      </c>
      <c r="R372" s="95" t="s">
        <v>216</v>
      </c>
      <c r="S372" s="91">
        <f>P372*0.07</f>
        <v>46.2175</v>
      </c>
      <c r="T372" s="91">
        <v>17</v>
      </c>
      <c r="U372" s="91">
        <v>21</v>
      </c>
      <c r="V372" s="91">
        <v>10</v>
      </c>
      <c r="W372" s="91">
        <v>1190.48</v>
      </c>
      <c r="X372" s="91">
        <f t="shared" si="123"/>
        <v>-7</v>
      </c>
      <c r="Y372" s="95" t="s">
        <v>217</v>
      </c>
      <c r="Z372" s="91">
        <f>W372*0.04</f>
        <v>47.6192</v>
      </c>
      <c r="AA372" s="91">
        <v>2</v>
      </c>
      <c r="AB372" s="91">
        <v>2</v>
      </c>
      <c r="AC372" s="91">
        <v>0</v>
      </c>
      <c r="AD372" s="91">
        <v>0</v>
      </c>
      <c r="AE372" s="91">
        <f t="shared" si="124"/>
        <v>-2</v>
      </c>
      <c r="AF372" s="95" t="s">
        <v>217</v>
      </c>
      <c r="AG372" s="91">
        <f>AD372*0.05</f>
        <v>0</v>
      </c>
      <c r="AH372" s="91">
        <v>5</v>
      </c>
      <c r="AI372" s="91">
        <v>7</v>
      </c>
      <c r="AJ372" s="91">
        <v>7</v>
      </c>
      <c r="AK372" s="91">
        <v>149.5</v>
      </c>
      <c r="AL372" s="91">
        <f t="shared" si="125"/>
        <v>2</v>
      </c>
      <c r="AM372" s="95" t="s">
        <v>216</v>
      </c>
      <c r="AN372" s="91">
        <f>AK372*0.07</f>
        <v>10.465</v>
      </c>
      <c r="AO372" s="91">
        <v>5</v>
      </c>
      <c r="AP372" s="91">
        <v>6</v>
      </c>
      <c r="AQ372" s="91">
        <v>0</v>
      </c>
      <c r="AR372" s="91">
        <v>0</v>
      </c>
      <c r="AS372" s="91">
        <f t="shared" si="126"/>
        <v>-5</v>
      </c>
      <c r="AT372" s="95" t="s">
        <v>217</v>
      </c>
      <c r="AU372" s="91">
        <f>AR372*0.05</f>
        <v>0</v>
      </c>
      <c r="AV372" s="91">
        <v>2</v>
      </c>
      <c r="AW372" s="91">
        <v>2</v>
      </c>
      <c r="AX372" s="91">
        <v>0</v>
      </c>
      <c r="AY372" s="91">
        <v>0</v>
      </c>
      <c r="AZ372" s="91">
        <f t="shared" si="127"/>
        <v>-2</v>
      </c>
      <c r="BA372" s="95" t="s">
        <v>217</v>
      </c>
      <c r="BB372" s="91">
        <f>AY372*0.05</f>
        <v>0</v>
      </c>
      <c r="BC372" s="91">
        <v>7</v>
      </c>
      <c r="BD372" s="91">
        <v>8</v>
      </c>
      <c r="BE372" s="91">
        <v>2</v>
      </c>
      <c r="BF372" s="91">
        <v>55</v>
      </c>
      <c r="BG372" s="91">
        <f t="shared" si="128"/>
        <v>-5</v>
      </c>
      <c r="BH372" s="95" t="s">
        <v>217</v>
      </c>
      <c r="BI372" s="91">
        <f>BF372*0.04</f>
        <v>2.2</v>
      </c>
      <c r="BJ372" s="91">
        <f>BG372*1</f>
        <v>-5</v>
      </c>
      <c r="BK372" s="101">
        <f t="shared" si="129"/>
        <v>125</v>
      </c>
      <c r="BL372" s="91">
        <f>BJ372</f>
        <v>-5</v>
      </c>
    </row>
    <row r="373" s="159" customFormat="1" customHeight="1" spans="1:64">
      <c r="A373" s="91">
        <v>13338</v>
      </c>
      <c r="B373" s="91" t="s">
        <v>750</v>
      </c>
      <c r="C373" s="91">
        <v>112888</v>
      </c>
      <c r="D373" s="91" t="s">
        <v>509</v>
      </c>
      <c r="E373" s="91" t="s">
        <v>751</v>
      </c>
      <c r="F373" s="91">
        <v>20</v>
      </c>
      <c r="G373" s="91">
        <v>24</v>
      </c>
      <c r="H373" s="91">
        <v>32</v>
      </c>
      <c r="I373" s="91">
        <v>860.88</v>
      </c>
      <c r="J373" s="91">
        <f t="shared" si="121"/>
        <v>12</v>
      </c>
      <c r="K373" s="95" t="s">
        <v>216</v>
      </c>
      <c r="L373" s="91">
        <f>I373*0.06</f>
        <v>51.6528</v>
      </c>
      <c r="M373" s="91">
        <v>11</v>
      </c>
      <c r="N373" s="91">
        <v>13</v>
      </c>
      <c r="O373" s="91">
        <v>9</v>
      </c>
      <c r="P373" s="91">
        <v>235.67</v>
      </c>
      <c r="Q373" s="91">
        <f t="shared" si="122"/>
        <v>-2</v>
      </c>
      <c r="R373" s="95" t="s">
        <v>217</v>
      </c>
      <c r="S373" s="91">
        <f>P373*0.05</f>
        <v>11.7835</v>
      </c>
      <c r="T373" s="91">
        <v>12</v>
      </c>
      <c r="U373" s="91">
        <v>14</v>
      </c>
      <c r="V373" s="91">
        <v>11</v>
      </c>
      <c r="W373" s="91">
        <v>680.88</v>
      </c>
      <c r="X373" s="91">
        <f t="shared" si="123"/>
        <v>-1</v>
      </c>
      <c r="Y373" s="95" t="s">
        <v>217</v>
      </c>
      <c r="Z373" s="91">
        <f>W373*0.04</f>
        <v>27.2352</v>
      </c>
      <c r="AA373" s="91">
        <v>4</v>
      </c>
      <c r="AB373" s="91">
        <v>5</v>
      </c>
      <c r="AC373" s="91">
        <v>0</v>
      </c>
      <c r="AD373" s="91">
        <v>0</v>
      </c>
      <c r="AE373" s="91">
        <f t="shared" si="124"/>
        <v>-4</v>
      </c>
      <c r="AF373" s="95" t="s">
        <v>217</v>
      </c>
      <c r="AG373" s="91">
        <f>AD373*0.05</f>
        <v>0</v>
      </c>
      <c r="AH373" s="91">
        <v>4</v>
      </c>
      <c r="AI373" s="91">
        <v>5</v>
      </c>
      <c r="AJ373" s="91">
        <v>1</v>
      </c>
      <c r="AK373" s="91">
        <v>29.9</v>
      </c>
      <c r="AL373" s="91">
        <f t="shared" si="125"/>
        <v>-3</v>
      </c>
      <c r="AM373" s="95" t="s">
        <v>217</v>
      </c>
      <c r="AN373" s="91">
        <f>AK373*0.05</f>
        <v>1.495</v>
      </c>
      <c r="AO373" s="91">
        <v>8</v>
      </c>
      <c r="AP373" s="91">
        <v>9</v>
      </c>
      <c r="AQ373" s="91">
        <v>3</v>
      </c>
      <c r="AR373" s="91">
        <v>58.38</v>
      </c>
      <c r="AS373" s="91">
        <f t="shared" si="126"/>
        <v>-5</v>
      </c>
      <c r="AT373" s="95" t="s">
        <v>217</v>
      </c>
      <c r="AU373" s="91">
        <f>AR373*0.05</f>
        <v>2.919</v>
      </c>
      <c r="AV373" s="91">
        <v>2</v>
      </c>
      <c r="AW373" s="91">
        <v>2</v>
      </c>
      <c r="AX373" s="91">
        <v>2</v>
      </c>
      <c r="AY373" s="91">
        <v>0.159999999999998</v>
      </c>
      <c r="AZ373" s="91">
        <f t="shared" si="127"/>
        <v>0</v>
      </c>
      <c r="BA373" s="95" t="s">
        <v>216</v>
      </c>
      <c r="BB373" s="91">
        <f>AY373*0.07</f>
        <v>0.0111999999999999</v>
      </c>
      <c r="BC373" s="91">
        <v>4</v>
      </c>
      <c r="BD373" s="91">
        <v>5</v>
      </c>
      <c r="BE373" s="91">
        <v>6</v>
      </c>
      <c r="BF373" s="91">
        <v>176.45</v>
      </c>
      <c r="BG373" s="91">
        <f t="shared" si="128"/>
        <v>2</v>
      </c>
      <c r="BH373" s="95" t="s">
        <v>216</v>
      </c>
      <c r="BI373" s="91">
        <f>BF373*0.06</f>
        <v>10.587</v>
      </c>
      <c r="BJ373" s="91"/>
      <c r="BK373" s="101">
        <f t="shared" si="129"/>
        <v>106</v>
      </c>
      <c r="BL373" s="91"/>
    </row>
    <row r="374" s="159" customFormat="1" customHeight="1" spans="1:64">
      <c r="A374" s="91">
        <v>13223</v>
      </c>
      <c r="B374" s="91" t="s">
        <v>752</v>
      </c>
      <c r="C374" s="91">
        <v>745</v>
      </c>
      <c r="D374" s="91" t="s">
        <v>538</v>
      </c>
      <c r="E374" s="91" t="s">
        <v>634</v>
      </c>
      <c r="F374" s="91">
        <v>20</v>
      </c>
      <c r="G374" s="91">
        <v>25</v>
      </c>
      <c r="H374" s="91">
        <v>23</v>
      </c>
      <c r="I374" s="91">
        <v>565.8</v>
      </c>
      <c r="J374" s="91">
        <f t="shared" si="121"/>
        <v>3</v>
      </c>
      <c r="K374" s="95" t="s">
        <v>221</v>
      </c>
      <c r="L374" s="91">
        <f>I374*0.05</f>
        <v>28.29</v>
      </c>
      <c r="M374" s="91">
        <v>25</v>
      </c>
      <c r="N374" s="91">
        <v>25</v>
      </c>
      <c r="O374" s="91">
        <v>19</v>
      </c>
      <c r="P374" s="91">
        <v>534.75</v>
      </c>
      <c r="Q374" s="91">
        <f t="shared" si="122"/>
        <v>-6</v>
      </c>
      <c r="R374" s="95" t="s">
        <v>217</v>
      </c>
      <c r="S374" s="91">
        <f>P374*0.05</f>
        <v>26.7375</v>
      </c>
      <c r="T374" s="91">
        <v>27</v>
      </c>
      <c r="U374" s="91">
        <v>32</v>
      </c>
      <c r="V374" s="91">
        <v>20</v>
      </c>
      <c r="W374" s="91">
        <v>1577</v>
      </c>
      <c r="X374" s="91">
        <f t="shared" si="123"/>
        <v>-7</v>
      </c>
      <c r="Y374" s="95" t="s">
        <v>217</v>
      </c>
      <c r="Z374" s="91">
        <f>W374*0.04</f>
        <v>63.08</v>
      </c>
      <c r="AA374" s="91">
        <v>5</v>
      </c>
      <c r="AB374" s="91">
        <v>7</v>
      </c>
      <c r="AC374" s="91">
        <v>10</v>
      </c>
      <c r="AD374" s="91">
        <v>301.4</v>
      </c>
      <c r="AE374" s="91">
        <f t="shared" si="124"/>
        <v>5</v>
      </c>
      <c r="AF374" s="95" t="s">
        <v>216</v>
      </c>
      <c r="AG374" s="91">
        <f>AD374*0.08</f>
        <v>24.112</v>
      </c>
      <c r="AH374" s="91">
        <v>7</v>
      </c>
      <c r="AI374" s="91">
        <v>8</v>
      </c>
      <c r="AJ374" s="91">
        <v>0</v>
      </c>
      <c r="AK374" s="91">
        <v>0</v>
      </c>
      <c r="AL374" s="91">
        <f t="shared" si="125"/>
        <v>-7</v>
      </c>
      <c r="AM374" s="95" t="s">
        <v>217</v>
      </c>
      <c r="AN374" s="91">
        <f>AK374*0.05</f>
        <v>0</v>
      </c>
      <c r="AO374" s="91">
        <v>9</v>
      </c>
      <c r="AP374" s="91">
        <v>11</v>
      </c>
      <c r="AQ374" s="91">
        <v>8</v>
      </c>
      <c r="AR374" s="91">
        <v>134.4</v>
      </c>
      <c r="AS374" s="91">
        <f t="shared" si="126"/>
        <v>-1</v>
      </c>
      <c r="AT374" s="95" t="s">
        <v>217</v>
      </c>
      <c r="AU374" s="91">
        <f>AR374*0.05</f>
        <v>6.72</v>
      </c>
      <c r="AV374" s="91">
        <v>3</v>
      </c>
      <c r="AW374" s="91">
        <v>3</v>
      </c>
      <c r="AX374" s="91">
        <v>0</v>
      </c>
      <c r="AY374" s="91">
        <v>0</v>
      </c>
      <c r="AZ374" s="91">
        <f t="shared" si="127"/>
        <v>-3</v>
      </c>
      <c r="BA374" s="95" t="s">
        <v>217</v>
      </c>
      <c r="BB374" s="91">
        <f>AY374*0.05</f>
        <v>0</v>
      </c>
      <c r="BC374" s="91">
        <v>5</v>
      </c>
      <c r="BD374" s="91">
        <v>6</v>
      </c>
      <c r="BE374" s="91">
        <v>5</v>
      </c>
      <c r="BF374" s="91">
        <v>134.97</v>
      </c>
      <c r="BG374" s="91">
        <f t="shared" si="128"/>
        <v>0</v>
      </c>
      <c r="BH374" s="95" t="s">
        <v>221</v>
      </c>
      <c r="BI374" s="91">
        <f>BF374*0.05</f>
        <v>6.7485</v>
      </c>
      <c r="BJ374" s="91"/>
      <c r="BK374" s="101">
        <f t="shared" si="129"/>
        <v>156</v>
      </c>
      <c r="BL374" s="91"/>
    </row>
    <row r="375" s="159" customFormat="1" customHeight="1" spans="1:64">
      <c r="A375" s="91">
        <v>13164</v>
      </c>
      <c r="B375" s="91" t="s">
        <v>753</v>
      </c>
      <c r="C375" s="91">
        <v>733</v>
      </c>
      <c r="D375" s="91" t="s">
        <v>214</v>
      </c>
      <c r="E375" s="91" t="s">
        <v>345</v>
      </c>
      <c r="F375" s="91">
        <v>27</v>
      </c>
      <c r="G375" s="91">
        <v>31</v>
      </c>
      <c r="H375" s="91">
        <v>46</v>
      </c>
      <c r="I375" s="91">
        <v>1211.24</v>
      </c>
      <c r="J375" s="91">
        <f t="shared" si="121"/>
        <v>19</v>
      </c>
      <c r="K375" s="95" t="s">
        <v>216</v>
      </c>
      <c r="L375" s="91">
        <f>I375*0.06</f>
        <v>72.6744</v>
      </c>
      <c r="M375" s="91">
        <v>27</v>
      </c>
      <c r="N375" s="91">
        <v>34</v>
      </c>
      <c r="O375" s="91">
        <v>52</v>
      </c>
      <c r="P375" s="91">
        <v>1827.72</v>
      </c>
      <c r="Q375" s="91">
        <f t="shared" si="122"/>
        <v>25</v>
      </c>
      <c r="R375" s="95" t="s">
        <v>216</v>
      </c>
      <c r="S375" s="91">
        <f>P375*0.07</f>
        <v>127.9404</v>
      </c>
      <c r="T375" s="91">
        <v>24</v>
      </c>
      <c r="U375" s="91">
        <v>29</v>
      </c>
      <c r="V375" s="91">
        <v>49</v>
      </c>
      <c r="W375" s="91">
        <v>4057.96</v>
      </c>
      <c r="X375" s="91">
        <f t="shared" si="123"/>
        <v>25</v>
      </c>
      <c r="Y375" s="95" t="s">
        <v>216</v>
      </c>
      <c r="Z375" s="91">
        <f>W375*0.06</f>
        <v>243.4776</v>
      </c>
      <c r="AA375" s="91">
        <v>6</v>
      </c>
      <c r="AB375" s="91">
        <v>8</v>
      </c>
      <c r="AC375" s="91">
        <v>1</v>
      </c>
      <c r="AD375" s="91">
        <v>43</v>
      </c>
      <c r="AE375" s="91">
        <f t="shared" si="124"/>
        <v>-5</v>
      </c>
      <c r="AF375" s="95" t="s">
        <v>217</v>
      </c>
      <c r="AG375" s="91">
        <f>AD375*0.05</f>
        <v>2.15</v>
      </c>
      <c r="AH375" s="91">
        <v>8</v>
      </c>
      <c r="AI375" s="91">
        <v>9</v>
      </c>
      <c r="AJ375" s="91">
        <v>20</v>
      </c>
      <c r="AK375" s="91">
        <v>478.41</v>
      </c>
      <c r="AL375" s="91">
        <f t="shared" si="125"/>
        <v>12</v>
      </c>
      <c r="AM375" s="95" t="s">
        <v>216</v>
      </c>
      <c r="AN375" s="91">
        <f>AK375*0.07</f>
        <v>33.4887</v>
      </c>
      <c r="AO375" s="91">
        <v>9</v>
      </c>
      <c r="AP375" s="91">
        <v>11</v>
      </c>
      <c r="AQ375" s="91">
        <v>12</v>
      </c>
      <c r="AR375" s="91">
        <v>229.62</v>
      </c>
      <c r="AS375" s="91">
        <f t="shared" si="126"/>
        <v>3</v>
      </c>
      <c r="AT375" s="95" t="s">
        <v>216</v>
      </c>
      <c r="AU375" s="91">
        <f>AR375*0.08</f>
        <v>18.3696</v>
      </c>
      <c r="AV375" s="91">
        <v>2</v>
      </c>
      <c r="AW375" s="91">
        <v>3</v>
      </c>
      <c r="AX375" s="91">
        <v>2</v>
      </c>
      <c r="AY375" s="91">
        <v>198.01</v>
      </c>
      <c r="AZ375" s="91">
        <f t="shared" si="127"/>
        <v>0</v>
      </c>
      <c r="BA375" s="95" t="s">
        <v>221</v>
      </c>
      <c r="BB375" s="91">
        <f>AY375*0.06</f>
        <v>11.8806</v>
      </c>
      <c r="BC375" s="91">
        <v>6</v>
      </c>
      <c r="BD375" s="91">
        <v>7</v>
      </c>
      <c r="BE375" s="91">
        <v>27</v>
      </c>
      <c r="BF375" s="91">
        <v>803.3</v>
      </c>
      <c r="BG375" s="91">
        <f t="shared" si="128"/>
        <v>21</v>
      </c>
      <c r="BH375" s="95" t="s">
        <v>216</v>
      </c>
      <c r="BI375" s="91">
        <f>BF375*0.06</f>
        <v>48.198</v>
      </c>
      <c r="BJ375" s="91"/>
      <c r="BK375" s="101">
        <f t="shared" si="129"/>
        <v>558</v>
      </c>
      <c r="BL375" s="91"/>
    </row>
    <row r="376" s="159" customFormat="1" customHeight="1" spans="1:64">
      <c r="A376" s="91">
        <v>13301</v>
      </c>
      <c r="B376" s="91" t="s">
        <v>754</v>
      </c>
      <c r="C376" s="91">
        <v>733</v>
      </c>
      <c r="D376" s="91" t="s">
        <v>214</v>
      </c>
      <c r="E376" s="91" t="s">
        <v>634</v>
      </c>
      <c r="F376" s="91">
        <v>13</v>
      </c>
      <c r="G376" s="91">
        <v>16</v>
      </c>
      <c r="H376" s="91">
        <v>21</v>
      </c>
      <c r="I376" s="91">
        <v>440.38</v>
      </c>
      <c r="J376" s="91">
        <f t="shared" si="121"/>
        <v>8</v>
      </c>
      <c r="K376" s="95" t="s">
        <v>216</v>
      </c>
      <c r="L376" s="91">
        <f>I376*0.06</f>
        <v>26.4228</v>
      </c>
      <c r="M376" s="91">
        <v>14</v>
      </c>
      <c r="N376" s="91">
        <v>14</v>
      </c>
      <c r="O376" s="91">
        <v>6</v>
      </c>
      <c r="P376" s="91">
        <v>164</v>
      </c>
      <c r="Q376" s="91">
        <f t="shared" si="122"/>
        <v>-8</v>
      </c>
      <c r="R376" s="95" t="s">
        <v>217</v>
      </c>
      <c r="S376" s="91">
        <f>P376*0.05</f>
        <v>8.2</v>
      </c>
      <c r="T376" s="91">
        <v>12</v>
      </c>
      <c r="U376" s="91">
        <v>14</v>
      </c>
      <c r="V376" s="91">
        <v>7</v>
      </c>
      <c r="W376" s="91">
        <v>479.21</v>
      </c>
      <c r="X376" s="91">
        <f t="shared" si="123"/>
        <v>-5</v>
      </c>
      <c r="Y376" s="95" t="s">
        <v>217</v>
      </c>
      <c r="Z376" s="91">
        <f>W376*0.04</f>
        <v>19.1684</v>
      </c>
      <c r="AA376" s="91">
        <v>4</v>
      </c>
      <c r="AB376" s="91">
        <v>4</v>
      </c>
      <c r="AC376" s="91">
        <v>6</v>
      </c>
      <c r="AD376" s="91">
        <v>234</v>
      </c>
      <c r="AE376" s="91">
        <f t="shared" si="124"/>
        <v>2</v>
      </c>
      <c r="AF376" s="95" t="s">
        <v>216</v>
      </c>
      <c r="AG376" s="91">
        <f>AD376*0.08</f>
        <v>18.72</v>
      </c>
      <c r="AH376" s="91">
        <v>4</v>
      </c>
      <c r="AI376" s="91">
        <v>5</v>
      </c>
      <c r="AJ376" s="91">
        <v>2</v>
      </c>
      <c r="AK376" s="91">
        <v>0.02</v>
      </c>
      <c r="AL376" s="91">
        <f t="shared" si="125"/>
        <v>-2</v>
      </c>
      <c r="AM376" s="95" t="s">
        <v>217</v>
      </c>
      <c r="AN376" s="91">
        <f>AK376*0.05</f>
        <v>0.001</v>
      </c>
      <c r="AO376" s="91">
        <v>5</v>
      </c>
      <c r="AP376" s="91">
        <v>6</v>
      </c>
      <c r="AQ376" s="91">
        <v>7</v>
      </c>
      <c r="AR376" s="91">
        <v>119.75</v>
      </c>
      <c r="AS376" s="91">
        <f t="shared" si="126"/>
        <v>2</v>
      </c>
      <c r="AT376" s="95" t="s">
        <v>216</v>
      </c>
      <c r="AU376" s="91">
        <f>AR376*0.08</f>
        <v>9.58</v>
      </c>
      <c r="AV376" s="91">
        <v>2</v>
      </c>
      <c r="AW376" s="91">
        <v>2</v>
      </c>
      <c r="AX376" s="91">
        <v>0</v>
      </c>
      <c r="AY376" s="91">
        <v>0</v>
      </c>
      <c r="AZ376" s="91">
        <f t="shared" si="127"/>
        <v>-2</v>
      </c>
      <c r="BA376" s="95" t="s">
        <v>217</v>
      </c>
      <c r="BB376" s="91">
        <f>AY376*0.05</f>
        <v>0</v>
      </c>
      <c r="BC376" s="91">
        <v>3</v>
      </c>
      <c r="BD376" s="91">
        <v>4</v>
      </c>
      <c r="BE376" s="91">
        <v>2</v>
      </c>
      <c r="BF376" s="91">
        <v>51.66</v>
      </c>
      <c r="BG376" s="91">
        <f t="shared" si="128"/>
        <v>-1</v>
      </c>
      <c r="BH376" s="95" t="s">
        <v>217</v>
      </c>
      <c r="BI376" s="91">
        <f>BF376*0.04</f>
        <v>2.0664</v>
      </c>
      <c r="BJ376" s="91">
        <f>BG376*1</f>
        <v>-1</v>
      </c>
      <c r="BK376" s="101">
        <f t="shared" si="129"/>
        <v>84</v>
      </c>
      <c r="BL376" s="91">
        <f>BJ376</f>
        <v>-1</v>
      </c>
    </row>
    <row r="377" s="159" customFormat="1" customHeight="1" spans="1:64">
      <c r="A377" s="91">
        <v>13308</v>
      </c>
      <c r="B377" s="91" t="s">
        <v>755</v>
      </c>
      <c r="C377" s="91">
        <v>511</v>
      </c>
      <c r="D377" s="91" t="s">
        <v>308</v>
      </c>
      <c r="E377" s="91" t="s">
        <v>756</v>
      </c>
      <c r="F377" s="91">
        <v>21</v>
      </c>
      <c r="G377" s="91">
        <v>25</v>
      </c>
      <c r="H377" s="91">
        <v>70</v>
      </c>
      <c r="I377" s="91">
        <v>1696.22</v>
      </c>
      <c r="J377" s="91">
        <f t="shared" si="121"/>
        <v>49</v>
      </c>
      <c r="K377" s="95" t="s">
        <v>216</v>
      </c>
      <c r="L377" s="91">
        <f>I377*0.06</f>
        <v>101.7732</v>
      </c>
      <c r="M377" s="91">
        <v>22</v>
      </c>
      <c r="N377" s="91">
        <v>26</v>
      </c>
      <c r="O377" s="91">
        <v>39</v>
      </c>
      <c r="P377" s="91">
        <v>1803.5</v>
      </c>
      <c r="Q377" s="91">
        <f t="shared" si="122"/>
        <v>17</v>
      </c>
      <c r="R377" s="95" t="s">
        <v>216</v>
      </c>
      <c r="S377" s="91">
        <f>P377*0.07</f>
        <v>126.245</v>
      </c>
      <c r="T377" s="91">
        <v>23</v>
      </c>
      <c r="U377" s="91">
        <v>28</v>
      </c>
      <c r="V377" s="91">
        <v>26</v>
      </c>
      <c r="W377" s="91">
        <v>2163.13</v>
      </c>
      <c r="X377" s="91">
        <f t="shared" si="123"/>
        <v>3</v>
      </c>
      <c r="Y377" s="95" t="s">
        <v>221</v>
      </c>
      <c r="Z377" s="91">
        <f>W377*0.05</f>
        <v>108.1565</v>
      </c>
      <c r="AA377" s="91">
        <v>7</v>
      </c>
      <c r="AB377" s="91">
        <v>8</v>
      </c>
      <c r="AC377" s="91">
        <v>7</v>
      </c>
      <c r="AD377" s="91">
        <v>254</v>
      </c>
      <c r="AE377" s="91">
        <f t="shared" si="124"/>
        <v>0</v>
      </c>
      <c r="AF377" s="95" t="s">
        <v>221</v>
      </c>
      <c r="AG377" s="91">
        <f>AD377*0.06</f>
        <v>15.24</v>
      </c>
      <c r="AH377" s="91">
        <v>7</v>
      </c>
      <c r="AI377" s="91">
        <v>8</v>
      </c>
      <c r="AJ377" s="91">
        <v>2</v>
      </c>
      <c r="AK377" s="91">
        <v>59.8</v>
      </c>
      <c r="AL377" s="91">
        <f t="shared" si="125"/>
        <v>-5</v>
      </c>
      <c r="AM377" s="95" t="s">
        <v>217</v>
      </c>
      <c r="AN377" s="91">
        <f>AK377*0.05</f>
        <v>2.99</v>
      </c>
      <c r="AO377" s="91">
        <v>7</v>
      </c>
      <c r="AP377" s="91">
        <v>8</v>
      </c>
      <c r="AQ377" s="91">
        <v>7</v>
      </c>
      <c r="AR377" s="91">
        <v>134.61</v>
      </c>
      <c r="AS377" s="91">
        <f t="shared" si="126"/>
        <v>0</v>
      </c>
      <c r="AT377" s="95" t="s">
        <v>221</v>
      </c>
      <c r="AU377" s="91">
        <f>AR377*0.06</f>
        <v>8.0766</v>
      </c>
      <c r="AV377" s="91">
        <v>3</v>
      </c>
      <c r="AW377" s="91">
        <v>4</v>
      </c>
      <c r="AX377" s="91">
        <v>0</v>
      </c>
      <c r="AY377" s="91">
        <v>0</v>
      </c>
      <c r="AZ377" s="91">
        <f t="shared" si="127"/>
        <v>-3</v>
      </c>
      <c r="BA377" s="95" t="s">
        <v>217</v>
      </c>
      <c r="BB377" s="91">
        <f>AY377*0.05</f>
        <v>0</v>
      </c>
      <c r="BC377" s="91">
        <v>6</v>
      </c>
      <c r="BD377" s="91">
        <v>7</v>
      </c>
      <c r="BE377" s="91">
        <v>15</v>
      </c>
      <c r="BF377" s="91">
        <v>406.4</v>
      </c>
      <c r="BG377" s="91">
        <f t="shared" si="128"/>
        <v>9</v>
      </c>
      <c r="BH377" s="95" t="s">
        <v>216</v>
      </c>
      <c r="BI377" s="91">
        <f>BF377*0.06</f>
        <v>24.384</v>
      </c>
      <c r="BJ377" s="91"/>
      <c r="BK377" s="101">
        <f t="shared" si="129"/>
        <v>387</v>
      </c>
      <c r="BL377" s="91"/>
    </row>
    <row r="378" s="159" customFormat="1" customHeight="1" spans="1:64">
      <c r="A378" s="91">
        <v>13268</v>
      </c>
      <c r="B378" s="91" t="s">
        <v>757</v>
      </c>
      <c r="C378" s="91">
        <v>399</v>
      </c>
      <c r="D378" s="91" t="s">
        <v>297</v>
      </c>
      <c r="E378" s="91" t="s">
        <v>758</v>
      </c>
      <c r="F378" s="91">
        <v>19</v>
      </c>
      <c r="G378" s="91">
        <v>21</v>
      </c>
      <c r="H378" s="91">
        <v>19</v>
      </c>
      <c r="I378" s="91">
        <v>467.75</v>
      </c>
      <c r="J378" s="91">
        <f t="shared" si="121"/>
        <v>0</v>
      </c>
      <c r="K378" s="95" t="s">
        <v>221</v>
      </c>
      <c r="L378" s="91">
        <f>I378*0.05</f>
        <v>23.3875</v>
      </c>
      <c r="M378" s="91">
        <v>14</v>
      </c>
      <c r="N378" s="91">
        <v>15</v>
      </c>
      <c r="O378" s="91">
        <v>13</v>
      </c>
      <c r="P378" s="91">
        <v>291.75</v>
      </c>
      <c r="Q378" s="91">
        <f t="shared" si="122"/>
        <v>-1</v>
      </c>
      <c r="R378" s="95" t="s">
        <v>217</v>
      </c>
      <c r="S378" s="91">
        <f>P378*0.05</f>
        <v>14.5875</v>
      </c>
      <c r="T378" s="91">
        <v>13</v>
      </c>
      <c r="U378" s="91">
        <v>16</v>
      </c>
      <c r="V378" s="91">
        <v>3</v>
      </c>
      <c r="W378" s="91">
        <v>100.81</v>
      </c>
      <c r="X378" s="91">
        <f t="shared" si="123"/>
        <v>-10</v>
      </c>
      <c r="Y378" s="95" t="s">
        <v>217</v>
      </c>
      <c r="Z378" s="91">
        <f>W378*0.04</f>
        <v>4.0324</v>
      </c>
      <c r="AA378" s="91">
        <v>5</v>
      </c>
      <c r="AB378" s="91">
        <v>7</v>
      </c>
      <c r="AC378" s="91">
        <v>13</v>
      </c>
      <c r="AD378" s="91">
        <v>422</v>
      </c>
      <c r="AE378" s="91">
        <f t="shared" si="124"/>
        <v>8</v>
      </c>
      <c r="AF378" s="95" t="s">
        <v>216</v>
      </c>
      <c r="AG378" s="91">
        <f>AD378*0.08</f>
        <v>33.76</v>
      </c>
      <c r="AH378" s="91">
        <v>5</v>
      </c>
      <c r="AI378" s="91">
        <v>5</v>
      </c>
      <c r="AJ378" s="91">
        <v>0</v>
      </c>
      <c r="AK378" s="91">
        <v>0</v>
      </c>
      <c r="AL378" s="91">
        <f t="shared" si="125"/>
        <v>-5</v>
      </c>
      <c r="AM378" s="95" t="s">
        <v>217</v>
      </c>
      <c r="AN378" s="91">
        <f>AK378*0.05</f>
        <v>0</v>
      </c>
      <c r="AO378" s="91">
        <v>4</v>
      </c>
      <c r="AP378" s="91">
        <v>4</v>
      </c>
      <c r="AQ378" s="91">
        <v>1</v>
      </c>
      <c r="AR378" s="91">
        <v>21</v>
      </c>
      <c r="AS378" s="91">
        <f t="shared" si="126"/>
        <v>-3</v>
      </c>
      <c r="AT378" s="95" t="s">
        <v>217</v>
      </c>
      <c r="AU378" s="91">
        <f>AR378*0.05</f>
        <v>1.05</v>
      </c>
      <c r="AV378" s="91">
        <v>1</v>
      </c>
      <c r="AW378" s="91">
        <v>1</v>
      </c>
      <c r="AX378" s="91">
        <v>0</v>
      </c>
      <c r="AY378" s="91">
        <v>0</v>
      </c>
      <c r="AZ378" s="91">
        <f t="shared" si="127"/>
        <v>-1</v>
      </c>
      <c r="BA378" s="95" t="s">
        <v>217</v>
      </c>
      <c r="BB378" s="91">
        <f>AY378*0.05</f>
        <v>0</v>
      </c>
      <c r="BC378" s="91">
        <v>4</v>
      </c>
      <c r="BD378" s="91">
        <v>4</v>
      </c>
      <c r="BE378" s="91">
        <v>5</v>
      </c>
      <c r="BF378" s="91">
        <v>140.65</v>
      </c>
      <c r="BG378" s="91">
        <f t="shared" si="128"/>
        <v>1</v>
      </c>
      <c r="BH378" s="95" t="s">
        <v>216</v>
      </c>
      <c r="BI378" s="91">
        <f>BF378*0.06</f>
        <v>8.439</v>
      </c>
      <c r="BJ378" s="91"/>
      <c r="BK378" s="101">
        <f t="shared" si="129"/>
        <v>85</v>
      </c>
      <c r="BL378" s="91"/>
    </row>
    <row r="379" s="159" customFormat="1" customHeight="1" spans="1:64">
      <c r="A379" s="91">
        <v>13262</v>
      </c>
      <c r="B379" s="91" t="s">
        <v>759</v>
      </c>
      <c r="C379" s="91">
        <v>355</v>
      </c>
      <c r="D379" s="91" t="s">
        <v>410</v>
      </c>
      <c r="E379" s="91" t="s">
        <v>634</v>
      </c>
      <c r="F379" s="91">
        <v>14</v>
      </c>
      <c r="G379" s="91">
        <v>20</v>
      </c>
      <c r="H379" s="91">
        <v>19</v>
      </c>
      <c r="I379" s="91">
        <v>473.84</v>
      </c>
      <c r="J379" s="91">
        <f t="shared" si="121"/>
        <v>5</v>
      </c>
      <c r="K379" s="95" t="s">
        <v>221</v>
      </c>
      <c r="L379" s="91">
        <f>I379*0.05</f>
        <v>23.692</v>
      </c>
      <c r="M379" s="91">
        <v>12</v>
      </c>
      <c r="N379" s="91">
        <v>13</v>
      </c>
      <c r="O379" s="91">
        <v>4</v>
      </c>
      <c r="P379" s="91">
        <v>106</v>
      </c>
      <c r="Q379" s="91">
        <f t="shared" si="122"/>
        <v>-8</v>
      </c>
      <c r="R379" s="95" t="s">
        <v>217</v>
      </c>
      <c r="S379" s="91">
        <f>P379*0.05</f>
        <v>5.3</v>
      </c>
      <c r="T379" s="91">
        <v>16</v>
      </c>
      <c r="U379" s="91">
        <v>22</v>
      </c>
      <c r="V379" s="91">
        <v>12</v>
      </c>
      <c r="W379" s="91">
        <v>856</v>
      </c>
      <c r="X379" s="91">
        <f t="shared" si="123"/>
        <v>-4</v>
      </c>
      <c r="Y379" s="95" t="s">
        <v>217</v>
      </c>
      <c r="Z379" s="91">
        <f>W379*0.04</f>
        <v>34.24</v>
      </c>
      <c r="AA379" s="91">
        <v>5</v>
      </c>
      <c r="AB379" s="91">
        <v>8</v>
      </c>
      <c r="AC379" s="91">
        <v>0</v>
      </c>
      <c r="AD379" s="91">
        <v>0</v>
      </c>
      <c r="AE379" s="91">
        <f t="shared" si="124"/>
        <v>-5</v>
      </c>
      <c r="AF379" s="95" t="s">
        <v>217</v>
      </c>
      <c r="AG379" s="91">
        <f t="shared" ref="AG379:AG389" si="134">AD379*0.05</f>
        <v>0</v>
      </c>
      <c r="AH379" s="91">
        <v>7</v>
      </c>
      <c r="AI379" s="91">
        <v>7</v>
      </c>
      <c r="AJ379" s="91">
        <v>0</v>
      </c>
      <c r="AK379" s="91">
        <v>0</v>
      </c>
      <c r="AL379" s="91">
        <f t="shared" si="125"/>
        <v>-7</v>
      </c>
      <c r="AM379" s="95" t="s">
        <v>217</v>
      </c>
      <c r="AN379" s="91">
        <f>AK379*0.05</f>
        <v>0</v>
      </c>
      <c r="AO379" s="91">
        <v>7</v>
      </c>
      <c r="AP379" s="91">
        <v>9</v>
      </c>
      <c r="AQ379" s="91">
        <v>5</v>
      </c>
      <c r="AR379" s="91">
        <v>90.38</v>
      </c>
      <c r="AS379" s="91">
        <f t="shared" si="126"/>
        <v>-2</v>
      </c>
      <c r="AT379" s="95" t="s">
        <v>217</v>
      </c>
      <c r="AU379" s="91">
        <f>AR379*0.05</f>
        <v>4.519</v>
      </c>
      <c r="AV379" s="91">
        <v>0</v>
      </c>
      <c r="AW379" s="91">
        <v>0</v>
      </c>
      <c r="AX379" s="91">
        <v>0</v>
      </c>
      <c r="AY379" s="91">
        <v>0</v>
      </c>
      <c r="AZ379" s="91">
        <f t="shared" si="127"/>
        <v>0</v>
      </c>
      <c r="BA379" s="95" t="s">
        <v>227</v>
      </c>
      <c r="BB379" s="91">
        <f>AY379*0.05</f>
        <v>0</v>
      </c>
      <c r="BC379" s="91">
        <v>5</v>
      </c>
      <c r="BD379" s="91">
        <v>2</v>
      </c>
      <c r="BE379" s="91">
        <v>3</v>
      </c>
      <c r="BF379" s="91">
        <v>97.7</v>
      </c>
      <c r="BG379" s="91">
        <f t="shared" si="128"/>
        <v>-2</v>
      </c>
      <c r="BH379" s="95" t="s">
        <v>216</v>
      </c>
      <c r="BI379" s="91">
        <f>BF379*0.06</f>
        <v>5.862</v>
      </c>
      <c r="BJ379" s="91"/>
      <c r="BK379" s="101">
        <f t="shared" si="129"/>
        <v>74</v>
      </c>
      <c r="BL379" s="91"/>
    </row>
    <row r="380" s="159" customFormat="1" customHeight="1" spans="1:64">
      <c r="A380" s="91">
        <v>1000451</v>
      </c>
      <c r="B380" s="91" t="s">
        <v>760</v>
      </c>
      <c r="C380" s="91">
        <v>742</v>
      </c>
      <c r="D380" s="91" t="s">
        <v>761</v>
      </c>
      <c r="E380" s="91" t="s">
        <v>220</v>
      </c>
      <c r="F380" s="91">
        <v>26</v>
      </c>
      <c r="G380" s="91">
        <v>31</v>
      </c>
      <c r="H380" s="91">
        <v>23</v>
      </c>
      <c r="I380" s="91">
        <v>675.76</v>
      </c>
      <c r="J380" s="91">
        <f t="shared" si="121"/>
        <v>-3</v>
      </c>
      <c r="K380" s="95" t="s">
        <v>217</v>
      </c>
      <c r="L380" s="91">
        <f>I380*0.04</f>
        <v>27.0304</v>
      </c>
      <c r="M380" s="91">
        <v>21</v>
      </c>
      <c r="N380" s="91">
        <v>25</v>
      </c>
      <c r="O380" s="91">
        <v>14</v>
      </c>
      <c r="P380" s="91">
        <v>343</v>
      </c>
      <c r="Q380" s="91">
        <f t="shared" si="122"/>
        <v>-7</v>
      </c>
      <c r="R380" s="95" t="s">
        <v>217</v>
      </c>
      <c r="S380" s="91">
        <f>P380*0.05</f>
        <v>17.15</v>
      </c>
      <c r="T380" s="91">
        <v>26</v>
      </c>
      <c r="U380" s="91">
        <v>31</v>
      </c>
      <c r="V380" s="91">
        <v>29</v>
      </c>
      <c r="W380" s="91">
        <v>3181.02</v>
      </c>
      <c r="X380" s="91">
        <f t="shared" si="123"/>
        <v>3</v>
      </c>
      <c r="Y380" s="95" t="s">
        <v>221</v>
      </c>
      <c r="Z380" s="91">
        <f>W380*0.05</f>
        <v>159.051</v>
      </c>
      <c r="AA380" s="91">
        <v>9</v>
      </c>
      <c r="AB380" s="91">
        <v>11</v>
      </c>
      <c r="AC380" s="91">
        <v>0</v>
      </c>
      <c r="AD380" s="91">
        <v>0</v>
      </c>
      <c r="AE380" s="91">
        <f t="shared" si="124"/>
        <v>-9</v>
      </c>
      <c r="AF380" s="95" t="s">
        <v>217</v>
      </c>
      <c r="AG380" s="91">
        <f t="shared" si="134"/>
        <v>0</v>
      </c>
      <c r="AH380" s="91">
        <v>9</v>
      </c>
      <c r="AI380" s="91">
        <v>10</v>
      </c>
      <c r="AJ380" s="91">
        <v>15</v>
      </c>
      <c r="AK380" s="91">
        <v>299</v>
      </c>
      <c r="AL380" s="91">
        <f t="shared" si="125"/>
        <v>6</v>
      </c>
      <c r="AM380" s="95" t="s">
        <v>216</v>
      </c>
      <c r="AN380" s="91">
        <f>AK380*0.07</f>
        <v>20.93</v>
      </c>
      <c r="AO380" s="91">
        <v>9</v>
      </c>
      <c r="AP380" s="91">
        <v>10</v>
      </c>
      <c r="AQ380" s="91">
        <v>4</v>
      </c>
      <c r="AR380" s="91">
        <v>72.65</v>
      </c>
      <c r="AS380" s="91">
        <f t="shared" si="126"/>
        <v>-5</v>
      </c>
      <c r="AT380" s="95" t="s">
        <v>217</v>
      </c>
      <c r="AU380" s="91">
        <f>AR380*0.05</f>
        <v>3.6325</v>
      </c>
      <c r="AV380" s="91">
        <v>4</v>
      </c>
      <c r="AW380" s="91">
        <v>4</v>
      </c>
      <c r="AX380" s="91">
        <v>0</v>
      </c>
      <c r="AY380" s="91">
        <v>0</v>
      </c>
      <c r="AZ380" s="91">
        <f t="shared" si="127"/>
        <v>-4</v>
      </c>
      <c r="BA380" s="95" t="s">
        <v>217</v>
      </c>
      <c r="BB380" s="91">
        <f>AY380*0.05</f>
        <v>0</v>
      </c>
      <c r="BC380" s="91">
        <v>7</v>
      </c>
      <c r="BD380" s="91">
        <v>7</v>
      </c>
      <c r="BE380" s="91">
        <v>8</v>
      </c>
      <c r="BF380" s="91">
        <v>216.9</v>
      </c>
      <c r="BG380" s="91">
        <f t="shared" si="128"/>
        <v>1</v>
      </c>
      <c r="BH380" s="95" t="s">
        <v>216</v>
      </c>
      <c r="BI380" s="91">
        <f>BF380*0.06</f>
        <v>13.014</v>
      </c>
      <c r="BJ380" s="91"/>
      <c r="BK380" s="101">
        <f t="shared" si="129"/>
        <v>241</v>
      </c>
      <c r="BL380" s="91"/>
    </row>
    <row r="381" s="159" customFormat="1" customHeight="1" spans="1:64">
      <c r="A381" s="91">
        <v>1000437</v>
      </c>
      <c r="B381" s="91" t="s">
        <v>762</v>
      </c>
      <c r="C381" s="91">
        <v>742</v>
      </c>
      <c r="D381" s="91" t="s">
        <v>761</v>
      </c>
      <c r="E381" s="91" t="s">
        <v>220</v>
      </c>
      <c r="F381" s="91">
        <v>25</v>
      </c>
      <c r="G381" s="91">
        <v>31</v>
      </c>
      <c r="H381" s="91">
        <v>9</v>
      </c>
      <c r="I381" s="91">
        <v>249.4</v>
      </c>
      <c r="J381" s="91">
        <f t="shared" si="121"/>
        <v>-16</v>
      </c>
      <c r="K381" s="95" t="s">
        <v>217</v>
      </c>
      <c r="L381" s="91">
        <f>I381*0.04</f>
        <v>9.976</v>
      </c>
      <c r="M381" s="91">
        <v>21</v>
      </c>
      <c r="N381" s="91">
        <v>25</v>
      </c>
      <c r="O381" s="91">
        <v>14</v>
      </c>
      <c r="P381" s="91">
        <v>359</v>
      </c>
      <c r="Q381" s="91">
        <f t="shared" si="122"/>
        <v>-7</v>
      </c>
      <c r="R381" s="95" t="s">
        <v>217</v>
      </c>
      <c r="S381" s="91">
        <f>P381*0.05</f>
        <v>17.95</v>
      </c>
      <c r="T381" s="91">
        <v>26</v>
      </c>
      <c r="U381" s="91">
        <v>31</v>
      </c>
      <c r="V381" s="91">
        <v>61</v>
      </c>
      <c r="W381" s="91">
        <v>2493.12</v>
      </c>
      <c r="X381" s="91">
        <f t="shared" si="123"/>
        <v>35</v>
      </c>
      <c r="Y381" s="95" t="s">
        <v>216</v>
      </c>
      <c r="Z381" s="91">
        <f>W381*0.06</f>
        <v>149.5872</v>
      </c>
      <c r="AA381" s="91">
        <v>9</v>
      </c>
      <c r="AB381" s="91">
        <v>11</v>
      </c>
      <c r="AC381" s="91">
        <v>7</v>
      </c>
      <c r="AD381" s="91">
        <v>215</v>
      </c>
      <c r="AE381" s="91">
        <f t="shared" si="124"/>
        <v>-2</v>
      </c>
      <c r="AF381" s="95" t="s">
        <v>217</v>
      </c>
      <c r="AG381" s="91">
        <f t="shared" si="134"/>
        <v>10.75</v>
      </c>
      <c r="AH381" s="91">
        <v>8</v>
      </c>
      <c r="AI381" s="91">
        <v>10</v>
      </c>
      <c r="AJ381" s="91">
        <v>2</v>
      </c>
      <c r="AK381" s="91">
        <v>59.8</v>
      </c>
      <c r="AL381" s="91">
        <f t="shared" si="125"/>
        <v>-6</v>
      </c>
      <c r="AM381" s="95" t="s">
        <v>217</v>
      </c>
      <c r="AN381" s="91">
        <f t="shared" ref="AN381:AN388" si="135">AK381*0.05</f>
        <v>2.99</v>
      </c>
      <c r="AO381" s="91">
        <v>9</v>
      </c>
      <c r="AP381" s="91">
        <v>10</v>
      </c>
      <c r="AQ381" s="91">
        <v>0</v>
      </c>
      <c r="AR381" s="91">
        <v>0</v>
      </c>
      <c r="AS381" s="91">
        <f t="shared" si="126"/>
        <v>-9</v>
      </c>
      <c r="AT381" s="95" t="s">
        <v>217</v>
      </c>
      <c r="AU381" s="91">
        <f>AR381*0.05</f>
        <v>0</v>
      </c>
      <c r="AV381" s="91">
        <v>3</v>
      </c>
      <c r="AW381" s="91">
        <v>4</v>
      </c>
      <c r="AX381" s="91">
        <v>2</v>
      </c>
      <c r="AY381" s="91">
        <v>0.16</v>
      </c>
      <c r="AZ381" s="91">
        <f t="shared" si="127"/>
        <v>-1</v>
      </c>
      <c r="BA381" s="95" t="s">
        <v>217</v>
      </c>
      <c r="BB381" s="91">
        <f>AY381*0.05</f>
        <v>0.008</v>
      </c>
      <c r="BC381" s="91">
        <v>6</v>
      </c>
      <c r="BD381" s="91">
        <v>7</v>
      </c>
      <c r="BE381" s="91">
        <v>0</v>
      </c>
      <c r="BF381" s="91">
        <v>0</v>
      </c>
      <c r="BG381" s="91">
        <f t="shared" si="128"/>
        <v>-6</v>
      </c>
      <c r="BH381" s="95" t="s">
        <v>217</v>
      </c>
      <c r="BI381" s="91">
        <f>BF381*0.04</f>
        <v>0</v>
      </c>
      <c r="BJ381" s="91">
        <f>BG381*1</f>
        <v>-6</v>
      </c>
      <c r="BK381" s="101">
        <f t="shared" si="129"/>
        <v>191</v>
      </c>
      <c r="BL381" s="91">
        <f>BJ381</f>
        <v>-6</v>
      </c>
    </row>
    <row r="382" s="159" customFormat="1" customHeight="1" spans="1:64">
      <c r="A382" s="91">
        <v>13265</v>
      </c>
      <c r="B382" s="91" t="s">
        <v>763</v>
      </c>
      <c r="C382" s="91">
        <v>102934</v>
      </c>
      <c r="D382" s="91" t="s">
        <v>260</v>
      </c>
      <c r="E382" s="91" t="s">
        <v>634</v>
      </c>
      <c r="F382" s="91">
        <v>24</v>
      </c>
      <c r="G382" s="91">
        <v>29</v>
      </c>
      <c r="H382" s="91">
        <v>34</v>
      </c>
      <c r="I382" s="91">
        <v>863.4</v>
      </c>
      <c r="J382" s="91">
        <f t="shared" ref="J382:J445" si="136">H382-F382</f>
        <v>10</v>
      </c>
      <c r="K382" s="95" t="s">
        <v>216</v>
      </c>
      <c r="L382" s="91">
        <f>I382*0.06</f>
        <v>51.804</v>
      </c>
      <c r="M382" s="91">
        <v>22</v>
      </c>
      <c r="N382" s="91">
        <v>26</v>
      </c>
      <c r="O382" s="91">
        <v>9</v>
      </c>
      <c r="P382" s="91">
        <v>226.74</v>
      </c>
      <c r="Q382" s="91">
        <f t="shared" ref="Q382:Q445" si="137">O382-M382</f>
        <v>-13</v>
      </c>
      <c r="R382" s="95" t="s">
        <v>217</v>
      </c>
      <c r="S382" s="91">
        <f>P382*0.05</f>
        <v>11.337</v>
      </c>
      <c r="T382" s="91">
        <v>30</v>
      </c>
      <c r="U382" s="91">
        <v>34</v>
      </c>
      <c r="V382" s="91">
        <v>13</v>
      </c>
      <c r="W382" s="91">
        <v>1027.04</v>
      </c>
      <c r="X382" s="91">
        <f t="shared" ref="X382:X445" si="138">V382-T382</f>
        <v>-17</v>
      </c>
      <c r="Y382" s="95" t="s">
        <v>217</v>
      </c>
      <c r="Z382" s="91">
        <f t="shared" ref="Z382:Z390" si="139">W382*0.04</f>
        <v>41.0816</v>
      </c>
      <c r="AA382" s="91">
        <v>8</v>
      </c>
      <c r="AB382" s="91">
        <v>9</v>
      </c>
      <c r="AC382" s="91">
        <v>0</v>
      </c>
      <c r="AD382" s="91">
        <v>0</v>
      </c>
      <c r="AE382" s="91">
        <f t="shared" ref="AE382:AE445" si="140">AC382-AA382</f>
        <v>-8</v>
      </c>
      <c r="AF382" s="95" t="s">
        <v>217</v>
      </c>
      <c r="AG382" s="91">
        <f t="shared" si="134"/>
        <v>0</v>
      </c>
      <c r="AH382" s="91">
        <v>8</v>
      </c>
      <c r="AI382" s="91">
        <v>10</v>
      </c>
      <c r="AJ382" s="91">
        <v>0</v>
      </c>
      <c r="AK382" s="91">
        <v>0</v>
      </c>
      <c r="AL382" s="91">
        <f t="shared" ref="AL382:AL445" si="141">AJ382-AH382</f>
        <v>-8</v>
      </c>
      <c r="AM382" s="95" t="s">
        <v>217</v>
      </c>
      <c r="AN382" s="91">
        <f t="shared" si="135"/>
        <v>0</v>
      </c>
      <c r="AO382" s="91">
        <v>8</v>
      </c>
      <c r="AP382" s="91">
        <v>9</v>
      </c>
      <c r="AQ382" s="91">
        <v>12</v>
      </c>
      <c r="AR382" s="91">
        <v>219.6</v>
      </c>
      <c r="AS382" s="91">
        <f t="shared" ref="AS382:AS445" si="142">AQ382-AO382</f>
        <v>4</v>
      </c>
      <c r="AT382" s="95" t="s">
        <v>216</v>
      </c>
      <c r="AU382" s="91">
        <f>AR382*0.08</f>
        <v>17.568</v>
      </c>
      <c r="AV382" s="91">
        <v>4</v>
      </c>
      <c r="AW382" s="91">
        <v>5</v>
      </c>
      <c r="AX382" s="91">
        <v>0</v>
      </c>
      <c r="AY382" s="91">
        <v>0</v>
      </c>
      <c r="AZ382" s="91">
        <f t="shared" ref="AZ382:AZ445" si="143">AX382-AV382</f>
        <v>-4</v>
      </c>
      <c r="BA382" s="95" t="s">
        <v>217</v>
      </c>
      <c r="BB382" s="91">
        <f>AY382*0.05</f>
        <v>0</v>
      </c>
      <c r="BC382" s="91">
        <v>6</v>
      </c>
      <c r="BD382" s="91">
        <v>7</v>
      </c>
      <c r="BE382" s="91">
        <v>9</v>
      </c>
      <c r="BF382" s="91">
        <v>210.5</v>
      </c>
      <c r="BG382" s="91">
        <f t="shared" ref="BG382:BG445" si="144">BE382-BC382</f>
        <v>3</v>
      </c>
      <c r="BH382" s="95" t="s">
        <v>216</v>
      </c>
      <c r="BI382" s="91">
        <f>BF382*0.06</f>
        <v>12.63</v>
      </c>
      <c r="BJ382" s="91"/>
      <c r="BK382" s="101">
        <f t="shared" ref="BK382:BK445" si="145">ROUND(L382+S382+Z382+AG382+AN382+AU382+BB382+BI382,0)</f>
        <v>134</v>
      </c>
      <c r="BL382" s="91"/>
    </row>
    <row r="383" s="159" customFormat="1" customHeight="1" spans="1:64">
      <c r="A383" s="91">
        <v>13186</v>
      </c>
      <c r="B383" s="91" t="s">
        <v>764</v>
      </c>
      <c r="C383" s="91">
        <v>108277</v>
      </c>
      <c r="D383" s="91" t="s">
        <v>590</v>
      </c>
      <c r="E383" s="91" t="s">
        <v>634</v>
      </c>
      <c r="F383" s="91">
        <v>19</v>
      </c>
      <c r="G383" s="91">
        <v>22</v>
      </c>
      <c r="H383" s="91">
        <v>27</v>
      </c>
      <c r="I383" s="91">
        <v>652.32</v>
      </c>
      <c r="J383" s="91">
        <f t="shared" si="136"/>
        <v>8</v>
      </c>
      <c r="K383" s="95" t="s">
        <v>216</v>
      </c>
      <c r="L383" s="91">
        <f>I383*0.06</f>
        <v>39.1392</v>
      </c>
      <c r="M383" s="91">
        <v>8</v>
      </c>
      <c r="N383" s="91">
        <v>10</v>
      </c>
      <c r="O383" s="91">
        <v>18</v>
      </c>
      <c r="P383" s="91">
        <v>401.85</v>
      </c>
      <c r="Q383" s="91">
        <f t="shared" si="137"/>
        <v>10</v>
      </c>
      <c r="R383" s="95" t="s">
        <v>216</v>
      </c>
      <c r="S383" s="91">
        <f>P383*0.07</f>
        <v>28.1295</v>
      </c>
      <c r="T383" s="91">
        <v>11</v>
      </c>
      <c r="U383" s="91">
        <v>13</v>
      </c>
      <c r="V383" s="91">
        <v>10</v>
      </c>
      <c r="W383" s="91">
        <v>938.04</v>
      </c>
      <c r="X383" s="91">
        <f t="shared" si="138"/>
        <v>-1</v>
      </c>
      <c r="Y383" s="95" t="s">
        <v>217</v>
      </c>
      <c r="Z383" s="91">
        <f t="shared" si="139"/>
        <v>37.5216</v>
      </c>
      <c r="AA383" s="91">
        <v>5</v>
      </c>
      <c r="AB383" s="91">
        <v>6</v>
      </c>
      <c r="AC383" s="91">
        <v>1</v>
      </c>
      <c r="AD383" s="91">
        <v>39</v>
      </c>
      <c r="AE383" s="91">
        <f t="shared" si="140"/>
        <v>-4</v>
      </c>
      <c r="AF383" s="95" t="s">
        <v>217</v>
      </c>
      <c r="AG383" s="91">
        <f t="shared" si="134"/>
        <v>1.95</v>
      </c>
      <c r="AH383" s="91">
        <v>6</v>
      </c>
      <c r="AI383" s="91">
        <v>7</v>
      </c>
      <c r="AJ383" s="91">
        <v>4</v>
      </c>
      <c r="AK383" s="91">
        <v>89.7</v>
      </c>
      <c r="AL383" s="91">
        <f t="shared" si="141"/>
        <v>-2</v>
      </c>
      <c r="AM383" s="95" t="s">
        <v>217</v>
      </c>
      <c r="AN383" s="91">
        <f t="shared" si="135"/>
        <v>4.485</v>
      </c>
      <c r="AO383" s="91">
        <v>7</v>
      </c>
      <c r="AP383" s="91">
        <v>9</v>
      </c>
      <c r="AQ383" s="91">
        <v>7</v>
      </c>
      <c r="AR383" s="91">
        <v>112.94</v>
      </c>
      <c r="AS383" s="91">
        <f t="shared" si="142"/>
        <v>0</v>
      </c>
      <c r="AT383" s="95" t="s">
        <v>221</v>
      </c>
      <c r="AU383" s="91">
        <f>AR383*0.06</f>
        <v>6.7764</v>
      </c>
      <c r="AV383" s="91">
        <v>2</v>
      </c>
      <c r="AW383" s="91">
        <v>2</v>
      </c>
      <c r="AX383" s="91">
        <v>3</v>
      </c>
      <c r="AY383" s="91">
        <v>276</v>
      </c>
      <c r="AZ383" s="91">
        <f t="shared" si="143"/>
        <v>1</v>
      </c>
      <c r="BA383" s="95" t="s">
        <v>216</v>
      </c>
      <c r="BB383" s="91">
        <f>AY383*0.07</f>
        <v>19.32</v>
      </c>
      <c r="BC383" s="91">
        <v>4</v>
      </c>
      <c r="BD383" s="91">
        <v>5</v>
      </c>
      <c r="BE383" s="91">
        <v>6</v>
      </c>
      <c r="BF383" s="91">
        <v>156.2</v>
      </c>
      <c r="BG383" s="91">
        <f t="shared" si="144"/>
        <v>2</v>
      </c>
      <c r="BH383" s="95" t="s">
        <v>216</v>
      </c>
      <c r="BI383" s="91">
        <f>BF383*0.06</f>
        <v>9.372</v>
      </c>
      <c r="BJ383" s="91"/>
      <c r="BK383" s="101">
        <f t="shared" si="145"/>
        <v>147</v>
      </c>
      <c r="BL383" s="91"/>
    </row>
    <row r="384" s="159" customFormat="1" customHeight="1" spans="1:64">
      <c r="A384" s="91">
        <v>13923</v>
      </c>
      <c r="B384" s="91" t="s">
        <v>765</v>
      </c>
      <c r="C384" s="91">
        <v>113025</v>
      </c>
      <c r="D384" s="91" t="s">
        <v>583</v>
      </c>
      <c r="E384" s="91" t="s">
        <v>388</v>
      </c>
      <c r="F384" s="91">
        <v>14</v>
      </c>
      <c r="G384" s="91">
        <v>17</v>
      </c>
      <c r="H384" s="91">
        <v>14</v>
      </c>
      <c r="I384" s="91">
        <v>341.7</v>
      </c>
      <c r="J384" s="91">
        <f t="shared" si="136"/>
        <v>0</v>
      </c>
      <c r="K384" s="95" t="s">
        <v>221</v>
      </c>
      <c r="L384" s="91">
        <f>I384*0.05</f>
        <v>17.085</v>
      </c>
      <c r="M384" s="91">
        <v>11</v>
      </c>
      <c r="N384" s="91">
        <v>13</v>
      </c>
      <c r="O384" s="91">
        <v>16</v>
      </c>
      <c r="P384" s="91">
        <v>352.57</v>
      </c>
      <c r="Q384" s="91">
        <f t="shared" si="137"/>
        <v>5</v>
      </c>
      <c r="R384" s="95" t="s">
        <v>216</v>
      </c>
      <c r="S384" s="91">
        <f>P384*0.07</f>
        <v>24.6799</v>
      </c>
      <c r="T384" s="91">
        <v>16</v>
      </c>
      <c r="U384" s="91">
        <v>20</v>
      </c>
      <c r="V384" s="91">
        <v>14</v>
      </c>
      <c r="W384" s="91">
        <v>1328.93</v>
      </c>
      <c r="X384" s="91">
        <f t="shared" si="138"/>
        <v>-2</v>
      </c>
      <c r="Y384" s="95" t="s">
        <v>217</v>
      </c>
      <c r="Z384" s="91">
        <f t="shared" si="139"/>
        <v>53.1572</v>
      </c>
      <c r="AA384" s="91">
        <v>4</v>
      </c>
      <c r="AB384" s="91">
        <v>5</v>
      </c>
      <c r="AC384" s="91">
        <v>2</v>
      </c>
      <c r="AD384" s="91">
        <v>78</v>
      </c>
      <c r="AE384" s="91">
        <f t="shared" si="140"/>
        <v>-2</v>
      </c>
      <c r="AF384" s="95" t="s">
        <v>217</v>
      </c>
      <c r="AG384" s="91">
        <f t="shared" si="134"/>
        <v>3.9</v>
      </c>
      <c r="AH384" s="91">
        <v>4</v>
      </c>
      <c r="AI384" s="91">
        <v>5</v>
      </c>
      <c r="AJ384" s="91">
        <v>0</v>
      </c>
      <c r="AK384" s="91">
        <v>0</v>
      </c>
      <c r="AL384" s="91">
        <f t="shared" si="141"/>
        <v>-4</v>
      </c>
      <c r="AM384" s="95" t="s">
        <v>217</v>
      </c>
      <c r="AN384" s="91">
        <f t="shared" si="135"/>
        <v>0</v>
      </c>
      <c r="AO384" s="91">
        <v>7</v>
      </c>
      <c r="AP384" s="91">
        <v>9</v>
      </c>
      <c r="AQ384" s="91">
        <v>5</v>
      </c>
      <c r="AR384" s="91">
        <v>84</v>
      </c>
      <c r="AS384" s="91">
        <f t="shared" si="142"/>
        <v>-2</v>
      </c>
      <c r="AT384" s="95" t="s">
        <v>217</v>
      </c>
      <c r="AU384" s="91">
        <f>AR384*0.05</f>
        <v>4.2</v>
      </c>
      <c r="AV384" s="91">
        <v>1</v>
      </c>
      <c r="AW384" s="91">
        <v>1</v>
      </c>
      <c r="AX384" s="91">
        <v>0</v>
      </c>
      <c r="AY384" s="91">
        <v>0</v>
      </c>
      <c r="AZ384" s="91">
        <f t="shared" si="143"/>
        <v>-1</v>
      </c>
      <c r="BA384" s="95" t="s">
        <v>217</v>
      </c>
      <c r="BB384" s="91">
        <f t="shared" ref="BB384:BB389" si="146">AY384*0.05</f>
        <v>0</v>
      </c>
      <c r="BC384" s="91">
        <v>3</v>
      </c>
      <c r="BD384" s="91">
        <v>4</v>
      </c>
      <c r="BE384" s="91">
        <v>1</v>
      </c>
      <c r="BF384" s="91">
        <v>22.35</v>
      </c>
      <c r="BG384" s="91">
        <f t="shared" si="144"/>
        <v>-2</v>
      </c>
      <c r="BH384" s="95" t="s">
        <v>217</v>
      </c>
      <c r="BI384" s="91">
        <f>BF384*0.04</f>
        <v>0.894</v>
      </c>
      <c r="BJ384" s="91">
        <f>BG384*1</f>
        <v>-2</v>
      </c>
      <c r="BK384" s="101">
        <f t="shared" si="145"/>
        <v>104</v>
      </c>
      <c r="BL384" s="91">
        <f>BJ384</f>
        <v>-2</v>
      </c>
    </row>
    <row r="385" s="159" customFormat="1" customHeight="1" spans="1:64">
      <c r="A385" s="91">
        <v>13932</v>
      </c>
      <c r="B385" s="91" t="s">
        <v>766</v>
      </c>
      <c r="C385" s="91">
        <v>377</v>
      </c>
      <c r="D385" s="91" t="s">
        <v>433</v>
      </c>
      <c r="E385" s="91" t="s">
        <v>767</v>
      </c>
      <c r="F385" s="91">
        <v>24</v>
      </c>
      <c r="G385" s="91">
        <v>28</v>
      </c>
      <c r="H385" s="91">
        <v>5</v>
      </c>
      <c r="I385" s="91">
        <v>136</v>
      </c>
      <c r="J385" s="91">
        <f t="shared" si="136"/>
        <v>-19</v>
      </c>
      <c r="K385" s="95" t="s">
        <v>217</v>
      </c>
      <c r="L385" s="91">
        <f>I385*0.04</f>
        <v>5.44</v>
      </c>
      <c r="M385" s="91">
        <v>22</v>
      </c>
      <c r="N385" s="91">
        <v>26</v>
      </c>
      <c r="O385" s="91">
        <v>10</v>
      </c>
      <c r="P385" s="91">
        <v>271.8</v>
      </c>
      <c r="Q385" s="91">
        <f t="shared" si="137"/>
        <v>-12</v>
      </c>
      <c r="R385" s="95" t="s">
        <v>217</v>
      </c>
      <c r="S385" s="91">
        <f>P385*0.05</f>
        <v>13.59</v>
      </c>
      <c r="T385" s="91">
        <v>46</v>
      </c>
      <c r="U385" s="91">
        <v>55</v>
      </c>
      <c r="V385" s="91">
        <v>0</v>
      </c>
      <c r="W385" s="91">
        <v>0</v>
      </c>
      <c r="X385" s="91">
        <f t="shared" si="138"/>
        <v>-46</v>
      </c>
      <c r="Y385" s="95" t="s">
        <v>217</v>
      </c>
      <c r="Z385" s="91">
        <f t="shared" si="139"/>
        <v>0</v>
      </c>
      <c r="AA385" s="91">
        <v>10</v>
      </c>
      <c r="AB385" s="91">
        <v>12</v>
      </c>
      <c r="AC385" s="91">
        <v>0</v>
      </c>
      <c r="AD385" s="91">
        <v>0</v>
      </c>
      <c r="AE385" s="91">
        <f t="shared" si="140"/>
        <v>-10</v>
      </c>
      <c r="AF385" s="95" t="s">
        <v>217</v>
      </c>
      <c r="AG385" s="91">
        <f t="shared" si="134"/>
        <v>0</v>
      </c>
      <c r="AH385" s="91">
        <v>9</v>
      </c>
      <c r="AI385" s="91">
        <v>11</v>
      </c>
      <c r="AJ385" s="91">
        <v>0</v>
      </c>
      <c r="AK385" s="91">
        <v>0</v>
      </c>
      <c r="AL385" s="91">
        <f t="shared" si="141"/>
        <v>-9</v>
      </c>
      <c r="AM385" s="95" t="s">
        <v>217</v>
      </c>
      <c r="AN385" s="91">
        <f t="shared" si="135"/>
        <v>0</v>
      </c>
      <c r="AO385" s="91">
        <v>9</v>
      </c>
      <c r="AP385" s="91">
        <v>10</v>
      </c>
      <c r="AQ385" s="91">
        <v>4</v>
      </c>
      <c r="AR385" s="91">
        <v>80.85</v>
      </c>
      <c r="AS385" s="91">
        <f t="shared" si="142"/>
        <v>-5</v>
      </c>
      <c r="AT385" s="95" t="s">
        <v>217</v>
      </c>
      <c r="AU385" s="91">
        <f>AR385*0.05</f>
        <v>4.0425</v>
      </c>
      <c r="AV385" s="91">
        <v>3</v>
      </c>
      <c r="AW385" s="91">
        <v>4</v>
      </c>
      <c r="AX385" s="91">
        <v>0</v>
      </c>
      <c r="AY385" s="91">
        <v>0</v>
      </c>
      <c r="AZ385" s="91">
        <f t="shared" si="143"/>
        <v>-3</v>
      </c>
      <c r="BA385" s="95" t="s">
        <v>217</v>
      </c>
      <c r="BB385" s="91">
        <f t="shared" si="146"/>
        <v>0</v>
      </c>
      <c r="BC385" s="91">
        <v>6</v>
      </c>
      <c r="BD385" s="91">
        <v>7</v>
      </c>
      <c r="BE385" s="91">
        <v>1</v>
      </c>
      <c r="BF385" s="91">
        <v>34</v>
      </c>
      <c r="BG385" s="91">
        <f t="shared" si="144"/>
        <v>-5</v>
      </c>
      <c r="BH385" s="95" t="s">
        <v>217</v>
      </c>
      <c r="BI385" s="91">
        <f>BF385*0.04</f>
        <v>1.36</v>
      </c>
      <c r="BJ385" s="91">
        <f>BG385*1</f>
        <v>-5</v>
      </c>
      <c r="BK385" s="101">
        <f t="shared" si="145"/>
        <v>24</v>
      </c>
      <c r="BL385" s="91">
        <f>BJ385</f>
        <v>-5</v>
      </c>
    </row>
    <row r="386" s="159" customFormat="1" customHeight="1" spans="1:64">
      <c r="A386" s="91">
        <v>13934</v>
      </c>
      <c r="B386" s="91" t="s">
        <v>768</v>
      </c>
      <c r="C386" s="91">
        <v>52</v>
      </c>
      <c r="D386" s="91" t="s">
        <v>688</v>
      </c>
      <c r="E386" s="91" t="s">
        <v>220</v>
      </c>
      <c r="F386" s="91">
        <v>6</v>
      </c>
      <c r="G386" s="91">
        <v>7</v>
      </c>
      <c r="H386" s="91">
        <v>30</v>
      </c>
      <c r="I386" s="91">
        <v>782.44</v>
      </c>
      <c r="J386" s="91">
        <f t="shared" si="136"/>
        <v>24</v>
      </c>
      <c r="K386" s="95" t="s">
        <v>216</v>
      </c>
      <c r="L386" s="91">
        <f>I386*0.06</f>
        <v>46.9464</v>
      </c>
      <c r="M386" s="91">
        <v>4</v>
      </c>
      <c r="N386" s="91">
        <v>6</v>
      </c>
      <c r="O386" s="91">
        <v>6</v>
      </c>
      <c r="P386" s="91">
        <v>192</v>
      </c>
      <c r="Q386" s="91">
        <f t="shared" si="137"/>
        <v>2</v>
      </c>
      <c r="R386" s="95" t="s">
        <v>216</v>
      </c>
      <c r="S386" s="91">
        <f>P386*0.07</f>
        <v>13.44</v>
      </c>
      <c r="T386" s="91">
        <v>5</v>
      </c>
      <c r="U386" s="91">
        <v>6</v>
      </c>
      <c r="V386" s="91">
        <v>3</v>
      </c>
      <c r="W386" s="91">
        <v>290</v>
      </c>
      <c r="X386" s="91">
        <f t="shared" si="138"/>
        <v>-2</v>
      </c>
      <c r="Y386" s="95" t="s">
        <v>217</v>
      </c>
      <c r="Z386" s="91">
        <f t="shared" si="139"/>
        <v>11.6</v>
      </c>
      <c r="AA386" s="91">
        <v>2</v>
      </c>
      <c r="AB386" s="91">
        <v>3</v>
      </c>
      <c r="AC386" s="91">
        <v>1</v>
      </c>
      <c r="AD386" s="91">
        <v>38</v>
      </c>
      <c r="AE386" s="91">
        <f t="shared" si="140"/>
        <v>-1</v>
      </c>
      <c r="AF386" s="95" t="s">
        <v>217</v>
      </c>
      <c r="AG386" s="91">
        <f t="shared" si="134"/>
        <v>1.9</v>
      </c>
      <c r="AH386" s="91">
        <v>3</v>
      </c>
      <c r="AI386" s="91">
        <v>3</v>
      </c>
      <c r="AJ386" s="91">
        <v>0</v>
      </c>
      <c r="AK386" s="91">
        <v>0</v>
      </c>
      <c r="AL386" s="91">
        <f t="shared" si="141"/>
        <v>-3</v>
      </c>
      <c r="AM386" s="95" t="s">
        <v>217</v>
      </c>
      <c r="AN386" s="91">
        <f t="shared" si="135"/>
        <v>0</v>
      </c>
      <c r="AO386" s="91">
        <v>2</v>
      </c>
      <c r="AP386" s="91">
        <v>4</v>
      </c>
      <c r="AQ386" s="91">
        <v>2</v>
      </c>
      <c r="AR386" s="91">
        <v>38.85</v>
      </c>
      <c r="AS386" s="91">
        <f t="shared" si="142"/>
        <v>0</v>
      </c>
      <c r="AT386" s="95" t="s">
        <v>221</v>
      </c>
      <c r="AU386" s="91">
        <f>AR386*0.06</f>
        <v>2.331</v>
      </c>
      <c r="AV386" s="91">
        <v>2</v>
      </c>
      <c r="AW386" s="91">
        <v>2</v>
      </c>
      <c r="AX386" s="91">
        <v>1</v>
      </c>
      <c r="AY386" s="91">
        <v>78</v>
      </c>
      <c r="AZ386" s="91">
        <f t="shared" si="143"/>
        <v>-1</v>
      </c>
      <c r="BA386" s="95" t="s">
        <v>217</v>
      </c>
      <c r="BB386" s="91">
        <f t="shared" si="146"/>
        <v>3.9</v>
      </c>
      <c r="BC386" s="91">
        <v>2</v>
      </c>
      <c r="BD386" s="91">
        <v>2</v>
      </c>
      <c r="BE386" s="91">
        <v>2</v>
      </c>
      <c r="BF386" s="91">
        <v>59.6</v>
      </c>
      <c r="BG386" s="91">
        <f t="shared" si="144"/>
        <v>0</v>
      </c>
      <c r="BH386" s="95" t="s">
        <v>216</v>
      </c>
      <c r="BI386" s="91">
        <f>BF386*0.06</f>
        <v>3.576</v>
      </c>
      <c r="BJ386" s="91"/>
      <c r="BK386" s="101">
        <f t="shared" si="145"/>
        <v>84</v>
      </c>
      <c r="BL386" s="91"/>
    </row>
    <row r="387" s="159" customFormat="1" customHeight="1" spans="1:64">
      <c r="A387" s="91">
        <v>13931</v>
      </c>
      <c r="B387" s="91" t="s">
        <v>769</v>
      </c>
      <c r="C387" s="91">
        <v>585</v>
      </c>
      <c r="D387" s="91" t="s">
        <v>323</v>
      </c>
      <c r="E387" s="91" t="s">
        <v>241</v>
      </c>
      <c r="F387" s="91">
        <v>27</v>
      </c>
      <c r="G387" s="91">
        <v>33</v>
      </c>
      <c r="H387" s="91">
        <v>23</v>
      </c>
      <c r="I387" s="91">
        <v>567.35</v>
      </c>
      <c r="J387" s="91">
        <f t="shared" si="136"/>
        <v>-4</v>
      </c>
      <c r="K387" s="95" t="s">
        <v>217</v>
      </c>
      <c r="L387" s="91">
        <f>I387*0.04</f>
        <v>22.694</v>
      </c>
      <c r="M387" s="91">
        <v>24</v>
      </c>
      <c r="N387" s="91">
        <v>28</v>
      </c>
      <c r="O387" s="91">
        <v>4</v>
      </c>
      <c r="P387" s="91">
        <v>318</v>
      </c>
      <c r="Q387" s="91">
        <f t="shared" si="137"/>
        <v>-20</v>
      </c>
      <c r="R387" s="95" t="s">
        <v>217</v>
      </c>
      <c r="S387" s="91">
        <f>P387*0.05</f>
        <v>15.9</v>
      </c>
      <c r="T387" s="91">
        <v>26</v>
      </c>
      <c r="U387" s="91">
        <v>31</v>
      </c>
      <c r="V387" s="91">
        <v>7</v>
      </c>
      <c r="W387" s="91">
        <v>358.9</v>
      </c>
      <c r="X387" s="91">
        <f t="shared" si="138"/>
        <v>-19</v>
      </c>
      <c r="Y387" s="95" t="s">
        <v>217</v>
      </c>
      <c r="Z387" s="91">
        <f t="shared" si="139"/>
        <v>14.356</v>
      </c>
      <c r="AA387" s="91">
        <v>6</v>
      </c>
      <c r="AB387" s="91">
        <v>8</v>
      </c>
      <c r="AC387" s="91">
        <v>0</v>
      </c>
      <c r="AD387" s="91">
        <v>0</v>
      </c>
      <c r="AE387" s="91">
        <f t="shared" si="140"/>
        <v>-6</v>
      </c>
      <c r="AF387" s="95" t="s">
        <v>217</v>
      </c>
      <c r="AG387" s="91">
        <f t="shared" si="134"/>
        <v>0</v>
      </c>
      <c r="AH387" s="91">
        <v>6</v>
      </c>
      <c r="AI387" s="91">
        <v>7</v>
      </c>
      <c r="AJ387" s="91">
        <v>0</v>
      </c>
      <c r="AK387" s="91">
        <v>0</v>
      </c>
      <c r="AL387" s="91">
        <f t="shared" si="141"/>
        <v>-6</v>
      </c>
      <c r="AM387" s="95" t="s">
        <v>217</v>
      </c>
      <c r="AN387" s="91">
        <f t="shared" si="135"/>
        <v>0</v>
      </c>
      <c r="AO387" s="91">
        <v>7</v>
      </c>
      <c r="AP387" s="91">
        <v>8</v>
      </c>
      <c r="AQ387" s="91">
        <v>4</v>
      </c>
      <c r="AR387" s="91">
        <v>81</v>
      </c>
      <c r="AS387" s="91">
        <f t="shared" si="142"/>
        <v>-3</v>
      </c>
      <c r="AT387" s="95" t="s">
        <v>217</v>
      </c>
      <c r="AU387" s="91">
        <f>AR387*0.05</f>
        <v>4.05</v>
      </c>
      <c r="AV387" s="91">
        <v>2</v>
      </c>
      <c r="AW387" s="91">
        <v>3</v>
      </c>
      <c r="AX387" s="91">
        <v>0</v>
      </c>
      <c r="AY387" s="91">
        <v>0</v>
      </c>
      <c r="AZ387" s="91">
        <f t="shared" si="143"/>
        <v>-2</v>
      </c>
      <c r="BA387" s="95" t="s">
        <v>217</v>
      </c>
      <c r="BB387" s="91">
        <f t="shared" si="146"/>
        <v>0</v>
      </c>
      <c r="BC387" s="91">
        <v>4</v>
      </c>
      <c r="BD387" s="91">
        <v>5</v>
      </c>
      <c r="BE387" s="91">
        <v>2</v>
      </c>
      <c r="BF387" s="91">
        <v>65.8</v>
      </c>
      <c r="BG387" s="91">
        <f t="shared" si="144"/>
        <v>-2</v>
      </c>
      <c r="BH387" s="95" t="s">
        <v>217</v>
      </c>
      <c r="BI387" s="91">
        <f>BF387*0.04</f>
        <v>2.632</v>
      </c>
      <c r="BJ387" s="91">
        <f>BG387*1</f>
        <v>-2</v>
      </c>
      <c r="BK387" s="101">
        <f t="shared" si="145"/>
        <v>60</v>
      </c>
      <c r="BL387" s="91">
        <f>BJ387</f>
        <v>-2</v>
      </c>
    </row>
    <row r="388" s="159" customFormat="1" customHeight="1" spans="1:64">
      <c r="A388" s="91">
        <v>13942</v>
      </c>
      <c r="B388" s="91" t="s">
        <v>770</v>
      </c>
      <c r="C388" s="91">
        <v>385</v>
      </c>
      <c r="D388" s="91" t="s">
        <v>367</v>
      </c>
      <c r="E388" s="91" t="s">
        <v>220</v>
      </c>
      <c r="F388" s="91">
        <v>24</v>
      </c>
      <c r="G388" s="91">
        <v>28</v>
      </c>
      <c r="H388" s="91">
        <v>35</v>
      </c>
      <c r="I388" s="91">
        <v>980.2</v>
      </c>
      <c r="J388" s="91">
        <f t="shared" si="136"/>
        <v>11</v>
      </c>
      <c r="K388" s="95" t="s">
        <v>216</v>
      </c>
      <c r="L388" s="91">
        <f t="shared" ref="L388:L396" si="147">I388*0.06</f>
        <v>58.812</v>
      </c>
      <c r="M388" s="91">
        <v>25</v>
      </c>
      <c r="N388" s="91">
        <v>31</v>
      </c>
      <c r="O388" s="91">
        <v>9</v>
      </c>
      <c r="P388" s="91">
        <v>236.15</v>
      </c>
      <c r="Q388" s="91">
        <f t="shared" si="137"/>
        <v>-16</v>
      </c>
      <c r="R388" s="95" t="s">
        <v>217</v>
      </c>
      <c r="S388" s="91">
        <f>P388*0.05</f>
        <v>11.8075</v>
      </c>
      <c r="T388" s="91">
        <v>38</v>
      </c>
      <c r="U388" s="91">
        <v>46</v>
      </c>
      <c r="V388" s="91">
        <v>26</v>
      </c>
      <c r="W388" s="91">
        <v>2211.56</v>
      </c>
      <c r="X388" s="91">
        <f t="shared" si="138"/>
        <v>-12</v>
      </c>
      <c r="Y388" s="95" t="s">
        <v>217</v>
      </c>
      <c r="Z388" s="91">
        <f t="shared" si="139"/>
        <v>88.4624</v>
      </c>
      <c r="AA388" s="91">
        <v>12</v>
      </c>
      <c r="AB388" s="91">
        <v>13</v>
      </c>
      <c r="AC388" s="91">
        <v>8</v>
      </c>
      <c r="AD388" s="91">
        <v>297</v>
      </c>
      <c r="AE388" s="91">
        <f t="shared" si="140"/>
        <v>-4</v>
      </c>
      <c r="AF388" s="95" t="s">
        <v>217</v>
      </c>
      <c r="AG388" s="91">
        <f t="shared" si="134"/>
        <v>14.85</v>
      </c>
      <c r="AH388" s="91">
        <v>10</v>
      </c>
      <c r="AI388" s="91">
        <v>13</v>
      </c>
      <c r="AJ388" s="91">
        <v>0</v>
      </c>
      <c r="AK388" s="91">
        <v>0</v>
      </c>
      <c r="AL388" s="91">
        <f t="shared" si="141"/>
        <v>-10</v>
      </c>
      <c r="AM388" s="95" t="s">
        <v>217</v>
      </c>
      <c r="AN388" s="91">
        <f t="shared" si="135"/>
        <v>0</v>
      </c>
      <c r="AO388" s="91">
        <v>10</v>
      </c>
      <c r="AP388" s="91">
        <v>11</v>
      </c>
      <c r="AQ388" s="91">
        <v>8</v>
      </c>
      <c r="AR388" s="91">
        <v>145.38</v>
      </c>
      <c r="AS388" s="91">
        <f t="shared" si="142"/>
        <v>-2</v>
      </c>
      <c r="AT388" s="95" t="s">
        <v>217</v>
      </c>
      <c r="AU388" s="91">
        <f>AR388*0.05</f>
        <v>7.269</v>
      </c>
      <c r="AV388" s="91">
        <v>5</v>
      </c>
      <c r="AW388" s="91">
        <v>5</v>
      </c>
      <c r="AX388" s="91">
        <v>0</v>
      </c>
      <c r="AY388" s="91">
        <v>0</v>
      </c>
      <c r="AZ388" s="91">
        <f t="shared" si="143"/>
        <v>-5</v>
      </c>
      <c r="BA388" s="95" t="s">
        <v>217</v>
      </c>
      <c r="BB388" s="91">
        <f t="shared" si="146"/>
        <v>0</v>
      </c>
      <c r="BC388" s="91">
        <v>6</v>
      </c>
      <c r="BD388" s="91">
        <v>8</v>
      </c>
      <c r="BE388" s="91">
        <v>4</v>
      </c>
      <c r="BF388" s="91">
        <v>126.8</v>
      </c>
      <c r="BG388" s="91">
        <f t="shared" si="144"/>
        <v>-2</v>
      </c>
      <c r="BH388" s="95" t="s">
        <v>217</v>
      </c>
      <c r="BI388" s="91">
        <f>BF388*0.04</f>
        <v>5.072</v>
      </c>
      <c r="BJ388" s="91">
        <f>BG388*1</f>
        <v>-2</v>
      </c>
      <c r="BK388" s="101">
        <f t="shared" si="145"/>
        <v>186</v>
      </c>
      <c r="BL388" s="91">
        <f>BJ388</f>
        <v>-2</v>
      </c>
    </row>
    <row r="389" s="159" customFormat="1" customHeight="1" spans="1:64">
      <c r="A389" s="91">
        <v>13091</v>
      </c>
      <c r="B389" s="91" t="s">
        <v>771</v>
      </c>
      <c r="C389" s="91">
        <v>355</v>
      </c>
      <c r="D389" s="91" t="s">
        <v>410</v>
      </c>
      <c r="E389" s="91" t="s">
        <v>220</v>
      </c>
      <c r="F389" s="91">
        <v>31</v>
      </c>
      <c r="G389" s="91">
        <v>36</v>
      </c>
      <c r="H389" s="91">
        <v>45</v>
      </c>
      <c r="I389" s="91">
        <v>1110.92</v>
      </c>
      <c r="J389" s="91">
        <f t="shared" si="136"/>
        <v>14</v>
      </c>
      <c r="K389" s="95" t="s">
        <v>216</v>
      </c>
      <c r="L389" s="91">
        <f t="shared" si="147"/>
        <v>66.6552</v>
      </c>
      <c r="M389" s="91">
        <v>36</v>
      </c>
      <c r="N389" s="91">
        <v>43</v>
      </c>
      <c r="O389" s="91">
        <v>24</v>
      </c>
      <c r="P389" s="91">
        <v>633.73</v>
      </c>
      <c r="Q389" s="91">
        <f t="shared" si="137"/>
        <v>-12</v>
      </c>
      <c r="R389" s="95" t="s">
        <v>217</v>
      </c>
      <c r="S389" s="91">
        <f>P389*0.05</f>
        <v>31.6865</v>
      </c>
      <c r="T389" s="91">
        <v>42</v>
      </c>
      <c r="U389" s="91">
        <v>50</v>
      </c>
      <c r="V389" s="91">
        <v>16</v>
      </c>
      <c r="W389" s="91">
        <v>1239.69</v>
      </c>
      <c r="X389" s="91">
        <f t="shared" si="138"/>
        <v>-26</v>
      </c>
      <c r="Y389" s="95" t="s">
        <v>217</v>
      </c>
      <c r="Z389" s="91">
        <f t="shared" si="139"/>
        <v>49.5876</v>
      </c>
      <c r="AA389" s="91">
        <v>12</v>
      </c>
      <c r="AB389" s="91">
        <v>13</v>
      </c>
      <c r="AC389" s="91">
        <v>4</v>
      </c>
      <c r="AD389" s="91">
        <v>160</v>
      </c>
      <c r="AE389" s="91">
        <f t="shared" si="140"/>
        <v>-8</v>
      </c>
      <c r="AF389" s="95" t="s">
        <v>217</v>
      </c>
      <c r="AG389" s="91">
        <f t="shared" si="134"/>
        <v>8</v>
      </c>
      <c r="AH389" s="91">
        <v>14</v>
      </c>
      <c r="AI389" s="91">
        <v>17</v>
      </c>
      <c r="AJ389" s="91">
        <v>22</v>
      </c>
      <c r="AK389" s="91">
        <v>448.5</v>
      </c>
      <c r="AL389" s="91">
        <f t="shared" si="141"/>
        <v>8</v>
      </c>
      <c r="AM389" s="95" t="s">
        <v>216</v>
      </c>
      <c r="AN389" s="91">
        <f>AK389*0.07</f>
        <v>31.395</v>
      </c>
      <c r="AO389" s="91">
        <v>14</v>
      </c>
      <c r="AP389" s="91">
        <v>16</v>
      </c>
      <c r="AQ389" s="91">
        <v>5</v>
      </c>
      <c r="AR389" s="91">
        <v>91.94</v>
      </c>
      <c r="AS389" s="91">
        <f t="shared" si="142"/>
        <v>-9</v>
      </c>
      <c r="AT389" s="95" t="s">
        <v>217</v>
      </c>
      <c r="AU389" s="91">
        <f>AR389*0.05</f>
        <v>4.597</v>
      </c>
      <c r="AV389" s="91">
        <v>5</v>
      </c>
      <c r="AW389" s="91">
        <v>6</v>
      </c>
      <c r="AX389" s="91">
        <v>3</v>
      </c>
      <c r="AY389" s="91">
        <v>198.08</v>
      </c>
      <c r="AZ389" s="91">
        <f t="shared" si="143"/>
        <v>-2</v>
      </c>
      <c r="BA389" s="95" t="s">
        <v>217</v>
      </c>
      <c r="BB389" s="91">
        <f t="shared" si="146"/>
        <v>9.904</v>
      </c>
      <c r="BC389" s="91">
        <v>7</v>
      </c>
      <c r="BD389" s="91">
        <v>10</v>
      </c>
      <c r="BE389" s="91">
        <v>13</v>
      </c>
      <c r="BF389" s="91">
        <v>349.77</v>
      </c>
      <c r="BG389" s="91">
        <f t="shared" si="144"/>
        <v>6</v>
      </c>
      <c r="BH389" s="95" t="s">
        <v>216</v>
      </c>
      <c r="BI389" s="91">
        <f>BF389*0.06</f>
        <v>20.9862</v>
      </c>
      <c r="BJ389" s="91"/>
      <c r="BK389" s="101">
        <f t="shared" si="145"/>
        <v>223</v>
      </c>
      <c r="BL389" s="91"/>
    </row>
    <row r="390" s="159" customFormat="1" customHeight="1" spans="1:64">
      <c r="A390" s="91">
        <v>13092</v>
      </c>
      <c r="B390" s="91" t="s">
        <v>772</v>
      </c>
      <c r="C390" s="91">
        <v>587</v>
      </c>
      <c r="D390" s="91" t="s">
        <v>332</v>
      </c>
      <c r="E390" s="91" t="s">
        <v>345</v>
      </c>
      <c r="F390" s="91">
        <v>7</v>
      </c>
      <c r="G390" s="91">
        <v>12</v>
      </c>
      <c r="H390" s="91">
        <v>24</v>
      </c>
      <c r="I390" s="91">
        <v>622.05</v>
      </c>
      <c r="J390" s="91">
        <f t="shared" si="136"/>
        <v>17</v>
      </c>
      <c r="K390" s="95" t="s">
        <v>216</v>
      </c>
      <c r="L390" s="91">
        <f t="shared" si="147"/>
        <v>37.323</v>
      </c>
      <c r="M390" s="91">
        <v>4</v>
      </c>
      <c r="N390" s="91">
        <v>5</v>
      </c>
      <c r="O390" s="91">
        <v>17</v>
      </c>
      <c r="P390" s="91">
        <v>395.8</v>
      </c>
      <c r="Q390" s="91">
        <f t="shared" si="137"/>
        <v>13</v>
      </c>
      <c r="R390" s="95" t="s">
        <v>216</v>
      </c>
      <c r="S390" s="91">
        <f>P390*0.07</f>
        <v>27.706</v>
      </c>
      <c r="T390" s="91">
        <v>11</v>
      </c>
      <c r="U390" s="91">
        <v>11</v>
      </c>
      <c r="V390" s="91">
        <v>8</v>
      </c>
      <c r="W390" s="91">
        <v>812.1</v>
      </c>
      <c r="X390" s="91">
        <f t="shared" si="138"/>
        <v>-3</v>
      </c>
      <c r="Y390" s="95" t="s">
        <v>217</v>
      </c>
      <c r="Z390" s="91">
        <f t="shared" si="139"/>
        <v>32.484</v>
      </c>
      <c r="AA390" s="91">
        <v>3</v>
      </c>
      <c r="AB390" s="91">
        <v>3</v>
      </c>
      <c r="AC390" s="91">
        <v>4</v>
      </c>
      <c r="AD390" s="91">
        <v>140</v>
      </c>
      <c r="AE390" s="91">
        <f t="shared" si="140"/>
        <v>1</v>
      </c>
      <c r="AF390" s="95" t="s">
        <v>216</v>
      </c>
      <c r="AG390" s="91">
        <f>AD390*0.08</f>
        <v>11.2</v>
      </c>
      <c r="AH390" s="91">
        <v>2</v>
      </c>
      <c r="AI390" s="91">
        <v>3</v>
      </c>
      <c r="AJ390" s="91">
        <v>0</v>
      </c>
      <c r="AK390" s="91">
        <v>0</v>
      </c>
      <c r="AL390" s="91">
        <f t="shared" si="141"/>
        <v>-2</v>
      </c>
      <c r="AM390" s="95" t="s">
        <v>217</v>
      </c>
      <c r="AN390" s="91">
        <f>AK390*0.05</f>
        <v>0</v>
      </c>
      <c r="AO390" s="91">
        <v>3</v>
      </c>
      <c r="AP390" s="91">
        <v>4</v>
      </c>
      <c r="AQ390" s="91">
        <v>6</v>
      </c>
      <c r="AR390" s="91">
        <v>105</v>
      </c>
      <c r="AS390" s="91">
        <f t="shared" si="142"/>
        <v>3</v>
      </c>
      <c r="AT390" s="95" t="s">
        <v>216</v>
      </c>
      <c r="AU390" s="91">
        <f>AR390*0.08</f>
        <v>8.4</v>
      </c>
      <c r="AV390" s="91">
        <v>1</v>
      </c>
      <c r="AW390" s="91">
        <v>2</v>
      </c>
      <c r="AX390" s="91">
        <v>1</v>
      </c>
      <c r="AY390" s="91">
        <v>0.08</v>
      </c>
      <c r="AZ390" s="91">
        <f t="shared" si="143"/>
        <v>0</v>
      </c>
      <c r="BA390" s="95" t="s">
        <v>221</v>
      </c>
      <c r="BB390" s="91">
        <f>AY390*0.06</f>
        <v>0.0048</v>
      </c>
      <c r="BC390" s="91">
        <v>1</v>
      </c>
      <c r="BD390" s="91">
        <v>1</v>
      </c>
      <c r="BE390" s="91">
        <v>6</v>
      </c>
      <c r="BF390" s="91">
        <v>155.1</v>
      </c>
      <c r="BG390" s="91">
        <f t="shared" si="144"/>
        <v>5</v>
      </c>
      <c r="BH390" s="95" t="s">
        <v>216</v>
      </c>
      <c r="BI390" s="91">
        <f>BF390*0.06</f>
        <v>9.306</v>
      </c>
      <c r="BJ390" s="91"/>
      <c r="BK390" s="101">
        <f t="shared" si="145"/>
        <v>126</v>
      </c>
      <c r="BL390" s="91"/>
    </row>
    <row r="391" s="159" customFormat="1" customHeight="1" spans="1:64">
      <c r="A391" s="91">
        <v>13122</v>
      </c>
      <c r="B391" s="91" t="s">
        <v>773</v>
      </c>
      <c r="C391" s="91">
        <v>750</v>
      </c>
      <c r="D391" s="91" t="s">
        <v>238</v>
      </c>
      <c r="E391" s="91" t="s">
        <v>634</v>
      </c>
      <c r="F391" s="91">
        <v>20</v>
      </c>
      <c r="G391" s="91">
        <v>24</v>
      </c>
      <c r="H391" s="91">
        <v>42</v>
      </c>
      <c r="I391" s="91">
        <v>1194.6</v>
      </c>
      <c r="J391" s="91">
        <f t="shared" si="136"/>
        <v>22</v>
      </c>
      <c r="K391" s="95" t="s">
        <v>216</v>
      </c>
      <c r="L391" s="91">
        <f t="shared" si="147"/>
        <v>71.676</v>
      </c>
      <c r="M391" s="91">
        <v>15</v>
      </c>
      <c r="N391" s="91">
        <v>18</v>
      </c>
      <c r="O391" s="91">
        <v>24</v>
      </c>
      <c r="P391" s="91">
        <v>730.29</v>
      </c>
      <c r="Q391" s="91">
        <f t="shared" si="137"/>
        <v>9</v>
      </c>
      <c r="R391" s="95" t="s">
        <v>216</v>
      </c>
      <c r="S391" s="91">
        <f>P391*0.07</f>
        <v>51.1203</v>
      </c>
      <c r="T391" s="91">
        <v>16</v>
      </c>
      <c r="U391" s="91">
        <v>18</v>
      </c>
      <c r="V391" s="91">
        <v>36</v>
      </c>
      <c r="W391" s="91">
        <v>2765.88</v>
      </c>
      <c r="X391" s="91">
        <f t="shared" si="138"/>
        <v>20</v>
      </c>
      <c r="Y391" s="95" t="s">
        <v>216</v>
      </c>
      <c r="Z391" s="91">
        <f>W391*0.06</f>
        <v>165.9528</v>
      </c>
      <c r="AA391" s="91">
        <v>6</v>
      </c>
      <c r="AB391" s="91">
        <v>8</v>
      </c>
      <c r="AC391" s="91">
        <v>4</v>
      </c>
      <c r="AD391" s="91">
        <v>164</v>
      </c>
      <c r="AE391" s="91">
        <f t="shared" si="140"/>
        <v>-2</v>
      </c>
      <c r="AF391" s="95" t="s">
        <v>217</v>
      </c>
      <c r="AG391" s="91">
        <f>AD391*0.05</f>
        <v>8.2</v>
      </c>
      <c r="AH391" s="91">
        <v>3</v>
      </c>
      <c r="AI391" s="91">
        <v>4</v>
      </c>
      <c r="AJ391" s="91">
        <v>0</v>
      </c>
      <c r="AK391" s="91">
        <v>0</v>
      </c>
      <c r="AL391" s="91">
        <f t="shared" si="141"/>
        <v>-3</v>
      </c>
      <c r="AM391" s="95" t="s">
        <v>217</v>
      </c>
      <c r="AN391" s="91">
        <f>AK391*0.05</f>
        <v>0</v>
      </c>
      <c r="AO391" s="91">
        <v>5</v>
      </c>
      <c r="AP391" s="91">
        <v>6</v>
      </c>
      <c r="AQ391" s="91">
        <v>19</v>
      </c>
      <c r="AR391" s="91">
        <v>307.41</v>
      </c>
      <c r="AS391" s="91">
        <f t="shared" si="142"/>
        <v>14</v>
      </c>
      <c r="AT391" s="95" t="s">
        <v>216</v>
      </c>
      <c r="AU391" s="91">
        <f>AR391*0.08</f>
        <v>24.5928</v>
      </c>
      <c r="AV391" s="91">
        <v>0</v>
      </c>
      <c r="AW391" s="91"/>
      <c r="AX391" s="91">
        <v>0</v>
      </c>
      <c r="AY391" s="91">
        <v>0</v>
      </c>
      <c r="AZ391" s="91">
        <f t="shared" si="143"/>
        <v>0</v>
      </c>
      <c r="BA391" s="95" t="s">
        <v>227</v>
      </c>
      <c r="BB391" s="91">
        <f>AY391*0.05</f>
        <v>0</v>
      </c>
      <c r="BC391" s="91">
        <v>2</v>
      </c>
      <c r="BD391" s="91">
        <v>4</v>
      </c>
      <c r="BE391" s="91">
        <v>11</v>
      </c>
      <c r="BF391" s="91">
        <v>336.4</v>
      </c>
      <c r="BG391" s="91">
        <f t="shared" si="144"/>
        <v>9</v>
      </c>
      <c r="BH391" s="95" t="s">
        <v>216</v>
      </c>
      <c r="BI391" s="91">
        <f>BF391*0.06</f>
        <v>20.184</v>
      </c>
      <c r="BJ391" s="91"/>
      <c r="BK391" s="101">
        <f t="shared" si="145"/>
        <v>342</v>
      </c>
      <c r="BL391" s="91"/>
    </row>
    <row r="392" s="159" customFormat="1" customHeight="1" spans="1:64">
      <c r="A392" s="91">
        <v>13123</v>
      </c>
      <c r="B392" s="91" t="s">
        <v>774</v>
      </c>
      <c r="C392" s="91">
        <v>585</v>
      </c>
      <c r="D392" s="91" t="s">
        <v>323</v>
      </c>
      <c r="E392" s="91" t="s">
        <v>634</v>
      </c>
      <c r="F392" s="91">
        <v>11</v>
      </c>
      <c r="G392" s="91">
        <v>13</v>
      </c>
      <c r="H392" s="91">
        <v>18</v>
      </c>
      <c r="I392" s="91">
        <v>465.54</v>
      </c>
      <c r="J392" s="91">
        <f t="shared" si="136"/>
        <v>7</v>
      </c>
      <c r="K392" s="95" t="s">
        <v>216</v>
      </c>
      <c r="L392" s="91">
        <f t="shared" si="147"/>
        <v>27.9324</v>
      </c>
      <c r="M392" s="91">
        <v>9</v>
      </c>
      <c r="N392" s="91">
        <v>11</v>
      </c>
      <c r="O392" s="91">
        <v>3</v>
      </c>
      <c r="P392" s="91">
        <v>99.89</v>
      </c>
      <c r="Q392" s="91">
        <f t="shared" si="137"/>
        <v>-6</v>
      </c>
      <c r="R392" s="95" t="s">
        <v>217</v>
      </c>
      <c r="S392" s="91">
        <f>P392*0.05</f>
        <v>4.9945</v>
      </c>
      <c r="T392" s="91">
        <v>10</v>
      </c>
      <c r="U392" s="91">
        <v>12</v>
      </c>
      <c r="V392" s="91">
        <v>0</v>
      </c>
      <c r="W392" s="91">
        <v>0</v>
      </c>
      <c r="X392" s="91">
        <f t="shared" si="138"/>
        <v>-10</v>
      </c>
      <c r="Y392" s="95" t="s">
        <v>217</v>
      </c>
      <c r="Z392" s="91">
        <f>W392*0.04</f>
        <v>0</v>
      </c>
      <c r="AA392" s="91">
        <v>3</v>
      </c>
      <c r="AB392" s="91">
        <v>3</v>
      </c>
      <c r="AC392" s="91">
        <v>0</v>
      </c>
      <c r="AD392" s="91">
        <v>0</v>
      </c>
      <c r="AE392" s="91">
        <f t="shared" si="140"/>
        <v>-3</v>
      </c>
      <c r="AF392" s="95" t="s">
        <v>217</v>
      </c>
      <c r="AG392" s="91">
        <f>AD392*0.05</f>
        <v>0</v>
      </c>
      <c r="AH392" s="91">
        <v>2</v>
      </c>
      <c r="AI392" s="91">
        <v>3</v>
      </c>
      <c r="AJ392" s="91">
        <v>2</v>
      </c>
      <c r="AK392" s="91">
        <v>29.91</v>
      </c>
      <c r="AL392" s="91">
        <f t="shared" si="141"/>
        <v>0</v>
      </c>
      <c r="AM392" s="95" t="s">
        <v>221</v>
      </c>
      <c r="AN392" s="91">
        <f>AK392*0.06</f>
        <v>1.7946</v>
      </c>
      <c r="AO392" s="91">
        <v>3</v>
      </c>
      <c r="AP392" s="91">
        <v>3</v>
      </c>
      <c r="AQ392" s="91">
        <v>2</v>
      </c>
      <c r="AR392" s="91">
        <v>31.32</v>
      </c>
      <c r="AS392" s="91">
        <f t="shared" si="142"/>
        <v>-1</v>
      </c>
      <c r="AT392" s="95" t="s">
        <v>217</v>
      </c>
      <c r="AU392" s="91">
        <f>AR392*0.05</f>
        <v>1.566</v>
      </c>
      <c r="AV392" s="91">
        <v>1</v>
      </c>
      <c r="AW392" s="91">
        <v>1</v>
      </c>
      <c r="AX392" s="91">
        <v>0</v>
      </c>
      <c r="AY392" s="91">
        <v>0</v>
      </c>
      <c r="AZ392" s="91">
        <f t="shared" si="143"/>
        <v>-1</v>
      </c>
      <c r="BA392" s="95" t="s">
        <v>217</v>
      </c>
      <c r="BB392" s="91">
        <f t="shared" ref="BB392:BB397" si="148">AY392*0.05</f>
        <v>0</v>
      </c>
      <c r="BC392" s="91">
        <v>2</v>
      </c>
      <c r="BD392" s="91">
        <v>2</v>
      </c>
      <c r="BE392" s="91">
        <v>0</v>
      </c>
      <c r="BF392" s="91">
        <v>0</v>
      </c>
      <c r="BG392" s="91">
        <f t="shared" si="144"/>
        <v>-2</v>
      </c>
      <c r="BH392" s="95" t="s">
        <v>217</v>
      </c>
      <c r="BI392" s="91">
        <f>BF392*0.04</f>
        <v>0</v>
      </c>
      <c r="BJ392" s="91">
        <f>BG392*1</f>
        <v>-2</v>
      </c>
      <c r="BK392" s="101">
        <f t="shared" si="145"/>
        <v>36</v>
      </c>
      <c r="BL392" s="91">
        <f>BJ392</f>
        <v>-2</v>
      </c>
    </row>
    <row r="393" s="159" customFormat="1" customHeight="1" spans="1:64">
      <c r="A393" s="91">
        <v>13125</v>
      </c>
      <c r="B393" s="91" t="s">
        <v>775</v>
      </c>
      <c r="C393" s="91">
        <v>106399</v>
      </c>
      <c r="D393" s="91" t="s">
        <v>513</v>
      </c>
      <c r="E393" s="91" t="s">
        <v>634</v>
      </c>
      <c r="F393" s="91">
        <v>30</v>
      </c>
      <c r="G393" s="91">
        <v>36</v>
      </c>
      <c r="H393" s="91">
        <v>38</v>
      </c>
      <c r="I393" s="91">
        <v>1083.8</v>
      </c>
      <c r="J393" s="91">
        <f t="shared" si="136"/>
        <v>8</v>
      </c>
      <c r="K393" s="95" t="s">
        <v>216</v>
      </c>
      <c r="L393" s="91">
        <f t="shared" si="147"/>
        <v>65.028</v>
      </c>
      <c r="M393" s="91">
        <v>23</v>
      </c>
      <c r="N393" s="91">
        <v>28</v>
      </c>
      <c r="O393" s="91">
        <v>31</v>
      </c>
      <c r="P393" s="91">
        <v>746.51</v>
      </c>
      <c r="Q393" s="91">
        <f t="shared" si="137"/>
        <v>8</v>
      </c>
      <c r="R393" s="95" t="s">
        <v>216</v>
      </c>
      <c r="S393" s="91">
        <f>P393*0.07</f>
        <v>52.2557</v>
      </c>
      <c r="T393" s="91">
        <v>34</v>
      </c>
      <c r="U393" s="91">
        <v>40</v>
      </c>
      <c r="V393" s="91">
        <v>24</v>
      </c>
      <c r="W393" s="91">
        <v>1960.3</v>
      </c>
      <c r="X393" s="91">
        <f t="shared" si="138"/>
        <v>-10</v>
      </c>
      <c r="Y393" s="95" t="s">
        <v>217</v>
      </c>
      <c r="Z393" s="91">
        <f>W393*0.04</f>
        <v>78.412</v>
      </c>
      <c r="AA393" s="91">
        <v>7</v>
      </c>
      <c r="AB393" s="91">
        <v>8</v>
      </c>
      <c r="AC393" s="91">
        <v>4</v>
      </c>
      <c r="AD393" s="91">
        <v>155</v>
      </c>
      <c r="AE393" s="91">
        <f t="shared" si="140"/>
        <v>-3</v>
      </c>
      <c r="AF393" s="95" t="s">
        <v>217</v>
      </c>
      <c r="AG393" s="91">
        <f>AD393*0.05</f>
        <v>7.75</v>
      </c>
      <c r="AH393" s="91">
        <v>9</v>
      </c>
      <c r="AI393" s="91">
        <v>10</v>
      </c>
      <c r="AJ393" s="91">
        <v>0</v>
      </c>
      <c r="AK393" s="91">
        <v>0</v>
      </c>
      <c r="AL393" s="91">
        <f t="shared" si="141"/>
        <v>-9</v>
      </c>
      <c r="AM393" s="95" t="s">
        <v>217</v>
      </c>
      <c r="AN393" s="91">
        <f>AK393*0.05</f>
        <v>0</v>
      </c>
      <c r="AO393" s="91">
        <v>11</v>
      </c>
      <c r="AP393" s="91">
        <v>13</v>
      </c>
      <c r="AQ393" s="91">
        <v>14</v>
      </c>
      <c r="AR393" s="91">
        <v>221.58</v>
      </c>
      <c r="AS393" s="91">
        <f t="shared" si="142"/>
        <v>3</v>
      </c>
      <c r="AT393" s="95" t="s">
        <v>216</v>
      </c>
      <c r="AU393" s="91">
        <f>AR393*0.08</f>
        <v>17.7264</v>
      </c>
      <c r="AV393" s="91">
        <v>4</v>
      </c>
      <c r="AW393" s="91">
        <v>4</v>
      </c>
      <c r="AX393" s="91">
        <v>0</v>
      </c>
      <c r="AY393" s="91">
        <v>0</v>
      </c>
      <c r="AZ393" s="91">
        <f t="shared" si="143"/>
        <v>-4</v>
      </c>
      <c r="BA393" s="95" t="s">
        <v>217</v>
      </c>
      <c r="BB393" s="91">
        <f t="shared" si="148"/>
        <v>0</v>
      </c>
      <c r="BC393" s="91">
        <v>7</v>
      </c>
      <c r="BD393" s="91">
        <v>9</v>
      </c>
      <c r="BE393" s="91">
        <v>14</v>
      </c>
      <c r="BF393" s="91">
        <v>388.4</v>
      </c>
      <c r="BG393" s="91">
        <f t="shared" si="144"/>
        <v>7</v>
      </c>
      <c r="BH393" s="95" t="s">
        <v>216</v>
      </c>
      <c r="BI393" s="91">
        <f>BF393*0.06</f>
        <v>23.304</v>
      </c>
      <c r="BJ393" s="91"/>
      <c r="BK393" s="101">
        <f t="shared" si="145"/>
        <v>244</v>
      </c>
      <c r="BL393" s="91"/>
    </row>
    <row r="394" s="159" customFormat="1" customHeight="1" spans="1:64">
      <c r="A394" s="91">
        <v>13127</v>
      </c>
      <c r="B394" s="91" t="s">
        <v>776</v>
      </c>
      <c r="C394" s="91">
        <v>349</v>
      </c>
      <c r="D394" s="91" t="s">
        <v>316</v>
      </c>
      <c r="E394" s="91" t="s">
        <v>777</v>
      </c>
      <c r="F394" s="91">
        <v>18</v>
      </c>
      <c r="G394" s="91">
        <v>22</v>
      </c>
      <c r="H394" s="91">
        <v>23</v>
      </c>
      <c r="I394" s="91">
        <v>554.41</v>
      </c>
      <c r="J394" s="91">
        <f t="shared" si="136"/>
        <v>5</v>
      </c>
      <c r="K394" s="95" t="s">
        <v>216</v>
      </c>
      <c r="L394" s="91">
        <f t="shared" si="147"/>
        <v>33.2646</v>
      </c>
      <c r="M394" s="91">
        <v>15</v>
      </c>
      <c r="N394" s="91">
        <v>18</v>
      </c>
      <c r="O394" s="91">
        <v>14</v>
      </c>
      <c r="P394" s="91">
        <v>425.97</v>
      </c>
      <c r="Q394" s="91">
        <f t="shared" si="137"/>
        <v>-1</v>
      </c>
      <c r="R394" s="95" t="s">
        <v>217</v>
      </c>
      <c r="S394" s="91">
        <f>P394*0.05</f>
        <v>21.2985</v>
      </c>
      <c r="T394" s="91">
        <v>16</v>
      </c>
      <c r="U394" s="91">
        <v>19</v>
      </c>
      <c r="V394" s="91">
        <v>16</v>
      </c>
      <c r="W394" s="91">
        <v>554.21</v>
      </c>
      <c r="X394" s="91">
        <f t="shared" si="138"/>
        <v>0</v>
      </c>
      <c r="Y394" s="95" t="s">
        <v>221</v>
      </c>
      <c r="Z394" s="91">
        <f>W394*0.05</f>
        <v>27.7105</v>
      </c>
      <c r="AA394" s="91">
        <v>5</v>
      </c>
      <c r="AB394" s="91">
        <v>6</v>
      </c>
      <c r="AC394" s="91">
        <v>6</v>
      </c>
      <c r="AD394" s="91">
        <v>245</v>
      </c>
      <c r="AE394" s="91">
        <f t="shared" si="140"/>
        <v>1</v>
      </c>
      <c r="AF394" s="95" t="s">
        <v>216</v>
      </c>
      <c r="AG394" s="91">
        <f>AD394*0.08</f>
        <v>19.6</v>
      </c>
      <c r="AH394" s="91">
        <v>6</v>
      </c>
      <c r="AI394" s="91">
        <v>7</v>
      </c>
      <c r="AJ394" s="91">
        <v>0</v>
      </c>
      <c r="AK394" s="91">
        <v>0</v>
      </c>
      <c r="AL394" s="91">
        <f t="shared" si="141"/>
        <v>-6</v>
      </c>
      <c r="AM394" s="95" t="s">
        <v>217</v>
      </c>
      <c r="AN394" s="91">
        <f>AK394*0.05</f>
        <v>0</v>
      </c>
      <c r="AO394" s="91">
        <v>6</v>
      </c>
      <c r="AP394" s="91">
        <v>8</v>
      </c>
      <c r="AQ394" s="91">
        <v>3</v>
      </c>
      <c r="AR394" s="91">
        <v>63</v>
      </c>
      <c r="AS394" s="91">
        <f t="shared" si="142"/>
        <v>-3</v>
      </c>
      <c r="AT394" s="95" t="s">
        <v>217</v>
      </c>
      <c r="AU394" s="91">
        <f>AR394*0.05</f>
        <v>3.15</v>
      </c>
      <c r="AV394" s="91">
        <v>2</v>
      </c>
      <c r="AW394" s="91">
        <v>3</v>
      </c>
      <c r="AX394" s="91">
        <v>0</v>
      </c>
      <c r="AY394" s="91">
        <v>0</v>
      </c>
      <c r="AZ394" s="91">
        <f t="shared" si="143"/>
        <v>-2</v>
      </c>
      <c r="BA394" s="95" t="s">
        <v>217</v>
      </c>
      <c r="BB394" s="91">
        <f t="shared" si="148"/>
        <v>0</v>
      </c>
      <c r="BC394" s="91">
        <v>4</v>
      </c>
      <c r="BD394" s="91">
        <v>5</v>
      </c>
      <c r="BE394" s="91">
        <v>2</v>
      </c>
      <c r="BF394" s="91">
        <v>54.06</v>
      </c>
      <c r="BG394" s="91">
        <f t="shared" si="144"/>
        <v>-2</v>
      </c>
      <c r="BH394" s="95" t="s">
        <v>217</v>
      </c>
      <c r="BI394" s="91">
        <f>BF394*0.04</f>
        <v>2.1624</v>
      </c>
      <c r="BJ394" s="91">
        <f>BG394*1</f>
        <v>-2</v>
      </c>
      <c r="BK394" s="101">
        <f t="shared" si="145"/>
        <v>107</v>
      </c>
      <c r="BL394" s="91">
        <f>BJ394</f>
        <v>-2</v>
      </c>
    </row>
    <row r="395" s="159" customFormat="1" customHeight="1" spans="1:64">
      <c r="A395" s="91">
        <v>13131</v>
      </c>
      <c r="B395" s="91" t="s">
        <v>778</v>
      </c>
      <c r="C395" s="91">
        <v>743</v>
      </c>
      <c r="D395" s="91" t="s">
        <v>487</v>
      </c>
      <c r="E395" s="91" t="s">
        <v>779</v>
      </c>
      <c r="F395" s="91">
        <v>22</v>
      </c>
      <c r="G395" s="91">
        <v>27</v>
      </c>
      <c r="H395" s="91">
        <v>67</v>
      </c>
      <c r="I395" s="91">
        <v>1794.15</v>
      </c>
      <c r="J395" s="91">
        <f t="shared" si="136"/>
        <v>45</v>
      </c>
      <c r="K395" s="95" t="s">
        <v>216</v>
      </c>
      <c r="L395" s="91">
        <f t="shared" si="147"/>
        <v>107.649</v>
      </c>
      <c r="M395" s="91">
        <v>11</v>
      </c>
      <c r="N395" s="91">
        <v>13</v>
      </c>
      <c r="O395" s="91">
        <v>11</v>
      </c>
      <c r="P395" s="91">
        <v>301.3</v>
      </c>
      <c r="Q395" s="91">
        <f t="shared" si="137"/>
        <v>0</v>
      </c>
      <c r="R395" s="95" t="s">
        <v>221</v>
      </c>
      <c r="S395" s="91">
        <f>P395*0.06</f>
        <v>18.078</v>
      </c>
      <c r="T395" s="91">
        <v>24</v>
      </c>
      <c r="U395" s="91">
        <v>29</v>
      </c>
      <c r="V395" s="91">
        <v>10</v>
      </c>
      <c r="W395" s="91">
        <v>625.49</v>
      </c>
      <c r="X395" s="91">
        <f t="shared" si="138"/>
        <v>-14</v>
      </c>
      <c r="Y395" s="95" t="s">
        <v>217</v>
      </c>
      <c r="Z395" s="91">
        <f>W395*0.04</f>
        <v>25.0196</v>
      </c>
      <c r="AA395" s="91">
        <v>5</v>
      </c>
      <c r="AB395" s="91">
        <v>6</v>
      </c>
      <c r="AC395" s="91">
        <v>7</v>
      </c>
      <c r="AD395" s="91">
        <v>277</v>
      </c>
      <c r="AE395" s="91">
        <f t="shared" si="140"/>
        <v>2</v>
      </c>
      <c r="AF395" s="95" t="s">
        <v>216</v>
      </c>
      <c r="AG395" s="91">
        <f>AD395*0.08</f>
        <v>22.16</v>
      </c>
      <c r="AH395" s="91">
        <v>5</v>
      </c>
      <c r="AI395" s="91">
        <v>6</v>
      </c>
      <c r="AJ395" s="91">
        <v>0</v>
      </c>
      <c r="AK395" s="91">
        <v>0</v>
      </c>
      <c r="AL395" s="91">
        <f t="shared" si="141"/>
        <v>-5</v>
      </c>
      <c r="AM395" s="95" t="s">
        <v>217</v>
      </c>
      <c r="AN395" s="91">
        <f>AK395*0.05</f>
        <v>0</v>
      </c>
      <c r="AO395" s="91">
        <v>6</v>
      </c>
      <c r="AP395" s="91">
        <v>7</v>
      </c>
      <c r="AQ395" s="91">
        <v>27</v>
      </c>
      <c r="AR395" s="91">
        <v>501.64</v>
      </c>
      <c r="AS395" s="91">
        <f t="shared" si="142"/>
        <v>21</v>
      </c>
      <c r="AT395" s="95" t="s">
        <v>216</v>
      </c>
      <c r="AU395" s="91">
        <f>AR395*0.08</f>
        <v>40.1312</v>
      </c>
      <c r="AV395" s="91">
        <v>2</v>
      </c>
      <c r="AW395" s="91">
        <v>3</v>
      </c>
      <c r="AX395" s="91">
        <v>0</v>
      </c>
      <c r="AY395" s="91">
        <v>0</v>
      </c>
      <c r="AZ395" s="91">
        <f t="shared" si="143"/>
        <v>-2</v>
      </c>
      <c r="BA395" s="95" t="s">
        <v>217</v>
      </c>
      <c r="BB395" s="91">
        <f t="shared" si="148"/>
        <v>0</v>
      </c>
      <c r="BC395" s="91">
        <v>4</v>
      </c>
      <c r="BD395" s="91">
        <v>5</v>
      </c>
      <c r="BE395" s="91">
        <v>6</v>
      </c>
      <c r="BF395" s="91">
        <v>179.2</v>
      </c>
      <c r="BG395" s="91">
        <f t="shared" si="144"/>
        <v>2</v>
      </c>
      <c r="BH395" s="95" t="s">
        <v>216</v>
      </c>
      <c r="BI395" s="91">
        <f t="shared" ref="BI395:BI403" si="149">BF395*0.06</f>
        <v>10.752</v>
      </c>
      <c r="BJ395" s="91"/>
      <c r="BK395" s="101">
        <f t="shared" si="145"/>
        <v>224</v>
      </c>
      <c r="BL395" s="91"/>
    </row>
    <row r="396" s="159" customFormat="1" customHeight="1" spans="1:64">
      <c r="A396" s="91">
        <v>13132</v>
      </c>
      <c r="B396" s="91" t="s">
        <v>780</v>
      </c>
      <c r="C396" s="91">
        <v>102565</v>
      </c>
      <c r="D396" s="91" t="s">
        <v>699</v>
      </c>
      <c r="E396" s="91" t="s">
        <v>634</v>
      </c>
      <c r="F396" s="91">
        <v>41</v>
      </c>
      <c r="G396" s="91">
        <v>49</v>
      </c>
      <c r="H396" s="91">
        <v>66</v>
      </c>
      <c r="I396" s="91">
        <v>1717.85</v>
      </c>
      <c r="J396" s="91">
        <f t="shared" si="136"/>
        <v>25</v>
      </c>
      <c r="K396" s="95" t="s">
        <v>216</v>
      </c>
      <c r="L396" s="91">
        <f t="shared" si="147"/>
        <v>103.071</v>
      </c>
      <c r="M396" s="91">
        <v>35</v>
      </c>
      <c r="N396" s="91">
        <v>43</v>
      </c>
      <c r="O396" s="91">
        <v>34</v>
      </c>
      <c r="P396" s="91">
        <v>1530.69</v>
      </c>
      <c r="Q396" s="91">
        <f t="shared" si="137"/>
        <v>-1</v>
      </c>
      <c r="R396" s="95" t="s">
        <v>217</v>
      </c>
      <c r="S396" s="91">
        <f>P396*0.05</f>
        <v>76.5345</v>
      </c>
      <c r="T396" s="91">
        <v>31</v>
      </c>
      <c r="U396" s="91">
        <v>37</v>
      </c>
      <c r="V396" s="91">
        <v>16</v>
      </c>
      <c r="W396" s="91">
        <v>1110.74</v>
      </c>
      <c r="X396" s="91">
        <f t="shared" si="138"/>
        <v>-15</v>
      </c>
      <c r="Y396" s="95" t="s">
        <v>217</v>
      </c>
      <c r="Z396" s="91">
        <f>W396*0.04</f>
        <v>44.4296</v>
      </c>
      <c r="AA396" s="91">
        <v>5</v>
      </c>
      <c r="AB396" s="91">
        <v>7</v>
      </c>
      <c r="AC396" s="91">
        <v>8</v>
      </c>
      <c r="AD396" s="91">
        <v>258</v>
      </c>
      <c r="AE396" s="91">
        <f t="shared" si="140"/>
        <v>3</v>
      </c>
      <c r="AF396" s="95" t="s">
        <v>216</v>
      </c>
      <c r="AG396" s="91">
        <f>AD396*0.08</f>
        <v>20.64</v>
      </c>
      <c r="AH396" s="91">
        <v>8</v>
      </c>
      <c r="AI396" s="91">
        <v>9</v>
      </c>
      <c r="AJ396" s="91">
        <v>3</v>
      </c>
      <c r="AK396" s="91">
        <v>89.7</v>
      </c>
      <c r="AL396" s="91">
        <f t="shared" si="141"/>
        <v>-5</v>
      </c>
      <c r="AM396" s="95" t="s">
        <v>217</v>
      </c>
      <c r="AN396" s="91">
        <f>AK396*0.05</f>
        <v>4.485</v>
      </c>
      <c r="AO396" s="91">
        <v>9</v>
      </c>
      <c r="AP396" s="91">
        <v>11</v>
      </c>
      <c r="AQ396" s="91">
        <v>7</v>
      </c>
      <c r="AR396" s="91">
        <v>101.61</v>
      </c>
      <c r="AS396" s="91">
        <f t="shared" si="142"/>
        <v>-2</v>
      </c>
      <c r="AT396" s="95" t="s">
        <v>217</v>
      </c>
      <c r="AU396" s="91">
        <f>AR396*0.05</f>
        <v>5.0805</v>
      </c>
      <c r="AV396" s="91">
        <v>4</v>
      </c>
      <c r="AW396" s="91">
        <v>5</v>
      </c>
      <c r="AX396" s="91">
        <v>0</v>
      </c>
      <c r="AY396" s="91">
        <v>0</v>
      </c>
      <c r="AZ396" s="91">
        <f t="shared" si="143"/>
        <v>-4</v>
      </c>
      <c r="BA396" s="95" t="s">
        <v>217</v>
      </c>
      <c r="BB396" s="91">
        <f t="shared" si="148"/>
        <v>0</v>
      </c>
      <c r="BC396" s="91">
        <v>10</v>
      </c>
      <c r="BD396" s="91">
        <v>12</v>
      </c>
      <c r="BE396" s="91">
        <v>18</v>
      </c>
      <c r="BF396" s="91">
        <v>552.29</v>
      </c>
      <c r="BG396" s="91">
        <f t="shared" si="144"/>
        <v>8</v>
      </c>
      <c r="BH396" s="95" t="s">
        <v>216</v>
      </c>
      <c r="BI396" s="91">
        <f t="shared" si="149"/>
        <v>33.1374</v>
      </c>
      <c r="BJ396" s="91"/>
      <c r="BK396" s="101">
        <f t="shared" si="145"/>
        <v>287</v>
      </c>
      <c r="BL396" s="91"/>
    </row>
    <row r="397" s="159" customFormat="1" customHeight="1" spans="1:64">
      <c r="A397" s="91">
        <v>13133</v>
      </c>
      <c r="B397" s="91" t="s">
        <v>781</v>
      </c>
      <c r="C397" s="91">
        <v>114844</v>
      </c>
      <c r="D397" s="91" t="s">
        <v>657</v>
      </c>
      <c r="E397" s="91" t="s">
        <v>634</v>
      </c>
      <c r="F397" s="91">
        <v>19</v>
      </c>
      <c r="G397" s="91">
        <v>23</v>
      </c>
      <c r="H397" s="91">
        <v>19</v>
      </c>
      <c r="I397" s="91">
        <v>436.15</v>
      </c>
      <c r="J397" s="91">
        <f t="shared" si="136"/>
        <v>0</v>
      </c>
      <c r="K397" s="95" t="s">
        <v>221</v>
      </c>
      <c r="L397" s="91">
        <f>I397*0.05</f>
        <v>21.8075</v>
      </c>
      <c r="M397" s="91">
        <v>17</v>
      </c>
      <c r="N397" s="91">
        <v>21</v>
      </c>
      <c r="O397" s="91">
        <v>27</v>
      </c>
      <c r="P397" s="91">
        <v>770.89</v>
      </c>
      <c r="Q397" s="91">
        <f t="shared" si="137"/>
        <v>10</v>
      </c>
      <c r="R397" s="95" t="s">
        <v>216</v>
      </c>
      <c r="S397" s="91">
        <f>P397*0.07</f>
        <v>53.9623</v>
      </c>
      <c r="T397" s="91">
        <v>28</v>
      </c>
      <c r="U397" s="91">
        <v>34</v>
      </c>
      <c r="V397" s="91">
        <v>5</v>
      </c>
      <c r="W397" s="91">
        <v>354.8</v>
      </c>
      <c r="X397" s="91">
        <f t="shared" si="138"/>
        <v>-23</v>
      </c>
      <c r="Y397" s="95" t="s">
        <v>217</v>
      </c>
      <c r="Z397" s="91">
        <f>W397*0.04</f>
        <v>14.192</v>
      </c>
      <c r="AA397" s="91">
        <v>4</v>
      </c>
      <c r="AB397" s="91">
        <v>5</v>
      </c>
      <c r="AC397" s="91">
        <v>2</v>
      </c>
      <c r="AD397" s="91">
        <v>72</v>
      </c>
      <c r="AE397" s="91">
        <f t="shared" si="140"/>
        <v>-2</v>
      </c>
      <c r="AF397" s="95" t="s">
        <v>217</v>
      </c>
      <c r="AG397" s="91">
        <f>AD397*0.05</f>
        <v>3.6</v>
      </c>
      <c r="AH397" s="91">
        <v>10</v>
      </c>
      <c r="AI397" s="91">
        <v>12</v>
      </c>
      <c r="AJ397" s="91">
        <v>15</v>
      </c>
      <c r="AK397" s="91">
        <v>299</v>
      </c>
      <c r="AL397" s="91">
        <f t="shared" si="141"/>
        <v>5</v>
      </c>
      <c r="AM397" s="95" t="s">
        <v>216</v>
      </c>
      <c r="AN397" s="91">
        <f>AK397*0.07</f>
        <v>20.93</v>
      </c>
      <c r="AO397" s="91">
        <v>10</v>
      </c>
      <c r="AP397" s="91">
        <v>11</v>
      </c>
      <c r="AQ397" s="91">
        <v>1</v>
      </c>
      <c r="AR397" s="91">
        <v>21</v>
      </c>
      <c r="AS397" s="91">
        <f t="shared" si="142"/>
        <v>-9</v>
      </c>
      <c r="AT397" s="95" t="s">
        <v>217</v>
      </c>
      <c r="AU397" s="91">
        <f>AR397*0.05</f>
        <v>1.05</v>
      </c>
      <c r="AV397" s="91">
        <v>3</v>
      </c>
      <c r="AW397" s="91">
        <v>4</v>
      </c>
      <c r="AX397" s="91">
        <v>0</v>
      </c>
      <c r="AY397" s="91">
        <v>0</v>
      </c>
      <c r="AZ397" s="91">
        <f t="shared" si="143"/>
        <v>-3</v>
      </c>
      <c r="BA397" s="95" t="s">
        <v>217</v>
      </c>
      <c r="BB397" s="91">
        <f t="shared" si="148"/>
        <v>0</v>
      </c>
      <c r="BC397" s="91">
        <v>8</v>
      </c>
      <c r="BD397" s="91">
        <v>9</v>
      </c>
      <c r="BE397" s="91">
        <v>18</v>
      </c>
      <c r="BF397" s="91">
        <v>512.48</v>
      </c>
      <c r="BG397" s="91">
        <f t="shared" si="144"/>
        <v>10</v>
      </c>
      <c r="BH397" s="95" t="s">
        <v>216</v>
      </c>
      <c r="BI397" s="91">
        <f t="shared" si="149"/>
        <v>30.7488</v>
      </c>
      <c r="BJ397" s="91"/>
      <c r="BK397" s="101">
        <f t="shared" si="145"/>
        <v>146</v>
      </c>
      <c r="BL397" s="91"/>
    </row>
    <row r="398" s="159" customFormat="1" customHeight="1" spans="1:64">
      <c r="A398" s="91">
        <v>13134</v>
      </c>
      <c r="B398" s="91" t="s">
        <v>782</v>
      </c>
      <c r="C398" s="91">
        <v>707</v>
      </c>
      <c r="D398" s="91" t="s">
        <v>443</v>
      </c>
      <c r="E398" s="91" t="s">
        <v>634</v>
      </c>
      <c r="F398" s="91">
        <v>16</v>
      </c>
      <c r="G398" s="91">
        <v>19</v>
      </c>
      <c r="H398" s="91">
        <v>32</v>
      </c>
      <c r="I398" s="91">
        <v>859.7</v>
      </c>
      <c r="J398" s="91">
        <f t="shared" si="136"/>
        <v>16</v>
      </c>
      <c r="K398" s="95" t="s">
        <v>216</v>
      </c>
      <c r="L398" s="91">
        <f>I398*0.06</f>
        <v>51.582</v>
      </c>
      <c r="M398" s="91">
        <v>10</v>
      </c>
      <c r="N398" s="91">
        <v>12</v>
      </c>
      <c r="O398" s="91">
        <v>13</v>
      </c>
      <c r="P398" s="91">
        <v>349</v>
      </c>
      <c r="Q398" s="91">
        <f t="shared" si="137"/>
        <v>3</v>
      </c>
      <c r="R398" s="95" t="s">
        <v>216</v>
      </c>
      <c r="S398" s="91">
        <f>P398*0.07</f>
        <v>24.43</v>
      </c>
      <c r="T398" s="91">
        <v>21</v>
      </c>
      <c r="U398" s="91">
        <v>26</v>
      </c>
      <c r="V398" s="91">
        <v>14</v>
      </c>
      <c r="W398" s="91">
        <v>848.81</v>
      </c>
      <c r="X398" s="91">
        <f t="shared" si="138"/>
        <v>-7</v>
      </c>
      <c r="Y398" s="95" t="s">
        <v>217</v>
      </c>
      <c r="Z398" s="91">
        <f>W398*0.04</f>
        <v>33.9524</v>
      </c>
      <c r="AA398" s="91">
        <v>4</v>
      </c>
      <c r="AB398" s="91">
        <v>5</v>
      </c>
      <c r="AC398" s="91">
        <v>9</v>
      </c>
      <c r="AD398" s="91">
        <v>324</v>
      </c>
      <c r="AE398" s="91">
        <f t="shared" si="140"/>
        <v>5</v>
      </c>
      <c r="AF398" s="95" t="s">
        <v>216</v>
      </c>
      <c r="AG398" s="91">
        <f>AD398*0.08</f>
        <v>25.92</v>
      </c>
      <c r="AH398" s="91">
        <v>5</v>
      </c>
      <c r="AI398" s="91">
        <v>6</v>
      </c>
      <c r="AJ398" s="91">
        <v>2</v>
      </c>
      <c r="AK398" s="91">
        <v>59.8</v>
      </c>
      <c r="AL398" s="91">
        <f t="shared" si="141"/>
        <v>-3</v>
      </c>
      <c r="AM398" s="95" t="s">
        <v>217</v>
      </c>
      <c r="AN398" s="91">
        <f t="shared" ref="AN398:AN408" si="150">AK398*0.05</f>
        <v>2.99</v>
      </c>
      <c r="AO398" s="91">
        <v>5</v>
      </c>
      <c r="AP398" s="91">
        <v>6</v>
      </c>
      <c r="AQ398" s="91">
        <v>17</v>
      </c>
      <c r="AR398" s="91">
        <v>339.36</v>
      </c>
      <c r="AS398" s="91">
        <f t="shared" si="142"/>
        <v>12</v>
      </c>
      <c r="AT398" s="95" t="s">
        <v>216</v>
      </c>
      <c r="AU398" s="91">
        <f>AR398*0.08</f>
        <v>27.1488</v>
      </c>
      <c r="AV398" s="91">
        <v>2</v>
      </c>
      <c r="AW398" s="91">
        <v>2</v>
      </c>
      <c r="AX398" s="91">
        <v>4</v>
      </c>
      <c r="AY398" s="91">
        <v>393</v>
      </c>
      <c r="AZ398" s="91">
        <f t="shared" si="143"/>
        <v>2</v>
      </c>
      <c r="BA398" s="95" t="s">
        <v>216</v>
      </c>
      <c r="BB398" s="91">
        <f>AY398*0.07</f>
        <v>27.51</v>
      </c>
      <c r="BC398" s="91">
        <v>3</v>
      </c>
      <c r="BD398" s="91">
        <v>3</v>
      </c>
      <c r="BE398" s="91">
        <v>11</v>
      </c>
      <c r="BF398" s="91">
        <v>321.5</v>
      </c>
      <c r="BG398" s="91">
        <f t="shared" si="144"/>
        <v>8</v>
      </c>
      <c r="BH398" s="95" t="s">
        <v>216</v>
      </c>
      <c r="BI398" s="91">
        <f t="shared" si="149"/>
        <v>19.29</v>
      </c>
      <c r="BJ398" s="91"/>
      <c r="BK398" s="101">
        <f t="shared" si="145"/>
        <v>213</v>
      </c>
      <c r="BL398" s="91"/>
    </row>
    <row r="399" s="159" customFormat="1" customHeight="1" spans="1:64">
      <c r="A399" s="91">
        <v>13135</v>
      </c>
      <c r="B399" s="91" t="s">
        <v>783</v>
      </c>
      <c r="C399" s="91">
        <v>570</v>
      </c>
      <c r="D399" s="91" t="s">
        <v>541</v>
      </c>
      <c r="E399" s="91" t="s">
        <v>784</v>
      </c>
      <c r="F399" s="91">
        <v>19</v>
      </c>
      <c r="G399" s="91">
        <v>22</v>
      </c>
      <c r="H399" s="91">
        <v>35</v>
      </c>
      <c r="I399" s="91">
        <v>922.18</v>
      </c>
      <c r="J399" s="91">
        <f t="shared" si="136"/>
        <v>16</v>
      </c>
      <c r="K399" s="95" t="s">
        <v>216</v>
      </c>
      <c r="L399" s="91">
        <f>I399*0.06</f>
        <v>55.3308</v>
      </c>
      <c r="M399" s="91">
        <v>19</v>
      </c>
      <c r="N399" s="91">
        <v>23</v>
      </c>
      <c r="O399" s="91">
        <v>16</v>
      </c>
      <c r="P399" s="91">
        <v>633.1</v>
      </c>
      <c r="Q399" s="91">
        <f t="shared" si="137"/>
        <v>-3</v>
      </c>
      <c r="R399" s="95" t="s">
        <v>217</v>
      </c>
      <c r="S399" s="91">
        <f>P399*0.05</f>
        <v>31.655</v>
      </c>
      <c r="T399" s="91">
        <v>19</v>
      </c>
      <c r="U399" s="91">
        <v>22</v>
      </c>
      <c r="V399" s="91">
        <v>25</v>
      </c>
      <c r="W399" s="91">
        <v>1839.49</v>
      </c>
      <c r="X399" s="91">
        <f t="shared" si="138"/>
        <v>6</v>
      </c>
      <c r="Y399" s="95" t="s">
        <v>216</v>
      </c>
      <c r="Z399" s="91">
        <f>W399*0.06</f>
        <v>110.3694</v>
      </c>
      <c r="AA399" s="91">
        <v>5</v>
      </c>
      <c r="AB399" s="91">
        <v>6</v>
      </c>
      <c r="AC399" s="91">
        <v>3</v>
      </c>
      <c r="AD399" s="91">
        <v>117</v>
      </c>
      <c r="AE399" s="91">
        <f t="shared" si="140"/>
        <v>-2</v>
      </c>
      <c r="AF399" s="95" t="s">
        <v>217</v>
      </c>
      <c r="AG399" s="91">
        <f>AD399*0.05</f>
        <v>5.85</v>
      </c>
      <c r="AH399" s="91">
        <v>6</v>
      </c>
      <c r="AI399" s="91">
        <v>7</v>
      </c>
      <c r="AJ399" s="91">
        <v>0</v>
      </c>
      <c r="AK399" s="91">
        <v>0</v>
      </c>
      <c r="AL399" s="91">
        <f t="shared" si="141"/>
        <v>-6</v>
      </c>
      <c r="AM399" s="95" t="s">
        <v>217</v>
      </c>
      <c r="AN399" s="91">
        <f t="shared" si="150"/>
        <v>0</v>
      </c>
      <c r="AO399" s="91">
        <v>8</v>
      </c>
      <c r="AP399" s="91">
        <v>9</v>
      </c>
      <c r="AQ399" s="91">
        <v>2</v>
      </c>
      <c r="AR399" s="91">
        <v>38.85</v>
      </c>
      <c r="AS399" s="91">
        <f t="shared" si="142"/>
        <v>-6</v>
      </c>
      <c r="AT399" s="95" t="s">
        <v>217</v>
      </c>
      <c r="AU399" s="91">
        <f>AR399*0.05</f>
        <v>1.9425</v>
      </c>
      <c r="AV399" s="91">
        <v>2</v>
      </c>
      <c r="AW399" s="91">
        <v>3</v>
      </c>
      <c r="AX399" s="91">
        <v>2</v>
      </c>
      <c r="AY399" s="91">
        <v>198</v>
      </c>
      <c r="AZ399" s="91">
        <f t="shared" si="143"/>
        <v>0</v>
      </c>
      <c r="BA399" s="95" t="s">
        <v>221</v>
      </c>
      <c r="BB399" s="91">
        <f>AY399*0.06</f>
        <v>11.88</v>
      </c>
      <c r="BC399" s="91">
        <v>4</v>
      </c>
      <c r="BD399" s="91">
        <v>6</v>
      </c>
      <c r="BE399" s="91">
        <v>9</v>
      </c>
      <c r="BF399" s="91">
        <v>253.1</v>
      </c>
      <c r="BG399" s="91">
        <f t="shared" si="144"/>
        <v>5</v>
      </c>
      <c r="BH399" s="95" t="s">
        <v>216</v>
      </c>
      <c r="BI399" s="91">
        <f t="shared" si="149"/>
        <v>15.186</v>
      </c>
      <c r="BJ399" s="91"/>
      <c r="BK399" s="101">
        <f t="shared" si="145"/>
        <v>232</v>
      </c>
      <c r="BL399" s="91"/>
    </row>
    <row r="400" s="159" customFormat="1" customHeight="1" spans="1:64">
      <c r="A400" s="91">
        <v>13136</v>
      </c>
      <c r="B400" s="91" t="s">
        <v>785</v>
      </c>
      <c r="C400" s="91">
        <v>114844</v>
      </c>
      <c r="D400" s="91" t="s">
        <v>657</v>
      </c>
      <c r="E400" s="91" t="s">
        <v>634</v>
      </c>
      <c r="F400" s="91">
        <v>19</v>
      </c>
      <c r="G400" s="91">
        <v>23</v>
      </c>
      <c r="H400" s="91">
        <v>18</v>
      </c>
      <c r="I400" s="91">
        <v>502.86</v>
      </c>
      <c r="J400" s="91">
        <f t="shared" si="136"/>
        <v>-1</v>
      </c>
      <c r="K400" s="95" t="s">
        <v>217</v>
      </c>
      <c r="L400" s="91">
        <f>I400*0.04</f>
        <v>20.1144</v>
      </c>
      <c r="M400" s="91">
        <v>17</v>
      </c>
      <c r="N400" s="91">
        <v>21</v>
      </c>
      <c r="O400" s="91">
        <v>13</v>
      </c>
      <c r="P400" s="91">
        <v>316.34</v>
      </c>
      <c r="Q400" s="91">
        <f t="shared" si="137"/>
        <v>-4</v>
      </c>
      <c r="R400" s="95" t="s">
        <v>217</v>
      </c>
      <c r="S400" s="91">
        <f>P400*0.05</f>
        <v>15.817</v>
      </c>
      <c r="T400" s="91">
        <v>28</v>
      </c>
      <c r="U400" s="91">
        <v>34</v>
      </c>
      <c r="V400" s="91">
        <v>4</v>
      </c>
      <c r="W400" s="91">
        <v>237.1</v>
      </c>
      <c r="X400" s="91">
        <f t="shared" si="138"/>
        <v>-24</v>
      </c>
      <c r="Y400" s="95" t="s">
        <v>217</v>
      </c>
      <c r="Z400" s="91">
        <f>W400*0.04</f>
        <v>9.484</v>
      </c>
      <c r="AA400" s="91">
        <v>4</v>
      </c>
      <c r="AB400" s="91">
        <v>5</v>
      </c>
      <c r="AC400" s="91">
        <v>4</v>
      </c>
      <c r="AD400" s="91">
        <v>167</v>
      </c>
      <c r="AE400" s="91">
        <f t="shared" si="140"/>
        <v>0</v>
      </c>
      <c r="AF400" s="95" t="s">
        <v>221</v>
      </c>
      <c r="AG400" s="91">
        <f>AD400*0.06</f>
        <v>10.02</v>
      </c>
      <c r="AH400" s="91">
        <v>10</v>
      </c>
      <c r="AI400" s="91">
        <v>12</v>
      </c>
      <c r="AJ400" s="91">
        <v>0</v>
      </c>
      <c r="AK400" s="91">
        <v>0</v>
      </c>
      <c r="AL400" s="91">
        <f t="shared" si="141"/>
        <v>-10</v>
      </c>
      <c r="AM400" s="95" t="s">
        <v>217</v>
      </c>
      <c r="AN400" s="91">
        <f t="shared" si="150"/>
        <v>0</v>
      </c>
      <c r="AO400" s="91">
        <v>10</v>
      </c>
      <c r="AP400" s="91">
        <v>11</v>
      </c>
      <c r="AQ400" s="91">
        <v>4</v>
      </c>
      <c r="AR400" s="91">
        <v>78.59</v>
      </c>
      <c r="AS400" s="91">
        <f t="shared" si="142"/>
        <v>-6</v>
      </c>
      <c r="AT400" s="95" t="s">
        <v>217</v>
      </c>
      <c r="AU400" s="91">
        <f>AR400*0.05</f>
        <v>3.9295</v>
      </c>
      <c r="AV400" s="91">
        <v>3</v>
      </c>
      <c r="AW400" s="91">
        <v>4</v>
      </c>
      <c r="AX400" s="91">
        <v>0</v>
      </c>
      <c r="AY400" s="91">
        <v>0</v>
      </c>
      <c r="AZ400" s="91">
        <f t="shared" si="143"/>
        <v>-3</v>
      </c>
      <c r="BA400" s="95" t="s">
        <v>217</v>
      </c>
      <c r="BB400" s="91">
        <f t="shared" ref="BB400:BB411" si="151">AY400*0.05</f>
        <v>0</v>
      </c>
      <c r="BC400" s="91">
        <v>8</v>
      </c>
      <c r="BD400" s="91">
        <v>9</v>
      </c>
      <c r="BE400" s="91">
        <v>10</v>
      </c>
      <c r="BF400" s="91">
        <v>286</v>
      </c>
      <c r="BG400" s="91">
        <f t="shared" si="144"/>
        <v>2</v>
      </c>
      <c r="BH400" s="95" t="s">
        <v>216</v>
      </c>
      <c r="BI400" s="91">
        <f t="shared" si="149"/>
        <v>17.16</v>
      </c>
      <c r="BJ400" s="91"/>
      <c r="BK400" s="101">
        <f t="shared" si="145"/>
        <v>77</v>
      </c>
      <c r="BL400" s="91"/>
    </row>
    <row r="401" s="159" customFormat="1" customHeight="1" spans="1:64">
      <c r="A401" s="91">
        <v>13137</v>
      </c>
      <c r="B401" s="91" t="s">
        <v>786</v>
      </c>
      <c r="C401" s="91">
        <v>114286</v>
      </c>
      <c r="D401" s="91" t="s">
        <v>243</v>
      </c>
      <c r="E401" s="91" t="s">
        <v>340</v>
      </c>
      <c r="F401" s="91">
        <v>21</v>
      </c>
      <c r="G401" s="91">
        <v>26</v>
      </c>
      <c r="H401" s="91">
        <v>41</v>
      </c>
      <c r="I401" s="91">
        <v>1012.56</v>
      </c>
      <c r="J401" s="91">
        <f t="shared" si="136"/>
        <v>20</v>
      </c>
      <c r="K401" s="95" t="s">
        <v>216</v>
      </c>
      <c r="L401" s="91">
        <f>I401*0.06</f>
        <v>60.7536</v>
      </c>
      <c r="M401" s="91">
        <v>13</v>
      </c>
      <c r="N401" s="91">
        <v>17</v>
      </c>
      <c r="O401" s="91">
        <v>5</v>
      </c>
      <c r="P401" s="91">
        <v>270.5</v>
      </c>
      <c r="Q401" s="91">
        <f t="shared" si="137"/>
        <v>-8</v>
      </c>
      <c r="R401" s="95" t="s">
        <v>217</v>
      </c>
      <c r="S401" s="91">
        <f>P401*0.05</f>
        <v>13.525</v>
      </c>
      <c r="T401" s="91">
        <v>21</v>
      </c>
      <c r="U401" s="91">
        <v>26</v>
      </c>
      <c r="V401" s="91">
        <v>7</v>
      </c>
      <c r="W401" s="91">
        <v>440.86</v>
      </c>
      <c r="X401" s="91">
        <f t="shared" si="138"/>
        <v>-14</v>
      </c>
      <c r="Y401" s="95" t="s">
        <v>217</v>
      </c>
      <c r="Z401" s="91">
        <f>W401*0.04</f>
        <v>17.6344</v>
      </c>
      <c r="AA401" s="91">
        <v>2</v>
      </c>
      <c r="AB401" s="91">
        <v>2</v>
      </c>
      <c r="AC401" s="91">
        <v>1</v>
      </c>
      <c r="AD401" s="91">
        <v>35</v>
      </c>
      <c r="AE401" s="91">
        <f t="shared" si="140"/>
        <v>-1</v>
      </c>
      <c r="AF401" s="95" t="s">
        <v>217</v>
      </c>
      <c r="AG401" s="91">
        <f t="shared" ref="AG401:AG407" si="152">AD401*0.05</f>
        <v>1.75</v>
      </c>
      <c r="AH401" s="91">
        <v>2</v>
      </c>
      <c r="AI401" s="91">
        <v>3</v>
      </c>
      <c r="AJ401" s="91">
        <v>0</v>
      </c>
      <c r="AK401" s="91">
        <v>0</v>
      </c>
      <c r="AL401" s="91">
        <f t="shared" si="141"/>
        <v>-2</v>
      </c>
      <c r="AM401" s="95" t="s">
        <v>217</v>
      </c>
      <c r="AN401" s="91">
        <f t="shared" si="150"/>
        <v>0</v>
      </c>
      <c r="AO401" s="91">
        <v>6</v>
      </c>
      <c r="AP401" s="91">
        <v>6</v>
      </c>
      <c r="AQ401" s="91">
        <v>3</v>
      </c>
      <c r="AR401" s="91">
        <v>45.75</v>
      </c>
      <c r="AS401" s="91">
        <f t="shared" si="142"/>
        <v>-3</v>
      </c>
      <c r="AT401" s="95" t="s">
        <v>217</v>
      </c>
      <c r="AU401" s="91">
        <f>AR401*0.05</f>
        <v>2.2875</v>
      </c>
      <c r="AV401" s="91">
        <v>2</v>
      </c>
      <c r="AW401" s="91">
        <v>2</v>
      </c>
      <c r="AX401" s="91">
        <v>0</v>
      </c>
      <c r="AY401" s="91">
        <v>0</v>
      </c>
      <c r="AZ401" s="91">
        <f t="shared" si="143"/>
        <v>-2</v>
      </c>
      <c r="BA401" s="95" t="s">
        <v>217</v>
      </c>
      <c r="BB401" s="91">
        <f t="shared" si="151"/>
        <v>0</v>
      </c>
      <c r="BC401" s="91">
        <v>5</v>
      </c>
      <c r="BD401" s="91">
        <v>5</v>
      </c>
      <c r="BE401" s="91">
        <v>6</v>
      </c>
      <c r="BF401" s="91">
        <v>168.87</v>
      </c>
      <c r="BG401" s="91">
        <f t="shared" si="144"/>
        <v>1</v>
      </c>
      <c r="BH401" s="95" t="s">
        <v>216</v>
      </c>
      <c r="BI401" s="91">
        <f t="shared" si="149"/>
        <v>10.1322</v>
      </c>
      <c r="BJ401" s="91"/>
      <c r="BK401" s="101">
        <f t="shared" si="145"/>
        <v>106</v>
      </c>
      <c r="BL401" s="91"/>
    </row>
    <row r="402" s="159" customFormat="1" customHeight="1" spans="1:64">
      <c r="A402" s="91">
        <v>13138</v>
      </c>
      <c r="B402" s="91" t="s">
        <v>787</v>
      </c>
      <c r="C402" s="91">
        <v>117184</v>
      </c>
      <c r="D402" s="91" t="s">
        <v>558</v>
      </c>
      <c r="E402" s="91" t="s">
        <v>634</v>
      </c>
      <c r="F402" s="91">
        <v>12</v>
      </c>
      <c r="G402" s="91">
        <v>15</v>
      </c>
      <c r="H402" s="91">
        <v>31</v>
      </c>
      <c r="I402" s="91">
        <v>746.89</v>
      </c>
      <c r="J402" s="91">
        <f t="shared" si="136"/>
        <v>19</v>
      </c>
      <c r="K402" s="95" t="s">
        <v>216</v>
      </c>
      <c r="L402" s="91">
        <f>I402*0.06</f>
        <v>44.8134</v>
      </c>
      <c r="M402" s="91">
        <v>7</v>
      </c>
      <c r="N402" s="91">
        <v>9</v>
      </c>
      <c r="O402" s="91">
        <v>8</v>
      </c>
      <c r="P402" s="91">
        <v>173.14</v>
      </c>
      <c r="Q402" s="91">
        <f t="shared" si="137"/>
        <v>1</v>
      </c>
      <c r="R402" s="95" t="s">
        <v>221</v>
      </c>
      <c r="S402" s="91">
        <f>P402*0.06</f>
        <v>10.3884</v>
      </c>
      <c r="T402" s="91">
        <v>8</v>
      </c>
      <c r="U402" s="91">
        <v>10</v>
      </c>
      <c r="V402" s="91">
        <v>18</v>
      </c>
      <c r="W402" s="91">
        <v>1365.7</v>
      </c>
      <c r="X402" s="91">
        <f t="shared" si="138"/>
        <v>10</v>
      </c>
      <c r="Y402" s="95" t="s">
        <v>216</v>
      </c>
      <c r="Z402" s="91">
        <f>W402*0.06</f>
        <v>81.942</v>
      </c>
      <c r="AA402" s="91">
        <v>2</v>
      </c>
      <c r="AB402" s="91">
        <v>2</v>
      </c>
      <c r="AC402" s="91">
        <v>0</v>
      </c>
      <c r="AD402" s="91">
        <v>0</v>
      </c>
      <c r="AE402" s="91">
        <f t="shared" si="140"/>
        <v>-2</v>
      </c>
      <c r="AF402" s="95" t="s">
        <v>217</v>
      </c>
      <c r="AG402" s="91">
        <f t="shared" si="152"/>
        <v>0</v>
      </c>
      <c r="AH402" s="91">
        <v>2</v>
      </c>
      <c r="AI402" s="91">
        <v>3</v>
      </c>
      <c r="AJ402" s="91">
        <v>0</v>
      </c>
      <c r="AK402" s="91">
        <v>0</v>
      </c>
      <c r="AL402" s="91">
        <f t="shared" si="141"/>
        <v>-2</v>
      </c>
      <c r="AM402" s="95" t="s">
        <v>217</v>
      </c>
      <c r="AN402" s="91">
        <f t="shared" si="150"/>
        <v>0</v>
      </c>
      <c r="AO402" s="91">
        <v>5</v>
      </c>
      <c r="AP402" s="91">
        <v>7</v>
      </c>
      <c r="AQ402" s="91">
        <v>6</v>
      </c>
      <c r="AR402" s="91">
        <v>107.66</v>
      </c>
      <c r="AS402" s="91">
        <f t="shared" si="142"/>
        <v>1</v>
      </c>
      <c r="AT402" s="95" t="s">
        <v>221</v>
      </c>
      <c r="AU402" s="91">
        <f>AR402*0.06</f>
        <v>6.4596</v>
      </c>
      <c r="AV402" s="91">
        <v>1</v>
      </c>
      <c r="AW402" s="91">
        <v>1</v>
      </c>
      <c r="AX402" s="91">
        <v>0</v>
      </c>
      <c r="AY402" s="91">
        <v>0</v>
      </c>
      <c r="AZ402" s="91">
        <f t="shared" si="143"/>
        <v>-1</v>
      </c>
      <c r="BA402" s="95" t="s">
        <v>217</v>
      </c>
      <c r="BB402" s="91">
        <f t="shared" si="151"/>
        <v>0</v>
      </c>
      <c r="BC402" s="91">
        <v>2</v>
      </c>
      <c r="BD402" s="91">
        <v>3</v>
      </c>
      <c r="BE402" s="91">
        <v>9</v>
      </c>
      <c r="BF402" s="91">
        <v>235.42</v>
      </c>
      <c r="BG402" s="91">
        <f t="shared" si="144"/>
        <v>7</v>
      </c>
      <c r="BH402" s="95" t="s">
        <v>216</v>
      </c>
      <c r="BI402" s="91">
        <f t="shared" si="149"/>
        <v>14.1252</v>
      </c>
      <c r="BJ402" s="91"/>
      <c r="BK402" s="101">
        <f t="shared" si="145"/>
        <v>158</v>
      </c>
      <c r="BL402" s="91"/>
    </row>
    <row r="403" s="159" customFormat="1" customHeight="1" spans="1:64">
      <c r="A403" s="91">
        <v>13139</v>
      </c>
      <c r="B403" s="91" t="s">
        <v>788</v>
      </c>
      <c r="C403" s="91">
        <v>515</v>
      </c>
      <c r="D403" s="91" t="s">
        <v>373</v>
      </c>
      <c r="E403" s="91" t="s">
        <v>634</v>
      </c>
      <c r="F403" s="91">
        <v>21</v>
      </c>
      <c r="G403" s="91">
        <v>25</v>
      </c>
      <c r="H403" s="91">
        <v>27</v>
      </c>
      <c r="I403" s="91">
        <v>653.23</v>
      </c>
      <c r="J403" s="91">
        <f t="shared" si="136"/>
        <v>6</v>
      </c>
      <c r="K403" s="95" t="s">
        <v>216</v>
      </c>
      <c r="L403" s="91">
        <f>I403*0.06</f>
        <v>39.1938</v>
      </c>
      <c r="M403" s="91">
        <v>22</v>
      </c>
      <c r="N403" s="91">
        <v>27</v>
      </c>
      <c r="O403" s="91">
        <v>13</v>
      </c>
      <c r="P403" s="91">
        <v>339.5</v>
      </c>
      <c r="Q403" s="91">
        <f t="shared" si="137"/>
        <v>-9</v>
      </c>
      <c r="R403" s="95" t="s">
        <v>217</v>
      </c>
      <c r="S403" s="91">
        <f>P403*0.05</f>
        <v>16.975</v>
      </c>
      <c r="T403" s="91">
        <v>32</v>
      </c>
      <c r="U403" s="91">
        <v>39</v>
      </c>
      <c r="V403" s="91">
        <v>7</v>
      </c>
      <c r="W403" s="91">
        <v>610.8</v>
      </c>
      <c r="X403" s="91">
        <f t="shared" si="138"/>
        <v>-25</v>
      </c>
      <c r="Y403" s="95" t="s">
        <v>217</v>
      </c>
      <c r="Z403" s="91">
        <f t="shared" ref="Z403:Z411" si="153">W403*0.04</f>
        <v>24.432</v>
      </c>
      <c r="AA403" s="91">
        <v>8</v>
      </c>
      <c r="AB403" s="91">
        <v>9</v>
      </c>
      <c r="AC403" s="91">
        <v>0</v>
      </c>
      <c r="AD403" s="91">
        <v>0</v>
      </c>
      <c r="AE403" s="91">
        <f t="shared" si="140"/>
        <v>-8</v>
      </c>
      <c r="AF403" s="95" t="s">
        <v>217</v>
      </c>
      <c r="AG403" s="91">
        <f t="shared" si="152"/>
        <v>0</v>
      </c>
      <c r="AH403" s="91">
        <v>9</v>
      </c>
      <c r="AI403" s="91">
        <v>11</v>
      </c>
      <c r="AJ403" s="91">
        <v>0</v>
      </c>
      <c r="AK403" s="91">
        <v>0</v>
      </c>
      <c r="AL403" s="91">
        <f t="shared" si="141"/>
        <v>-9</v>
      </c>
      <c r="AM403" s="95" t="s">
        <v>217</v>
      </c>
      <c r="AN403" s="91">
        <f t="shared" si="150"/>
        <v>0</v>
      </c>
      <c r="AO403" s="91">
        <v>9</v>
      </c>
      <c r="AP403" s="91">
        <v>11</v>
      </c>
      <c r="AQ403" s="91">
        <v>13</v>
      </c>
      <c r="AR403" s="91">
        <v>244.5</v>
      </c>
      <c r="AS403" s="91">
        <f t="shared" si="142"/>
        <v>4</v>
      </c>
      <c r="AT403" s="95" t="s">
        <v>216</v>
      </c>
      <c r="AU403" s="91">
        <f>AR403*0.08</f>
        <v>19.56</v>
      </c>
      <c r="AV403" s="91">
        <v>3</v>
      </c>
      <c r="AW403" s="91">
        <v>4</v>
      </c>
      <c r="AX403" s="91">
        <v>0</v>
      </c>
      <c r="AY403" s="91">
        <v>0</v>
      </c>
      <c r="AZ403" s="91">
        <f t="shared" si="143"/>
        <v>-3</v>
      </c>
      <c r="BA403" s="95" t="s">
        <v>217</v>
      </c>
      <c r="BB403" s="91">
        <f t="shared" si="151"/>
        <v>0</v>
      </c>
      <c r="BC403" s="91">
        <v>6</v>
      </c>
      <c r="BD403" s="91">
        <v>8</v>
      </c>
      <c r="BE403" s="91">
        <v>10</v>
      </c>
      <c r="BF403" s="91">
        <v>286.1</v>
      </c>
      <c r="BG403" s="91">
        <f t="shared" si="144"/>
        <v>4</v>
      </c>
      <c r="BH403" s="95" t="s">
        <v>216</v>
      </c>
      <c r="BI403" s="91">
        <f t="shared" si="149"/>
        <v>17.166</v>
      </c>
      <c r="BJ403" s="91"/>
      <c r="BK403" s="101">
        <f t="shared" si="145"/>
        <v>117</v>
      </c>
      <c r="BL403" s="91"/>
    </row>
    <row r="404" s="159" customFormat="1" customHeight="1" spans="1:64">
      <c r="A404" s="91">
        <v>13141</v>
      </c>
      <c r="B404" s="91" t="s">
        <v>789</v>
      </c>
      <c r="C404" s="91">
        <v>377</v>
      </c>
      <c r="D404" s="91" t="s">
        <v>433</v>
      </c>
      <c r="E404" s="91" t="s">
        <v>634</v>
      </c>
      <c r="F404" s="91">
        <v>12</v>
      </c>
      <c r="G404" s="91">
        <v>14.5</v>
      </c>
      <c r="H404" s="91">
        <v>26</v>
      </c>
      <c r="I404" s="91">
        <v>760.78</v>
      </c>
      <c r="J404" s="91">
        <f t="shared" si="136"/>
        <v>14</v>
      </c>
      <c r="K404" s="95" t="s">
        <v>216</v>
      </c>
      <c r="L404" s="91">
        <f>I404*0.06</f>
        <v>45.6468</v>
      </c>
      <c r="M404" s="91">
        <v>10.5</v>
      </c>
      <c r="N404" s="91">
        <v>13</v>
      </c>
      <c r="O404" s="91">
        <v>12</v>
      </c>
      <c r="P404" s="91">
        <v>274.5</v>
      </c>
      <c r="Q404" s="91">
        <f t="shared" si="137"/>
        <v>1.5</v>
      </c>
      <c r="R404" s="95" t="s">
        <v>221</v>
      </c>
      <c r="S404" s="91">
        <f>P404*0.06</f>
        <v>16.47</v>
      </c>
      <c r="T404" s="91">
        <v>23.5</v>
      </c>
      <c r="U404" s="91">
        <v>27.5</v>
      </c>
      <c r="V404" s="91">
        <v>17</v>
      </c>
      <c r="W404" s="91">
        <v>1609.59</v>
      </c>
      <c r="X404" s="91">
        <f t="shared" si="138"/>
        <v>-6.5</v>
      </c>
      <c r="Y404" s="95" t="s">
        <v>217</v>
      </c>
      <c r="Z404" s="91">
        <f t="shared" si="153"/>
        <v>64.3836</v>
      </c>
      <c r="AA404" s="91">
        <v>5</v>
      </c>
      <c r="AB404" s="91">
        <v>6</v>
      </c>
      <c r="AC404" s="91">
        <v>3</v>
      </c>
      <c r="AD404" s="91">
        <v>117</v>
      </c>
      <c r="AE404" s="91">
        <f t="shared" si="140"/>
        <v>-2</v>
      </c>
      <c r="AF404" s="95" t="s">
        <v>217</v>
      </c>
      <c r="AG404" s="91">
        <f t="shared" si="152"/>
        <v>5.85</v>
      </c>
      <c r="AH404" s="91">
        <v>4</v>
      </c>
      <c r="AI404" s="91">
        <v>4.5</v>
      </c>
      <c r="AJ404" s="91">
        <v>0</v>
      </c>
      <c r="AK404" s="91">
        <v>0</v>
      </c>
      <c r="AL404" s="91">
        <f t="shared" si="141"/>
        <v>-4</v>
      </c>
      <c r="AM404" s="95" t="s">
        <v>217</v>
      </c>
      <c r="AN404" s="91">
        <f t="shared" si="150"/>
        <v>0</v>
      </c>
      <c r="AO404" s="91">
        <v>4.5</v>
      </c>
      <c r="AP404" s="91">
        <v>5.5</v>
      </c>
      <c r="AQ404" s="91">
        <v>7</v>
      </c>
      <c r="AR404" s="91">
        <v>103.52</v>
      </c>
      <c r="AS404" s="91">
        <f t="shared" si="142"/>
        <v>2.5</v>
      </c>
      <c r="AT404" s="95" t="s">
        <v>216</v>
      </c>
      <c r="AU404" s="91">
        <f>AR404*0.08</f>
        <v>8.2816</v>
      </c>
      <c r="AV404" s="91">
        <v>1.5</v>
      </c>
      <c r="AW404" s="91">
        <v>1.5</v>
      </c>
      <c r="AX404" s="91">
        <v>0</v>
      </c>
      <c r="AY404" s="91">
        <v>0</v>
      </c>
      <c r="AZ404" s="91">
        <f t="shared" si="143"/>
        <v>-1.5</v>
      </c>
      <c r="BA404" s="95" t="s">
        <v>217</v>
      </c>
      <c r="BB404" s="91">
        <f t="shared" si="151"/>
        <v>0</v>
      </c>
      <c r="BC404" s="91">
        <v>3</v>
      </c>
      <c r="BD404" s="91">
        <v>3.5</v>
      </c>
      <c r="BE404" s="91">
        <v>2</v>
      </c>
      <c r="BF404" s="91">
        <v>60</v>
      </c>
      <c r="BG404" s="91">
        <f t="shared" si="144"/>
        <v>-1</v>
      </c>
      <c r="BH404" s="95" t="s">
        <v>217</v>
      </c>
      <c r="BI404" s="91">
        <f>BF404*0.04</f>
        <v>2.4</v>
      </c>
      <c r="BJ404" s="91">
        <f>BG404*1</f>
        <v>-1</v>
      </c>
      <c r="BK404" s="101">
        <f t="shared" si="145"/>
        <v>143</v>
      </c>
      <c r="BL404" s="91">
        <f>BJ404</f>
        <v>-1</v>
      </c>
    </row>
    <row r="405" s="159" customFormat="1" customHeight="1" spans="1:64">
      <c r="A405" s="91">
        <v>13143</v>
      </c>
      <c r="B405" s="91" t="s">
        <v>790</v>
      </c>
      <c r="C405" s="91">
        <v>329</v>
      </c>
      <c r="D405" s="91" t="s">
        <v>431</v>
      </c>
      <c r="E405" s="91" t="s">
        <v>634</v>
      </c>
      <c r="F405" s="91">
        <v>20</v>
      </c>
      <c r="G405" s="91">
        <v>21</v>
      </c>
      <c r="H405" s="91">
        <v>13</v>
      </c>
      <c r="I405" s="91">
        <v>378.32</v>
      </c>
      <c r="J405" s="91">
        <f t="shared" si="136"/>
        <v>-7</v>
      </c>
      <c r="K405" s="95" t="s">
        <v>217</v>
      </c>
      <c r="L405" s="91">
        <f>I405*0.04</f>
        <v>15.1328</v>
      </c>
      <c r="M405" s="91">
        <v>12</v>
      </c>
      <c r="N405" s="91">
        <v>14</v>
      </c>
      <c r="O405" s="91">
        <v>8</v>
      </c>
      <c r="P405" s="91">
        <v>463</v>
      </c>
      <c r="Q405" s="91">
        <f t="shared" si="137"/>
        <v>-4</v>
      </c>
      <c r="R405" s="95" t="s">
        <v>217</v>
      </c>
      <c r="S405" s="91">
        <f>P405*0.05</f>
        <v>23.15</v>
      </c>
      <c r="T405" s="91">
        <v>18</v>
      </c>
      <c r="U405" s="91">
        <v>22</v>
      </c>
      <c r="V405" s="91">
        <v>5</v>
      </c>
      <c r="W405" s="91">
        <v>647</v>
      </c>
      <c r="X405" s="91">
        <f t="shared" si="138"/>
        <v>-13</v>
      </c>
      <c r="Y405" s="95" t="s">
        <v>217</v>
      </c>
      <c r="Z405" s="91">
        <f t="shared" si="153"/>
        <v>25.88</v>
      </c>
      <c r="AA405" s="91">
        <v>5</v>
      </c>
      <c r="AB405" s="91">
        <v>6</v>
      </c>
      <c r="AC405" s="91">
        <v>2</v>
      </c>
      <c r="AD405" s="91">
        <v>78</v>
      </c>
      <c r="AE405" s="91">
        <f t="shared" si="140"/>
        <v>-3</v>
      </c>
      <c r="AF405" s="95" t="s">
        <v>217</v>
      </c>
      <c r="AG405" s="91">
        <f t="shared" si="152"/>
        <v>3.9</v>
      </c>
      <c r="AH405" s="91">
        <v>6</v>
      </c>
      <c r="AI405" s="91">
        <v>8</v>
      </c>
      <c r="AJ405" s="91">
        <v>0</v>
      </c>
      <c r="AK405" s="91">
        <v>0</v>
      </c>
      <c r="AL405" s="91">
        <f t="shared" si="141"/>
        <v>-6</v>
      </c>
      <c r="AM405" s="95" t="s">
        <v>217</v>
      </c>
      <c r="AN405" s="91">
        <f t="shared" si="150"/>
        <v>0</v>
      </c>
      <c r="AO405" s="91">
        <v>7</v>
      </c>
      <c r="AP405" s="91">
        <v>9</v>
      </c>
      <c r="AQ405" s="91">
        <v>6</v>
      </c>
      <c r="AR405" s="91">
        <v>97.35</v>
      </c>
      <c r="AS405" s="91">
        <f t="shared" si="142"/>
        <v>-1</v>
      </c>
      <c r="AT405" s="95" t="s">
        <v>217</v>
      </c>
      <c r="AU405" s="91">
        <f>AR405*0.05</f>
        <v>4.8675</v>
      </c>
      <c r="AV405" s="91">
        <v>3</v>
      </c>
      <c r="AW405" s="91">
        <v>4</v>
      </c>
      <c r="AX405" s="91">
        <v>0</v>
      </c>
      <c r="AY405" s="91">
        <v>0</v>
      </c>
      <c r="AZ405" s="91">
        <f t="shared" si="143"/>
        <v>-3</v>
      </c>
      <c r="BA405" s="95" t="s">
        <v>217</v>
      </c>
      <c r="BB405" s="91">
        <f t="shared" si="151"/>
        <v>0</v>
      </c>
      <c r="BC405" s="91">
        <v>7</v>
      </c>
      <c r="BD405" s="91">
        <v>8</v>
      </c>
      <c r="BE405" s="91">
        <v>3</v>
      </c>
      <c r="BF405" s="91">
        <v>84.9</v>
      </c>
      <c r="BG405" s="91">
        <f t="shared" si="144"/>
        <v>-4</v>
      </c>
      <c r="BH405" s="95" t="s">
        <v>217</v>
      </c>
      <c r="BI405" s="91">
        <f>BF405*0.04</f>
        <v>3.396</v>
      </c>
      <c r="BJ405" s="91">
        <f>BG405*1</f>
        <v>-4</v>
      </c>
      <c r="BK405" s="101">
        <f t="shared" si="145"/>
        <v>76</v>
      </c>
      <c r="BL405" s="91">
        <f>BJ405</f>
        <v>-4</v>
      </c>
    </row>
    <row r="406" s="159" customFormat="1" customHeight="1" spans="1:64">
      <c r="A406" s="91">
        <v>13145</v>
      </c>
      <c r="B406" s="91" t="s">
        <v>791</v>
      </c>
      <c r="C406" s="91">
        <v>103639</v>
      </c>
      <c r="D406" s="91" t="s">
        <v>286</v>
      </c>
      <c r="E406" s="91" t="s">
        <v>634</v>
      </c>
      <c r="F406" s="91">
        <v>24</v>
      </c>
      <c r="G406" s="91">
        <v>28</v>
      </c>
      <c r="H406" s="91">
        <v>27</v>
      </c>
      <c r="I406" s="91">
        <v>655.01</v>
      </c>
      <c r="J406" s="91">
        <f t="shared" si="136"/>
        <v>3</v>
      </c>
      <c r="K406" s="95" t="s">
        <v>221</v>
      </c>
      <c r="L406" s="91">
        <f>I406*0.05</f>
        <v>32.7505</v>
      </c>
      <c r="M406" s="91">
        <v>19</v>
      </c>
      <c r="N406" s="91">
        <v>24</v>
      </c>
      <c r="O406" s="91">
        <v>10</v>
      </c>
      <c r="P406" s="91">
        <v>226.81</v>
      </c>
      <c r="Q406" s="91">
        <f t="shared" si="137"/>
        <v>-9</v>
      </c>
      <c r="R406" s="95" t="s">
        <v>217</v>
      </c>
      <c r="S406" s="91">
        <f>P406*0.05</f>
        <v>11.3405</v>
      </c>
      <c r="T406" s="91">
        <v>42</v>
      </c>
      <c r="U406" s="91">
        <v>53</v>
      </c>
      <c r="V406" s="91">
        <v>5</v>
      </c>
      <c r="W406" s="91">
        <v>312.56</v>
      </c>
      <c r="X406" s="91">
        <f t="shared" si="138"/>
        <v>-37</v>
      </c>
      <c r="Y406" s="95" t="s">
        <v>217</v>
      </c>
      <c r="Z406" s="91">
        <f t="shared" si="153"/>
        <v>12.5024</v>
      </c>
      <c r="AA406" s="91">
        <v>5</v>
      </c>
      <c r="AB406" s="91">
        <v>6</v>
      </c>
      <c r="AC406" s="91">
        <v>2</v>
      </c>
      <c r="AD406" s="91">
        <v>78</v>
      </c>
      <c r="AE406" s="91">
        <f t="shared" si="140"/>
        <v>-3</v>
      </c>
      <c r="AF406" s="95" t="s">
        <v>217</v>
      </c>
      <c r="AG406" s="91">
        <f t="shared" si="152"/>
        <v>3.9</v>
      </c>
      <c r="AH406" s="91">
        <v>6</v>
      </c>
      <c r="AI406" s="91">
        <v>8</v>
      </c>
      <c r="AJ406" s="91">
        <v>0</v>
      </c>
      <c r="AK406" s="91">
        <v>0</v>
      </c>
      <c r="AL406" s="91">
        <f t="shared" si="141"/>
        <v>-6</v>
      </c>
      <c r="AM406" s="95" t="s">
        <v>217</v>
      </c>
      <c r="AN406" s="91">
        <f t="shared" si="150"/>
        <v>0</v>
      </c>
      <c r="AO406" s="91">
        <v>8</v>
      </c>
      <c r="AP406" s="91">
        <v>10</v>
      </c>
      <c r="AQ406" s="91">
        <v>5</v>
      </c>
      <c r="AR406" s="91">
        <v>87.41</v>
      </c>
      <c r="AS406" s="91">
        <f t="shared" si="142"/>
        <v>-3</v>
      </c>
      <c r="AT406" s="95" t="s">
        <v>217</v>
      </c>
      <c r="AU406" s="91">
        <f>AR406*0.05</f>
        <v>4.3705</v>
      </c>
      <c r="AV406" s="91">
        <v>2</v>
      </c>
      <c r="AW406" s="91">
        <v>3</v>
      </c>
      <c r="AX406" s="91">
        <v>0</v>
      </c>
      <c r="AY406" s="91">
        <v>0</v>
      </c>
      <c r="AZ406" s="91">
        <f t="shared" si="143"/>
        <v>-2</v>
      </c>
      <c r="BA406" s="95" t="s">
        <v>217</v>
      </c>
      <c r="BB406" s="91">
        <f t="shared" si="151"/>
        <v>0</v>
      </c>
      <c r="BC406" s="91">
        <v>7</v>
      </c>
      <c r="BD406" s="91">
        <v>8</v>
      </c>
      <c r="BE406" s="91">
        <v>7</v>
      </c>
      <c r="BF406" s="91">
        <v>202.6</v>
      </c>
      <c r="BG406" s="91">
        <f t="shared" si="144"/>
        <v>0</v>
      </c>
      <c r="BH406" s="95" t="s">
        <v>221</v>
      </c>
      <c r="BI406" s="91">
        <f>BF406*0.05</f>
        <v>10.13</v>
      </c>
      <c r="BJ406" s="91"/>
      <c r="BK406" s="101">
        <f t="shared" si="145"/>
        <v>75</v>
      </c>
      <c r="BL406" s="91"/>
    </row>
    <row r="407" s="159" customFormat="1" customHeight="1" spans="1:64">
      <c r="A407" s="91">
        <v>13146</v>
      </c>
      <c r="B407" s="91" t="s">
        <v>792</v>
      </c>
      <c r="C407" s="91">
        <v>103198</v>
      </c>
      <c r="D407" s="91" t="s">
        <v>620</v>
      </c>
      <c r="E407" s="91" t="s">
        <v>733</v>
      </c>
      <c r="F407" s="91">
        <v>37</v>
      </c>
      <c r="G407" s="91">
        <v>44</v>
      </c>
      <c r="H407" s="91">
        <v>25</v>
      </c>
      <c r="I407" s="91">
        <v>553.81</v>
      </c>
      <c r="J407" s="91">
        <f t="shared" si="136"/>
        <v>-12</v>
      </c>
      <c r="K407" s="95" t="s">
        <v>217</v>
      </c>
      <c r="L407" s="91">
        <f>I407*0.04</f>
        <v>22.1524</v>
      </c>
      <c r="M407" s="91">
        <v>27</v>
      </c>
      <c r="N407" s="91">
        <v>32</v>
      </c>
      <c r="O407" s="91">
        <v>15</v>
      </c>
      <c r="P407" s="91">
        <v>579.7</v>
      </c>
      <c r="Q407" s="91">
        <f t="shared" si="137"/>
        <v>-12</v>
      </c>
      <c r="R407" s="95" t="s">
        <v>217</v>
      </c>
      <c r="S407" s="91">
        <f>P407*0.05</f>
        <v>28.985</v>
      </c>
      <c r="T407" s="91">
        <v>31</v>
      </c>
      <c r="U407" s="91">
        <v>37</v>
      </c>
      <c r="V407" s="91">
        <v>8</v>
      </c>
      <c r="W407" s="91">
        <v>656.08</v>
      </c>
      <c r="X407" s="91">
        <f t="shared" si="138"/>
        <v>-23</v>
      </c>
      <c r="Y407" s="95" t="s">
        <v>217</v>
      </c>
      <c r="Z407" s="91">
        <f t="shared" si="153"/>
        <v>26.2432</v>
      </c>
      <c r="AA407" s="91">
        <v>9</v>
      </c>
      <c r="AB407" s="91">
        <v>10</v>
      </c>
      <c r="AC407" s="91">
        <v>1</v>
      </c>
      <c r="AD407" s="91">
        <v>39</v>
      </c>
      <c r="AE407" s="91">
        <f t="shared" si="140"/>
        <v>-8</v>
      </c>
      <c r="AF407" s="95" t="s">
        <v>217</v>
      </c>
      <c r="AG407" s="91">
        <f t="shared" si="152"/>
        <v>1.95</v>
      </c>
      <c r="AH407" s="91">
        <v>9</v>
      </c>
      <c r="AI407" s="91">
        <v>11</v>
      </c>
      <c r="AJ407" s="91">
        <v>0</v>
      </c>
      <c r="AK407" s="91">
        <v>0</v>
      </c>
      <c r="AL407" s="91">
        <f t="shared" si="141"/>
        <v>-9</v>
      </c>
      <c r="AM407" s="95" t="s">
        <v>217</v>
      </c>
      <c r="AN407" s="91">
        <f t="shared" si="150"/>
        <v>0</v>
      </c>
      <c r="AO407" s="91">
        <v>9</v>
      </c>
      <c r="AP407" s="91">
        <v>10</v>
      </c>
      <c r="AQ407" s="91">
        <v>6</v>
      </c>
      <c r="AR407" s="91">
        <v>86.82</v>
      </c>
      <c r="AS407" s="91">
        <f t="shared" si="142"/>
        <v>-3</v>
      </c>
      <c r="AT407" s="95" t="s">
        <v>217</v>
      </c>
      <c r="AU407" s="91">
        <f>AR407*0.05</f>
        <v>4.341</v>
      </c>
      <c r="AV407" s="91">
        <v>3</v>
      </c>
      <c r="AW407" s="91">
        <v>4</v>
      </c>
      <c r="AX407" s="91">
        <v>2</v>
      </c>
      <c r="AY407" s="91">
        <v>198</v>
      </c>
      <c r="AZ407" s="91">
        <f t="shared" si="143"/>
        <v>-1</v>
      </c>
      <c r="BA407" s="95" t="s">
        <v>217</v>
      </c>
      <c r="BB407" s="91">
        <f t="shared" si="151"/>
        <v>9.9</v>
      </c>
      <c r="BC407" s="91">
        <v>8</v>
      </c>
      <c r="BD407" s="91">
        <v>10</v>
      </c>
      <c r="BE407" s="91">
        <v>13</v>
      </c>
      <c r="BF407" s="91">
        <v>331.7</v>
      </c>
      <c r="BG407" s="91">
        <f t="shared" si="144"/>
        <v>5</v>
      </c>
      <c r="BH407" s="95" t="s">
        <v>216</v>
      </c>
      <c r="BI407" s="91">
        <f>BF407*0.06</f>
        <v>19.902</v>
      </c>
      <c r="BJ407" s="91"/>
      <c r="BK407" s="101">
        <f t="shared" si="145"/>
        <v>113</v>
      </c>
      <c r="BL407" s="91"/>
    </row>
    <row r="408" s="159" customFormat="1" customHeight="1" spans="1:64">
      <c r="A408" s="91">
        <v>13147</v>
      </c>
      <c r="B408" s="91" t="s">
        <v>793</v>
      </c>
      <c r="C408" s="91">
        <v>102479</v>
      </c>
      <c r="D408" s="91" t="s">
        <v>269</v>
      </c>
      <c r="E408" s="91" t="s">
        <v>634</v>
      </c>
      <c r="F408" s="91">
        <v>42</v>
      </c>
      <c r="G408" s="91">
        <v>50</v>
      </c>
      <c r="H408" s="91">
        <v>73</v>
      </c>
      <c r="I408" s="91">
        <v>1883.49</v>
      </c>
      <c r="J408" s="91">
        <f t="shared" si="136"/>
        <v>31</v>
      </c>
      <c r="K408" s="95" t="s">
        <v>216</v>
      </c>
      <c r="L408" s="91">
        <f>I408*0.06</f>
        <v>113.0094</v>
      </c>
      <c r="M408" s="91">
        <v>24</v>
      </c>
      <c r="N408" s="91">
        <v>28</v>
      </c>
      <c r="O408" s="91">
        <v>26</v>
      </c>
      <c r="P408" s="91">
        <v>558.59</v>
      </c>
      <c r="Q408" s="91">
        <f t="shared" si="137"/>
        <v>2</v>
      </c>
      <c r="R408" s="95" t="s">
        <v>221</v>
      </c>
      <c r="S408" s="91">
        <f>P408*0.06</f>
        <v>33.5154</v>
      </c>
      <c r="T408" s="91">
        <v>30</v>
      </c>
      <c r="U408" s="91">
        <v>36</v>
      </c>
      <c r="V408" s="91">
        <v>9</v>
      </c>
      <c r="W408" s="91">
        <v>545.27</v>
      </c>
      <c r="X408" s="91">
        <f t="shared" si="138"/>
        <v>-21</v>
      </c>
      <c r="Y408" s="95" t="s">
        <v>217</v>
      </c>
      <c r="Z408" s="91">
        <f t="shared" si="153"/>
        <v>21.8108</v>
      </c>
      <c r="AA408" s="91">
        <v>5</v>
      </c>
      <c r="AB408" s="91">
        <v>6</v>
      </c>
      <c r="AC408" s="91">
        <v>5</v>
      </c>
      <c r="AD408" s="91">
        <v>172</v>
      </c>
      <c r="AE408" s="91">
        <f t="shared" si="140"/>
        <v>0</v>
      </c>
      <c r="AF408" s="95" t="s">
        <v>221</v>
      </c>
      <c r="AG408" s="91">
        <f>AD408*0.06</f>
        <v>10.32</v>
      </c>
      <c r="AH408" s="91">
        <v>8</v>
      </c>
      <c r="AI408" s="91">
        <v>8</v>
      </c>
      <c r="AJ408" s="91">
        <v>0</v>
      </c>
      <c r="AK408" s="91">
        <v>0</v>
      </c>
      <c r="AL408" s="91">
        <f t="shared" si="141"/>
        <v>-8</v>
      </c>
      <c r="AM408" s="95" t="s">
        <v>217</v>
      </c>
      <c r="AN408" s="91">
        <f t="shared" si="150"/>
        <v>0</v>
      </c>
      <c r="AO408" s="91">
        <v>7</v>
      </c>
      <c r="AP408" s="91">
        <v>11</v>
      </c>
      <c r="AQ408" s="91">
        <v>12</v>
      </c>
      <c r="AR408" s="91">
        <v>238.6</v>
      </c>
      <c r="AS408" s="91">
        <f t="shared" si="142"/>
        <v>5</v>
      </c>
      <c r="AT408" s="95" t="s">
        <v>216</v>
      </c>
      <c r="AU408" s="91">
        <f>AR408*0.08</f>
        <v>19.088</v>
      </c>
      <c r="AV408" s="91">
        <v>2</v>
      </c>
      <c r="AW408" s="91">
        <v>4</v>
      </c>
      <c r="AX408" s="91">
        <v>0</v>
      </c>
      <c r="AY408" s="91">
        <v>0</v>
      </c>
      <c r="AZ408" s="91">
        <f t="shared" si="143"/>
        <v>-2</v>
      </c>
      <c r="BA408" s="95" t="s">
        <v>217</v>
      </c>
      <c r="BB408" s="91">
        <f t="shared" si="151"/>
        <v>0</v>
      </c>
      <c r="BC408" s="91">
        <v>6</v>
      </c>
      <c r="BD408" s="91">
        <v>8</v>
      </c>
      <c r="BE408" s="91">
        <v>3</v>
      </c>
      <c r="BF408" s="91">
        <v>92.1</v>
      </c>
      <c r="BG408" s="91">
        <f t="shared" si="144"/>
        <v>-3</v>
      </c>
      <c r="BH408" s="95" t="s">
        <v>217</v>
      </c>
      <c r="BI408" s="91">
        <f>BF408*0.04</f>
        <v>3.684</v>
      </c>
      <c r="BJ408" s="91">
        <f>BG408*1</f>
        <v>-3</v>
      </c>
      <c r="BK408" s="101">
        <f t="shared" si="145"/>
        <v>201</v>
      </c>
      <c r="BL408" s="91">
        <f>BJ408</f>
        <v>-3</v>
      </c>
    </row>
    <row r="409" s="159" customFormat="1" customHeight="1" spans="1:64">
      <c r="A409" s="91">
        <v>13148</v>
      </c>
      <c r="B409" s="91" t="s">
        <v>794</v>
      </c>
      <c r="C409" s="91">
        <v>106569</v>
      </c>
      <c r="D409" s="91" t="s">
        <v>561</v>
      </c>
      <c r="E409" s="91" t="s">
        <v>634</v>
      </c>
      <c r="F409" s="91">
        <v>36</v>
      </c>
      <c r="G409" s="91">
        <v>43</v>
      </c>
      <c r="H409" s="91">
        <v>46</v>
      </c>
      <c r="I409" s="91">
        <v>1253.74</v>
      </c>
      <c r="J409" s="91">
        <f t="shared" si="136"/>
        <v>10</v>
      </c>
      <c r="K409" s="95" t="s">
        <v>216</v>
      </c>
      <c r="L409" s="91">
        <f>I409*0.06</f>
        <v>75.2244</v>
      </c>
      <c r="M409" s="91">
        <v>45</v>
      </c>
      <c r="N409" s="91">
        <v>54</v>
      </c>
      <c r="O409" s="91">
        <v>27</v>
      </c>
      <c r="P409" s="91">
        <v>1144</v>
      </c>
      <c r="Q409" s="91">
        <f t="shared" si="137"/>
        <v>-18</v>
      </c>
      <c r="R409" s="95" t="s">
        <v>217</v>
      </c>
      <c r="S409" s="91">
        <f>P409*0.05</f>
        <v>57.2</v>
      </c>
      <c r="T409" s="91">
        <v>34</v>
      </c>
      <c r="U409" s="91">
        <v>41</v>
      </c>
      <c r="V409" s="91">
        <v>33</v>
      </c>
      <c r="W409" s="91">
        <v>1969.23</v>
      </c>
      <c r="X409" s="91">
        <f t="shared" si="138"/>
        <v>-1</v>
      </c>
      <c r="Y409" s="95" t="s">
        <v>217</v>
      </c>
      <c r="Z409" s="91">
        <f t="shared" si="153"/>
        <v>78.7692</v>
      </c>
      <c r="AA409" s="91">
        <v>11</v>
      </c>
      <c r="AB409" s="91">
        <v>14</v>
      </c>
      <c r="AC409" s="91">
        <v>1</v>
      </c>
      <c r="AD409" s="91">
        <v>39</v>
      </c>
      <c r="AE409" s="91">
        <f t="shared" si="140"/>
        <v>-10</v>
      </c>
      <c r="AF409" s="95" t="s">
        <v>217</v>
      </c>
      <c r="AG409" s="91">
        <f>AD409*0.05</f>
        <v>1.95</v>
      </c>
      <c r="AH409" s="91">
        <v>10</v>
      </c>
      <c r="AI409" s="91">
        <v>12</v>
      </c>
      <c r="AJ409" s="91">
        <v>15</v>
      </c>
      <c r="AK409" s="91">
        <v>299.05</v>
      </c>
      <c r="AL409" s="91">
        <f t="shared" si="141"/>
        <v>5</v>
      </c>
      <c r="AM409" s="95" t="s">
        <v>216</v>
      </c>
      <c r="AN409" s="91">
        <f>AK409*0.07</f>
        <v>20.9335</v>
      </c>
      <c r="AO409" s="91">
        <v>14</v>
      </c>
      <c r="AP409" s="91">
        <v>17</v>
      </c>
      <c r="AQ409" s="91">
        <v>10</v>
      </c>
      <c r="AR409" s="91">
        <v>194.25</v>
      </c>
      <c r="AS409" s="91">
        <f t="shared" si="142"/>
        <v>-4</v>
      </c>
      <c r="AT409" s="95" t="s">
        <v>217</v>
      </c>
      <c r="AU409" s="91">
        <f t="shared" ref="AU409:AU420" si="154">AR409*0.05</f>
        <v>9.7125</v>
      </c>
      <c r="AV409" s="91">
        <v>4</v>
      </c>
      <c r="AW409" s="91">
        <v>5</v>
      </c>
      <c r="AX409" s="91">
        <v>0</v>
      </c>
      <c r="AY409" s="91">
        <v>0</v>
      </c>
      <c r="AZ409" s="91">
        <f t="shared" si="143"/>
        <v>-4</v>
      </c>
      <c r="BA409" s="95" t="s">
        <v>217</v>
      </c>
      <c r="BB409" s="91">
        <f t="shared" si="151"/>
        <v>0</v>
      </c>
      <c r="BC409" s="91">
        <v>10</v>
      </c>
      <c r="BD409" s="91">
        <v>12</v>
      </c>
      <c r="BE409" s="91">
        <v>13</v>
      </c>
      <c r="BF409" s="91">
        <v>379.73</v>
      </c>
      <c r="BG409" s="91">
        <f t="shared" si="144"/>
        <v>3</v>
      </c>
      <c r="BH409" s="95" t="s">
        <v>216</v>
      </c>
      <c r="BI409" s="91">
        <f>BF409*0.06</f>
        <v>22.7838</v>
      </c>
      <c r="BJ409" s="91"/>
      <c r="BK409" s="101">
        <f t="shared" si="145"/>
        <v>267</v>
      </c>
      <c r="BL409" s="91"/>
    </row>
    <row r="410" s="159" customFormat="1" customHeight="1" spans="1:64">
      <c r="A410" s="91">
        <v>13149</v>
      </c>
      <c r="B410" s="91" t="s">
        <v>795</v>
      </c>
      <c r="C410" s="91">
        <v>113833</v>
      </c>
      <c r="D410" s="91" t="s">
        <v>697</v>
      </c>
      <c r="E410" s="91" t="s">
        <v>733</v>
      </c>
      <c r="F410" s="91">
        <v>24</v>
      </c>
      <c r="G410" s="91">
        <v>29</v>
      </c>
      <c r="H410" s="91">
        <v>43</v>
      </c>
      <c r="I410" s="91">
        <v>1043.28</v>
      </c>
      <c r="J410" s="91">
        <f t="shared" si="136"/>
        <v>19</v>
      </c>
      <c r="K410" s="95" t="s">
        <v>216</v>
      </c>
      <c r="L410" s="91">
        <f>I410*0.06</f>
        <v>62.5968</v>
      </c>
      <c r="M410" s="91">
        <v>11</v>
      </c>
      <c r="N410" s="91">
        <v>13</v>
      </c>
      <c r="O410" s="91">
        <v>14</v>
      </c>
      <c r="P410" s="91">
        <v>697.77</v>
      </c>
      <c r="Q410" s="91">
        <f t="shared" si="137"/>
        <v>3</v>
      </c>
      <c r="R410" s="95" t="s">
        <v>216</v>
      </c>
      <c r="S410" s="91">
        <f>P410*0.07</f>
        <v>48.8439</v>
      </c>
      <c r="T410" s="91">
        <v>18</v>
      </c>
      <c r="U410" s="91">
        <v>22</v>
      </c>
      <c r="V410" s="91">
        <v>13</v>
      </c>
      <c r="W410" s="91">
        <v>634.35</v>
      </c>
      <c r="X410" s="91">
        <f t="shared" si="138"/>
        <v>-5</v>
      </c>
      <c r="Y410" s="95" t="s">
        <v>217</v>
      </c>
      <c r="Z410" s="91">
        <f t="shared" si="153"/>
        <v>25.374</v>
      </c>
      <c r="AA410" s="91">
        <v>5</v>
      </c>
      <c r="AB410" s="91">
        <v>6</v>
      </c>
      <c r="AC410" s="91">
        <v>6</v>
      </c>
      <c r="AD410" s="91">
        <v>235.23</v>
      </c>
      <c r="AE410" s="91">
        <f t="shared" si="140"/>
        <v>1</v>
      </c>
      <c r="AF410" s="95" t="s">
        <v>216</v>
      </c>
      <c r="AG410" s="91">
        <f>AD410*0.08</f>
        <v>18.8184</v>
      </c>
      <c r="AH410" s="91">
        <v>3</v>
      </c>
      <c r="AI410" s="91">
        <v>4</v>
      </c>
      <c r="AJ410" s="91">
        <v>0</v>
      </c>
      <c r="AK410" s="91">
        <v>0</v>
      </c>
      <c r="AL410" s="91">
        <f t="shared" si="141"/>
        <v>-3</v>
      </c>
      <c r="AM410" s="95" t="s">
        <v>217</v>
      </c>
      <c r="AN410" s="91">
        <f>AK410*0.05</f>
        <v>0</v>
      </c>
      <c r="AO410" s="91">
        <v>13</v>
      </c>
      <c r="AP410" s="91">
        <v>15</v>
      </c>
      <c r="AQ410" s="91">
        <v>9</v>
      </c>
      <c r="AR410" s="91">
        <v>149.64</v>
      </c>
      <c r="AS410" s="91">
        <f t="shared" si="142"/>
        <v>-4</v>
      </c>
      <c r="AT410" s="95" t="s">
        <v>217</v>
      </c>
      <c r="AU410" s="91">
        <f t="shared" si="154"/>
        <v>7.482</v>
      </c>
      <c r="AV410" s="91">
        <v>2</v>
      </c>
      <c r="AW410" s="91">
        <v>2</v>
      </c>
      <c r="AX410" s="91">
        <v>0</v>
      </c>
      <c r="AY410" s="91">
        <v>0</v>
      </c>
      <c r="AZ410" s="91">
        <f t="shared" si="143"/>
        <v>-2</v>
      </c>
      <c r="BA410" s="95" t="s">
        <v>217</v>
      </c>
      <c r="BB410" s="91">
        <f t="shared" si="151"/>
        <v>0</v>
      </c>
      <c r="BC410" s="91">
        <v>5</v>
      </c>
      <c r="BD410" s="91">
        <v>6</v>
      </c>
      <c r="BE410" s="91">
        <v>6</v>
      </c>
      <c r="BF410" s="91">
        <v>110.74</v>
      </c>
      <c r="BG410" s="91">
        <f t="shared" si="144"/>
        <v>1</v>
      </c>
      <c r="BH410" s="95" t="s">
        <v>216</v>
      </c>
      <c r="BI410" s="91">
        <f>BF410*0.06</f>
        <v>6.6444</v>
      </c>
      <c r="BJ410" s="91"/>
      <c r="BK410" s="101">
        <f t="shared" si="145"/>
        <v>170</v>
      </c>
      <c r="BL410" s="91"/>
    </row>
    <row r="411" s="159" customFormat="1" customHeight="1" spans="1:64">
      <c r="A411" s="91">
        <v>13254</v>
      </c>
      <c r="B411" s="91" t="s">
        <v>796</v>
      </c>
      <c r="C411" s="91">
        <v>114685</v>
      </c>
      <c r="D411" s="91" t="s">
        <v>248</v>
      </c>
      <c r="E411" s="91" t="s">
        <v>634</v>
      </c>
      <c r="F411" s="91">
        <v>18</v>
      </c>
      <c r="G411" s="91">
        <v>22</v>
      </c>
      <c r="H411" s="91">
        <v>23</v>
      </c>
      <c r="I411" s="91">
        <v>642.7</v>
      </c>
      <c r="J411" s="91">
        <f t="shared" si="136"/>
        <v>5</v>
      </c>
      <c r="K411" s="95" t="s">
        <v>216</v>
      </c>
      <c r="L411" s="91">
        <f>I411*0.06</f>
        <v>38.562</v>
      </c>
      <c r="M411" s="91">
        <v>10</v>
      </c>
      <c r="N411" s="91">
        <v>13</v>
      </c>
      <c r="O411" s="91">
        <v>10</v>
      </c>
      <c r="P411" s="91">
        <v>215.01</v>
      </c>
      <c r="Q411" s="91">
        <f t="shared" si="137"/>
        <v>0</v>
      </c>
      <c r="R411" s="95" t="s">
        <v>221</v>
      </c>
      <c r="S411" s="91">
        <f>P411*0.06</f>
        <v>12.9006</v>
      </c>
      <c r="T411" s="91">
        <v>17</v>
      </c>
      <c r="U411" s="91">
        <v>21</v>
      </c>
      <c r="V411" s="91">
        <v>6</v>
      </c>
      <c r="W411" s="91">
        <v>527.56</v>
      </c>
      <c r="X411" s="91">
        <f t="shared" si="138"/>
        <v>-11</v>
      </c>
      <c r="Y411" s="95" t="s">
        <v>217</v>
      </c>
      <c r="Z411" s="91">
        <f t="shared" si="153"/>
        <v>21.1024</v>
      </c>
      <c r="AA411" s="91">
        <v>2</v>
      </c>
      <c r="AB411" s="91">
        <v>2</v>
      </c>
      <c r="AC411" s="91">
        <v>0</v>
      </c>
      <c r="AD411" s="91">
        <v>0</v>
      </c>
      <c r="AE411" s="91">
        <f t="shared" si="140"/>
        <v>-2</v>
      </c>
      <c r="AF411" s="95" t="s">
        <v>217</v>
      </c>
      <c r="AG411" s="91">
        <f>AD411*0.05</f>
        <v>0</v>
      </c>
      <c r="AH411" s="91">
        <v>5</v>
      </c>
      <c r="AI411" s="91">
        <v>7</v>
      </c>
      <c r="AJ411" s="91">
        <v>3</v>
      </c>
      <c r="AK411" s="91">
        <v>89.7</v>
      </c>
      <c r="AL411" s="91">
        <f t="shared" si="141"/>
        <v>-2</v>
      </c>
      <c r="AM411" s="95" t="s">
        <v>217</v>
      </c>
      <c r="AN411" s="91">
        <f>AK411*0.05</f>
        <v>4.485</v>
      </c>
      <c r="AO411" s="91">
        <v>5</v>
      </c>
      <c r="AP411" s="91">
        <v>6</v>
      </c>
      <c r="AQ411" s="91">
        <v>4</v>
      </c>
      <c r="AR411" s="91">
        <v>58.5</v>
      </c>
      <c r="AS411" s="91">
        <f t="shared" si="142"/>
        <v>-1</v>
      </c>
      <c r="AT411" s="95" t="s">
        <v>217</v>
      </c>
      <c r="AU411" s="91">
        <f t="shared" si="154"/>
        <v>2.925</v>
      </c>
      <c r="AV411" s="91">
        <v>2</v>
      </c>
      <c r="AW411" s="91">
        <v>2</v>
      </c>
      <c r="AX411" s="91">
        <v>0</v>
      </c>
      <c r="AY411" s="91">
        <v>0</v>
      </c>
      <c r="AZ411" s="91">
        <f t="shared" si="143"/>
        <v>-2</v>
      </c>
      <c r="BA411" s="95" t="s">
        <v>217</v>
      </c>
      <c r="BB411" s="91">
        <f t="shared" si="151"/>
        <v>0</v>
      </c>
      <c r="BC411" s="91">
        <v>7</v>
      </c>
      <c r="BD411" s="91">
        <v>8</v>
      </c>
      <c r="BE411" s="91">
        <v>5</v>
      </c>
      <c r="BF411" s="91">
        <v>142.1</v>
      </c>
      <c r="BG411" s="91">
        <f t="shared" si="144"/>
        <v>-2</v>
      </c>
      <c r="BH411" s="95" t="s">
        <v>217</v>
      </c>
      <c r="BI411" s="91">
        <f>BF411*0.04</f>
        <v>5.684</v>
      </c>
      <c r="BJ411" s="91">
        <f>BG411*1</f>
        <v>-2</v>
      </c>
      <c r="BK411" s="101">
        <f t="shared" si="145"/>
        <v>86</v>
      </c>
      <c r="BL411" s="91">
        <f>BJ411</f>
        <v>-2</v>
      </c>
    </row>
    <row r="412" s="159" customFormat="1" customHeight="1" spans="1:64">
      <c r="A412" s="91">
        <v>13255</v>
      </c>
      <c r="B412" s="91" t="s">
        <v>797</v>
      </c>
      <c r="C412" s="91">
        <v>578</v>
      </c>
      <c r="D412" s="91" t="s">
        <v>451</v>
      </c>
      <c r="E412" s="91" t="s">
        <v>634</v>
      </c>
      <c r="F412" s="91">
        <v>35</v>
      </c>
      <c r="G412" s="91">
        <v>40</v>
      </c>
      <c r="H412" s="91">
        <v>50</v>
      </c>
      <c r="I412" s="91">
        <v>1290.83</v>
      </c>
      <c r="J412" s="91">
        <f t="shared" si="136"/>
        <v>15</v>
      </c>
      <c r="K412" s="95" t="s">
        <v>216</v>
      </c>
      <c r="L412" s="91">
        <f>I412*0.06</f>
        <v>77.4498</v>
      </c>
      <c r="M412" s="91">
        <v>30</v>
      </c>
      <c r="N412" s="91">
        <v>40</v>
      </c>
      <c r="O412" s="91">
        <v>52</v>
      </c>
      <c r="P412" s="91">
        <v>1419.29</v>
      </c>
      <c r="Q412" s="91">
        <f t="shared" si="137"/>
        <v>22</v>
      </c>
      <c r="R412" s="95" t="s">
        <v>216</v>
      </c>
      <c r="S412" s="91">
        <f>P412*0.07</f>
        <v>99.3503</v>
      </c>
      <c r="T412" s="91">
        <v>30</v>
      </c>
      <c r="U412" s="91">
        <v>40</v>
      </c>
      <c r="V412" s="91">
        <v>55</v>
      </c>
      <c r="W412" s="91">
        <v>2672.05</v>
      </c>
      <c r="X412" s="91">
        <f t="shared" si="138"/>
        <v>25</v>
      </c>
      <c r="Y412" s="95" t="s">
        <v>216</v>
      </c>
      <c r="Z412" s="91">
        <f>W412*0.06</f>
        <v>160.323</v>
      </c>
      <c r="AA412" s="91">
        <v>6</v>
      </c>
      <c r="AB412" s="91">
        <v>8</v>
      </c>
      <c r="AC412" s="91">
        <v>8</v>
      </c>
      <c r="AD412" s="91">
        <v>254</v>
      </c>
      <c r="AE412" s="91">
        <f t="shared" si="140"/>
        <v>2</v>
      </c>
      <c r="AF412" s="95" t="s">
        <v>216</v>
      </c>
      <c r="AG412" s="91">
        <f>AD412*0.08</f>
        <v>20.32</v>
      </c>
      <c r="AH412" s="91"/>
      <c r="AI412" s="91"/>
      <c r="AJ412" s="91">
        <v>0</v>
      </c>
      <c r="AK412" s="91">
        <v>0</v>
      </c>
      <c r="AL412" s="91">
        <f t="shared" si="141"/>
        <v>0</v>
      </c>
      <c r="AM412" s="95" t="s">
        <v>227</v>
      </c>
      <c r="AN412" s="91">
        <f>AK412*0.05</f>
        <v>0</v>
      </c>
      <c r="AO412" s="91">
        <v>8</v>
      </c>
      <c r="AP412" s="91">
        <v>10</v>
      </c>
      <c r="AQ412" s="91">
        <v>4</v>
      </c>
      <c r="AR412" s="91">
        <v>79.35</v>
      </c>
      <c r="AS412" s="91">
        <f t="shared" si="142"/>
        <v>-4</v>
      </c>
      <c r="AT412" s="95" t="s">
        <v>217</v>
      </c>
      <c r="AU412" s="91">
        <f t="shared" si="154"/>
        <v>3.9675</v>
      </c>
      <c r="AV412" s="91">
        <v>2</v>
      </c>
      <c r="AW412" s="91">
        <v>3</v>
      </c>
      <c r="AX412" s="91">
        <v>4</v>
      </c>
      <c r="AY412" s="91">
        <v>315</v>
      </c>
      <c r="AZ412" s="91">
        <f t="shared" si="143"/>
        <v>2</v>
      </c>
      <c r="BA412" s="95" t="s">
        <v>216</v>
      </c>
      <c r="BB412" s="91">
        <f>AY412*0.07</f>
        <v>22.05</v>
      </c>
      <c r="BC412" s="91">
        <v>6</v>
      </c>
      <c r="BD412" s="91">
        <v>9</v>
      </c>
      <c r="BE412" s="91">
        <v>17</v>
      </c>
      <c r="BF412" s="91">
        <v>486.43</v>
      </c>
      <c r="BG412" s="91">
        <f t="shared" si="144"/>
        <v>11</v>
      </c>
      <c r="BH412" s="95" t="s">
        <v>216</v>
      </c>
      <c r="BI412" s="91">
        <f>BF412*0.06</f>
        <v>29.1858</v>
      </c>
      <c r="BJ412" s="91"/>
      <c r="BK412" s="101">
        <f t="shared" si="145"/>
        <v>413</v>
      </c>
      <c r="BL412" s="91"/>
    </row>
    <row r="413" s="159" customFormat="1" customHeight="1" spans="1:64">
      <c r="A413" s="91">
        <v>13256</v>
      </c>
      <c r="B413" s="91" t="s">
        <v>798</v>
      </c>
      <c r="C413" s="91">
        <v>116919</v>
      </c>
      <c r="D413" s="91" t="s">
        <v>447</v>
      </c>
      <c r="E413" s="91" t="s">
        <v>220</v>
      </c>
      <c r="F413" s="91">
        <v>24</v>
      </c>
      <c r="G413" s="91">
        <v>29</v>
      </c>
      <c r="H413" s="91">
        <v>22</v>
      </c>
      <c r="I413" s="91">
        <v>578.38</v>
      </c>
      <c r="J413" s="91">
        <f t="shared" si="136"/>
        <v>-2</v>
      </c>
      <c r="K413" s="95" t="s">
        <v>217</v>
      </c>
      <c r="L413" s="91">
        <f>I413*0.04</f>
        <v>23.1352</v>
      </c>
      <c r="M413" s="91">
        <v>12</v>
      </c>
      <c r="N413" s="91">
        <v>15</v>
      </c>
      <c r="O413" s="91">
        <v>10</v>
      </c>
      <c r="P413" s="91">
        <v>254.72</v>
      </c>
      <c r="Q413" s="91">
        <f t="shared" si="137"/>
        <v>-2</v>
      </c>
      <c r="R413" s="95" t="s">
        <v>217</v>
      </c>
      <c r="S413" s="91">
        <f>P413*0.05</f>
        <v>12.736</v>
      </c>
      <c r="T413" s="91">
        <v>14</v>
      </c>
      <c r="U413" s="91">
        <v>17</v>
      </c>
      <c r="V413" s="91">
        <v>2</v>
      </c>
      <c r="W413" s="91">
        <v>213</v>
      </c>
      <c r="X413" s="91">
        <f t="shared" si="138"/>
        <v>-12</v>
      </c>
      <c r="Y413" s="95" t="s">
        <v>217</v>
      </c>
      <c r="Z413" s="91">
        <f t="shared" ref="Z413:Z418" si="155">W413*0.04</f>
        <v>8.52</v>
      </c>
      <c r="AA413" s="91">
        <v>4</v>
      </c>
      <c r="AB413" s="91">
        <v>5</v>
      </c>
      <c r="AC413" s="91">
        <v>0</v>
      </c>
      <c r="AD413" s="91">
        <v>0</v>
      </c>
      <c r="AE413" s="91">
        <f t="shared" si="140"/>
        <v>-4</v>
      </c>
      <c r="AF413" s="95" t="s">
        <v>217</v>
      </c>
      <c r="AG413" s="91">
        <f>AD413*0.05</f>
        <v>0</v>
      </c>
      <c r="AH413" s="91">
        <v>3</v>
      </c>
      <c r="AI413" s="91">
        <v>4</v>
      </c>
      <c r="AJ413" s="91">
        <v>0</v>
      </c>
      <c r="AK413" s="91">
        <v>0</v>
      </c>
      <c r="AL413" s="91">
        <f t="shared" si="141"/>
        <v>-3</v>
      </c>
      <c r="AM413" s="95" t="s">
        <v>217</v>
      </c>
      <c r="AN413" s="91">
        <f t="shared" ref="AN413:AN421" si="156">AK413*0.05</f>
        <v>0</v>
      </c>
      <c r="AO413" s="91">
        <v>9</v>
      </c>
      <c r="AP413" s="91">
        <v>11</v>
      </c>
      <c r="AQ413" s="91">
        <v>2</v>
      </c>
      <c r="AR413" s="91">
        <v>31</v>
      </c>
      <c r="AS413" s="91">
        <f t="shared" si="142"/>
        <v>-7</v>
      </c>
      <c r="AT413" s="95" t="s">
        <v>217</v>
      </c>
      <c r="AU413" s="91">
        <f t="shared" si="154"/>
        <v>1.55</v>
      </c>
      <c r="AV413" s="91">
        <v>1</v>
      </c>
      <c r="AW413" s="91">
        <v>2</v>
      </c>
      <c r="AX413" s="91">
        <v>0</v>
      </c>
      <c r="AY413" s="91">
        <v>0</v>
      </c>
      <c r="AZ413" s="91">
        <f t="shared" si="143"/>
        <v>-1</v>
      </c>
      <c r="BA413" s="95" t="s">
        <v>217</v>
      </c>
      <c r="BB413" s="91">
        <f t="shared" ref="BB413:BB425" si="157">AY413*0.05</f>
        <v>0</v>
      </c>
      <c r="BC413" s="91">
        <v>4</v>
      </c>
      <c r="BD413" s="91">
        <v>5</v>
      </c>
      <c r="BE413" s="91">
        <v>2</v>
      </c>
      <c r="BF413" s="91">
        <v>53.3</v>
      </c>
      <c r="BG413" s="91">
        <f t="shared" si="144"/>
        <v>-2</v>
      </c>
      <c r="BH413" s="95" t="s">
        <v>217</v>
      </c>
      <c r="BI413" s="91">
        <f>BF413*0.04</f>
        <v>2.132</v>
      </c>
      <c r="BJ413" s="91">
        <f>BG413*1</f>
        <v>-2</v>
      </c>
      <c r="BK413" s="101">
        <f t="shared" si="145"/>
        <v>48</v>
      </c>
      <c r="BL413" s="91">
        <f>BJ413</f>
        <v>-2</v>
      </c>
    </row>
    <row r="414" s="159" customFormat="1" customHeight="1" spans="1:64">
      <c r="A414" s="91">
        <v>13258</v>
      </c>
      <c r="B414" s="91" t="s">
        <v>799</v>
      </c>
      <c r="C414" s="91">
        <v>308</v>
      </c>
      <c r="D414" s="91" t="s">
        <v>632</v>
      </c>
      <c r="E414" s="91" t="s">
        <v>634</v>
      </c>
      <c r="F414" s="91">
        <v>14</v>
      </c>
      <c r="G414" s="91">
        <v>17</v>
      </c>
      <c r="H414" s="91">
        <v>14</v>
      </c>
      <c r="I414" s="91">
        <v>389.36</v>
      </c>
      <c r="J414" s="91">
        <f t="shared" si="136"/>
        <v>0</v>
      </c>
      <c r="K414" s="95" t="s">
        <v>221</v>
      </c>
      <c r="L414" s="91">
        <f>I414*0.05</f>
        <v>19.468</v>
      </c>
      <c r="M414" s="91">
        <v>13</v>
      </c>
      <c r="N414" s="91">
        <v>15</v>
      </c>
      <c r="O414" s="91">
        <v>1</v>
      </c>
      <c r="P414" s="91">
        <v>4.91</v>
      </c>
      <c r="Q414" s="91">
        <f t="shared" si="137"/>
        <v>-12</v>
      </c>
      <c r="R414" s="95" t="s">
        <v>217</v>
      </c>
      <c r="S414" s="91">
        <f>P414*0.05</f>
        <v>0.2455</v>
      </c>
      <c r="T414" s="91">
        <v>18</v>
      </c>
      <c r="U414" s="91">
        <v>21</v>
      </c>
      <c r="V414" s="91">
        <v>5</v>
      </c>
      <c r="W414" s="91">
        <v>488</v>
      </c>
      <c r="X414" s="91">
        <f t="shared" si="138"/>
        <v>-13</v>
      </c>
      <c r="Y414" s="95" t="s">
        <v>217</v>
      </c>
      <c r="Z414" s="91">
        <f t="shared" si="155"/>
        <v>19.52</v>
      </c>
      <c r="AA414" s="91">
        <v>6</v>
      </c>
      <c r="AB414" s="91">
        <v>7</v>
      </c>
      <c r="AC414" s="91">
        <v>1</v>
      </c>
      <c r="AD414" s="91">
        <v>43</v>
      </c>
      <c r="AE414" s="91">
        <f t="shared" si="140"/>
        <v>-5</v>
      </c>
      <c r="AF414" s="95" t="s">
        <v>217</v>
      </c>
      <c r="AG414" s="91">
        <f>AD414*0.05</f>
        <v>2.15</v>
      </c>
      <c r="AH414" s="91">
        <v>7</v>
      </c>
      <c r="AI414" s="91">
        <v>8</v>
      </c>
      <c r="AJ414" s="91">
        <v>0</v>
      </c>
      <c r="AK414" s="91">
        <v>0</v>
      </c>
      <c r="AL414" s="91">
        <f t="shared" si="141"/>
        <v>-7</v>
      </c>
      <c r="AM414" s="95" t="s">
        <v>217</v>
      </c>
      <c r="AN414" s="91">
        <f t="shared" si="156"/>
        <v>0</v>
      </c>
      <c r="AO414" s="91">
        <v>7</v>
      </c>
      <c r="AP414" s="91">
        <v>9</v>
      </c>
      <c r="AQ414" s="91">
        <v>4</v>
      </c>
      <c r="AR414" s="91">
        <v>54.44</v>
      </c>
      <c r="AS414" s="91">
        <f t="shared" si="142"/>
        <v>-3</v>
      </c>
      <c r="AT414" s="95" t="s">
        <v>217</v>
      </c>
      <c r="AU414" s="91">
        <f t="shared" si="154"/>
        <v>2.722</v>
      </c>
      <c r="AV414" s="91">
        <v>2</v>
      </c>
      <c r="AW414" s="91">
        <v>2</v>
      </c>
      <c r="AX414" s="91">
        <v>0</v>
      </c>
      <c r="AY414" s="91">
        <v>0</v>
      </c>
      <c r="AZ414" s="91">
        <f t="shared" si="143"/>
        <v>-2</v>
      </c>
      <c r="BA414" s="95" t="s">
        <v>217</v>
      </c>
      <c r="BB414" s="91">
        <f t="shared" si="157"/>
        <v>0</v>
      </c>
      <c r="BC414" s="91">
        <v>4</v>
      </c>
      <c r="BD414" s="91">
        <v>5</v>
      </c>
      <c r="BE414" s="91">
        <v>4</v>
      </c>
      <c r="BF414" s="91">
        <v>113.3</v>
      </c>
      <c r="BG414" s="91">
        <f t="shared" si="144"/>
        <v>0</v>
      </c>
      <c r="BH414" s="95" t="s">
        <v>221</v>
      </c>
      <c r="BI414" s="91">
        <f>BF414*0.05</f>
        <v>5.665</v>
      </c>
      <c r="BJ414" s="91"/>
      <c r="BK414" s="101">
        <f t="shared" si="145"/>
        <v>50</v>
      </c>
      <c r="BL414" s="91"/>
    </row>
    <row r="415" s="159" customFormat="1" customHeight="1" spans="1:64">
      <c r="A415" s="91">
        <v>13269</v>
      </c>
      <c r="B415" s="91" t="s">
        <v>800</v>
      </c>
      <c r="C415" s="91">
        <v>747</v>
      </c>
      <c r="D415" s="91" t="s">
        <v>505</v>
      </c>
      <c r="E415" s="91" t="s">
        <v>634</v>
      </c>
      <c r="F415" s="91">
        <v>18</v>
      </c>
      <c r="G415" s="91">
        <v>22</v>
      </c>
      <c r="H415" s="91">
        <v>8</v>
      </c>
      <c r="I415" s="91">
        <v>198.52</v>
      </c>
      <c r="J415" s="91">
        <f t="shared" si="136"/>
        <v>-10</v>
      </c>
      <c r="K415" s="95" t="s">
        <v>217</v>
      </c>
      <c r="L415" s="91">
        <f>I415*0.04</f>
        <v>7.9408</v>
      </c>
      <c r="M415" s="91">
        <v>13</v>
      </c>
      <c r="N415" s="91">
        <v>16</v>
      </c>
      <c r="O415" s="91">
        <v>11</v>
      </c>
      <c r="P415" s="91">
        <v>237.05</v>
      </c>
      <c r="Q415" s="91">
        <f t="shared" si="137"/>
        <v>-2</v>
      </c>
      <c r="R415" s="95" t="s">
        <v>217</v>
      </c>
      <c r="S415" s="91">
        <f>P415*0.05</f>
        <v>11.8525</v>
      </c>
      <c r="T415" s="91">
        <v>20</v>
      </c>
      <c r="U415" s="91">
        <v>24</v>
      </c>
      <c r="V415" s="91">
        <v>2</v>
      </c>
      <c r="W415" s="91">
        <v>94.58</v>
      </c>
      <c r="X415" s="91">
        <f t="shared" si="138"/>
        <v>-18</v>
      </c>
      <c r="Y415" s="95" t="s">
        <v>217</v>
      </c>
      <c r="Z415" s="91">
        <f t="shared" si="155"/>
        <v>3.7832</v>
      </c>
      <c r="AA415" s="91">
        <v>7</v>
      </c>
      <c r="AB415" s="91">
        <v>9</v>
      </c>
      <c r="AC415" s="91">
        <v>4</v>
      </c>
      <c r="AD415" s="91">
        <v>159</v>
      </c>
      <c r="AE415" s="91">
        <f t="shared" si="140"/>
        <v>-3</v>
      </c>
      <c r="AF415" s="95" t="s">
        <v>217</v>
      </c>
      <c r="AG415" s="91">
        <f>AD415*0.05</f>
        <v>7.95</v>
      </c>
      <c r="AH415" s="91">
        <v>7</v>
      </c>
      <c r="AI415" s="91">
        <v>9</v>
      </c>
      <c r="AJ415" s="91">
        <v>0</v>
      </c>
      <c r="AK415" s="91">
        <v>0</v>
      </c>
      <c r="AL415" s="91">
        <f t="shared" si="141"/>
        <v>-7</v>
      </c>
      <c r="AM415" s="95" t="s">
        <v>217</v>
      </c>
      <c r="AN415" s="91">
        <f t="shared" si="156"/>
        <v>0</v>
      </c>
      <c r="AO415" s="91">
        <v>6</v>
      </c>
      <c r="AP415" s="91">
        <v>7</v>
      </c>
      <c r="AQ415" s="91">
        <v>2</v>
      </c>
      <c r="AR415" s="91">
        <v>42</v>
      </c>
      <c r="AS415" s="91">
        <f t="shared" si="142"/>
        <v>-4</v>
      </c>
      <c r="AT415" s="95" t="s">
        <v>217</v>
      </c>
      <c r="AU415" s="91">
        <f t="shared" si="154"/>
        <v>2.1</v>
      </c>
      <c r="AV415" s="91">
        <v>3</v>
      </c>
      <c r="AW415" s="91">
        <v>4</v>
      </c>
      <c r="AX415" s="91">
        <v>1</v>
      </c>
      <c r="AY415" s="91">
        <v>58.5</v>
      </c>
      <c r="AZ415" s="91">
        <f t="shared" si="143"/>
        <v>-2</v>
      </c>
      <c r="BA415" s="95" t="s">
        <v>217</v>
      </c>
      <c r="BB415" s="91">
        <f t="shared" si="157"/>
        <v>2.925</v>
      </c>
      <c r="BC415" s="91">
        <v>5</v>
      </c>
      <c r="BD415" s="91">
        <v>6</v>
      </c>
      <c r="BE415" s="91">
        <v>1</v>
      </c>
      <c r="BF415" s="91">
        <v>29.8</v>
      </c>
      <c r="BG415" s="91">
        <f t="shared" si="144"/>
        <v>-4</v>
      </c>
      <c r="BH415" s="95" t="s">
        <v>217</v>
      </c>
      <c r="BI415" s="91">
        <f>BF415*0.04</f>
        <v>1.192</v>
      </c>
      <c r="BJ415" s="91">
        <f>BG415*1</f>
        <v>-4</v>
      </c>
      <c r="BK415" s="101">
        <f t="shared" si="145"/>
        <v>38</v>
      </c>
      <c r="BL415" s="91">
        <f>BJ415</f>
        <v>-4</v>
      </c>
    </row>
    <row r="416" s="159" customFormat="1" customHeight="1" spans="1:64">
      <c r="A416" s="91">
        <v>13270</v>
      </c>
      <c r="B416" s="91" t="s">
        <v>801</v>
      </c>
      <c r="C416" s="91">
        <v>108277</v>
      </c>
      <c r="D416" s="91" t="s">
        <v>590</v>
      </c>
      <c r="E416" s="91" t="s">
        <v>634</v>
      </c>
      <c r="F416" s="91">
        <v>19</v>
      </c>
      <c r="G416" s="91">
        <v>22</v>
      </c>
      <c r="H416" s="91">
        <v>39</v>
      </c>
      <c r="I416" s="91">
        <v>1003.86</v>
      </c>
      <c r="J416" s="91">
        <f t="shared" si="136"/>
        <v>20</v>
      </c>
      <c r="K416" s="95" t="s">
        <v>216</v>
      </c>
      <c r="L416" s="91">
        <f>I416*0.06</f>
        <v>60.2316</v>
      </c>
      <c r="M416" s="91">
        <v>8</v>
      </c>
      <c r="N416" s="91">
        <v>10</v>
      </c>
      <c r="O416" s="91">
        <v>9</v>
      </c>
      <c r="P416" s="91">
        <v>221.92</v>
      </c>
      <c r="Q416" s="91">
        <f t="shared" si="137"/>
        <v>1</v>
      </c>
      <c r="R416" s="95" t="s">
        <v>221</v>
      </c>
      <c r="S416" s="91">
        <f>P416*0.06</f>
        <v>13.3152</v>
      </c>
      <c r="T416" s="91">
        <v>11</v>
      </c>
      <c r="U416" s="91">
        <v>13</v>
      </c>
      <c r="V416" s="91">
        <v>9</v>
      </c>
      <c r="W416" s="91">
        <v>373.6</v>
      </c>
      <c r="X416" s="91">
        <f t="shared" si="138"/>
        <v>-2</v>
      </c>
      <c r="Y416" s="95" t="s">
        <v>217</v>
      </c>
      <c r="Z416" s="91">
        <f t="shared" si="155"/>
        <v>14.944</v>
      </c>
      <c r="AA416" s="91">
        <v>5</v>
      </c>
      <c r="AB416" s="91">
        <v>6</v>
      </c>
      <c r="AC416" s="91">
        <v>3</v>
      </c>
      <c r="AD416" s="91">
        <v>117</v>
      </c>
      <c r="AE416" s="91">
        <f t="shared" si="140"/>
        <v>-2</v>
      </c>
      <c r="AF416" s="95" t="s">
        <v>217</v>
      </c>
      <c r="AG416" s="91">
        <f>AD416*0.05</f>
        <v>5.85</v>
      </c>
      <c r="AH416" s="91">
        <v>6</v>
      </c>
      <c r="AI416" s="91">
        <v>7</v>
      </c>
      <c r="AJ416" s="91">
        <v>0</v>
      </c>
      <c r="AK416" s="91">
        <v>0</v>
      </c>
      <c r="AL416" s="91">
        <f t="shared" si="141"/>
        <v>-6</v>
      </c>
      <c r="AM416" s="95" t="s">
        <v>217</v>
      </c>
      <c r="AN416" s="91">
        <f t="shared" si="156"/>
        <v>0</v>
      </c>
      <c r="AO416" s="91">
        <v>7</v>
      </c>
      <c r="AP416" s="91">
        <v>9</v>
      </c>
      <c r="AQ416" s="91">
        <v>6</v>
      </c>
      <c r="AR416" s="91">
        <v>90.67</v>
      </c>
      <c r="AS416" s="91">
        <f t="shared" si="142"/>
        <v>-1</v>
      </c>
      <c r="AT416" s="95" t="s">
        <v>217</v>
      </c>
      <c r="AU416" s="91">
        <f t="shared" si="154"/>
        <v>4.5335</v>
      </c>
      <c r="AV416" s="91">
        <v>2</v>
      </c>
      <c r="AW416" s="91">
        <v>2</v>
      </c>
      <c r="AX416" s="91">
        <v>0</v>
      </c>
      <c r="AY416" s="91">
        <v>0</v>
      </c>
      <c r="AZ416" s="91">
        <f t="shared" si="143"/>
        <v>-2</v>
      </c>
      <c r="BA416" s="95" t="s">
        <v>217</v>
      </c>
      <c r="BB416" s="91">
        <f t="shared" si="157"/>
        <v>0</v>
      </c>
      <c r="BC416" s="91">
        <v>4</v>
      </c>
      <c r="BD416" s="91">
        <v>5</v>
      </c>
      <c r="BE416" s="91">
        <v>8</v>
      </c>
      <c r="BF416" s="91">
        <v>200.18</v>
      </c>
      <c r="BG416" s="91">
        <f t="shared" si="144"/>
        <v>4</v>
      </c>
      <c r="BH416" s="95" t="s">
        <v>216</v>
      </c>
      <c r="BI416" s="91">
        <f>BF416*0.06</f>
        <v>12.0108</v>
      </c>
      <c r="BJ416" s="91"/>
      <c r="BK416" s="101">
        <f t="shared" si="145"/>
        <v>111</v>
      </c>
      <c r="BL416" s="91"/>
    </row>
    <row r="417" s="159" customFormat="1" customHeight="1" spans="1:64">
      <c r="A417" s="91">
        <v>13271</v>
      </c>
      <c r="B417" s="91" t="s">
        <v>802</v>
      </c>
      <c r="C417" s="91">
        <v>391</v>
      </c>
      <c r="D417" s="91" t="s">
        <v>318</v>
      </c>
      <c r="E417" s="91" t="s">
        <v>803</v>
      </c>
      <c r="F417" s="91">
        <v>18</v>
      </c>
      <c r="G417" s="91">
        <v>21</v>
      </c>
      <c r="H417" s="91">
        <v>46</v>
      </c>
      <c r="I417" s="91">
        <v>1243.45</v>
      </c>
      <c r="J417" s="91">
        <f t="shared" si="136"/>
        <v>28</v>
      </c>
      <c r="K417" s="95" t="s">
        <v>216</v>
      </c>
      <c r="L417" s="91">
        <f>I417*0.06</f>
        <v>74.607</v>
      </c>
      <c r="M417" s="91">
        <v>17</v>
      </c>
      <c r="N417" s="91">
        <v>21</v>
      </c>
      <c r="O417" s="91">
        <v>18</v>
      </c>
      <c r="P417" s="91">
        <v>574.75</v>
      </c>
      <c r="Q417" s="91">
        <f t="shared" si="137"/>
        <v>1</v>
      </c>
      <c r="R417" s="95" t="s">
        <v>221</v>
      </c>
      <c r="S417" s="91">
        <f>P417*0.06</f>
        <v>34.485</v>
      </c>
      <c r="T417" s="91">
        <v>24</v>
      </c>
      <c r="U417" s="91">
        <v>30</v>
      </c>
      <c r="V417" s="91">
        <v>10</v>
      </c>
      <c r="W417" s="91">
        <v>668.8</v>
      </c>
      <c r="X417" s="91">
        <f t="shared" si="138"/>
        <v>-14</v>
      </c>
      <c r="Y417" s="95" t="s">
        <v>217</v>
      </c>
      <c r="Z417" s="91">
        <f t="shared" si="155"/>
        <v>26.752</v>
      </c>
      <c r="AA417" s="91">
        <v>9</v>
      </c>
      <c r="AB417" s="91">
        <v>11</v>
      </c>
      <c r="AC417" s="91">
        <v>12</v>
      </c>
      <c r="AD417" s="91">
        <v>383</v>
      </c>
      <c r="AE417" s="91">
        <f t="shared" si="140"/>
        <v>3</v>
      </c>
      <c r="AF417" s="95" t="s">
        <v>216</v>
      </c>
      <c r="AG417" s="91">
        <f>AD417*0.08</f>
        <v>30.64</v>
      </c>
      <c r="AH417" s="91">
        <v>8</v>
      </c>
      <c r="AI417" s="91">
        <v>9</v>
      </c>
      <c r="AJ417" s="91">
        <v>0</v>
      </c>
      <c r="AK417" s="91">
        <v>0</v>
      </c>
      <c r="AL417" s="91">
        <f t="shared" si="141"/>
        <v>-8</v>
      </c>
      <c r="AM417" s="95" t="s">
        <v>217</v>
      </c>
      <c r="AN417" s="91">
        <f t="shared" si="156"/>
        <v>0</v>
      </c>
      <c r="AO417" s="91">
        <v>7</v>
      </c>
      <c r="AP417" s="91">
        <v>9</v>
      </c>
      <c r="AQ417" s="91">
        <v>6</v>
      </c>
      <c r="AR417" s="91">
        <v>126</v>
      </c>
      <c r="AS417" s="91">
        <f t="shared" si="142"/>
        <v>-1</v>
      </c>
      <c r="AT417" s="95" t="s">
        <v>217</v>
      </c>
      <c r="AU417" s="91">
        <f t="shared" si="154"/>
        <v>6.3</v>
      </c>
      <c r="AV417" s="91">
        <v>2</v>
      </c>
      <c r="AW417" s="91">
        <v>2</v>
      </c>
      <c r="AX417" s="91">
        <v>0</v>
      </c>
      <c r="AY417" s="91">
        <v>0</v>
      </c>
      <c r="AZ417" s="91">
        <f t="shared" si="143"/>
        <v>-2</v>
      </c>
      <c r="BA417" s="95" t="s">
        <v>217</v>
      </c>
      <c r="BB417" s="91">
        <f t="shared" si="157"/>
        <v>0</v>
      </c>
      <c r="BC417" s="91">
        <v>5</v>
      </c>
      <c r="BD417" s="91">
        <v>6</v>
      </c>
      <c r="BE417" s="91">
        <v>8</v>
      </c>
      <c r="BF417" s="91">
        <v>234.6</v>
      </c>
      <c r="BG417" s="91">
        <f t="shared" si="144"/>
        <v>3</v>
      </c>
      <c r="BH417" s="95" t="s">
        <v>216</v>
      </c>
      <c r="BI417" s="91">
        <f>BF417*0.06</f>
        <v>14.076</v>
      </c>
      <c r="BJ417" s="91"/>
      <c r="BK417" s="101">
        <f t="shared" si="145"/>
        <v>187</v>
      </c>
      <c r="BL417" s="91"/>
    </row>
    <row r="418" s="159" customFormat="1" customHeight="1" spans="1:64">
      <c r="A418" s="91">
        <v>13273</v>
      </c>
      <c r="B418" s="91" t="s">
        <v>804</v>
      </c>
      <c r="C418" s="91">
        <v>113299</v>
      </c>
      <c r="D418" s="91" t="s">
        <v>545</v>
      </c>
      <c r="E418" s="91" t="s">
        <v>634</v>
      </c>
      <c r="F418" s="91">
        <v>29</v>
      </c>
      <c r="G418" s="91">
        <v>35</v>
      </c>
      <c r="H418" s="91">
        <v>34</v>
      </c>
      <c r="I418" s="91">
        <v>896.43</v>
      </c>
      <c r="J418" s="91">
        <f t="shared" si="136"/>
        <v>5</v>
      </c>
      <c r="K418" s="95" t="s">
        <v>221</v>
      </c>
      <c r="L418" s="91">
        <f>I418*0.05</f>
        <v>44.8215</v>
      </c>
      <c r="M418" s="91">
        <v>19</v>
      </c>
      <c r="N418" s="91">
        <v>23</v>
      </c>
      <c r="O418" s="91">
        <v>6</v>
      </c>
      <c r="P418" s="91">
        <v>297.48</v>
      </c>
      <c r="Q418" s="91">
        <f t="shared" si="137"/>
        <v>-13</v>
      </c>
      <c r="R418" s="95" t="s">
        <v>217</v>
      </c>
      <c r="S418" s="91">
        <f>P418*0.05</f>
        <v>14.874</v>
      </c>
      <c r="T418" s="91">
        <v>15</v>
      </c>
      <c r="U418" s="91">
        <v>18</v>
      </c>
      <c r="V418" s="91">
        <v>7</v>
      </c>
      <c r="W418" s="91">
        <v>396.42</v>
      </c>
      <c r="X418" s="91">
        <f t="shared" si="138"/>
        <v>-8</v>
      </c>
      <c r="Y418" s="95" t="s">
        <v>217</v>
      </c>
      <c r="Z418" s="91">
        <f t="shared" si="155"/>
        <v>15.8568</v>
      </c>
      <c r="AA418" s="91">
        <v>5</v>
      </c>
      <c r="AB418" s="91">
        <v>6</v>
      </c>
      <c r="AC418" s="91">
        <v>1</v>
      </c>
      <c r="AD418" s="91">
        <v>39</v>
      </c>
      <c r="AE418" s="91">
        <f t="shared" si="140"/>
        <v>-4</v>
      </c>
      <c r="AF418" s="95" t="s">
        <v>217</v>
      </c>
      <c r="AG418" s="91">
        <f>AD418*0.05</f>
        <v>1.95</v>
      </c>
      <c r="AH418" s="91">
        <v>6</v>
      </c>
      <c r="AI418" s="91">
        <v>7</v>
      </c>
      <c r="AJ418" s="91">
        <v>0</v>
      </c>
      <c r="AK418" s="91">
        <v>0</v>
      </c>
      <c r="AL418" s="91">
        <f t="shared" si="141"/>
        <v>-6</v>
      </c>
      <c r="AM418" s="95" t="s">
        <v>217</v>
      </c>
      <c r="AN418" s="91">
        <f t="shared" si="156"/>
        <v>0</v>
      </c>
      <c r="AO418" s="91">
        <v>10</v>
      </c>
      <c r="AP418" s="91">
        <v>13</v>
      </c>
      <c r="AQ418" s="91">
        <v>1</v>
      </c>
      <c r="AR418" s="91">
        <v>21</v>
      </c>
      <c r="AS418" s="91">
        <f t="shared" si="142"/>
        <v>-9</v>
      </c>
      <c r="AT418" s="95" t="s">
        <v>217</v>
      </c>
      <c r="AU418" s="91">
        <f t="shared" si="154"/>
        <v>1.05</v>
      </c>
      <c r="AV418" s="91">
        <v>3</v>
      </c>
      <c r="AW418" s="91">
        <v>3</v>
      </c>
      <c r="AX418" s="91">
        <v>0</v>
      </c>
      <c r="AY418" s="91">
        <v>0</v>
      </c>
      <c r="AZ418" s="91">
        <f t="shared" si="143"/>
        <v>-3</v>
      </c>
      <c r="BA418" s="95" t="s">
        <v>217</v>
      </c>
      <c r="BB418" s="91">
        <f t="shared" si="157"/>
        <v>0</v>
      </c>
      <c r="BC418" s="91">
        <v>7</v>
      </c>
      <c r="BD418" s="91">
        <v>8</v>
      </c>
      <c r="BE418" s="91">
        <v>15</v>
      </c>
      <c r="BF418" s="91">
        <v>431.1</v>
      </c>
      <c r="BG418" s="91">
        <f t="shared" si="144"/>
        <v>8</v>
      </c>
      <c r="BH418" s="95" t="s">
        <v>216</v>
      </c>
      <c r="BI418" s="91">
        <f>BF418*0.06</f>
        <v>25.866</v>
      </c>
      <c r="BJ418" s="91"/>
      <c r="BK418" s="101">
        <f t="shared" si="145"/>
        <v>104</v>
      </c>
      <c r="BL418" s="91"/>
    </row>
    <row r="419" s="159" customFormat="1" customHeight="1" spans="1:64">
      <c r="A419" s="91">
        <v>13279</v>
      </c>
      <c r="B419" s="91" t="s">
        <v>805</v>
      </c>
      <c r="C419" s="91">
        <v>105267</v>
      </c>
      <c r="D419" s="91" t="s">
        <v>304</v>
      </c>
      <c r="E419" s="91" t="s">
        <v>806</v>
      </c>
      <c r="F419" s="91">
        <v>27</v>
      </c>
      <c r="G419" s="91">
        <v>32</v>
      </c>
      <c r="H419" s="91">
        <v>23</v>
      </c>
      <c r="I419" s="91">
        <v>626.03</v>
      </c>
      <c r="J419" s="91">
        <f t="shared" si="136"/>
        <v>-4</v>
      </c>
      <c r="K419" s="95" t="s">
        <v>217</v>
      </c>
      <c r="L419" s="91">
        <f>I419*0.04</f>
        <v>25.0412</v>
      </c>
      <c r="M419" s="91">
        <v>31</v>
      </c>
      <c r="N419" s="91">
        <v>38</v>
      </c>
      <c r="O419" s="91">
        <v>24</v>
      </c>
      <c r="P419" s="91">
        <v>823</v>
      </c>
      <c r="Q419" s="91">
        <f t="shared" si="137"/>
        <v>-7</v>
      </c>
      <c r="R419" s="95" t="s">
        <v>217</v>
      </c>
      <c r="S419" s="91">
        <f>P419*0.05</f>
        <v>41.15</v>
      </c>
      <c r="T419" s="91">
        <v>35</v>
      </c>
      <c r="U419" s="91">
        <v>41</v>
      </c>
      <c r="V419" s="91">
        <v>36</v>
      </c>
      <c r="W419" s="91">
        <v>2613.47</v>
      </c>
      <c r="X419" s="91">
        <f t="shared" si="138"/>
        <v>1</v>
      </c>
      <c r="Y419" s="95" t="s">
        <v>221</v>
      </c>
      <c r="Z419" s="91">
        <f>W419*0.05</f>
        <v>130.6735</v>
      </c>
      <c r="AA419" s="91">
        <v>15</v>
      </c>
      <c r="AB419" s="91">
        <v>17</v>
      </c>
      <c r="AC419" s="91">
        <v>0</v>
      </c>
      <c r="AD419" s="91">
        <v>0</v>
      </c>
      <c r="AE419" s="91">
        <f t="shared" si="140"/>
        <v>-15</v>
      </c>
      <c r="AF419" s="95" t="s">
        <v>217</v>
      </c>
      <c r="AG419" s="91">
        <f>AD419*0.05</f>
        <v>0</v>
      </c>
      <c r="AH419" s="91">
        <v>9</v>
      </c>
      <c r="AI419" s="91">
        <v>10</v>
      </c>
      <c r="AJ419" s="91">
        <v>0</v>
      </c>
      <c r="AK419" s="91">
        <v>0</v>
      </c>
      <c r="AL419" s="91">
        <f t="shared" si="141"/>
        <v>-9</v>
      </c>
      <c r="AM419" s="95" t="s">
        <v>217</v>
      </c>
      <c r="AN419" s="91">
        <f t="shared" si="156"/>
        <v>0</v>
      </c>
      <c r="AO419" s="91">
        <v>9</v>
      </c>
      <c r="AP419" s="91">
        <v>10</v>
      </c>
      <c r="AQ419" s="91">
        <v>8</v>
      </c>
      <c r="AR419" s="91">
        <v>118</v>
      </c>
      <c r="AS419" s="91">
        <f t="shared" si="142"/>
        <v>-1</v>
      </c>
      <c r="AT419" s="95" t="s">
        <v>217</v>
      </c>
      <c r="AU419" s="91">
        <f t="shared" si="154"/>
        <v>5.9</v>
      </c>
      <c r="AV419" s="91">
        <v>4</v>
      </c>
      <c r="AW419" s="91">
        <v>4</v>
      </c>
      <c r="AX419" s="91">
        <v>1</v>
      </c>
      <c r="AY419" s="91">
        <v>63.79</v>
      </c>
      <c r="AZ419" s="91">
        <f t="shared" si="143"/>
        <v>-3</v>
      </c>
      <c r="BA419" s="95" t="s">
        <v>217</v>
      </c>
      <c r="BB419" s="91">
        <f t="shared" si="157"/>
        <v>3.1895</v>
      </c>
      <c r="BC419" s="91">
        <v>7</v>
      </c>
      <c r="BD419" s="91">
        <v>8</v>
      </c>
      <c r="BE419" s="91">
        <v>13</v>
      </c>
      <c r="BF419" s="91">
        <v>357.99</v>
      </c>
      <c r="BG419" s="91">
        <f t="shared" si="144"/>
        <v>6</v>
      </c>
      <c r="BH419" s="95" t="s">
        <v>216</v>
      </c>
      <c r="BI419" s="91">
        <f>BF419*0.06</f>
        <v>21.4794</v>
      </c>
      <c r="BJ419" s="91"/>
      <c r="BK419" s="101">
        <f t="shared" si="145"/>
        <v>227</v>
      </c>
      <c r="BL419" s="91"/>
    </row>
    <row r="420" s="159" customFormat="1" customHeight="1" spans="1:64">
      <c r="A420" s="91">
        <v>13283</v>
      </c>
      <c r="B420" s="91" t="s">
        <v>807</v>
      </c>
      <c r="C420" s="91">
        <v>112415</v>
      </c>
      <c r="D420" s="91" t="s">
        <v>229</v>
      </c>
      <c r="E420" s="91" t="s">
        <v>634</v>
      </c>
      <c r="F420" s="91">
        <v>19</v>
      </c>
      <c r="G420" s="91">
        <v>23</v>
      </c>
      <c r="H420" s="91">
        <v>18</v>
      </c>
      <c r="I420" s="91">
        <v>397.38</v>
      </c>
      <c r="J420" s="91">
        <f t="shared" si="136"/>
        <v>-1</v>
      </c>
      <c r="K420" s="95" t="s">
        <v>217</v>
      </c>
      <c r="L420" s="91">
        <f>I420*0.04</f>
        <v>15.8952</v>
      </c>
      <c r="M420" s="91">
        <v>12</v>
      </c>
      <c r="N420" s="91">
        <v>15</v>
      </c>
      <c r="O420" s="91">
        <v>6</v>
      </c>
      <c r="P420" s="91">
        <v>162.1</v>
      </c>
      <c r="Q420" s="91">
        <f t="shared" si="137"/>
        <v>-6</v>
      </c>
      <c r="R420" s="95" t="s">
        <v>217</v>
      </c>
      <c r="S420" s="91">
        <f>P420*0.05</f>
        <v>8.105</v>
      </c>
      <c r="T420" s="91">
        <v>19</v>
      </c>
      <c r="U420" s="91">
        <v>23</v>
      </c>
      <c r="V420" s="91">
        <v>5</v>
      </c>
      <c r="W420" s="91">
        <v>256.1</v>
      </c>
      <c r="X420" s="91">
        <f t="shared" si="138"/>
        <v>-14</v>
      </c>
      <c r="Y420" s="95" t="s">
        <v>217</v>
      </c>
      <c r="Z420" s="91">
        <f>W420*0.04</f>
        <v>10.244</v>
      </c>
      <c r="AA420" s="91">
        <v>12</v>
      </c>
      <c r="AB420" s="91">
        <v>15</v>
      </c>
      <c r="AC420" s="91">
        <v>3</v>
      </c>
      <c r="AD420" s="91">
        <v>121</v>
      </c>
      <c r="AE420" s="91">
        <f t="shared" si="140"/>
        <v>-9</v>
      </c>
      <c r="AF420" s="95" t="s">
        <v>217</v>
      </c>
      <c r="AG420" s="91">
        <f>AD420*0.05</f>
        <v>6.05</v>
      </c>
      <c r="AH420" s="91">
        <v>5</v>
      </c>
      <c r="AI420" s="91">
        <v>6</v>
      </c>
      <c r="AJ420" s="91">
        <v>0</v>
      </c>
      <c r="AK420" s="91">
        <v>0</v>
      </c>
      <c r="AL420" s="91">
        <f t="shared" si="141"/>
        <v>-5</v>
      </c>
      <c r="AM420" s="95" t="s">
        <v>217</v>
      </c>
      <c r="AN420" s="91">
        <f t="shared" si="156"/>
        <v>0</v>
      </c>
      <c r="AO420" s="91">
        <v>8</v>
      </c>
      <c r="AP420" s="91">
        <v>10</v>
      </c>
      <c r="AQ420" s="91">
        <v>5</v>
      </c>
      <c r="AR420" s="91">
        <v>70.75</v>
      </c>
      <c r="AS420" s="91">
        <f t="shared" si="142"/>
        <v>-3</v>
      </c>
      <c r="AT420" s="95" t="s">
        <v>217</v>
      </c>
      <c r="AU420" s="91">
        <f t="shared" si="154"/>
        <v>3.5375</v>
      </c>
      <c r="AV420" s="91">
        <v>2</v>
      </c>
      <c r="AW420" s="91">
        <v>3</v>
      </c>
      <c r="AX420" s="91">
        <v>0</v>
      </c>
      <c r="AY420" s="91">
        <v>0</v>
      </c>
      <c r="AZ420" s="91">
        <f t="shared" si="143"/>
        <v>-2</v>
      </c>
      <c r="BA420" s="95" t="s">
        <v>217</v>
      </c>
      <c r="BB420" s="91">
        <f t="shared" si="157"/>
        <v>0</v>
      </c>
      <c r="BC420" s="91">
        <v>5</v>
      </c>
      <c r="BD420" s="91">
        <v>6</v>
      </c>
      <c r="BE420" s="91">
        <v>0</v>
      </c>
      <c r="BF420" s="91">
        <v>0</v>
      </c>
      <c r="BG420" s="91">
        <f t="shared" si="144"/>
        <v>-5</v>
      </c>
      <c r="BH420" s="95" t="s">
        <v>217</v>
      </c>
      <c r="BI420" s="91">
        <f>BF420*0.04</f>
        <v>0</v>
      </c>
      <c r="BJ420" s="91">
        <f>BG420*1</f>
        <v>-5</v>
      </c>
      <c r="BK420" s="101">
        <f t="shared" si="145"/>
        <v>44</v>
      </c>
      <c r="BL420" s="91">
        <f>BJ420</f>
        <v>-5</v>
      </c>
    </row>
    <row r="421" s="159" customFormat="1" customHeight="1" spans="1:64">
      <c r="A421" s="91">
        <v>13289</v>
      </c>
      <c r="B421" s="91" t="s">
        <v>808</v>
      </c>
      <c r="C421" s="91">
        <v>737</v>
      </c>
      <c r="D421" s="91" t="s">
        <v>479</v>
      </c>
      <c r="E421" s="91" t="s">
        <v>634</v>
      </c>
      <c r="F421" s="91">
        <v>23</v>
      </c>
      <c r="G421" s="91">
        <v>27</v>
      </c>
      <c r="H421" s="91">
        <v>20</v>
      </c>
      <c r="I421" s="91">
        <v>565.8</v>
      </c>
      <c r="J421" s="91">
        <f t="shared" si="136"/>
        <v>-3</v>
      </c>
      <c r="K421" s="95" t="s">
        <v>217</v>
      </c>
      <c r="L421" s="91">
        <f>I421*0.04</f>
        <v>22.632</v>
      </c>
      <c r="M421" s="91">
        <v>19</v>
      </c>
      <c r="N421" s="91">
        <v>22</v>
      </c>
      <c r="O421" s="91">
        <v>20</v>
      </c>
      <c r="P421" s="91">
        <v>459.01</v>
      </c>
      <c r="Q421" s="91">
        <f t="shared" si="137"/>
        <v>1</v>
      </c>
      <c r="R421" s="95" t="s">
        <v>221</v>
      </c>
      <c r="S421" s="91">
        <f>P421*0.06</f>
        <v>27.5406</v>
      </c>
      <c r="T421" s="91">
        <v>25</v>
      </c>
      <c r="U421" s="91">
        <v>29</v>
      </c>
      <c r="V421" s="91">
        <v>3</v>
      </c>
      <c r="W421" s="91">
        <v>89.5</v>
      </c>
      <c r="X421" s="91">
        <f t="shared" si="138"/>
        <v>-22</v>
      </c>
      <c r="Y421" s="95" t="s">
        <v>217</v>
      </c>
      <c r="Z421" s="91">
        <f>W421*0.04</f>
        <v>3.58</v>
      </c>
      <c r="AA421" s="91">
        <v>6</v>
      </c>
      <c r="AB421" s="91">
        <v>7</v>
      </c>
      <c r="AC421" s="91">
        <v>8</v>
      </c>
      <c r="AD421" s="91">
        <v>285</v>
      </c>
      <c r="AE421" s="91">
        <f t="shared" si="140"/>
        <v>2</v>
      </c>
      <c r="AF421" s="95" t="s">
        <v>216</v>
      </c>
      <c r="AG421" s="91">
        <f>AD421*0.08</f>
        <v>22.8</v>
      </c>
      <c r="AH421" s="91">
        <v>6</v>
      </c>
      <c r="AI421" s="91">
        <v>6</v>
      </c>
      <c r="AJ421" s="91">
        <v>0</v>
      </c>
      <c r="AK421" s="91">
        <v>0</v>
      </c>
      <c r="AL421" s="91">
        <f t="shared" si="141"/>
        <v>-6</v>
      </c>
      <c r="AM421" s="95" t="s">
        <v>217</v>
      </c>
      <c r="AN421" s="91">
        <f t="shared" si="156"/>
        <v>0</v>
      </c>
      <c r="AO421" s="91">
        <v>5</v>
      </c>
      <c r="AP421" s="91">
        <v>6</v>
      </c>
      <c r="AQ421" s="91">
        <v>8</v>
      </c>
      <c r="AR421" s="91">
        <v>163.35</v>
      </c>
      <c r="AS421" s="91">
        <f t="shared" si="142"/>
        <v>3</v>
      </c>
      <c r="AT421" s="95" t="s">
        <v>216</v>
      </c>
      <c r="AU421" s="91">
        <f>AR421*0.08</f>
        <v>13.068</v>
      </c>
      <c r="AV421" s="91">
        <v>2</v>
      </c>
      <c r="AW421" s="91">
        <v>3</v>
      </c>
      <c r="AX421" s="91">
        <v>0</v>
      </c>
      <c r="AY421" s="91">
        <v>0</v>
      </c>
      <c r="AZ421" s="91">
        <f t="shared" si="143"/>
        <v>-2</v>
      </c>
      <c r="BA421" s="95" t="s">
        <v>217</v>
      </c>
      <c r="BB421" s="91">
        <f t="shared" si="157"/>
        <v>0</v>
      </c>
      <c r="BC421" s="91">
        <v>8</v>
      </c>
      <c r="BD421" s="91">
        <v>8</v>
      </c>
      <c r="BE421" s="91">
        <v>14</v>
      </c>
      <c r="BF421" s="91">
        <v>401.3</v>
      </c>
      <c r="BG421" s="91">
        <f t="shared" si="144"/>
        <v>6</v>
      </c>
      <c r="BH421" s="95" t="s">
        <v>216</v>
      </c>
      <c r="BI421" s="91">
        <f>BF421*0.06</f>
        <v>24.078</v>
      </c>
      <c r="BJ421" s="91"/>
      <c r="BK421" s="101">
        <f t="shared" si="145"/>
        <v>114</v>
      </c>
      <c r="BL421" s="91"/>
    </row>
    <row r="422" s="159" customFormat="1" customHeight="1" spans="1:64">
      <c r="A422" s="91">
        <v>13292</v>
      </c>
      <c r="B422" s="91" t="s">
        <v>809</v>
      </c>
      <c r="C422" s="91">
        <v>114069</v>
      </c>
      <c r="D422" s="91" t="s">
        <v>265</v>
      </c>
      <c r="E422" s="91" t="s">
        <v>634</v>
      </c>
      <c r="F422" s="91">
        <v>15</v>
      </c>
      <c r="G422" s="91">
        <v>18</v>
      </c>
      <c r="H422" s="91">
        <v>9</v>
      </c>
      <c r="I422" s="91">
        <v>242.3</v>
      </c>
      <c r="J422" s="91">
        <f t="shared" si="136"/>
        <v>-6</v>
      </c>
      <c r="K422" s="95" t="s">
        <v>217</v>
      </c>
      <c r="L422" s="91">
        <f>I422*0.04</f>
        <v>9.692</v>
      </c>
      <c r="M422" s="91">
        <v>9</v>
      </c>
      <c r="N422" s="91">
        <v>11</v>
      </c>
      <c r="O422" s="91">
        <v>12</v>
      </c>
      <c r="P422" s="91">
        <v>590.5</v>
      </c>
      <c r="Q422" s="91">
        <f t="shared" si="137"/>
        <v>3</v>
      </c>
      <c r="R422" s="95" t="s">
        <v>216</v>
      </c>
      <c r="S422" s="91">
        <f>P422*0.07</f>
        <v>41.335</v>
      </c>
      <c r="T422" s="91">
        <v>15</v>
      </c>
      <c r="U422" s="91">
        <v>18</v>
      </c>
      <c r="V422" s="91">
        <v>10</v>
      </c>
      <c r="W422" s="91">
        <v>580.1</v>
      </c>
      <c r="X422" s="91">
        <f t="shared" si="138"/>
        <v>-5</v>
      </c>
      <c r="Y422" s="95" t="s">
        <v>217</v>
      </c>
      <c r="Z422" s="91">
        <f>W422*0.04</f>
        <v>23.204</v>
      </c>
      <c r="AA422" s="91">
        <v>3</v>
      </c>
      <c r="AB422" s="91">
        <v>4</v>
      </c>
      <c r="AC422" s="91">
        <v>1</v>
      </c>
      <c r="AD422" s="91">
        <v>39</v>
      </c>
      <c r="AE422" s="91">
        <f t="shared" si="140"/>
        <v>-2</v>
      </c>
      <c r="AF422" s="95" t="s">
        <v>217</v>
      </c>
      <c r="AG422" s="91">
        <f>AD422*0.05</f>
        <v>1.95</v>
      </c>
      <c r="AH422" s="91">
        <v>3</v>
      </c>
      <c r="AI422" s="91">
        <v>4</v>
      </c>
      <c r="AJ422" s="91">
        <v>7</v>
      </c>
      <c r="AK422" s="91">
        <v>149.5</v>
      </c>
      <c r="AL422" s="91">
        <f t="shared" si="141"/>
        <v>4</v>
      </c>
      <c r="AM422" s="95" t="s">
        <v>216</v>
      </c>
      <c r="AN422" s="91">
        <f>AK422*0.07</f>
        <v>10.465</v>
      </c>
      <c r="AO422" s="91">
        <v>8</v>
      </c>
      <c r="AP422" s="91">
        <v>10</v>
      </c>
      <c r="AQ422" s="91">
        <v>1</v>
      </c>
      <c r="AR422" s="91">
        <v>21</v>
      </c>
      <c r="AS422" s="91">
        <f t="shared" si="142"/>
        <v>-7</v>
      </c>
      <c r="AT422" s="95" t="s">
        <v>217</v>
      </c>
      <c r="AU422" s="91">
        <f>AR422*0.05</f>
        <v>1.05</v>
      </c>
      <c r="AV422" s="91">
        <v>2</v>
      </c>
      <c r="AW422" s="91">
        <v>2</v>
      </c>
      <c r="AX422" s="91">
        <v>0</v>
      </c>
      <c r="AY422" s="91">
        <v>0</v>
      </c>
      <c r="AZ422" s="91">
        <f t="shared" si="143"/>
        <v>-2</v>
      </c>
      <c r="BA422" s="95" t="s">
        <v>217</v>
      </c>
      <c r="BB422" s="91">
        <f t="shared" si="157"/>
        <v>0</v>
      </c>
      <c r="BC422" s="91">
        <v>4</v>
      </c>
      <c r="BD422" s="91">
        <v>4</v>
      </c>
      <c r="BE422" s="91">
        <v>8</v>
      </c>
      <c r="BF422" s="91">
        <v>233.1</v>
      </c>
      <c r="BG422" s="91">
        <f t="shared" si="144"/>
        <v>4</v>
      </c>
      <c r="BH422" s="95" t="s">
        <v>216</v>
      </c>
      <c r="BI422" s="91">
        <f>BF422*0.06</f>
        <v>13.986</v>
      </c>
      <c r="BJ422" s="91"/>
      <c r="BK422" s="101">
        <f t="shared" si="145"/>
        <v>102</v>
      </c>
      <c r="BL422" s="91"/>
    </row>
    <row r="423" s="159" customFormat="1" customHeight="1" spans="1:64">
      <c r="A423" s="91">
        <v>13298</v>
      </c>
      <c r="B423" s="91" t="s">
        <v>810</v>
      </c>
      <c r="C423" s="91">
        <v>571</v>
      </c>
      <c r="D423" s="91" t="s">
        <v>275</v>
      </c>
      <c r="E423" s="91" t="s">
        <v>811</v>
      </c>
      <c r="F423" s="91">
        <v>28</v>
      </c>
      <c r="G423" s="91">
        <v>34</v>
      </c>
      <c r="H423" s="91">
        <v>36</v>
      </c>
      <c r="I423" s="91">
        <v>896.99</v>
      </c>
      <c r="J423" s="91">
        <f t="shared" si="136"/>
        <v>8</v>
      </c>
      <c r="K423" s="95" t="s">
        <v>216</v>
      </c>
      <c r="L423" s="91">
        <f>I423*0.06</f>
        <v>53.8194</v>
      </c>
      <c r="M423" s="91">
        <v>17</v>
      </c>
      <c r="N423" s="91">
        <v>21</v>
      </c>
      <c r="O423" s="91">
        <v>26</v>
      </c>
      <c r="P423" s="91">
        <v>525.47</v>
      </c>
      <c r="Q423" s="91">
        <f t="shared" si="137"/>
        <v>9</v>
      </c>
      <c r="R423" s="95" t="s">
        <v>216</v>
      </c>
      <c r="S423" s="91">
        <f>P423*0.07</f>
        <v>36.7829</v>
      </c>
      <c r="T423" s="91">
        <v>19</v>
      </c>
      <c r="U423" s="91">
        <v>23</v>
      </c>
      <c r="V423" s="91">
        <v>20</v>
      </c>
      <c r="W423" s="91">
        <v>1466.7</v>
      </c>
      <c r="X423" s="91">
        <f t="shared" si="138"/>
        <v>1</v>
      </c>
      <c r="Y423" s="95" t="s">
        <v>221</v>
      </c>
      <c r="Z423" s="91">
        <f>W423*0.05</f>
        <v>73.335</v>
      </c>
      <c r="AA423" s="91">
        <v>8</v>
      </c>
      <c r="AB423" s="91">
        <v>9</v>
      </c>
      <c r="AC423" s="91">
        <v>6</v>
      </c>
      <c r="AD423" s="91">
        <v>195</v>
      </c>
      <c r="AE423" s="91">
        <f t="shared" si="140"/>
        <v>-2</v>
      </c>
      <c r="AF423" s="95" t="s">
        <v>217</v>
      </c>
      <c r="AG423" s="91">
        <f>AD423*0.05</f>
        <v>9.75</v>
      </c>
      <c r="AH423" s="91">
        <v>5</v>
      </c>
      <c r="AI423" s="91">
        <v>6</v>
      </c>
      <c r="AJ423" s="91">
        <v>0</v>
      </c>
      <c r="AK423" s="91">
        <v>0</v>
      </c>
      <c r="AL423" s="91">
        <f t="shared" si="141"/>
        <v>-5</v>
      </c>
      <c r="AM423" s="95" t="s">
        <v>217</v>
      </c>
      <c r="AN423" s="91">
        <f>AK423*0.05</f>
        <v>0</v>
      </c>
      <c r="AO423" s="91">
        <v>5</v>
      </c>
      <c r="AP423" s="91">
        <v>6</v>
      </c>
      <c r="AQ423" s="91">
        <v>8</v>
      </c>
      <c r="AR423" s="91">
        <v>164.85</v>
      </c>
      <c r="AS423" s="91">
        <f t="shared" si="142"/>
        <v>3</v>
      </c>
      <c r="AT423" s="95" t="s">
        <v>216</v>
      </c>
      <c r="AU423" s="91">
        <f>AR423*0.08</f>
        <v>13.188</v>
      </c>
      <c r="AV423" s="91">
        <v>3</v>
      </c>
      <c r="AW423" s="91">
        <v>4</v>
      </c>
      <c r="AX423" s="91">
        <v>0</v>
      </c>
      <c r="AY423" s="91">
        <v>0</v>
      </c>
      <c r="AZ423" s="91">
        <f t="shared" si="143"/>
        <v>-3</v>
      </c>
      <c r="BA423" s="95" t="s">
        <v>217</v>
      </c>
      <c r="BB423" s="91">
        <f t="shared" si="157"/>
        <v>0</v>
      </c>
      <c r="BC423" s="91">
        <v>5</v>
      </c>
      <c r="BD423" s="91">
        <v>5</v>
      </c>
      <c r="BE423" s="91">
        <v>7</v>
      </c>
      <c r="BF423" s="91">
        <v>178.39</v>
      </c>
      <c r="BG423" s="91">
        <f t="shared" si="144"/>
        <v>2</v>
      </c>
      <c r="BH423" s="95" t="s">
        <v>216</v>
      </c>
      <c r="BI423" s="91">
        <f>BF423*0.06</f>
        <v>10.7034</v>
      </c>
      <c r="BJ423" s="91"/>
      <c r="BK423" s="101">
        <f t="shared" si="145"/>
        <v>198</v>
      </c>
      <c r="BL423" s="91"/>
    </row>
    <row r="424" s="159" customFormat="1" customHeight="1" spans="1:64">
      <c r="A424" s="91">
        <v>13300</v>
      </c>
      <c r="B424" s="91" t="s">
        <v>812</v>
      </c>
      <c r="C424" s="91">
        <v>582</v>
      </c>
      <c r="D424" s="91" t="s">
        <v>219</v>
      </c>
      <c r="E424" s="91" t="s">
        <v>634</v>
      </c>
      <c r="F424" s="91">
        <v>16</v>
      </c>
      <c r="G424" s="91">
        <v>26</v>
      </c>
      <c r="H424" s="91">
        <v>21</v>
      </c>
      <c r="I424" s="91">
        <v>558.46</v>
      </c>
      <c r="J424" s="91">
        <f t="shared" si="136"/>
        <v>5</v>
      </c>
      <c r="K424" s="95" t="s">
        <v>221</v>
      </c>
      <c r="L424" s="91">
        <f>I424*0.05</f>
        <v>27.923</v>
      </c>
      <c r="M424" s="91">
        <v>20</v>
      </c>
      <c r="N424" s="91">
        <v>24</v>
      </c>
      <c r="O424" s="91">
        <v>6</v>
      </c>
      <c r="P424" s="91">
        <v>214.5</v>
      </c>
      <c r="Q424" s="91">
        <f t="shared" si="137"/>
        <v>-14</v>
      </c>
      <c r="R424" s="95" t="s">
        <v>217</v>
      </c>
      <c r="S424" s="91">
        <f>P424*0.05</f>
        <v>10.725</v>
      </c>
      <c r="T424" s="91">
        <v>26</v>
      </c>
      <c r="U424" s="91">
        <v>32</v>
      </c>
      <c r="V424" s="91">
        <v>10</v>
      </c>
      <c r="W424" s="91">
        <v>1047.8</v>
      </c>
      <c r="X424" s="91">
        <f t="shared" si="138"/>
        <v>-16</v>
      </c>
      <c r="Y424" s="95" t="s">
        <v>217</v>
      </c>
      <c r="Z424" s="91">
        <f>W424*0.04</f>
        <v>41.912</v>
      </c>
      <c r="AA424" s="91">
        <v>10</v>
      </c>
      <c r="AB424" s="91">
        <v>12</v>
      </c>
      <c r="AC424" s="91">
        <v>0</v>
      </c>
      <c r="AD424" s="91">
        <v>0</v>
      </c>
      <c r="AE424" s="91">
        <f t="shared" si="140"/>
        <v>-10</v>
      </c>
      <c r="AF424" s="95" t="s">
        <v>217</v>
      </c>
      <c r="AG424" s="91">
        <f>AD424*0.05</f>
        <v>0</v>
      </c>
      <c r="AH424" s="91">
        <v>9</v>
      </c>
      <c r="AI424" s="91">
        <v>10</v>
      </c>
      <c r="AJ424" s="91">
        <v>15</v>
      </c>
      <c r="AK424" s="91">
        <v>299</v>
      </c>
      <c r="AL424" s="91">
        <f t="shared" si="141"/>
        <v>6</v>
      </c>
      <c r="AM424" s="95" t="s">
        <v>216</v>
      </c>
      <c r="AN424" s="91">
        <f>AK424*0.07</f>
        <v>20.93</v>
      </c>
      <c r="AO424" s="91">
        <v>7</v>
      </c>
      <c r="AP424" s="91">
        <v>8</v>
      </c>
      <c r="AQ424" s="91">
        <v>5</v>
      </c>
      <c r="AR424" s="91">
        <v>104.63</v>
      </c>
      <c r="AS424" s="91">
        <f t="shared" si="142"/>
        <v>-2</v>
      </c>
      <c r="AT424" s="95" t="s">
        <v>217</v>
      </c>
      <c r="AU424" s="91">
        <f>AR424*0.05</f>
        <v>5.2315</v>
      </c>
      <c r="AV424" s="91">
        <v>3</v>
      </c>
      <c r="AW424" s="91">
        <v>4</v>
      </c>
      <c r="AX424" s="91">
        <v>1</v>
      </c>
      <c r="AY424" s="91">
        <v>78</v>
      </c>
      <c r="AZ424" s="91">
        <f t="shared" si="143"/>
        <v>-2</v>
      </c>
      <c r="BA424" s="95" t="s">
        <v>217</v>
      </c>
      <c r="BB424" s="91">
        <f t="shared" si="157"/>
        <v>3.9</v>
      </c>
      <c r="BC424" s="91">
        <v>8</v>
      </c>
      <c r="BD424" s="91">
        <v>9</v>
      </c>
      <c r="BE424" s="91">
        <v>9</v>
      </c>
      <c r="BF424" s="91">
        <v>238.5</v>
      </c>
      <c r="BG424" s="91">
        <f t="shared" si="144"/>
        <v>1</v>
      </c>
      <c r="BH424" s="95" t="s">
        <v>216</v>
      </c>
      <c r="BI424" s="91">
        <f>BF424*0.06</f>
        <v>14.31</v>
      </c>
      <c r="BJ424" s="91"/>
      <c r="BK424" s="101">
        <f t="shared" si="145"/>
        <v>125</v>
      </c>
      <c r="BL424" s="91"/>
    </row>
    <row r="425" s="159" customFormat="1" customHeight="1" spans="1:64">
      <c r="A425" s="91">
        <v>13306</v>
      </c>
      <c r="B425" s="91" t="s">
        <v>813</v>
      </c>
      <c r="C425" s="91">
        <v>117310</v>
      </c>
      <c r="D425" s="91" t="s">
        <v>675</v>
      </c>
      <c r="E425" s="91" t="s">
        <v>733</v>
      </c>
      <c r="F425" s="91">
        <v>30</v>
      </c>
      <c r="G425" s="91">
        <v>38</v>
      </c>
      <c r="H425" s="91">
        <v>14</v>
      </c>
      <c r="I425" s="91">
        <v>328.36</v>
      </c>
      <c r="J425" s="91">
        <f t="shared" si="136"/>
        <v>-16</v>
      </c>
      <c r="K425" s="95" t="s">
        <v>217</v>
      </c>
      <c r="L425" s="91">
        <f>I425*0.04</f>
        <v>13.1344</v>
      </c>
      <c r="M425" s="91">
        <v>18</v>
      </c>
      <c r="N425" s="91">
        <v>23</v>
      </c>
      <c r="O425" s="91">
        <v>6</v>
      </c>
      <c r="P425" s="91">
        <v>156.25</v>
      </c>
      <c r="Q425" s="91">
        <f t="shared" si="137"/>
        <v>-12</v>
      </c>
      <c r="R425" s="95" t="s">
        <v>217</v>
      </c>
      <c r="S425" s="91">
        <f>P425*0.05</f>
        <v>7.8125</v>
      </c>
      <c r="T425" s="91">
        <v>21</v>
      </c>
      <c r="U425" s="91">
        <v>26</v>
      </c>
      <c r="V425" s="91">
        <v>0</v>
      </c>
      <c r="W425" s="91">
        <v>0</v>
      </c>
      <c r="X425" s="91">
        <f t="shared" si="138"/>
        <v>-21</v>
      </c>
      <c r="Y425" s="95" t="s">
        <v>217</v>
      </c>
      <c r="Z425" s="91">
        <f>W425*0.04</f>
        <v>0</v>
      </c>
      <c r="AA425" s="91">
        <v>6</v>
      </c>
      <c r="AB425" s="91">
        <v>7</v>
      </c>
      <c r="AC425" s="91">
        <v>0</v>
      </c>
      <c r="AD425" s="91">
        <v>0</v>
      </c>
      <c r="AE425" s="91">
        <f t="shared" si="140"/>
        <v>-6</v>
      </c>
      <c r="AF425" s="95" t="s">
        <v>217</v>
      </c>
      <c r="AG425" s="91">
        <f>AD425*0.05</f>
        <v>0</v>
      </c>
      <c r="AH425" s="91">
        <v>5</v>
      </c>
      <c r="AI425" s="91">
        <v>6</v>
      </c>
      <c r="AJ425" s="91">
        <v>3</v>
      </c>
      <c r="AK425" s="91">
        <v>59.8</v>
      </c>
      <c r="AL425" s="91">
        <f t="shared" si="141"/>
        <v>-2</v>
      </c>
      <c r="AM425" s="95" t="s">
        <v>217</v>
      </c>
      <c r="AN425" s="91">
        <f>AK425*0.05</f>
        <v>2.99</v>
      </c>
      <c r="AO425" s="91">
        <v>14</v>
      </c>
      <c r="AP425" s="91">
        <v>17</v>
      </c>
      <c r="AQ425" s="91">
        <v>2</v>
      </c>
      <c r="AR425" s="91">
        <v>42</v>
      </c>
      <c r="AS425" s="91">
        <f t="shared" si="142"/>
        <v>-12</v>
      </c>
      <c r="AT425" s="95" t="s">
        <v>217</v>
      </c>
      <c r="AU425" s="91">
        <f>AR425*0.05</f>
        <v>2.1</v>
      </c>
      <c r="AV425" s="91">
        <v>2</v>
      </c>
      <c r="AW425" s="91">
        <v>3</v>
      </c>
      <c r="AX425" s="91">
        <v>0</v>
      </c>
      <c r="AY425" s="91">
        <v>0</v>
      </c>
      <c r="AZ425" s="91">
        <f t="shared" si="143"/>
        <v>-2</v>
      </c>
      <c r="BA425" s="95" t="s">
        <v>217</v>
      </c>
      <c r="BB425" s="91">
        <f t="shared" si="157"/>
        <v>0</v>
      </c>
      <c r="BC425" s="91">
        <v>6</v>
      </c>
      <c r="BD425" s="91">
        <v>8</v>
      </c>
      <c r="BE425" s="91">
        <v>5</v>
      </c>
      <c r="BF425" s="91">
        <v>131.41</v>
      </c>
      <c r="BG425" s="91">
        <f t="shared" si="144"/>
        <v>-1</v>
      </c>
      <c r="BH425" s="95" t="s">
        <v>217</v>
      </c>
      <c r="BI425" s="91">
        <f>BF425*0.04</f>
        <v>5.2564</v>
      </c>
      <c r="BJ425" s="91">
        <f>BG425*1</f>
        <v>-1</v>
      </c>
      <c r="BK425" s="101">
        <f t="shared" si="145"/>
        <v>31</v>
      </c>
      <c r="BL425" s="91">
        <f>BJ425</f>
        <v>-1</v>
      </c>
    </row>
    <row r="426" s="159" customFormat="1" customHeight="1" spans="1:64">
      <c r="A426" s="91">
        <v>13253</v>
      </c>
      <c r="B426" s="91" t="s">
        <v>814</v>
      </c>
      <c r="C426" s="91">
        <v>307</v>
      </c>
      <c r="D426" s="91" t="s">
        <v>250</v>
      </c>
      <c r="E426" s="91" t="s">
        <v>634</v>
      </c>
      <c r="F426" s="91"/>
      <c r="G426" s="91"/>
      <c r="H426" s="91">
        <v>0</v>
      </c>
      <c r="I426" s="91">
        <v>0</v>
      </c>
      <c r="J426" s="91">
        <f t="shared" si="136"/>
        <v>0</v>
      </c>
      <c r="K426" s="95" t="s">
        <v>227</v>
      </c>
      <c r="L426" s="91">
        <f>I426*0.04</f>
        <v>0</v>
      </c>
      <c r="M426" s="91"/>
      <c r="N426" s="91"/>
      <c r="O426" s="91">
        <v>0</v>
      </c>
      <c r="P426" s="91">
        <v>0</v>
      </c>
      <c r="Q426" s="91">
        <f t="shared" si="137"/>
        <v>0</v>
      </c>
      <c r="R426" s="95" t="s">
        <v>227</v>
      </c>
      <c r="S426" s="91">
        <f>P426*0.05</f>
        <v>0</v>
      </c>
      <c r="T426" s="91"/>
      <c r="U426" s="91"/>
      <c r="V426" s="91">
        <v>3</v>
      </c>
      <c r="W426" s="91">
        <v>75</v>
      </c>
      <c r="X426" s="91">
        <f t="shared" si="138"/>
        <v>3</v>
      </c>
      <c r="Y426" s="95" t="s">
        <v>227</v>
      </c>
      <c r="Z426" s="91">
        <f>W426*0.04</f>
        <v>3</v>
      </c>
      <c r="AA426" s="91"/>
      <c r="AB426" s="91"/>
      <c r="AC426" s="91">
        <v>0</v>
      </c>
      <c r="AD426" s="91">
        <v>0</v>
      </c>
      <c r="AE426" s="91">
        <f t="shared" si="140"/>
        <v>0</v>
      </c>
      <c r="AF426" s="95" t="s">
        <v>227</v>
      </c>
      <c r="AG426" s="91">
        <f>AD426*0.05</f>
        <v>0</v>
      </c>
      <c r="AH426" s="91"/>
      <c r="AI426" s="91"/>
      <c r="AJ426" s="91">
        <v>0</v>
      </c>
      <c r="AK426" s="91">
        <v>0</v>
      </c>
      <c r="AL426" s="91">
        <f t="shared" si="141"/>
        <v>0</v>
      </c>
      <c r="AM426" s="95" t="s">
        <v>227</v>
      </c>
      <c r="AN426" s="91">
        <f>AK426*0.05</f>
        <v>0</v>
      </c>
      <c r="AO426" s="91"/>
      <c r="AP426" s="91"/>
      <c r="AQ426" s="91">
        <v>0</v>
      </c>
      <c r="AR426" s="91">
        <v>0</v>
      </c>
      <c r="AS426" s="91">
        <f t="shared" si="142"/>
        <v>0</v>
      </c>
      <c r="AT426" s="95" t="s">
        <v>227</v>
      </c>
      <c r="AU426" s="91">
        <f>AR426*0.05</f>
        <v>0</v>
      </c>
      <c r="AV426" s="91"/>
      <c r="AW426" s="91"/>
      <c r="AX426" s="91">
        <v>0</v>
      </c>
      <c r="AY426" s="91">
        <v>0</v>
      </c>
      <c r="AZ426" s="91">
        <f t="shared" si="143"/>
        <v>0</v>
      </c>
      <c r="BA426" s="95" t="s">
        <v>227</v>
      </c>
      <c r="BB426" s="91">
        <f>AY426*0.05</f>
        <v>0</v>
      </c>
      <c r="BC426" s="91"/>
      <c r="BD426" s="91"/>
      <c r="BE426" s="91">
        <v>0</v>
      </c>
      <c r="BF426" s="91">
        <v>0</v>
      </c>
      <c r="BG426" s="91">
        <f t="shared" si="144"/>
        <v>0</v>
      </c>
      <c r="BH426" s="95" t="s">
        <v>227</v>
      </c>
      <c r="BI426" s="91">
        <f>BF426*0.04</f>
        <v>0</v>
      </c>
      <c r="BJ426" s="91"/>
      <c r="BK426" s="101">
        <f t="shared" si="145"/>
        <v>3</v>
      </c>
      <c r="BL426" s="91"/>
    </row>
    <row r="427" s="159" customFormat="1" customHeight="1" spans="1:64">
      <c r="A427" s="91">
        <v>13151</v>
      </c>
      <c r="B427" s="91" t="s">
        <v>815</v>
      </c>
      <c r="C427" s="91">
        <v>365</v>
      </c>
      <c r="D427" s="91" t="s">
        <v>262</v>
      </c>
      <c r="E427" s="91" t="s">
        <v>634</v>
      </c>
      <c r="F427" s="91">
        <v>30</v>
      </c>
      <c r="G427" s="91">
        <v>36</v>
      </c>
      <c r="H427" s="91">
        <v>19</v>
      </c>
      <c r="I427" s="91">
        <v>455.36</v>
      </c>
      <c r="J427" s="91">
        <f t="shared" si="136"/>
        <v>-11</v>
      </c>
      <c r="K427" s="95" t="s">
        <v>217</v>
      </c>
      <c r="L427" s="91">
        <f>I427*0.04</f>
        <v>18.2144</v>
      </c>
      <c r="M427" s="91">
        <v>23</v>
      </c>
      <c r="N427" s="91">
        <v>28</v>
      </c>
      <c r="O427" s="91">
        <v>8</v>
      </c>
      <c r="P427" s="91">
        <v>189.92</v>
      </c>
      <c r="Q427" s="91">
        <f t="shared" si="137"/>
        <v>-15</v>
      </c>
      <c r="R427" s="95" t="s">
        <v>217</v>
      </c>
      <c r="S427" s="91">
        <f>P427*0.05</f>
        <v>9.496</v>
      </c>
      <c r="T427" s="91">
        <v>63</v>
      </c>
      <c r="U427" s="91">
        <v>76</v>
      </c>
      <c r="V427" s="91">
        <v>1</v>
      </c>
      <c r="W427" s="91">
        <v>25</v>
      </c>
      <c r="X427" s="91">
        <f t="shared" si="138"/>
        <v>-62</v>
      </c>
      <c r="Y427" s="95" t="s">
        <v>217</v>
      </c>
      <c r="Z427" s="91">
        <f>W427*0.04</f>
        <v>1</v>
      </c>
      <c r="AA427" s="91">
        <v>9</v>
      </c>
      <c r="AB427" s="91">
        <v>11</v>
      </c>
      <c r="AC427" s="91">
        <v>7</v>
      </c>
      <c r="AD427" s="91">
        <v>258</v>
      </c>
      <c r="AE427" s="91">
        <f t="shared" si="140"/>
        <v>-2</v>
      </c>
      <c r="AF427" s="95" t="s">
        <v>217</v>
      </c>
      <c r="AG427" s="91">
        <f>AD427*0.05</f>
        <v>12.9</v>
      </c>
      <c r="AH427" s="91">
        <v>12</v>
      </c>
      <c r="AI427" s="91">
        <v>14</v>
      </c>
      <c r="AJ427" s="91">
        <v>0</v>
      </c>
      <c r="AK427" s="91">
        <v>0</v>
      </c>
      <c r="AL427" s="91">
        <f t="shared" si="141"/>
        <v>-12</v>
      </c>
      <c r="AM427" s="95" t="s">
        <v>217</v>
      </c>
      <c r="AN427" s="91">
        <f>AK427*0.05</f>
        <v>0</v>
      </c>
      <c r="AO427" s="91">
        <v>9</v>
      </c>
      <c r="AP427" s="91">
        <v>11</v>
      </c>
      <c r="AQ427" s="91">
        <v>7</v>
      </c>
      <c r="AR427" s="91">
        <v>84.12</v>
      </c>
      <c r="AS427" s="91">
        <f t="shared" si="142"/>
        <v>-2</v>
      </c>
      <c r="AT427" s="95" t="s">
        <v>217</v>
      </c>
      <c r="AU427" s="91">
        <f>AR427*0.05</f>
        <v>4.206</v>
      </c>
      <c r="AV427" s="91">
        <v>4</v>
      </c>
      <c r="AW427" s="91">
        <v>5</v>
      </c>
      <c r="AX427" s="91">
        <v>0</v>
      </c>
      <c r="AY427" s="91">
        <v>0</v>
      </c>
      <c r="AZ427" s="91">
        <f t="shared" si="143"/>
        <v>-4</v>
      </c>
      <c r="BA427" s="95" t="s">
        <v>217</v>
      </c>
      <c r="BB427" s="91">
        <f>AY427*0.05</f>
        <v>0</v>
      </c>
      <c r="BC427" s="91">
        <v>7</v>
      </c>
      <c r="BD427" s="91">
        <v>8</v>
      </c>
      <c r="BE427" s="91">
        <v>3</v>
      </c>
      <c r="BF427" s="91">
        <v>85.54</v>
      </c>
      <c r="BG427" s="91">
        <f t="shared" si="144"/>
        <v>-4</v>
      </c>
      <c r="BH427" s="95" t="s">
        <v>217</v>
      </c>
      <c r="BI427" s="91">
        <f>BF427*0.04</f>
        <v>3.4216</v>
      </c>
      <c r="BJ427" s="91">
        <f>BG427*1</f>
        <v>-4</v>
      </c>
      <c r="BK427" s="101">
        <f t="shared" si="145"/>
        <v>49</v>
      </c>
      <c r="BL427" s="91">
        <f>BJ427</f>
        <v>-4</v>
      </c>
    </row>
    <row r="428" s="159" customFormat="1" customHeight="1" spans="1:64">
      <c r="A428" s="91">
        <v>13161</v>
      </c>
      <c r="B428" s="91" t="s">
        <v>816</v>
      </c>
      <c r="C428" s="91">
        <v>104429</v>
      </c>
      <c r="D428" s="91" t="s">
        <v>695</v>
      </c>
      <c r="E428" s="91" t="s">
        <v>388</v>
      </c>
      <c r="F428" s="91">
        <v>30</v>
      </c>
      <c r="G428" s="91">
        <v>36</v>
      </c>
      <c r="H428" s="91">
        <v>21</v>
      </c>
      <c r="I428" s="91">
        <v>539.94</v>
      </c>
      <c r="J428" s="91">
        <f t="shared" si="136"/>
        <v>-9</v>
      </c>
      <c r="K428" s="95" t="s">
        <v>217</v>
      </c>
      <c r="L428" s="91">
        <f>I428*0.04</f>
        <v>21.5976</v>
      </c>
      <c r="M428" s="91">
        <v>14</v>
      </c>
      <c r="N428" s="91">
        <v>17</v>
      </c>
      <c r="O428" s="91">
        <v>20</v>
      </c>
      <c r="P428" s="91">
        <v>960.63</v>
      </c>
      <c r="Q428" s="91">
        <f t="shared" si="137"/>
        <v>6</v>
      </c>
      <c r="R428" s="95" t="s">
        <v>216</v>
      </c>
      <c r="S428" s="91">
        <f>P428*0.07</f>
        <v>67.2441</v>
      </c>
      <c r="T428" s="91">
        <v>42</v>
      </c>
      <c r="U428" s="91">
        <v>51</v>
      </c>
      <c r="V428" s="91">
        <v>30</v>
      </c>
      <c r="W428" s="91">
        <v>2523.67</v>
      </c>
      <c r="X428" s="91">
        <f t="shared" si="138"/>
        <v>-12</v>
      </c>
      <c r="Y428" s="95" t="s">
        <v>217</v>
      </c>
      <c r="Z428" s="91">
        <f>W428*0.04</f>
        <v>100.9468</v>
      </c>
      <c r="AA428" s="91">
        <v>8</v>
      </c>
      <c r="AB428" s="91">
        <v>10</v>
      </c>
      <c r="AC428" s="91">
        <v>6</v>
      </c>
      <c r="AD428" s="91">
        <v>205.22</v>
      </c>
      <c r="AE428" s="91">
        <f t="shared" si="140"/>
        <v>-2</v>
      </c>
      <c r="AF428" s="95" t="s">
        <v>217</v>
      </c>
      <c r="AG428" s="91">
        <f>AD428*0.05</f>
        <v>10.261</v>
      </c>
      <c r="AH428" s="91">
        <v>10</v>
      </c>
      <c r="AI428" s="91">
        <v>11</v>
      </c>
      <c r="AJ428" s="91">
        <v>15</v>
      </c>
      <c r="AK428" s="91">
        <v>299</v>
      </c>
      <c r="AL428" s="91">
        <f t="shared" si="141"/>
        <v>5</v>
      </c>
      <c r="AM428" s="95" t="s">
        <v>216</v>
      </c>
      <c r="AN428" s="91">
        <f>AK428*0.07</f>
        <v>20.93</v>
      </c>
      <c r="AO428" s="91">
        <v>12</v>
      </c>
      <c r="AP428" s="91">
        <v>15</v>
      </c>
      <c r="AQ428" s="91">
        <v>4</v>
      </c>
      <c r="AR428" s="91">
        <v>69.76</v>
      </c>
      <c r="AS428" s="91">
        <f t="shared" si="142"/>
        <v>-8</v>
      </c>
      <c r="AT428" s="95" t="s">
        <v>217</v>
      </c>
      <c r="AU428" s="91">
        <f>AR428*0.05</f>
        <v>3.488</v>
      </c>
      <c r="AV428" s="91">
        <v>3</v>
      </c>
      <c r="AW428" s="91">
        <v>4</v>
      </c>
      <c r="AX428" s="91">
        <v>2</v>
      </c>
      <c r="AY428" s="91">
        <v>0.16</v>
      </c>
      <c r="AZ428" s="91">
        <f t="shared" si="143"/>
        <v>-1</v>
      </c>
      <c r="BA428" s="95" t="s">
        <v>217</v>
      </c>
      <c r="BB428" s="91">
        <f>AY428*0.05</f>
        <v>0.008</v>
      </c>
      <c r="BC428" s="91">
        <v>7</v>
      </c>
      <c r="BD428" s="91">
        <v>8</v>
      </c>
      <c r="BE428" s="91">
        <v>14</v>
      </c>
      <c r="BF428" s="91">
        <v>332.73</v>
      </c>
      <c r="BG428" s="91">
        <f t="shared" si="144"/>
        <v>7</v>
      </c>
      <c r="BH428" s="95" t="s">
        <v>216</v>
      </c>
      <c r="BI428" s="91">
        <f>BF428*0.06</f>
        <v>19.9638</v>
      </c>
      <c r="BJ428" s="91"/>
      <c r="BK428" s="101">
        <f t="shared" si="145"/>
        <v>244</v>
      </c>
      <c r="BL428" s="91"/>
    </row>
    <row r="429" s="159" customFormat="1" customHeight="1" spans="1:64">
      <c r="A429" s="91">
        <v>13263</v>
      </c>
      <c r="B429" s="91" t="s">
        <v>817</v>
      </c>
      <c r="C429" s="91">
        <v>113023</v>
      </c>
      <c r="D429" s="91" t="s">
        <v>449</v>
      </c>
      <c r="E429" s="91" t="s">
        <v>220</v>
      </c>
      <c r="F429" s="91">
        <v>24</v>
      </c>
      <c r="G429" s="91">
        <v>29</v>
      </c>
      <c r="H429" s="91">
        <v>27</v>
      </c>
      <c r="I429" s="91">
        <v>576.75</v>
      </c>
      <c r="J429" s="91">
        <f t="shared" si="136"/>
        <v>3</v>
      </c>
      <c r="K429" s="95" t="s">
        <v>221</v>
      </c>
      <c r="L429" s="91">
        <f>I429*0.05</f>
        <v>28.8375</v>
      </c>
      <c r="M429" s="91">
        <v>15</v>
      </c>
      <c r="N429" s="91">
        <v>18</v>
      </c>
      <c r="O429" s="91">
        <v>6</v>
      </c>
      <c r="P429" s="91">
        <v>304</v>
      </c>
      <c r="Q429" s="91">
        <f t="shared" si="137"/>
        <v>-9</v>
      </c>
      <c r="R429" s="95" t="s">
        <v>217</v>
      </c>
      <c r="S429" s="91">
        <f>P429*0.05</f>
        <v>15.2</v>
      </c>
      <c r="T429" s="91">
        <v>18</v>
      </c>
      <c r="U429" s="91">
        <v>22</v>
      </c>
      <c r="V429" s="91">
        <v>2</v>
      </c>
      <c r="W429" s="91">
        <v>104.44</v>
      </c>
      <c r="X429" s="91">
        <f t="shared" si="138"/>
        <v>-16</v>
      </c>
      <c r="Y429" s="95" t="s">
        <v>217</v>
      </c>
      <c r="Z429" s="91">
        <f>W429*0.04</f>
        <v>4.1776</v>
      </c>
      <c r="AA429" s="91">
        <v>6</v>
      </c>
      <c r="AB429" s="91">
        <v>8</v>
      </c>
      <c r="AC429" s="91">
        <v>0</v>
      </c>
      <c r="AD429" s="91">
        <v>0</v>
      </c>
      <c r="AE429" s="91">
        <f t="shared" si="140"/>
        <v>-6</v>
      </c>
      <c r="AF429" s="95" t="s">
        <v>217</v>
      </c>
      <c r="AG429" s="91">
        <f>AD429*0.05</f>
        <v>0</v>
      </c>
      <c r="AH429" s="91">
        <v>7</v>
      </c>
      <c r="AI429" s="91">
        <v>8</v>
      </c>
      <c r="AJ429" s="91">
        <v>0</v>
      </c>
      <c r="AK429" s="91">
        <v>0</v>
      </c>
      <c r="AL429" s="91">
        <f t="shared" si="141"/>
        <v>-7</v>
      </c>
      <c r="AM429" s="95" t="s">
        <v>217</v>
      </c>
      <c r="AN429" s="91">
        <f>AK429*0.05</f>
        <v>0</v>
      </c>
      <c r="AO429" s="91">
        <v>12</v>
      </c>
      <c r="AP429" s="91">
        <v>15</v>
      </c>
      <c r="AQ429" s="91">
        <v>6</v>
      </c>
      <c r="AR429" s="91">
        <v>78.88</v>
      </c>
      <c r="AS429" s="91">
        <f t="shared" si="142"/>
        <v>-6</v>
      </c>
      <c r="AT429" s="95" t="s">
        <v>217</v>
      </c>
      <c r="AU429" s="91">
        <f>AR429*0.05</f>
        <v>3.944</v>
      </c>
      <c r="AV429" s="91">
        <v>2</v>
      </c>
      <c r="AW429" s="91">
        <v>2</v>
      </c>
      <c r="AX429" s="91">
        <v>0</v>
      </c>
      <c r="AY429" s="91">
        <v>0</v>
      </c>
      <c r="AZ429" s="91">
        <f t="shared" si="143"/>
        <v>-2</v>
      </c>
      <c r="BA429" s="95" t="s">
        <v>217</v>
      </c>
      <c r="BB429" s="91">
        <f>AY429*0.05</f>
        <v>0</v>
      </c>
      <c r="BC429" s="91">
        <v>5</v>
      </c>
      <c r="BD429" s="91">
        <v>6</v>
      </c>
      <c r="BE429" s="91">
        <v>4</v>
      </c>
      <c r="BF429" s="91">
        <v>91.75</v>
      </c>
      <c r="BG429" s="91">
        <f t="shared" si="144"/>
        <v>-1</v>
      </c>
      <c r="BH429" s="95" t="s">
        <v>217</v>
      </c>
      <c r="BI429" s="91">
        <f>BF429*0.04</f>
        <v>3.67</v>
      </c>
      <c r="BJ429" s="91">
        <f>BG429*1</f>
        <v>-1</v>
      </c>
      <c r="BK429" s="101">
        <f t="shared" si="145"/>
        <v>56</v>
      </c>
      <c r="BL429" s="91">
        <f>BJ429</f>
        <v>-1</v>
      </c>
    </row>
    <row r="430" s="159" customFormat="1" customHeight="1" spans="1:64">
      <c r="A430" s="91">
        <v>13264</v>
      </c>
      <c r="B430" s="91" t="s">
        <v>818</v>
      </c>
      <c r="C430" s="91">
        <v>570</v>
      </c>
      <c r="D430" s="91" t="s">
        <v>541</v>
      </c>
      <c r="E430" s="91" t="s">
        <v>819</v>
      </c>
      <c r="F430" s="91">
        <v>18</v>
      </c>
      <c r="G430" s="91">
        <v>22</v>
      </c>
      <c r="H430" s="91">
        <v>26</v>
      </c>
      <c r="I430" s="91">
        <v>689.4</v>
      </c>
      <c r="J430" s="91">
        <f t="shared" si="136"/>
        <v>8</v>
      </c>
      <c r="K430" s="95" t="s">
        <v>216</v>
      </c>
      <c r="L430" s="91">
        <f>I430*0.06</f>
        <v>41.364</v>
      </c>
      <c r="M430" s="91">
        <v>19</v>
      </c>
      <c r="N430" s="91">
        <v>22</v>
      </c>
      <c r="O430" s="91">
        <v>22</v>
      </c>
      <c r="P430" s="91">
        <v>1043.46</v>
      </c>
      <c r="Q430" s="91">
        <f t="shared" si="137"/>
        <v>3</v>
      </c>
      <c r="R430" s="95" t="s">
        <v>216</v>
      </c>
      <c r="S430" s="91">
        <f>P430*0.07</f>
        <v>73.0422</v>
      </c>
      <c r="T430" s="91">
        <v>19</v>
      </c>
      <c r="U430" s="91">
        <v>23</v>
      </c>
      <c r="V430" s="91">
        <v>15</v>
      </c>
      <c r="W430" s="91">
        <v>1373.1</v>
      </c>
      <c r="X430" s="91">
        <f t="shared" si="138"/>
        <v>-4</v>
      </c>
      <c r="Y430" s="95" t="s">
        <v>217</v>
      </c>
      <c r="Z430" s="91">
        <f>W430*0.04</f>
        <v>54.924</v>
      </c>
      <c r="AA430" s="91">
        <v>5</v>
      </c>
      <c r="AB430" s="91">
        <v>6</v>
      </c>
      <c r="AC430" s="91">
        <v>8</v>
      </c>
      <c r="AD430" s="91">
        <v>297</v>
      </c>
      <c r="AE430" s="91">
        <f t="shared" si="140"/>
        <v>3</v>
      </c>
      <c r="AF430" s="95" t="s">
        <v>216</v>
      </c>
      <c r="AG430" s="91">
        <f>AD430*0.08</f>
        <v>23.76</v>
      </c>
      <c r="AH430" s="91">
        <v>6</v>
      </c>
      <c r="AI430" s="91">
        <v>7</v>
      </c>
      <c r="AJ430" s="91">
        <v>0</v>
      </c>
      <c r="AK430" s="91">
        <v>0</v>
      </c>
      <c r="AL430" s="91">
        <f t="shared" si="141"/>
        <v>-6</v>
      </c>
      <c r="AM430" s="95" t="s">
        <v>217</v>
      </c>
      <c r="AN430" s="91">
        <f>AK430*0.05</f>
        <v>0</v>
      </c>
      <c r="AO430" s="91">
        <v>7</v>
      </c>
      <c r="AP430" s="91">
        <v>9</v>
      </c>
      <c r="AQ430" s="91">
        <v>6</v>
      </c>
      <c r="AR430" s="91">
        <v>105.4</v>
      </c>
      <c r="AS430" s="91">
        <f t="shared" si="142"/>
        <v>-1</v>
      </c>
      <c r="AT430" s="95" t="s">
        <v>217</v>
      </c>
      <c r="AU430" s="91">
        <f>AR430*0.05</f>
        <v>5.27</v>
      </c>
      <c r="AV430" s="91">
        <v>2</v>
      </c>
      <c r="AW430" s="91">
        <v>3</v>
      </c>
      <c r="AX430" s="91">
        <v>0</v>
      </c>
      <c r="AY430" s="91">
        <v>0</v>
      </c>
      <c r="AZ430" s="91">
        <f t="shared" si="143"/>
        <v>-2</v>
      </c>
      <c r="BA430" s="95" t="s">
        <v>217</v>
      </c>
      <c r="BB430" s="91">
        <f>AY430*0.05</f>
        <v>0</v>
      </c>
      <c r="BC430" s="91">
        <v>5</v>
      </c>
      <c r="BD430" s="91">
        <v>5</v>
      </c>
      <c r="BE430" s="91">
        <v>2</v>
      </c>
      <c r="BF430" s="91">
        <v>54.23</v>
      </c>
      <c r="BG430" s="91">
        <f t="shared" si="144"/>
        <v>-3</v>
      </c>
      <c r="BH430" s="95" t="s">
        <v>217</v>
      </c>
      <c r="BI430" s="91">
        <f>BF430*0.04</f>
        <v>2.1692</v>
      </c>
      <c r="BJ430" s="91">
        <f>BG430*1</f>
        <v>-3</v>
      </c>
      <c r="BK430" s="101">
        <f t="shared" si="145"/>
        <v>201</v>
      </c>
      <c r="BL430" s="91">
        <f>BJ430</f>
        <v>-3</v>
      </c>
    </row>
    <row r="431" s="159" customFormat="1" customHeight="1" spans="1:64">
      <c r="A431" s="91">
        <v>13266</v>
      </c>
      <c r="B431" s="91" t="s">
        <v>820</v>
      </c>
      <c r="C431" s="91">
        <v>581</v>
      </c>
      <c r="D431" s="91" t="s">
        <v>548</v>
      </c>
      <c r="E431" s="91" t="s">
        <v>634</v>
      </c>
      <c r="F431" s="91"/>
      <c r="G431" s="91"/>
      <c r="H431" s="91">
        <v>1</v>
      </c>
      <c r="I431" s="91">
        <v>21.5</v>
      </c>
      <c r="J431" s="91">
        <f t="shared" si="136"/>
        <v>1</v>
      </c>
      <c r="K431" s="95" t="s">
        <v>227</v>
      </c>
      <c r="L431" s="91">
        <f>I431*0.04</f>
        <v>0.86</v>
      </c>
      <c r="M431" s="91"/>
      <c r="N431" s="91"/>
      <c r="O431" s="91">
        <v>0</v>
      </c>
      <c r="P431" s="91">
        <v>0</v>
      </c>
      <c r="Q431" s="91">
        <f t="shared" si="137"/>
        <v>0</v>
      </c>
      <c r="R431" s="95" t="s">
        <v>227</v>
      </c>
      <c r="S431" s="91">
        <f>P431*0.05</f>
        <v>0</v>
      </c>
      <c r="T431" s="91"/>
      <c r="U431" s="91"/>
      <c r="V431" s="91">
        <v>0</v>
      </c>
      <c r="W431" s="91">
        <v>0</v>
      </c>
      <c r="X431" s="91">
        <f t="shared" si="138"/>
        <v>0</v>
      </c>
      <c r="Y431" s="95" t="s">
        <v>227</v>
      </c>
      <c r="Z431" s="91">
        <f>W431*0.04</f>
        <v>0</v>
      </c>
      <c r="AA431" s="91"/>
      <c r="AB431" s="91"/>
      <c r="AC431" s="91">
        <v>0</v>
      </c>
      <c r="AD431" s="91">
        <v>0</v>
      </c>
      <c r="AE431" s="91">
        <f t="shared" si="140"/>
        <v>0</v>
      </c>
      <c r="AF431" s="95" t="s">
        <v>227</v>
      </c>
      <c r="AG431" s="91">
        <f>AD431*0.05</f>
        <v>0</v>
      </c>
      <c r="AH431" s="91"/>
      <c r="AI431" s="91"/>
      <c r="AJ431" s="91">
        <v>0</v>
      </c>
      <c r="AK431" s="91">
        <v>0</v>
      </c>
      <c r="AL431" s="91">
        <f t="shared" si="141"/>
        <v>0</v>
      </c>
      <c r="AM431" s="95" t="s">
        <v>227</v>
      </c>
      <c r="AN431" s="91">
        <f>AK431*0.05</f>
        <v>0</v>
      </c>
      <c r="AO431" s="91"/>
      <c r="AP431" s="91"/>
      <c r="AQ431" s="91">
        <v>0</v>
      </c>
      <c r="AR431" s="91">
        <v>0</v>
      </c>
      <c r="AS431" s="91">
        <f t="shared" si="142"/>
        <v>0</v>
      </c>
      <c r="AT431" s="95" t="s">
        <v>227</v>
      </c>
      <c r="AU431" s="91">
        <f>AR431*0.05</f>
        <v>0</v>
      </c>
      <c r="AV431" s="91"/>
      <c r="AW431" s="91"/>
      <c r="AX431" s="91">
        <v>0</v>
      </c>
      <c r="AY431" s="91">
        <v>0</v>
      </c>
      <c r="AZ431" s="91">
        <f t="shared" si="143"/>
        <v>0</v>
      </c>
      <c r="BA431" s="95" t="s">
        <v>227</v>
      </c>
      <c r="BB431" s="91">
        <f>AY431*0.05</f>
        <v>0</v>
      </c>
      <c r="BC431" s="91"/>
      <c r="BD431" s="91"/>
      <c r="BE431" s="91">
        <v>0</v>
      </c>
      <c r="BF431" s="91">
        <v>0</v>
      </c>
      <c r="BG431" s="91">
        <f t="shared" si="144"/>
        <v>0</v>
      </c>
      <c r="BH431" s="95" t="s">
        <v>227</v>
      </c>
      <c r="BI431" s="91">
        <f>BF431*0.04</f>
        <v>0</v>
      </c>
      <c r="BJ431" s="91"/>
      <c r="BK431" s="101">
        <f t="shared" si="145"/>
        <v>1</v>
      </c>
      <c r="BL431" s="91"/>
    </row>
    <row r="432" s="159" customFormat="1" customHeight="1" spans="1:64">
      <c r="A432" s="91">
        <v>13267</v>
      </c>
      <c r="B432" s="91" t="s">
        <v>821</v>
      </c>
      <c r="C432" s="91">
        <v>116482</v>
      </c>
      <c r="D432" s="91" t="s">
        <v>299</v>
      </c>
      <c r="E432" s="91" t="s">
        <v>634</v>
      </c>
      <c r="F432" s="91">
        <v>8</v>
      </c>
      <c r="G432" s="91">
        <v>10</v>
      </c>
      <c r="H432" s="91">
        <v>21</v>
      </c>
      <c r="I432" s="91">
        <v>479.84</v>
      </c>
      <c r="J432" s="91">
        <f t="shared" si="136"/>
        <v>13</v>
      </c>
      <c r="K432" s="95" t="s">
        <v>216</v>
      </c>
      <c r="L432" s="91">
        <f>I432*0.06</f>
        <v>28.7904</v>
      </c>
      <c r="M432" s="91">
        <v>4</v>
      </c>
      <c r="N432" s="91">
        <v>5</v>
      </c>
      <c r="O432" s="91">
        <v>16</v>
      </c>
      <c r="P432" s="91">
        <v>349.67</v>
      </c>
      <c r="Q432" s="91">
        <f t="shared" si="137"/>
        <v>12</v>
      </c>
      <c r="R432" s="95" t="s">
        <v>216</v>
      </c>
      <c r="S432" s="91">
        <f>P432*0.07</f>
        <v>24.4769</v>
      </c>
      <c r="T432" s="91">
        <v>5</v>
      </c>
      <c r="U432" s="91">
        <v>6</v>
      </c>
      <c r="V432" s="91">
        <v>10</v>
      </c>
      <c r="W432" s="91">
        <v>528.4</v>
      </c>
      <c r="X432" s="91">
        <f t="shared" si="138"/>
        <v>5</v>
      </c>
      <c r="Y432" s="95" t="s">
        <v>216</v>
      </c>
      <c r="Z432" s="91">
        <f>W432*0.06</f>
        <v>31.704</v>
      </c>
      <c r="AA432" s="91">
        <v>1</v>
      </c>
      <c r="AB432" s="91">
        <v>2</v>
      </c>
      <c r="AC432" s="91">
        <v>2</v>
      </c>
      <c r="AD432" s="91">
        <v>72</v>
      </c>
      <c r="AE432" s="91">
        <f t="shared" si="140"/>
        <v>1</v>
      </c>
      <c r="AF432" s="95" t="s">
        <v>216</v>
      </c>
      <c r="AG432" s="91">
        <f>AD432*0.08</f>
        <v>5.76</v>
      </c>
      <c r="AH432" s="91">
        <v>1</v>
      </c>
      <c r="AI432" s="91">
        <v>2</v>
      </c>
      <c r="AJ432" s="91">
        <v>0</v>
      </c>
      <c r="AK432" s="91">
        <v>0</v>
      </c>
      <c r="AL432" s="91">
        <f t="shared" si="141"/>
        <v>-1</v>
      </c>
      <c r="AM432" s="95" t="s">
        <v>217</v>
      </c>
      <c r="AN432" s="91">
        <f t="shared" ref="AN432:AN439" si="158">AK432*0.05</f>
        <v>0</v>
      </c>
      <c r="AO432" s="91">
        <v>3</v>
      </c>
      <c r="AP432" s="91">
        <v>3</v>
      </c>
      <c r="AQ432" s="91">
        <v>2</v>
      </c>
      <c r="AR432" s="91">
        <v>42</v>
      </c>
      <c r="AS432" s="91">
        <f t="shared" si="142"/>
        <v>-1</v>
      </c>
      <c r="AT432" s="95" t="s">
        <v>217</v>
      </c>
      <c r="AU432" s="91">
        <f>AR432*0.05</f>
        <v>2.1</v>
      </c>
      <c r="AV432" s="91">
        <v>0</v>
      </c>
      <c r="AW432" s="91">
        <v>0</v>
      </c>
      <c r="AX432" s="91">
        <v>0</v>
      </c>
      <c r="AY432" s="91">
        <v>0</v>
      </c>
      <c r="AZ432" s="91">
        <f t="shared" si="143"/>
        <v>0</v>
      </c>
      <c r="BA432" s="95" t="s">
        <v>227</v>
      </c>
      <c r="BB432" s="91">
        <f>AY432*0.05</f>
        <v>0</v>
      </c>
      <c r="BC432" s="91">
        <v>1</v>
      </c>
      <c r="BD432" s="91">
        <v>2</v>
      </c>
      <c r="BE432" s="91">
        <v>11</v>
      </c>
      <c r="BF432" s="91">
        <v>282.86</v>
      </c>
      <c r="BG432" s="91">
        <f t="shared" si="144"/>
        <v>10</v>
      </c>
      <c r="BH432" s="95" t="s">
        <v>216</v>
      </c>
      <c r="BI432" s="91">
        <f>BF432*0.06</f>
        <v>16.9716</v>
      </c>
      <c r="BJ432" s="91"/>
      <c r="BK432" s="101">
        <f t="shared" si="145"/>
        <v>110</v>
      </c>
      <c r="BL432" s="91"/>
    </row>
    <row r="433" s="159" customFormat="1" customHeight="1" spans="1:64">
      <c r="A433" s="91">
        <v>13281</v>
      </c>
      <c r="B433" s="91" t="s">
        <v>822</v>
      </c>
      <c r="C433" s="91">
        <v>744</v>
      </c>
      <c r="D433" s="91" t="s">
        <v>311</v>
      </c>
      <c r="E433" s="91" t="s">
        <v>634</v>
      </c>
      <c r="F433" s="91">
        <v>25</v>
      </c>
      <c r="G433" s="91">
        <v>27</v>
      </c>
      <c r="H433" s="91">
        <v>28</v>
      </c>
      <c r="I433" s="91">
        <v>747.44</v>
      </c>
      <c r="J433" s="91">
        <f t="shared" si="136"/>
        <v>3</v>
      </c>
      <c r="K433" s="95" t="s">
        <v>216</v>
      </c>
      <c r="L433" s="91">
        <f>I433*0.06</f>
        <v>44.8464</v>
      </c>
      <c r="M433" s="91">
        <v>24</v>
      </c>
      <c r="N433" s="91">
        <v>29</v>
      </c>
      <c r="O433" s="91">
        <v>19</v>
      </c>
      <c r="P433" s="91">
        <v>561.77</v>
      </c>
      <c r="Q433" s="91">
        <f t="shared" si="137"/>
        <v>-5</v>
      </c>
      <c r="R433" s="95" t="s">
        <v>217</v>
      </c>
      <c r="S433" s="91">
        <f t="shared" ref="S433:S438" si="159">P433*0.05</f>
        <v>28.0885</v>
      </c>
      <c r="T433" s="91">
        <v>32</v>
      </c>
      <c r="U433" s="91">
        <v>37</v>
      </c>
      <c r="V433" s="91">
        <v>25</v>
      </c>
      <c r="W433" s="91">
        <v>2167.78</v>
      </c>
      <c r="X433" s="91">
        <f t="shared" si="138"/>
        <v>-7</v>
      </c>
      <c r="Y433" s="95" t="s">
        <v>217</v>
      </c>
      <c r="Z433" s="91">
        <f t="shared" ref="Z433:Z438" si="160">W433*0.04</f>
        <v>86.7112</v>
      </c>
      <c r="AA433" s="91">
        <v>8</v>
      </c>
      <c r="AB433" s="91">
        <v>9</v>
      </c>
      <c r="AC433" s="91">
        <v>2</v>
      </c>
      <c r="AD433" s="91">
        <v>78</v>
      </c>
      <c r="AE433" s="91">
        <f t="shared" si="140"/>
        <v>-6</v>
      </c>
      <c r="AF433" s="95" t="s">
        <v>217</v>
      </c>
      <c r="AG433" s="91">
        <f>AD433*0.05</f>
        <v>3.9</v>
      </c>
      <c r="AH433" s="91">
        <v>8</v>
      </c>
      <c r="AI433" s="91">
        <v>9</v>
      </c>
      <c r="AJ433" s="91">
        <v>0</v>
      </c>
      <c r="AK433" s="91">
        <v>0</v>
      </c>
      <c r="AL433" s="91">
        <f t="shared" si="141"/>
        <v>-8</v>
      </c>
      <c r="AM433" s="95" t="s">
        <v>217</v>
      </c>
      <c r="AN433" s="91">
        <f t="shared" si="158"/>
        <v>0</v>
      </c>
      <c r="AO433" s="91">
        <v>9</v>
      </c>
      <c r="AP433" s="91">
        <v>11</v>
      </c>
      <c r="AQ433" s="91">
        <v>9</v>
      </c>
      <c r="AR433" s="91">
        <v>184.6</v>
      </c>
      <c r="AS433" s="91">
        <f t="shared" si="142"/>
        <v>0</v>
      </c>
      <c r="AT433" s="95" t="s">
        <v>221</v>
      </c>
      <c r="AU433" s="91">
        <f>AR433*0.06</f>
        <v>11.076</v>
      </c>
      <c r="AV433" s="91">
        <v>3</v>
      </c>
      <c r="AW433" s="91">
        <v>4</v>
      </c>
      <c r="AX433" s="91">
        <v>0</v>
      </c>
      <c r="AY433" s="91">
        <v>0</v>
      </c>
      <c r="AZ433" s="91">
        <f t="shared" si="143"/>
        <v>-3</v>
      </c>
      <c r="BA433" s="95" t="s">
        <v>217</v>
      </c>
      <c r="BB433" s="91">
        <f t="shared" ref="BB433:BB438" si="161">AY433*0.05</f>
        <v>0</v>
      </c>
      <c r="BC433" s="91">
        <v>8</v>
      </c>
      <c r="BD433" s="91">
        <v>10</v>
      </c>
      <c r="BE433" s="91">
        <v>16</v>
      </c>
      <c r="BF433" s="91">
        <v>431.47</v>
      </c>
      <c r="BG433" s="91">
        <f t="shared" si="144"/>
        <v>8</v>
      </c>
      <c r="BH433" s="95" t="s">
        <v>216</v>
      </c>
      <c r="BI433" s="91">
        <f>BF433*0.06</f>
        <v>25.8882</v>
      </c>
      <c r="BJ433" s="91"/>
      <c r="BK433" s="101">
        <f t="shared" si="145"/>
        <v>201</v>
      </c>
      <c r="BL433" s="91"/>
    </row>
    <row r="434" s="159" customFormat="1" customHeight="1" spans="1:64">
      <c r="A434" s="91">
        <v>13284</v>
      </c>
      <c r="B434" s="91" t="s">
        <v>823</v>
      </c>
      <c r="C434" s="91">
        <v>112888</v>
      </c>
      <c r="D434" s="91" t="s">
        <v>509</v>
      </c>
      <c r="E434" s="91" t="s">
        <v>824</v>
      </c>
      <c r="F434" s="91">
        <v>20</v>
      </c>
      <c r="G434" s="91">
        <v>24</v>
      </c>
      <c r="H434" s="91">
        <v>26</v>
      </c>
      <c r="I434" s="91">
        <v>732.4</v>
      </c>
      <c r="J434" s="91">
        <f t="shared" si="136"/>
        <v>6</v>
      </c>
      <c r="K434" s="95" t="s">
        <v>216</v>
      </c>
      <c r="L434" s="91">
        <f>I434*0.06</f>
        <v>43.944</v>
      </c>
      <c r="M434" s="91">
        <v>11</v>
      </c>
      <c r="N434" s="91">
        <v>13</v>
      </c>
      <c r="O434" s="91">
        <v>7</v>
      </c>
      <c r="P434" s="91">
        <v>154.33</v>
      </c>
      <c r="Q434" s="91">
        <f t="shared" si="137"/>
        <v>-4</v>
      </c>
      <c r="R434" s="95" t="s">
        <v>217</v>
      </c>
      <c r="S434" s="91">
        <f t="shared" si="159"/>
        <v>7.7165</v>
      </c>
      <c r="T434" s="91">
        <v>12</v>
      </c>
      <c r="U434" s="91">
        <v>14</v>
      </c>
      <c r="V434" s="91">
        <v>6</v>
      </c>
      <c r="W434" s="91">
        <v>229.9</v>
      </c>
      <c r="X434" s="91">
        <f t="shared" si="138"/>
        <v>-6</v>
      </c>
      <c r="Y434" s="95" t="s">
        <v>217</v>
      </c>
      <c r="Z434" s="91">
        <f t="shared" si="160"/>
        <v>9.196</v>
      </c>
      <c r="AA434" s="91">
        <v>4</v>
      </c>
      <c r="AB434" s="91">
        <v>5</v>
      </c>
      <c r="AC434" s="91">
        <v>6</v>
      </c>
      <c r="AD434" s="91">
        <v>215</v>
      </c>
      <c r="AE434" s="91">
        <f t="shared" si="140"/>
        <v>2</v>
      </c>
      <c r="AF434" s="95" t="s">
        <v>216</v>
      </c>
      <c r="AG434" s="91">
        <f>AD434*0.08</f>
        <v>17.2</v>
      </c>
      <c r="AH434" s="91">
        <v>4</v>
      </c>
      <c r="AI434" s="91">
        <v>5</v>
      </c>
      <c r="AJ434" s="91">
        <v>0</v>
      </c>
      <c r="AK434" s="91">
        <v>0</v>
      </c>
      <c r="AL434" s="91">
        <f t="shared" si="141"/>
        <v>-4</v>
      </c>
      <c r="AM434" s="95" t="s">
        <v>217</v>
      </c>
      <c r="AN434" s="91">
        <f t="shared" si="158"/>
        <v>0</v>
      </c>
      <c r="AO434" s="91">
        <v>8</v>
      </c>
      <c r="AP434" s="91">
        <v>9</v>
      </c>
      <c r="AQ434" s="91">
        <v>3</v>
      </c>
      <c r="AR434" s="91">
        <v>53.76</v>
      </c>
      <c r="AS434" s="91">
        <f t="shared" si="142"/>
        <v>-5</v>
      </c>
      <c r="AT434" s="95" t="s">
        <v>217</v>
      </c>
      <c r="AU434" s="91">
        <f>AR434*0.05</f>
        <v>2.688</v>
      </c>
      <c r="AV434" s="91">
        <v>2</v>
      </c>
      <c r="AW434" s="91">
        <v>2</v>
      </c>
      <c r="AX434" s="91">
        <v>0</v>
      </c>
      <c r="AY434" s="91">
        <v>0</v>
      </c>
      <c r="AZ434" s="91">
        <f t="shared" si="143"/>
        <v>-2</v>
      </c>
      <c r="BA434" s="95" t="s">
        <v>217</v>
      </c>
      <c r="BB434" s="91">
        <f t="shared" si="161"/>
        <v>0</v>
      </c>
      <c r="BC434" s="91">
        <v>4</v>
      </c>
      <c r="BD434" s="91">
        <v>5</v>
      </c>
      <c r="BE434" s="91">
        <v>10</v>
      </c>
      <c r="BF434" s="91">
        <v>269.39</v>
      </c>
      <c r="BG434" s="91">
        <f t="shared" si="144"/>
        <v>6</v>
      </c>
      <c r="BH434" s="95" t="s">
        <v>216</v>
      </c>
      <c r="BI434" s="91">
        <f>BF434*0.06</f>
        <v>16.1634</v>
      </c>
      <c r="BJ434" s="91"/>
      <c r="BK434" s="101">
        <f t="shared" si="145"/>
        <v>97</v>
      </c>
      <c r="BL434" s="91"/>
    </row>
    <row r="435" s="159" customFormat="1" customHeight="1" spans="1:64">
      <c r="A435" s="91">
        <v>13286</v>
      </c>
      <c r="B435" s="91" t="s">
        <v>825</v>
      </c>
      <c r="C435" s="91">
        <v>582</v>
      </c>
      <c r="D435" s="91" t="s">
        <v>219</v>
      </c>
      <c r="E435" s="91" t="s">
        <v>634</v>
      </c>
      <c r="F435" s="91">
        <v>22</v>
      </c>
      <c r="G435" s="91">
        <v>26</v>
      </c>
      <c r="H435" s="91">
        <v>15</v>
      </c>
      <c r="I435" s="91">
        <v>410.3</v>
      </c>
      <c r="J435" s="91">
        <f t="shared" si="136"/>
        <v>-7</v>
      </c>
      <c r="K435" s="95" t="s">
        <v>217</v>
      </c>
      <c r="L435" s="91">
        <f>I435*0.04</f>
        <v>16.412</v>
      </c>
      <c r="M435" s="91">
        <v>20</v>
      </c>
      <c r="N435" s="91">
        <v>24</v>
      </c>
      <c r="O435" s="91">
        <v>10</v>
      </c>
      <c r="P435" s="91">
        <v>345.5</v>
      </c>
      <c r="Q435" s="91">
        <f t="shared" si="137"/>
        <v>-10</v>
      </c>
      <c r="R435" s="95" t="s">
        <v>217</v>
      </c>
      <c r="S435" s="91">
        <f t="shared" si="159"/>
        <v>17.275</v>
      </c>
      <c r="T435" s="91">
        <v>26</v>
      </c>
      <c r="U435" s="91">
        <v>32</v>
      </c>
      <c r="V435" s="91">
        <v>10</v>
      </c>
      <c r="W435" s="91">
        <v>673.6</v>
      </c>
      <c r="X435" s="91">
        <f t="shared" si="138"/>
        <v>-16</v>
      </c>
      <c r="Y435" s="95" t="s">
        <v>217</v>
      </c>
      <c r="Z435" s="91">
        <f t="shared" si="160"/>
        <v>26.944</v>
      </c>
      <c r="AA435" s="91">
        <v>10</v>
      </c>
      <c r="AB435" s="91">
        <v>12</v>
      </c>
      <c r="AC435" s="91">
        <v>2</v>
      </c>
      <c r="AD435" s="91">
        <v>82</v>
      </c>
      <c r="AE435" s="91">
        <f t="shared" si="140"/>
        <v>-8</v>
      </c>
      <c r="AF435" s="95" t="s">
        <v>217</v>
      </c>
      <c r="AG435" s="91">
        <f>AD435*0.05</f>
        <v>4.1</v>
      </c>
      <c r="AH435" s="91">
        <v>8</v>
      </c>
      <c r="AI435" s="91">
        <v>9</v>
      </c>
      <c r="AJ435" s="91">
        <v>1</v>
      </c>
      <c r="AK435" s="91">
        <v>29.9</v>
      </c>
      <c r="AL435" s="91">
        <f t="shared" si="141"/>
        <v>-7</v>
      </c>
      <c r="AM435" s="95" t="s">
        <v>217</v>
      </c>
      <c r="AN435" s="91">
        <f t="shared" si="158"/>
        <v>1.495</v>
      </c>
      <c r="AO435" s="91">
        <v>7</v>
      </c>
      <c r="AP435" s="91">
        <v>9</v>
      </c>
      <c r="AQ435" s="91">
        <v>0</v>
      </c>
      <c r="AR435" s="91">
        <v>0</v>
      </c>
      <c r="AS435" s="91">
        <f t="shared" si="142"/>
        <v>-7</v>
      </c>
      <c r="AT435" s="95" t="s">
        <v>217</v>
      </c>
      <c r="AU435" s="91">
        <f>AR435*0.05</f>
        <v>0</v>
      </c>
      <c r="AV435" s="91">
        <v>3</v>
      </c>
      <c r="AW435" s="91">
        <v>4</v>
      </c>
      <c r="AX435" s="91">
        <v>0</v>
      </c>
      <c r="AY435" s="91">
        <v>0</v>
      </c>
      <c r="AZ435" s="91">
        <f t="shared" si="143"/>
        <v>-3</v>
      </c>
      <c r="BA435" s="95" t="s">
        <v>217</v>
      </c>
      <c r="BB435" s="91">
        <f t="shared" si="161"/>
        <v>0</v>
      </c>
      <c r="BC435" s="91">
        <v>8</v>
      </c>
      <c r="BD435" s="91">
        <v>9</v>
      </c>
      <c r="BE435" s="91">
        <v>1</v>
      </c>
      <c r="BF435" s="91">
        <v>27.5</v>
      </c>
      <c r="BG435" s="91">
        <f t="shared" si="144"/>
        <v>-7</v>
      </c>
      <c r="BH435" s="95" t="s">
        <v>217</v>
      </c>
      <c r="BI435" s="91">
        <f>BF435*0.04</f>
        <v>1.1</v>
      </c>
      <c r="BJ435" s="91">
        <f>BG435*1</f>
        <v>-7</v>
      </c>
      <c r="BK435" s="101">
        <f t="shared" si="145"/>
        <v>67</v>
      </c>
      <c r="BL435" s="91">
        <f>BJ435</f>
        <v>-7</v>
      </c>
    </row>
    <row r="436" s="159" customFormat="1" customHeight="1" spans="1:64">
      <c r="A436" s="91">
        <v>13287</v>
      </c>
      <c r="B436" s="91" t="s">
        <v>826</v>
      </c>
      <c r="C436" s="91">
        <v>571</v>
      </c>
      <c r="D436" s="91" t="s">
        <v>275</v>
      </c>
      <c r="E436" s="91" t="s">
        <v>811</v>
      </c>
      <c r="F436" s="91">
        <v>28</v>
      </c>
      <c r="G436" s="91">
        <v>34</v>
      </c>
      <c r="H436" s="91">
        <v>20</v>
      </c>
      <c r="I436" s="91">
        <v>550.21</v>
      </c>
      <c r="J436" s="91">
        <f t="shared" si="136"/>
        <v>-8</v>
      </c>
      <c r="K436" s="95" t="s">
        <v>217</v>
      </c>
      <c r="L436" s="91">
        <f>I436*0.04</f>
        <v>22.0084</v>
      </c>
      <c r="M436" s="91">
        <v>17</v>
      </c>
      <c r="N436" s="91">
        <v>21</v>
      </c>
      <c r="O436" s="91">
        <v>14</v>
      </c>
      <c r="P436" s="91">
        <v>372.2</v>
      </c>
      <c r="Q436" s="91">
        <f t="shared" si="137"/>
        <v>-3</v>
      </c>
      <c r="R436" s="95" t="s">
        <v>217</v>
      </c>
      <c r="S436" s="91">
        <f t="shared" si="159"/>
        <v>18.61</v>
      </c>
      <c r="T436" s="91">
        <v>19</v>
      </c>
      <c r="U436" s="91">
        <v>23</v>
      </c>
      <c r="V436" s="91">
        <v>16</v>
      </c>
      <c r="W436" s="91">
        <v>930.6</v>
      </c>
      <c r="X436" s="91">
        <f t="shared" si="138"/>
        <v>-3</v>
      </c>
      <c r="Y436" s="95" t="s">
        <v>217</v>
      </c>
      <c r="Z436" s="91">
        <f t="shared" si="160"/>
        <v>37.224</v>
      </c>
      <c r="AA436" s="91">
        <v>8</v>
      </c>
      <c r="AB436" s="91">
        <v>9</v>
      </c>
      <c r="AC436" s="91">
        <v>13</v>
      </c>
      <c r="AD436" s="91">
        <v>397.89</v>
      </c>
      <c r="AE436" s="91">
        <f t="shared" si="140"/>
        <v>5</v>
      </c>
      <c r="AF436" s="95" t="s">
        <v>216</v>
      </c>
      <c r="AG436" s="91">
        <f>AD436*0.08</f>
        <v>31.8312</v>
      </c>
      <c r="AH436" s="91">
        <v>5</v>
      </c>
      <c r="AI436" s="91">
        <v>6</v>
      </c>
      <c r="AJ436" s="91">
        <v>0</v>
      </c>
      <c r="AK436" s="91">
        <v>0</v>
      </c>
      <c r="AL436" s="91">
        <f t="shared" si="141"/>
        <v>-5</v>
      </c>
      <c r="AM436" s="95" t="s">
        <v>217</v>
      </c>
      <c r="AN436" s="91">
        <f t="shared" si="158"/>
        <v>0</v>
      </c>
      <c r="AO436" s="91">
        <v>5</v>
      </c>
      <c r="AP436" s="91">
        <v>6</v>
      </c>
      <c r="AQ436" s="91">
        <v>9</v>
      </c>
      <c r="AR436" s="91">
        <v>163.5</v>
      </c>
      <c r="AS436" s="91">
        <f t="shared" si="142"/>
        <v>4</v>
      </c>
      <c r="AT436" s="95" t="s">
        <v>216</v>
      </c>
      <c r="AU436" s="91">
        <f>AR436*0.08</f>
        <v>13.08</v>
      </c>
      <c r="AV436" s="91">
        <v>3</v>
      </c>
      <c r="AW436" s="91">
        <v>4</v>
      </c>
      <c r="AX436" s="91">
        <v>0</v>
      </c>
      <c r="AY436" s="91">
        <v>0</v>
      </c>
      <c r="AZ436" s="91">
        <f t="shared" si="143"/>
        <v>-3</v>
      </c>
      <c r="BA436" s="95" t="s">
        <v>217</v>
      </c>
      <c r="BB436" s="91">
        <f t="shared" si="161"/>
        <v>0</v>
      </c>
      <c r="BC436" s="91">
        <v>5</v>
      </c>
      <c r="BD436" s="91">
        <v>5</v>
      </c>
      <c r="BE436" s="91">
        <v>5</v>
      </c>
      <c r="BF436" s="91">
        <v>152.6</v>
      </c>
      <c r="BG436" s="91">
        <f t="shared" si="144"/>
        <v>0</v>
      </c>
      <c r="BH436" s="95" t="s">
        <v>216</v>
      </c>
      <c r="BI436" s="91">
        <f>BF436*0.06</f>
        <v>9.156</v>
      </c>
      <c r="BJ436" s="91"/>
      <c r="BK436" s="101">
        <f t="shared" si="145"/>
        <v>132</v>
      </c>
      <c r="BL436" s="91"/>
    </row>
    <row r="437" s="159" customFormat="1" customHeight="1" spans="1:64">
      <c r="A437" s="91">
        <v>13288</v>
      </c>
      <c r="B437" s="91" t="s">
        <v>827</v>
      </c>
      <c r="C437" s="91">
        <v>737</v>
      </c>
      <c r="D437" s="91" t="s">
        <v>479</v>
      </c>
      <c r="E437" s="91" t="s">
        <v>634</v>
      </c>
      <c r="F437" s="91">
        <v>22</v>
      </c>
      <c r="G437" s="91">
        <v>27</v>
      </c>
      <c r="H437" s="91">
        <v>4</v>
      </c>
      <c r="I437" s="91">
        <v>114</v>
      </c>
      <c r="J437" s="91">
        <f t="shared" si="136"/>
        <v>-18</v>
      </c>
      <c r="K437" s="95" t="s">
        <v>217</v>
      </c>
      <c r="L437" s="91">
        <f>I437*0.04</f>
        <v>4.56</v>
      </c>
      <c r="M437" s="91">
        <v>17</v>
      </c>
      <c r="N437" s="91">
        <v>22</v>
      </c>
      <c r="O437" s="91">
        <v>0</v>
      </c>
      <c r="P437" s="91">
        <v>0</v>
      </c>
      <c r="Q437" s="91">
        <f t="shared" si="137"/>
        <v>-17</v>
      </c>
      <c r="R437" s="95" t="s">
        <v>217</v>
      </c>
      <c r="S437" s="91">
        <f t="shared" si="159"/>
        <v>0</v>
      </c>
      <c r="T437" s="91">
        <v>24</v>
      </c>
      <c r="U437" s="91">
        <v>29</v>
      </c>
      <c r="V437" s="91">
        <v>5</v>
      </c>
      <c r="W437" s="91">
        <v>361</v>
      </c>
      <c r="X437" s="91">
        <f t="shared" si="138"/>
        <v>-19</v>
      </c>
      <c r="Y437" s="95" t="s">
        <v>217</v>
      </c>
      <c r="Z437" s="91">
        <f t="shared" si="160"/>
        <v>14.44</v>
      </c>
      <c r="AA437" s="91">
        <v>6</v>
      </c>
      <c r="AB437" s="91">
        <v>6</v>
      </c>
      <c r="AC437" s="91">
        <v>0</v>
      </c>
      <c r="AD437" s="91">
        <v>0</v>
      </c>
      <c r="AE437" s="91">
        <f t="shared" si="140"/>
        <v>-6</v>
      </c>
      <c r="AF437" s="95" t="s">
        <v>217</v>
      </c>
      <c r="AG437" s="91">
        <f>AD437*0.05</f>
        <v>0</v>
      </c>
      <c r="AH437" s="91">
        <v>5</v>
      </c>
      <c r="AI437" s="91">
        <v>6</v>
      </c>
      <c r="AJ437" s="91">
        <v>0</v>
      </c>
      <c r="AK437" s="91">
        <v>0</v>
      </c>
      <c r="AL437" s="91">
        <f t="shared" si="141"/>
        <v>-5</v>
      </c>
      <c r="AM437" s="95" t="s">
        <v>217</v>
      </c>
      <c r="AN437" s="91">
        <f t="shared" si="158"/>
        <v>0</v>
      </c>
      <c r="AO437" s="91">
        <v>5</v>
      </c>
      <c r="AP437" s="91">
        <v>6</v>
      </c>
      <c r="AQ437" s="91">
        <v>1</v>
      </c>
      <c r="AR437" s="91">
        <v>21</v>
      </c>
      <c r="AS437" s="91">
        <f t="shared" si="142"/>
        <v>-4</v>
      </c>
      <c r="AT437" s="95" t="s">
        <v>217</v>
      </c>
      <c r="AU437" s="91">
        <f>AR437*0.05</f>
        <v>1.05</v>
      </c>
      <c r="AV437" s="91">
        <v>2</v>
      </c>
      <c r="AW437" s="91">
        <v>3</v>
      </c>
      <c r="AX437" s="91">
        <v>0</v>
      </c>
      <c r="AY437" s="91">
        <v>0</v>
      </c>
      <c r="AZ437" s="91">
        <f t="shared" si="143"/>
        <v>-2</v>
      </c>
      <c r="BA437" s="95" t="s">
        <v>217</v>
      </c>
      <c r="BB437" s="91">
        <f t="shared" si="161"/>
        <v>0</v>
      </c>
      <c r="BC437" s="91">
        <v>7</v>
      </c>
      <c r="BD437" s="91">
        <v>8</v>
      </c>
      <c r="BE437" s="91">
        <v>0</v>
      </c>
      <c r="BF437" s="91">
        <v>0</v>
      </c>
      <c r="BG437" s="91">
        <f t="shared" si="144"/>
        <v>-7</v>
      </c>
      <c r="BH437" s="95" t="s">
        <v>217</v>
      </c>
      <c r="BI437" s="91">
        <f>BF437*0.04</f>
        <v>0</v>
      </c>
      <c r="BJ437" s="91">
        <f>BG437*1</f>
        <v>-7</v>
      </c>
      <c r="BK437" s="101">
        <f t="shared" si="145"/>
        <v>20</v>
      </c>
      <c r="BL437" s="91">
        <f>BJ437</f>
        <v>-7</v>
      </c>
    </row>
    <row r="438" s="159" customFormat="1" customHeight="1" spans="1:64">
      <c r="A438" s="91">
        <v>13294</v>
      </c>
      <c r="B438" s="91" t="s">
        <v>828</v>
      </c>
      <c r="C438" s="91">
        <v>726</v>
      </c>
      <c r="D438" s="91" t="s">
        <v>349</v>
      </c>
      <c r="E438" s="91" t="s">
        <v>220</v>
      </c>
      <c r="F438" s="91">
        <v>37</v>
      </c>
      <c r="G438" s="91">
        <v>44.5</v>
      </c>
      <c r="H438" s="91">
        <v>47</v>
      </c>
      <c r="I438" s="91">
        <v>1148.27</v>
      </c>
      <c r="J438" s="91">
        <f t="shared" si="136"/>
        <v>10</v>
      </c>
      <c r="K438" s="95" t="s">
        <v>216</v>
      </c>
      <c r="L438" s="91">
        <f t="shared" ref="L438:L443" si="162">I438*0.06</f>
        <v>68.8962</v>
      </c>
      <c r="M438" s="91">
        <v>35.5</v>
      </c>
      <c r="N438" s="91">
        <v>42.5</v>
      </c>
      <c r="O438" s="91">
        <v>25</v>
      </c>
      <c r="P438" s="91">
        <v>1631.53</v>
      </c>
      <c r="Q438" s="91">
        <f t="shared" si="137"/>
        <v>-10.5</v>
      </c>
      <c r="R438" s="95" t="s">
        <v>217</v>
      </c>
      <c r="S438" s="91">
        <f t="shared" si="159"/>
        <v>81.5765</v>
      </c>
      <c r="T438" s="91">
        <v>31</v>
      </c>
      <c r="U438" s="91">
        <v>37</v>
      </c>
      <c r="V438" s="91">
        <v>17</v>
      </c>
      <c r="W438" s="91">
        <v>1120.1</v>
      </c>
      <c r="X438" s="91">
        <f t="shared" si="138"/>
        <v>-14</v>
      </c>
      <c r="Y438" s="95" t="s">
        <v>217</v>
      </c>
      <c r="Z438" s="91">
        <f t="shared" si="160"/>
        <v>44.804</v>
      </c>
      <c r="AA438" s="91">
        <v>15</v>
      </c>
      <c r="AB438" s="91">
        <v>18</v>
      </c>
      <c r="AC438" s="91">
        <v>0</v>
      </c>
      <c r="AD438" s="91">
        <v>0</v>
      </c>
      <c r="AE438" s="91">
        <f t="shared" si="140"/>
        <v>-15</v>
      </c>
      <c r="AF438" s="95" t="s">
        <v>217</v>
      </c>
      <c r="AG438" s="91">
        <f>AD438*0.05</f>
        <v>0</v>
      </c>
      <c r="AH438" s="91">
        <v>9</v>
      </c>
      <c r="AI438" s="91">
        <v>11</v>
      </c>
      <c r="AJ438" s="91">
        <v>0</v>
      </c>
      <c r="AK438" s="91">
        <v>0</v>
      </c>
      <c r="AL438" s="91">
        <f t="shared" si="141"/>
        <v>-9</v>
      </c>
      <c r="AM438" s="95" t="s">
        <v>217</v>
      </c>
      <c r="AN438" s="91">
        <f t="shared" si="158"/>
        <v>0</v>
      </c>
      <c r="AO438" s="91">
        <v>9</v>
      </c>
      <c r="AP438" s="91">
        <v>11</v>
      </c>
      <c r="AQ438" s="91">
        <v>3</v>
      </c>
      <c r="AR438" s="91">
        <v>9.48</v>
      </c>
      <c r="AS438" s="91">
        <f t="shared" si="142"/>
        <v>-6</v>
      </c>
      <c r="AT438" s="95" t="s">
        <v>217</v>
      </c>
      <c r="AU438" s="91">
        <f>AR438*0.05</f>
        <v>0.474</v>
      </c>
      <c r="AV438" s="91">
        <v>3.5</v>
      </c>
      <c r="AW438" s="91">
        <v>4</v>
      </c>
      <c r="AX438" s="91">
        <v>0</v>
      </c>
      <c r="AY438" s="91">
        <v>0</v>
      </c>
      <c r="AZ438" s="91">
        <f t="shared" si="143"/>
        <v>-3.5</v>
      </c>
      <c r="BA438" s="95" t="s">
        <v>217</v>
      </c>
      <c r="BB438" s="91">
        <f t="shared" si="161"/>
        <v>0</v>
      </c>
      <c r="BC438" s="91">
        <v>6.5</v>
      </c>
      <c r="BD438" s="91">
        <v>7.5</v>
      </c>
      <c r="BE438" s="91">
        <v>14</v>
      </c>
      <c r="BF438" s="91">
        <v>426.7</v>
      </c>
      <c r="BG438" s="91">
        <f t="shared" si="144"/>
        <v>7.5</v>
      </c>
      <c r="BH438" s="95" t="s">
        <v>216</v>
      </c>
      <c r="BI438" s="91">
        <f>BF438*0.06</f>
        <v>25.602</v>
      </c>
      <c r="BJ438" s="91"/>
      <c r="BK438" s="101">
        <f t="shared" si="145"/>
        <v>221</v>
      </c>
      <c r="BL438" s="91"/>
    </row>
    <row r="439" s="159" customFormat="1" customHeight="1" spans="1:64">
      <c r="A439" s="91">
        <v>13295</v>
      </c>
      <c r="B439" s="91" t="s">
        <v>829</v>
      </c>
      <c r="C439" s="91">
        <v>117184</v>
      </c>
      <c r="D439" s="91" t="s">
        <v>558</v>
      </c>
      <c r="E439" s="91" t="s">
        <v>634</v>
      </c>
      <c r="F439" s="91">
        <v>12</v>
      </c>
      <c r="G439" s="91">
        <v>14</v>
      </c>
      <c r="H439" s="91">
        <v>26</v>
      </c>
      <c r="I439" s="91">
        <v>688.58</v>
      </c>
      <c r="J439" s="91">
        <f t="shared" si="136"/>
        <v>14</v>
      </c>
      <c r="K439" s="95" t="s">
        <v>216</v>
      </c>
      <c r="L439" s="91">
        <f t="shared" si="162"/>
        <v>41.3148</v>
      </c>
      <c r="M439" s="91">
        <v>7</v>
      </c>
      <c r="N439" s="91">
        <v>9</v>
      </c>
      <c r="O439" s="91">
        <v>21</v>
      </c>
      <c r="P439" s="91">
        <v>717.17</v>
      </c>
      <c r="Q439" s="91">
        <f t="shared" si="137"/>
        <v>14</v>
      </c>
      <c r="R439" s="95" t="s">
        <v>216</v>
      </c>
      <c r="S439" s="91">
        <f>P439*0.07</f>
        <v>50.2019</v>
      </c>
      <c r="T439" s="91">
        <v>8</v>
      </c>
      <c r="U439" s="91">
        <v>10</v>
      </c>
      <c r="V439" s="91">
        <v>8</v>
      </c>
      <c r="W439" s="91">
        <v>297.6</v>
      </c>
      <c r="X439" s="91">
        <f t="shared" si="138"/>
        <v>0</v>
      </c>
      <c r="Y439" s="95" t="s">
        <v>221</v>
      </c>
      <c r="Z439" s="91">
        <f>W439*0.05</f>
        <v>14.88</v>
      </c>
      <c r="AA439" s="91">
        <v>2</v>
      </c>
      <c r="AB439" s="91">
        <v>3</v>
      </c>
      <c r="AC439" s="91">
        <v>5</v>
      </c>
      <c r="AD439" s="91">
        <v>195</v>
      </c>
      <c r="AE439" s="91">
        <f t="shared" si="140"/>
        <v>3</v>
      </c>
      <c r="AF439" s="95" t="s">
        <v>216</v>
      </c>
      <c r="AG439" s="91">
        <f>AD439*0.08</f>
        <v>15.6</v>
      </c>
      <c r="AH439" s="91">
        <v>2</v>
      </c>
      <c r="AI439" s="91">
        <v>3</v>
      </c>
      <c r="AJ439" s="91">
        <v>0</v>
      </c>
      <c r="AK439" s="91">
        <v>0</v>
      </c>
      <c r="AL439" s="91">
        <f t="shared" si="141"/>
        <v>-2</v>
      </c>
      <c r="AM439" s="95" t="s">
        <v>217</v>
      </c>
      <c r="AN439" s="91">
        <f t="shared" si="158"/>
        <v>0</v>
      </c>
      <c r="AO439" s="91">
        <v>5</v>
      </c>
      <c r="AP439" s="91">
        <v>7</v>
      </c>
      <c r="AQ439" s="91">
        <v>7</v>
      </c>
      <c r="AR439" s="91">
        <v>117.78</v>
      </c>
      <c r="AS439" s="91">
        <f t="shared" si="142"/>
        <v>2</v>
      </c>
      <c r="AT439" s="95" t="s">
        <v>216</v>
      </c>
      <c r="AU439" s="91">
        <f>AR439*0.08</f>
        <v>9.4224</v>
      </c>
      <c r="AV439" s="91">
        <v>1</v>
      </c>
      <c r="AW439" s="91">
        <v>1</v>
      </c>
      <c r="AX439" s="91">
        <v>1</v>
      </c>
      <c r="AY439" s="91">
        <v>0.08</v>
      </c>
      <c r="AZ439" s="91">
        <f t="shared" si="143"/>
        <v>0</v>
      </c>
      <c r="BA439" s="95" t="s">
        <v>216</v>
      </c>
      <c r="BB439" s="91">
        <f>AY439*0.07</f>
        <v>0.0056</v>
      </c>
      <c r="BC439" s="91">
        <v>2</v>
      </c>
      <c r="BD439" s="91">
        <v>3</v>
      </c>
      <c r="BE439" s="91">
        <v>11</v>
      </c>
      <c r="BF439" s="91">
        <v>270.73</v>
      </c>
      <c r="BG439" s="91">
        <f t="shared" si="144"/>
        <v>9</v>
      </c>
      <c r="BH439" s="95" t="s">
        <v>216</v>
      </c>
      <c r="BI439" s="91">
        <f>BF439*0.06</f>
        <v>16.2438</v>
      </c>
      <c r="BJ439" s="91"/>
      <c r="BK439" s="101">
        <f t="shared" si="145"/>
        <v>148</v>
      </c>
      <c r="BL439" s="91"/>
    </row>
    <row r="440" s="159" customFormat="1" customHeight="1" spans="1:64">
      <c r="A440" s="91">
        <v>13302</v>
      </c>
      <c r="B440" s="91" t="s">
        <v>830</v>
      </c>
      <c r="C440" s="91">
        <v>106485</v>
      </c>
      <c r="D440" s="91" t="s">
        <v>289</v>
      </c>
      <c r="E440" s="91" t="s">
        <v>634</v>
      </c>
      <c r="F440" s="91">
        <v>12</v>
      </c>
      <c r="G440" s="91">
        <v>14</v>
      </c>
      <c r="H440" s="91">
        <v>31</v>
      </c>
      <c r="I440" s="91">
        <v>747.74</v>
      </c>
      <c r="J440" s="91">
        <f t="shared" si="136"/>
        <v>19</v>
      </c>
      <c r="K440" s="95" t="s">
        <v>216</v>
      </c>
      <c r="L440" s="91">
        <f t="shared" si="162"/>
        <v>44.8644</v>
      </c>
      <c r="M440" s="91">
        <v>7</v>
      </c>
      <c r="N440" s="91">
        <v>9</v>
      </c>
      <c r="O440" s="91">
        <v>6</v>
      </c>
      <c r="P440" s="91">
        <v>297</v>
      </c>
      <c r="Q440" s="91">
        <f t="shared" si="137"/>
        <v>-1</v>
      </c>
      <c r="R440" s="95" t="s">
        <v>217</v>
      </c>
      <c r="S440" s="91">
        <f>P440*0.05</f>
        <v>14.85</v>
      </c>
      <c r="T440" s="91">
        <v>7</v>
      </c>
      <c r="U440" s="91">
        <v>9</v>
      </c>
      <c r="V440" s="91">
        <v>7</v>
      </c>
      <c r="W440" s="91">
        <v>553.4</v>
      </c>
      <c r="X440" s="91">
        <f t="shared" si="138"/>
        <v>0</v>
      </c>
      <c r="Y440" s="95" t="s">
        <v>221</v>
      </c>
      <c r="Z440" s="91">
        <f>W440*0.05</f>
        <v>27.67</v>
      </c>
      <c r="AA440" s="91">
        <v>4</v>
      </c>
      <c r="AB440" s="91">
        <v>4</v>
      </c>
      <c r="AC440" s="91">
        <v>0</v>
      </c>
      <c r="AD440" s="91">
        <v>0</v>
      </c>
      <c r="AE440" s="91">
        <f t="shared" si="140"/>
        <v>-4</v>
      </c>
      <c r="AF440" s="95" t="s">
        <v>217</v>
      </c>
      <c r="AG440" s="91">
        <f>AD440*0.05</f>
        <v>0</v>
      </c>
      <c r="AH440" s="91">
        <v>4</v>
      </c>
      <c r="AI440" s="91">
        <v>5</v>
      </c>
      <c r="AJ440" s="91">
        <v>38</v>
      </c>
      <c r="AK440" s="91">
        <v>777.4</v>
      </c>
      <c r="AL440" s="91">
        <f t="shared" si="141"/>
        <v>34</v>
      </c>
      <c r="AM440" s="95" t="s">
        <v>216</v>
      </c>
      <c r="AN440" s="91">
        <f>AK440*0.07</f>
        <v>54.418</v>
      </c>
      <c r="AO440" s="91">
        <v>5</v>
      </c>
      <c r="AP440" s="91">
        <v>6</v>
      </c>
      <c r="AQ440" s="91">
        <v>7</v>
      </c>
      <c r="AR440" s="91">
        <v>99.77</v>
      </c>
      <c r="AS440" s="91">
        <f t="shared" si="142"/>
        <v>2</v>
      </c>
      <c r="AT440" s="95" t="s">
        <v>216</v>
      </c>
      <c r="AU440" s="91">
        <f>AR440*0.08</f>
        <v>7.9816</v>
      </c>
      <c r="AV440" s="91">
        <v>2</v>
      </c>
      <c r="AW440" s="91">
        <v>2</v>
      </c>
      <c r="AX440" s="91">
        <v>0</v>
      </c>
      <c r="AY440" s="91">
        <v>0</v>
      </c>
      <c r="AZ440" s="91">
        <f t="shared" si="143"/>
        <v>-2</v>
      </c>
      <c r="BA440" s="95" t="s">
        <v>217</v>
      </c>
      <c r="BB440" s="91">
        <f t="shared" ref="BB440:BB454" si="163">AY440*0.05</f>
        <v>0</v>
      </c>
      <c r="BC440" s="91">
        <v>3</v>
      </c>
      <c r="BD440" s="91">
        <v>4</v>
      </c>
      <c r="BE440" s="91">
        <v>6</v>
      </c>
      <c r="BF440" s="91">
        <v>134.47</v>
      </c>
      <c r="BG440" s="91">
        <f t="shared" si="144"/>
        <v>3</v>
      </c>
      <c r="BH440" s="95" t="s">
        <v>216</v>
      </c>
      <c r="BI440" s="91">
        <f>BF440*0.06</f>
        <v>8.0682</v>
      </c>
      <c r="BJ440" s="91"/>
      <c r="BK440" s="101">
        <f t="shared" si="145"/>
        <v>158</v>
      </c>
      <c r="BL440" s="91"/>
    </row>
    <row r="441" s="159" customFormat="1" customHeight="1" spans="1:64">
      <c r="A441" s="91">
        <v>13309</v>
      </c>
      <c r="B441" s="91" t="s">
        <v>831</v>
      </c>
      <c r="C441" s="91">
        <v>339</v>
      </c>
      <c r="D441" s="91" t="s">
        <v>525</v>
      </c>
      <c r="E441" s="91" t="s">
        <v>634</v>
      </c>
      <c r="F441" s="91">
        <v>17</v>
      </c>
      <c r="G441" s="91">
        <v>19</v>
      </c>
      <c r="H441" s="91">
        <v>38</v>
      </c>
      <c r="I441" s="91">
        <v>1008.78</v>
      </c>
      <c r="J441" s="91">
        <f t="shared" si="136"/>
        <v>21</v>
      </c>
      <c r="K441" s="95" t="s">
        <v>216</v>
      </c>
      <c r="L441" s="91">
        <f t="shared" si="162"/>
        <v>60.5268</v>
      </c>
      <c r="M441" s="91">
        <v>12</v>
      </c>
      <c r="N441" s="91">
        <v>13</v>
      </c>
      <c r="O441" s="91">
        <v>17</v>
      </c>
      <c r="P441" s="91">
        <v>609.22</v>
      </c>
      <c r="Q441" s="91">
        <f t="shared" si="137"/>
        <v>5</v>
      </c>
      <c r="R441" s="95" t="s">
        <v>216</v>
      </c>
      <c r="S441" s="91">
        <f>P441*0.07</f>
        <v>42.6454</v>
      </c>
      <c r="T441" s="91">
        <v>17</v>
      </c>
      <c r="U441" s="91">
        <v>20</v>
      </c>
      <c r="V441" s="91">
        <v>9</v>
      </c>
      <c r="W441" s="91">
        <v>891.98</v>
      </c>
      <c r="X441" s="91">
        <f t="shared" si="138"/>
        <v>-8</v>
      </c>
      <c r="Y441" s="95" t="s">
        <v>217</v>
      </c>
      <c r="Z441" s="91">
        <f>W441*0.04</f>
        <v>35.6792</v>
      </c>
      <c r="AA441" s="91">
        <v>4</v>
      </c>
      <c r="AB441" s="91">
        <v>5</v>
      </c>
      <c r="AC441" s="91">
        <v>9</v>
      </c>
      <c r="AD441" s="91">
        <v>311.39</v>
      </c>
      <c r="AE441" s="91">
        <f t="shared" si="140"/>
        <v>5</v>
      </c>
      <c r="AF441" s="95" t="s">
        <v>216</v>
      </c>
      <c r="AG441" s="91">
        <f>AD441*0.08</f>
        <v>24.9112</v>
      </c>
      <c r="AH441" s="91">
        <v>5</v>
      </c>
      <c r="AI441" s="91">
        <v>6</v>
      </c>
      <c r="AJ441" s="91">
        <v>0</v>
      </c>
      <c r="AK441" s="91">
        <v>0</v>
      </c>
      <c r="AL441" s="91">
        <f t="shared" si="141"/>
        <v>-5</v>
      </c>
      <c r="AM441" s="95" t="s">
        <v>217</v>
      </c>
      <c r="AN441" s="91">
        <f t="shared" ref="AN441:AN465" si="164">AK441*0.05</f>
        <v>0</v>
      </c>
      <c r="AO441" s="91">
        <v>7</v>
      </c>
      <c r="AP441" s="91">
        <v>8</v>
      </c>
      <c r="AQ441" s="91">
        <v>9</v>
      </c>
      <c r="AR441" s="91">
        <v>189</v>
      </c>
      <c r="AS441" s="91">
        <f t="shared" si="142"/>
        <v>2</v>
      </c>
      <c r="AT441" s="95" t="s">
        <v>216</v>
      </c>
      <c r="AU441" s="91">
        <f>AR441*0.08</f>
        <v>15.12</v>
      </c>
      <c r="AV441" s="91">
        <v>2</v>
      </c>
      <c r="AW441" s="91">
        <v>2</v>
      </c>
      <c r="AX441" s="91">
        <v>0</v>
      </c>
      <c r="AY441" s="91">
        <v>0</v>
      </c>
      <c r="AZ441" s="91">
        <f t="shared" si="143"/>
        <v>-2</v>
      </c>
      <c r="BA441" s="95" t="s">
        <v>217</v>
      </c>
      <c r="BB441" s="91">
        <f t="shared" si="163"/>
        <v>0</v>
      </c>
      <c r="BC441" s="91">
        <v>3</v>
      </c>
      <c r="BD441" s="91">
        <v>4</v>
      </c>
      <c r="BE441" s="91">
        <v>1</v>
      </c>
      <c r="BF441" s="91">
        <v>27.5</v>
      </c>
      <c r="BG441" s="91">
        <f t="shared" si="144"/>
        <v>-2</v>
      </c>
      <c r="BH441" s="95" t="s">
        <v>217</v>
      </c>
      <c r="BI441" s="91">
        <f>BF441*0.04</f>
        <v>1.1</v>
      </c>
      <c r="BJ441" s="91">
        <f>BG441*1</f>
        <v>-2</v>
      </c>
      <c r="BK441" s="101">
        <f t="shared" si="145"/>
        <v>180</v>
      </c>
      <c r="BL441" s="91">
        <f>BJ441</f>
        <v>-2</v>
      </c>
    </row>
    <row r="442" s="159" customFormat="1" customHeight="1" spans="1:64">
      <c r="A442" s="91">
        <v>13311</v>
      </c>
      <c r="B442" s="91" t="s">
        <v>832</v>
      </c>
      <c r="C442" s="91">
        <v>111219</v>
      </c>
      <c r="D442" s="91" t="s">
        <v>258</v>
      </c>
      <c r="E442" s="91" t="s">
        <v>833</v>
      </c>
      <c r="F442" s="91">
        <v>34</v>
      </c>
      <c r="G442" s="91">
        <v>39</v>
      </c>
      <c r="H442" s="91">
        <v>55</v>
      </c>
      <c r="I442" s="91">
        <v>1347.06</v>
      </c>
      <c r="J442" s="91">
        <f t="shared" si="136"/>
        <v>21</v>
      </c>
      <c r="K442" s="95" t="s">
        <v>216</v>
      </c>
      <c r="L442" s="91">
        <f t="shared" si="162"/>
        <v>80.8236</v>
      </c>
      <c r="M442" s="91">
        <v>20</v>
      </c>
      <c r="N442" s="91">
        <v>25</v>
      </c>
      <c r="O442" s="91">
        <v>27</v>
      </c>
      <c r="P442" s="91">
        <v>1179.56</v>
      </c>
      <c r="Q442" s="91">
        <f t="shared" si="137"/>
        <v>7</v>
      </c>
      <c r="R442" s="95" t="s">
        <v>216</v>
      </c>
      <c r="S442" s="91">
        <f>P442*0.07</f>
        <v>82.5692</v>
      </c>
      <c r="T442" s="91">
        <v>25</v>
      </c>
      <c r="U442" s="91">
        <v>29</v>
      </c>
      <c r="V442" s="91">
        <v>13</v>
      </c>
      <c r="W442" s="91">
        <v>1213.82</v>
      </c>
      <c r="X442" s="91">
        <f t="shared" si="138"/>
        <v>-12</v>
      </c>
      <c r="Y442" s="95" t="s">
        <v>217</v>
      </c>
      <c r="Z442" s="91">
        <f>W442*0.04</f>
        <v>48.5528</v>
      </c>
      <c r="AA442" s="91">
        <v>6</v>
      </c>
      <c r="AB442" s="91">
        <v>7</v>
      </c>
      <c r="AC442" s="91">
        <v>6</v>
      </c>
      <c r="AD442" s="91">
        <v>238</v>
      </c>
      <c r="AE442" s="91">
        <f t="shared" si="140"/>
        <v>0</v>
      </c>
      <c r="AF442" s="95" t="s">
        <v>221</v>
      </c>
      <c r="AG442" s="91">
        <f>AD442*0.06</f>
        <v>14.28</v>
      </c>
      <c r="AH442" s="91">
        <v>4</v>
      </c>
      <c r="AI442" s="91">
        <v>7</v>
      </c>
      <c r="AJ442" s="91">
        <v>2</v>
      </c>
      <c r="AK442" s="91">
        <v>59.8</v>
      </c>
      <c r="AL442" s="91">
        <f t="shared" si="141"/>
        <v>-2</v>
      </c>
      <c r="AM442" s="95" t="s">
        <v>217</v>
      </c>
      <c r="AN442" s="91">
        <f t="shared" si="164"/>
        <v>2.99</v>
      </c>
      <c r="AO442" s="91">
        <v>7</v>
      </c>
      <c r="AP442" s="91">
        <v>10</v>
      </c>
      <c r="AQ442" s="91">
        <v>12</v>
      </c>
      <c r="AR442" s="91">
        <v>208.75</v>
      </c>
      <c r="AS442" s="91">
        <f t="shared" si="142"/>
        <v>5</v>
      </c>
      <c r="AT442" s="95" t="s">
        <v>216</v>
      </c>
      <c r="AU442" s="91">
        <f>AR442*0.08</f>
        <v>16.7</v>
      </c>
      <c r="AV442" s="91">
        <v>4</v>
      </c>
      <c r="AW442" s="91">
        <v>5</v>
      </c>
      <c r="AX442" s="91">
        <v>1</v>
      </c>
      <c r="AY442" s="91">
        <v>0.08</v>
      </c>
      <c r="AZ442" s="91">
        <f t="shared" si="143"/>
        <v>-3</v>
      </c>
      <c r="BA442" s="95" t="s">
        <v>217</v>
      </c>
      <c r="BB442" s="91">
        <f t="shared" si="163"/>
        <v>0.004</v>
      </c>
      <c r="BC442" s="91">
        <v>10</v>
      </c>
      <c r="BD442" s="91">
        <v>11</v>
      </c>
      <c r="BE442" s="91">
        <v>16</v>
      </c>
      <c r="BF442" s="91">
        <v>424.83</v>
      </c>
      <c r="BG442" s="91">
        <f t="shared" si="144"/>
        <v>6</v>
      </c>
      <c r="BH442" s="95" t="s">
        <v>216</v>
      </c>
      <c r="BI442" s="91">
        <f>BF442*0.06</f>
        <v>25.4898</v>
      </c>
      <c r="BJ442" s="91"/>
      <c r="BK442" s="101">
        <f t="shared" si="145"/>
        <v>271</v>
      </c>
      <c r="BL442" s="91"/>
    </row>
    <row r="443" s="159" customFormat="1" customHeight="1" spans="1:64">
      <c r="A443" s="91">
        <v>13312</v>
      </c>
      <c r="B443" s="91" t="s">
        <v>834</v>
      </c>
      <c r="C443" s="91">
        <v>111400</v>
      </c>
      <c r="D443" s="91" t="s">
        <v>267</v>
      </c>
      <c r="E443" s="91" t="s">
        <v>733</v>
      </c>
      <c r="F443" s="91">
        <v>11</v>
      </c>
      <c r="G443" s="91">
        <v>14</v>
      </c>
      <c r="H443" s="91">
        <v>28</v>
      </c>
      <c r="I443" s="91">
        <v>745.8</v>
      </c>
      <c r="J443" s="91">
        <f t="shared" si="136"/>
        <v>17</v>
      </c>
      <c r="K443" s="95" t="s">
        <v>216</v>
      </c>
      <c r="L443" s="91">
        <f t="shared" si="162"/>
        <v>44.748</v>
      </c>
      <c r="M443" s="91">
        <v>6</v>
      </c>
      <c r="N443" s="91">
        <v>7</v>
      </c>
      <c r="O443" s="91">
        <v>12</v>
      </c>
      <c r="P443" s="91">
        <v>334.38</v>
      </c>
      <c r="Q443" s="91">
        <f t="shared" si="137"/>
        <v>6</v>
      </c>
      <c r="R443" s="95" t="s">
        <v>216</v>
      </c>
      <c r="S443" s="91">
        <f>P443*0.07</f>
        <v>23.4066</v>
      </c>
      <c r="T443" s="91">
        <v>8</v>
      </c>
      <c r="U443" s="91">
        <v>9</v>
      </c>
      <c r="V443" s="91">
        <v>23</v>
      </c>
      <c r="W443" s="91">
        <v>2524.81</v>
      </c>
      <c r="X443" s="91">
        <f t="shared" si="138"/>
        <v>15</v>
      </c>
      <c r="Y443" s="95" t="s">
        <v>216</v>
      </c>
      <c r="Z443" s="91">
        <f>W443*0.06</f>
        <v>151.4886</v>
      </c>
      <c r="AA443" s="91">
        <v>3</v>
      </c>
      <c r="AB443" s="91">
        <v>4</v>
      </c>
      <c r="AC443" s="91">
        <v>0</v>
      </c>
      <c r="AD443" s="91">
        <v>0</v>
      </c>
      <c r="AE443" s="91">
        <f t="shared" si="140"/>
        <v>-3</v>
      </c>
      <c r="AF443" s="95" t="s">
        <v>217</v>
      </c>
      <c r="AG443" s="91">
        <f>AD443*0.05</f>
        <v>0</v>
      </c>
      <c r="AH443" s="91">
        <v>3</v>
      </c>
      <c r="AI443" s="91">
        <v>4</v>
      </c>
      <c r="AJ443" s="91">
        <v>0</v>
      </c>
      <c r="AK443" s="91">
        <v>0</v>
      </c>
      <c r="AL443" s="91">
        <f t="shared" si="141"/>
        <v>-3</v>
      </c>
      <c r="AM443" s="95" t="s">
        <v>217</v>
      </c>
      <c r="AN443" s="91">
        <f t="shared" si="164"/>
        <v>0</v>
      </c>
      <c r="AO443" s="91">
        <v>4</v>
      </c>
      <c r="AP443" s="91">
        <v>5</v>
      </c>
      <c r="AQ443" s="91">
        <v>13</v>
      </c>
      <c r="AR443" s="91">
        <v>198.9</v>
      </c>
      <c r="AS443" s="91">
        <f t="shared" si="142"/>
        <v>9</v>
      </c>
      <c r="AT443" s="95" t="s">
        <v>216</v>
      </c>
      <c r="AU443" s="91">
        <f>AR443*0.08</f>
        <v>15.912</v>
      </c>
      <c r="AV443" s="91">
        <v>2</v>
      </c>
      <c r="AW443" s="91">
        <v>3</v>
      </c>
      <c r="AX443" s="91">
        <v>0</v>
      </c>
      <c r="AY443" s="91">
        <v>0</v>
      </c>
      <c r="AZ443" s="91">
        <f t="shared" si="143"/>
        <v>-2</v>
      </c>
      <c r="BA443" s="95" t="s">
        <v>217</v>
      </c>
      <c r="BB443" s="91">
        <f t="shared" si="163"/>
        <v>0</v>
      </c>
      <c r="BC443" s="91">
        <v>5</v>
      </c>
      <c r="BD443" s="91">
        <v>7</v>
      </c>
      <c r="BE443" s="91">
        <v>20</v>
      </c>
      <c r="BF443" s="91">
        <v>607</v>
      </c>
      <c r="BG443" s="91">
        <f t="shared" si="144"/>
        <v>15</v>
      </c>
      <c r="BH443" s="95" t="s">
        <v>216</v>
      </c>
      <c r="BI443" s="91">
        <f>BF443*0.06</f>
        <v>36.42</v>
      </c>
      <c r="BJ443" s="91"/>
      <c r="BK443" s="101">
        <f t="shared" si="145"/>
        <v>272</v>
      </c>
      <c r="BL443" s="91"/>
    </row>
    <row r="444" s="159" customFormat="1" customHeight="1" spans="1:64">
      <c r="A444" s="91">
        <v>13314</v>
      </c>
      <c r="B444" s="91" t="s">
        <v>835</v>
      </c>
      <c r="C444" s="91">
        <v>582</v>
      </c>
      <c r="D444" s="91" t="s">
        <v>219</v>
      </c>
      <c r="E444" s="91" t="s">
        <v>634</v>
      </c>
      <c r="F444" s="91">
        <v>22</v>
      </c>
      <c r="G444" s="91">
        <v>26</v>
      </c>
      <c r="H444" s="91">
        <v>15</v>
      </c>
      <c r="I444" s="91">
        <v>406.96</v>
      </c>
      <c r="J444" s="91">
        <f t="shared" si="136"/>
        <v>-7</v>
      </c>
      <c r="K444" s="95" t="s">
        <v>217</v>
      </c>
      <c r="L444" s="91">
        <f>I444*0.04</f>
        <v>16.2784</v>
      </c>
      <c r="M444" s="91">
        <v>20</v>
      </c>
      <c r="N444" s="91">
        <v>24</v>
      </c>
      <c r="O444" s="91">
        <v>7</v>
      </c>
      <c r="P444" s="91">
        <v>511</v>
      </c>
      <c r="Q444" s="91">
        <f t="shared" si="137"/>
        <v>-13</v>
      </c>
      <c r="R444" s="95" t="s">
        <v>217</v>
      </c>
      <c r="S444" s="91">
        <f>P444*0.05</f>
        <v>25.55</v>
      </c>
      <c r="T444" s="91">
        <v>26</v>
      </c>
      <c r="U444" s="91">
        <v>32</v>
      </c>
      <c r="V444" s="91">
        <v>2</v>
      </c>
      <c r="W444" s="91">
        <v>220</v>
      </c>
      <c r="X444" s="91">
        <f t="shared" si="138"/>
        <v>-24</v>
      </c>
      <c r="Y444" s="95" t="s">
        <v>217</v>
      </c>
      <c r="Z444" s="91">
        <f>W444*0.04</f>
        <v>8.8</v>
      </c>
      <c r="AA444" s="91">
        <v>10</v>
      </c>
      <c r="AB444" s="91">
        <v>12</v>
      </c>
      <c r="AC444" s="91">
        <v>0</v>
      </c>
      <c r="AD444" s="91">
        <v>0</v>
      </c>
      <c r="AE444" s="91">
        <f t="shared" si="140"/>
        <v>-10</v>
      </c>
      <c r="AF444" s="95" t="s">
        <v>217</v>
      </c>
      <c r="AG444" s="91">
        <f>AD444*0.05</f>
        <v>0</v>
      </c>
      <c r="AH444" s="91">
        <v>8</v>
      </c>
      <c r="AI444" s="91">
        <v>9</v>
      </c>
      <c r="AJ444" s="91">
        <v>0</v>
      </c>
      <c r="AK444" s="91">
        <v>0</v>
      </c>
      <c r="AL444" s="91">
        <f t="shared" si="141"/>
        <v>-8</v>
      </c>
      <c r="AM444" s="95" t="s">
        <v>217</v>
      </c>
      <c r="AN444" s="91">
        <f t="shared" si="164"/>
        <v>0</v>
      </c>
      <c r="AO444" s="91">
        <v>7</v>
      </c>
      <c r="AP444" s="91">
        <v>9</v>
      </c>
      <c r="AQ444" s="91">
        <v>1</v>
      </c>
      <c r="AR444" s="91">
        <v>21</v>
      </c>
      <c r="AS444" s="91">
        <f t="shared" si="142"/>
        <v>-6</v>
      </c>
      <c r="AT444" s="95" t="s">
        <v>217</v>
      </c>
      <c r="AU444" s="91">
        <f>AR444*0.05</f>
        <v>1.05</v>
      </c>
      <c r="AV444" s="91">
        <v>3</v>
      </c>
      <c r="AW444" s="91">
        <v>3</v>
      </c>
      <c r="AX444" s="91">
        <v>1</v>
      </c>
      <c r="AY444" s="91">
        <v>0.01</v>
      </c>
      <c r="AZ444" s="91">
        <f t="shared" si="143"/>
        <v>-2</v>
      </c>
      <c r="BA444" s="95" t="s">
        <v>217</v>
      </c>
      <c r="BB444" s="91">
        <f t="shared" si="163"/>
        <v>0.0005</v>
      </c>
      <c r="BC444" s="91">
        <v>8</v>
      </c>
      <c r="BD444" s="91">
        <v>9</v>
      </c>
      <c r="BE444" s="91">
        <v>2</v>
      </c>
      <c r="BF444" s="91">
        <v>51.3</v>
      </c>
      <c r="BG444" s="91">
        <f t="shared" si="144"/>
        <v>-6</v>
      </c>
      <c r="BH444" s="95" t="s">
        <v>217</v>
      </c>
      <c r="BI444" s="91">
        <f>BF444*0.04</f>
        <v>2.052</v>
      </c>
      <c r="BJ444" s="91">
        <f>BG444*1</f>
        <v>-6</v>
      </c>
      <c r="BK444" s="101">
        <f t="shared" si="145"/>
        <v>54</v>
      </c>
      <c r="BL444" s="91">
        <f>BJ444</f>
        <v>-6</v>
      </c>
    </row>
    <row r="445" s="159" customFormat="1" customHeight="1" spans="1:64">
      <c r="A445" s="91">
        <v>13315</v>
      </c>
      <c r="B445" s="91" t="s">
        <v>836</v>
      </c>
      <c r="C445" s="91">
        <v>337</v>
      </c>
      <c r="D445" s="91" t="s">
        <v>223</v>
      </c>
      <c r="E445" s="91" t="s">
        <v>837</v>
      </c>
      <c r="F445" s="91">
        <v>20</v>
      </c>
      <c r="G445" s="91">
        <v>24</v>
      </c>
      <c r="H445" s="91">
        <v>35</v>
      </c>
      <c r="I445" s="91">
        <v>1018.04</v>
      </c>
      <c r="J445" s="91">
        <f t="shared" si="136"/>
        <v>15</v>
      </c>
      <c r="K445" s="95" t="s">
        <v>216</v>
      </c>
      <c r="L445" s="91">
        <f t="shared" ref="L445:L450" si="165">I445*0.06</f>
        <v>61.0824</v>
      </c>
      <c r="M445" s="91">
        <v>16</v>
      </c>
      <c r="N445" s="91">
        <v>20</v>
      </c>
      <c r="O445" s="91">
        <v>20</v>
      </c>
      <c r="P445" s="91">
        <v>1217.5</v>
      </c>
      <c r="Q445" s="91">
        <f t="shared" si="137"/>
        <v>4</v>
      </c>
      <c r="R445" s="95" t="s">
        <v>216</v>
      </c>
      <c r="S445" s="91">
        <f>P445*0.07</f>
        <v>85.225</v>
      </c>
      <c r="T445" s="91">
        <v>19</v>
      </c>
      <c r="U445" s="91">
        <v>22</v>
      </c>
      <c r="V445" s="91">
        <v>10</v>
      </c>
      <c r="W445" s="91">
        <v>1053.5</v>
      </c>
      <c r="X445" s="91">
        <f t="shared" si="138"/>
        <v>-9</v>
      </c>
      <c r="Y445" s="95" t="s">
        <v>217</v>
      </c>
      <c r="Z445" s="91">
        <f>W445*0.04</f>
        <v>42.14</v>
      </c>
      <c r="AA445" s="91">
        <v>7</v>
      </c>
      <c r="AB445" s="91">
        <v>7</v>
      </c>
      <c r="AC445" s="91">
        <v>7</v>
      </c>
      <c r="AD445" s="91">
        <v>215</v>
      </c>
      <c r="AE445" s="91">
        <f t="shared" si="140"/>
        <v>0</v>
      </c>
      <c r="AF445" s="95" t="s">
        <v>216</v>
      </c>
      <c r="AG445" s="91">
        <f>AD445*0.08</f>
        <v>17.2</v>
      </c>
      <c r="AH445" s="91">
        <v>5</v>
      </c>
      <c r="AI445" s="91">
        <v>6</v>
      </c>
      <c r="AJ445" s="91">
        <v>0</v>
      </c>
      <c r="AK445" s="91">
        <v>0</v>
      </c>
      <c r="AL445" s="91">
        <f t="shared" si="141"/>
        <v>-5</v>
      </c>
      <c r="AM445" s="95" t="s">
        <v>217</v>
      </c>
      <c r="AN445" s="91">
        <f t="shared" si="164"/>
        <v>0</v>
      </c>
      <c r="AO445" s="91">
        <v>4</v>
      </c>
      <c r="AP445" s="91">
        <v>5</v>
      </c>
      <c r="AQ445" s="91">
        <v>6</v>
      </c>
      <c r="AR445" s="91">
        <v>98.7</v>
      </c>
      <c r="AS445" s="91">
        <f t="shared" si="142"/>
        <v>2</v>
      </c>
      <c r="AT445" s="95" t="s">
        <v>216</v>
      </c>
      <c r="AU445" s="91">
        <f>AR445*0.08</f>
        <v>7.896</v>
      </c>
      <c r="AV445" s="91">
        <v>3</v>
      </c>
      <c r="AW445" s="91">
        <v>2</v>
      </c>
      <c r="AX445" s="91">
        <v>0</v>
      </c>
      <c r="AY445" s="91">
        <v>0</v>
      </c>
      <c r="AZ445" s="91">
        <f t="shared" si="143"/>
        <v>-3</v>
      </c>
      <c r="BA445" s="95" t="s">
        <v>217</v>
      </c>
      <c r="BB445" s="91">
        <f t="shared" si="163"/>
        <v>0</v>
      </c>
      <c r="BC445" s="91">
        <v>4</v>
      </c>
      <c r="BD445" s="91">
        <v>5</v>
      </c>
      <c r="BE445" s="91">
        <v>3</v>
      </c>
      <c r="BF445" s="91">
        <v>69.5</v>
      </c>
      <c r="BG445" s="91">
        <f t="shared" si="144"/>
        <v>-1</v>
      </c>
      <c r="BH445" s="95" t="s">
        <v>217</v>
      </c>
      <c r="BI445" s="91">
        <f>BF445*0.04</f>
        <v>2.78</v>
      </c>
      <c r="BJ445" s="91">
        <f>BG445*1</f>
        <v>-1</v>
      </c>
      <c r="BK445" s="101">
        <f t="shared" si="145"/>
        <v>216</v>
      </c>
      <c r="BL445" s="91">
        <f>BJ445</f>
        <v>-1</v>
      </c>
    </row>
    <row r="446" s="159" customFormat="1" customHeight="1" spans="1:64">
      <c r="A446" s="91">
        <v>13316</v>
      </c>
      <c r="B446" s="91" t="s">
        <v>838</v>
      </c>
      <c r="C446" s="91">
        <v>106485</v>
      </c>
      <c r="D446" s="91" t="s">
        <v>289</v>
      </c>
      <c r="E446" s="91" t="s">
        <v>634</v>
      </c>
      <c r="F446" s="91">
        <v>12</v>
      </c>
      <c r="G446" s="91">
        <v>14</v>
      </c>
      <c r="H446" s="91">
        <v>44</v>
      </c>
      <c r="I446" s="91">
        <v>1148.56</v>
      </c>
      <c r="J446" s="91">
        <f t="shared" ref="J446:J508" si="166">H446-F446</f>
        <v>32</v>
      </c>
      <c r="K446" s="95" t="s">
        <v>216</v>
      </c>
      <c r="L446" s="91">
        <f t="shared" si="165"/>
        <v>68.9136</v>
      </c>
      <c r="M446" s="91">
        <v>7</v>
      </c>
      <c r="N446" s="91">
        <v>9</v>
      </c>
      <c r="O446" s="91">
        <v>22</v>
      </c>
      <c r="P446" s="91">
        <v>510</v>
      </c>
      <c r="Q446" s="91">
        <f t="shared" ref="Q446:Q508" si="167">O446-M446</f>
        <v>15</v>
      </c>
      <c r="R446" s="95" t="s">
        <v>216</v>
      </c>
      <c r="S446" s="91">
        <f>P446*0.07</f>
        <v>35.7</v>
      </c>
      <c r="T446" s="91">
        <v>7</v>
      </c>
      <c r="U446" s="91">
        <v>9</v>
      </c>
      <c r="V446" s="91">
        <v>7</v>
      </c>
      <c r="W446" s="91">
        <v>473.78</v>
      </c>
      <c r="X446" s="91">
        <f t="shared" ref="X446:X508" si="168">V446-T446</f>
        <v>0</v>
      </c>
      <c r="Y446" s="95" t="s">
        <v>221</v>
      </c>
      <c r="Z446" s="91">
        <f>W446*0.05</f>
        <v>23.689</v>
      </c>
      <c r="AA446" s="91">
        <v>4</v>
      </c>
      <c r="AB446" s="91">
        <v>4</v>
      </c>
      <c r="AC446" s="91">
        <v>0</v>
      </c>
      <c r="AD446" s="91">
        <v>0</v>
      </c>
      <c r="AE446" s="91">
        <f t="shared" ref="AE446:AE508" si="169">AC446-AA446</f>
        <v>-4</v>
      </c>
      <c r="AF446" s="95" t="s">
        <v>217</v>
      </c>
      <c r="AG446" s="91">
        <f>AD446*0.05</f>
        <v>0</v>
      </c>
      <c r="AH446" s="91">
        <v>4</v>
      </c>
      <c r="AI446" s="91">
        <v>5</v>
      </c>
      <c r="AJ446" s="91">
        <v>0</v>
      </c>
      <c r="AK446" s="91">
        <v>0</v>
      </c>
      <c r="AL446" s="91">
        <f t="shared" ref="AL446:AL508" si="170">AJ446-AH446</f>
        <v>-4</v>
      </c>
      <c r="AM446" s="95" t="s">
        <v>217</v>
      </c>
      <c r="AN446" s="91">
        <f t="shared" si="164"/>
        <v>0</v>
      </c>
      <c r="AO446" s="91">
        <v>5</v>
      </c>
      <c r="AP446" s="91">
        <v>6</v>
      </c>
      <c r="AQ446" s="91">
        <v>0</v>
      </c>
      <c r="AR446" s="91">
        <v>0</v>
      </c>
      <c r="AS446" s="91">
        <f t="shared" ref="AS446:AS508" si="171">AQ446-AO446</f>
        <v>-5</v>
      </c>
      <c r="AT446" s="95" t="s">
        <v>217</v>
      </c>
      <c r="AU446" s="91">
        <f>AR446*0.05</f>
        <v>0</v>
      </c>
      <c r="AV446" s="91">
        <v>2</v>
      </c>
      <c r="AW446" s="91">
        <v>2</v>
      </c>
      <c r="AX446" s="91">
        <v>0</v>
      </c>
      <c r="AY446" s="91">
        <v>0</v>
      </c>
      <c r="AZ446" s="91">
        <f t="shared" ref="AZ446:AZ508" si="172">AX446-AV446</f>
        <v>-2</v>
      </c>
      <c r="BA446" s="95" t="s">
        <v>217</v>
      </c>
      <c r="BB446" s="91">
        <f t="shared" si="163"/>
        <v>0</v>
      </c>
      <c r="BC446" s="91">
        <v>3</v>
      </c>
      <c r="BD446" s="91">
        <v>4</v>
      </c>
      <c r="BE446" s="91">
        <v>12</v>
      </c>
      <c r="BF446" s="91">
        <v>232.15</v>
      </c>
      <c r="BG446" s="91">
        <f t="shared" ref="BG446:BG508" si="173">BE446-BC446</f>
        <v>9</v>
      </c>
      <c r="BH446" s="95" t="s">
        <v>216</v>
      </c>
      <c r="BI446" s="91">
        <f>BF446*0.06</f>
        <v>13.929</v>
      </c>
      <c r="BJ446" s="91"/>
      <c r="BK446" s="101">
        <f t="shared" ref="BK446:BK508" si="174">ROUND(L446+S446+Z446+AG446+AN446+AU446+BB446+BI446,0)</f>
        <v>142</v>
      </c>
      <c r="BL446" s="91"/>
    </row>
    <row r="447" s="159" customFormat="1" customHeight="1" spans="1:64">
      <c r="A447" s="91">
        <v>13317</v>
      </c>
      <c r="B447" s="91" t="s">
        <v>839</v>
      </c>
      <c r="C447" s="91">
        <v>102479</v>
      </c>
      <c r="D447" s="91" t="s">
        <v>269</v>
      </c>
      <c r="E447" s="91" t="s">
        <v>634</v>
      </c>
      <c r="F447" s="91">
        <v>42</v>
      </c>
      <c r="G447" s="91">
        <v>50</v>
      </c>
      <c r="H447" s="91">
        <v>53</v>
      </c>
      <c r="I447" s="91">
        <v>1444.65</v>
      </c>
      <c r="J447" s="91">
        <f t="shared" si="166"/>
        <v>11</v>
      </c>
      <c r="K447" s="95" t="s">
        <v>216</v>
      </c>
      <c r="L447" s="91">
        <f t="shared" si="165"/>
        <v>86.679</v>
      </c>
      <c r="M447" s="91">
        <v>25</v>
      </c>
      <c r="N447" s="91">
        <v>28</v>
      </c>
      <c r="O447" s="91">
        <v>20</v>
      </c>
      <c r="P447" s="91">
        <v>420.07</v>
      </c>
      <c r="Q447" s="91">
        <f t="shared" si="167"/>
        <v>-5</v>
      </c>
      <c r="R447" s="95" t="s">
        <v>217</v>
      </c>
      <c r="S447" s="91">
        <f>P447*0.05</f>
        <v>21.0035</v>
      </c>
      <c r="T447" s="91">
        <v>30</v>
      </c>
      <c r="U447" s="91">
        <v>36</v>
      </c>
      <c r="V447" s="91">
        <v>22</v>
      </c>
      <c r="W447" s="91">
        <v>1380.13</v>
      </c>
      <c r="X447" s="91">
        <f t="shared" si="168"/>
        <v>-8</v>
      </c>
      <c r="Y447" s="95" t="s">
        <v>217</v>
      </c>
      <c r="Z447" s="91">
        <f t="shared" ref="Z447:Z452" si="175">W447*0.04</f>
        <v>55.2052</v>
      </c>
      <c r="AA447" s="91">
        <v>6</v>
      </c>
      <c r="AB447" s="91">
        <v>7</v>
      </c>
      <c r="AC447" s="91">
        <v>7</v>
      </c>
      <c r="AD447" s="91">
        <v>215</v>
      </c>
      <c r="AE447" s="91">
        <f t="shared" si="169"/>
        <v>1</v>
      </c>
      <c r="AF447" s="95" t="s">
        <v>216</v>
      </c>
      <c r="AG447" s="91">
        <f>AD447*0.08</f>
        <v>17.2</v>
      </c>
      <c r="AH447" s="91">
        <v>8</v>
      </c>
      <c r="AI447" s="91">
        <v>8</v>
      </c>
      <c r="AJ447" s="91">
        <v>1</v>
      </c>
      <c r="AK447" s="91">
        <v>29.9</v>
      </c>
      <c r="AL447" s="91">
        <f t="shared" si="170"/>
        <v>-7</v>
      </c>
      <c r="AM447" s="95" t="s">
        <v>217</v>
      </c>
      <c r="AN447" s="91">
        <f t="shared" si="164"/>
        <v>1.495</v>
      </c>
      <c r="AO447" s="91">
        <v>10</v>
      </c>
      <c r="AP447" s="91">
        <v>11</v>
      </c>
      <c r="AQ447" s="91">
        <v>7</v>
      </c>
      <c r="AR447" s="91">
        <v>134.65</v>
      </c>
      <c r="AS447" s="91">
        <f t="shared" si="171"/>
        <v>-3</v>
      </c>
      <c r="AT447" s="95" t="s">
        <v>217</v>
      </c>
      <c r="AU447" s="91">
        <f>AR447*0.05</f>
        <v>6.7325</v>
      </c>
      <c r="AV447" s="91">
        <v>3</v>
      </c>
      <c r="AW447" s="91">
        <v>4</v>
      </c>
      <c r="AX447" s="91">
        <v>0</v>
      </c>
      <c r="AY447" s="91">
        <v>0</v>
      </c>
      <c r="AZ447" s="91">
        <f t="shared" si="172"/>
        <v>-3</v>
      </c>
      <c r="BA447" s="95" t="s">
        <v>217</v>
      </c>
      <c r="BB447" s="91">
        <f t="shared" si="163"/>
        <v>0</v>
      </c>
      <c r="BC447" s="91">
        <v>7</v>
      </c>
      <c r="BD447" s="91">
        <v>8</v>
      </c>
      <c r="BE447" s="91">
        <v>13</v>
      </c>
      <c r="BF447" s="91">
        <v>388.51</v>
      </c>
      <c r="BG447" s="91">
        <f t="shared" si="173"/>
        <v>6</v>
      </c>
      <c r="BH447" s="95" t="s">
        <v>216</v>
      </c>
      <c r="BI447" s="91">
        <f>BF447*0.06</f>
        <v>23.3106</v>
      </c>
      <c r="BJ447" s="91"/>
      <c r="BK447" s="101">
        <f t="shared" si="174"/>
        <v>212</v>
      </c>
      <c r="BL447" s="91"/>
    </row>
    <row r="448" s="159" customFormat="1" customHeight="1" spans="1:64">
      <c r="A448" s="91">
        <v>13318</v>
      </c>
      <c r="B448" s="91" t="s">
        <v>840</v>
      </c>
      <c r="C448" s="91">
        <v>391</v>
      </c>
      <c r="D448" s="91" t="s">
        <v>318</v>
      </c>
      <c r="E448" s="91" t="s">
        <v>803</v>
      </c>
      <c r="F448" s="91">
        <v>21</v>
      </c>
      <c r="G448" s="91">
        <v>25</v>
      </c>
      <c r="H448" s="91">
        <v>31</v>
      </c>
      <c r="I448" s="91">
        <v>906.34</v>
      </c>
      <c r="J448" s="91">
        <f t="shared" si="166"/>
        <v>10</v>
      </c>
      <c r="K448" s="95" t="s">
        <v>216</v>
      </c>
      <c r="L448" s="91">
        <f t="shared" si="165"/>
        <v>54.3804</v>
      </c>
      <c r="M448" s="91">
        <v>21</v>
      </c>
      <c r="N448" s="91">
        <v>24</v>
      </c>
      <c r="O448" s="91">
        <v>30</v>
      </c>
      <c r="P448" s="91">
        <v>1858.79</v>
      </c>
      <c r="Q448" s="91">
        <f t="shared" si="167"/>
        <v>9</v>
      </c>
      <c r="R448" s="95" t="s">
        <v>216</v>
      </c>
      <c r="S448" s="91">
        <f t="shared" ref="S448:S455" si="176">P448*0.07</f>
        <v>130.1153</v>
      </c>
      <c r="T448" s="91">
        <v>30</v>
      </c>
      <c r="U448" s="91">
        <v>35</v>
      </c>
      <c r="V448" s="91">
        <v>10</v>
      </c>
      <c r="W448" s="91">
        <v>1205.78</v>
      </c>
      <c r="X448" s="91">
        <f t="shared" si="168"/>
        <v>-20</v>
      </c>
      <c r="Y448" s="95" t="s">
        <v>217</v>
      </c>
      <c r="Z448" s="91">
        <f t="shared" si="175"/>
        <v>48.2312</v>
      </c>
      <c r="AA448" s="91">
        <v>12</v>
      </c>
      <c r="AB448" s="91">
        <v>14</v>
      </c>
      <c r="AC448" s="91">
        <v>8</v>
      </c>
      <c r="AD448" s="91">
        <v>285.71</v>
      </c>
      <c r="AE448" s="91">
        <f t="shared" si="169"/>
        <v>-4</v>
      </c>
      <c r="AF448" s="95" t="s">
        <v>217</v>
      </c>
      <c r="AG448" s="91">
        <f>AD448*0.05</f>
        <v>14.2855</v>
      </c>
      <c r="AH448" s="91">
        <v>8</v>
      </c>
      <c r="AI448" s="91">
        <v>10</v>
      </c>
      <c r="AJ448" s="91">
        <v>4</v>
      </c>
      <c r="AK448" s="91">
        <v>119.6</v>
      </c>
      <c r="AL448" s="91">
        <f t="shared" si="170"/>
        <v>-4</v>
      </c>
      <c r="AM448" s="95" t="s">
        <v>217</v>
      </c>
      <c r="AN448" s="91">
        <f t="shared" si="164"/>
        <v>5.98</v>
      </c>
      <c r="AO448" s="91">
        <v>8</v>
      </c>
      <c r="AP448" s="91">
        <v>10</v>
      </c>
      <c r="AQ448" s="91">
        <v>3</v>
      </c>
      <c r="AR448" s="91">
        <v>56.85</v>
      </c>
      <c r="AS448" s="91">
        <f t="shared" si="171"/>
        <v>-5</v>
      </c>
      <c r="AT448" s="95" t="s">
        <v>217</v>
      </c>
      <c r="AU448" s="91">
        <f>AR448*0.05</f>
        <v>2.8425</v>
      </c>
      <c r="AV448" s="91">
        <v>3</v>
      </c>
      <c r="AW448" s="91">
        <v>4</v>
      </c>
      <c r="AX448" s="91">
        <v>0</v>
      </c>
      <c r="AY448" s="91">
        <v>0</v>
      </c>
      <c r="AZ448" s="91">
        <f t="shared" si="172"/>
        <v>-3</v>
      </c>
      <c r="BA448" s="95" t="s">
        <v>217</v>
      </c>
      <c r="BB448" s="91">
        <f t="shared" si="163"/>
        <v>0</v>
      </c>
      <c r="BC448" s="91">
        <v>6</v>
      </c>
      <c r="BD448" s="91">
        <v>7</v>
      </c>
      <c r="BE448" s="91">
        <v>4</v>
      </c>
      <c r="BF448" s="91">
        <v>121.8</v>
      </c>
      <c r="BG448" s="91">
        <f t="shared" si="173"/>
        <v>-2</v>
      </c>
      <c r="BH448" s="95" t="s">
        <v>217</v>
      </c>
      <c r="BI448" s="91">
        <f>BF448*0.04</f>
        <v>4.872</v>
      </c>
      <c r="BJ448" s="91">
        <f>BG448*1</f>
        <v>-2</v>
      </c>
      <c r="BK448" s="101">
        <f t="shared" si="174"/>
        <v>261</v>
      </c>
      <c r="BL448" s="91">
        <f>BJ448</f>
        <v>-2</v>
      </c>
    </row>
    <row r="449" s="159" customFormat="1" customHeight="1" spans="1:64">
      <c r="A449" s="91">
        <v>13319</v>
      </c>
      <c r="B449" s="91" t="s">
        <v>841</v>
      </c>
      <c r="C449" s="91">
        <v>515</v>
      </c>
      <c r="D449" s="91" t="s">
        <v>373</v>
      </c>
      <c r="E449" s="91" t="s">
        <v>634</v>
      </c>
      <c r="F449" s="91">
        <v>18</v>
      </c>
      <c r="G449" s="91">
        <v>22</v>
      </c>
      <c r="H449" s="91">
        <v>23</v>
      </c>
      <c r="I449" s="91">
        <v>600.5</v>
      </c>
      <c r="J449" s="91">
        <f t="shared" si="166"/>
        <v>5</v>
      </c>
      <c r="K449" s="95" t="s">
        <v>216</v>
      </c>
      <c r="L449" s="91">
        <f t="shared" si="165"/>
        <v>36.03</v>
      </c>
      <c r="M449" s="91">
        <v>19</v>
      </c>
      <c r="N449" s="91">
        <v>22</v>
      </c>
      <c r="O449" s="91">
        <v>26</v>
      </c>
      <c r="P449" s="91">
        <v>1027.51</v>
      </c>
      <c r="Q449" s="91">
        <f t="shared" si="167"/>
        <v>7</v>
      </c>
      <c r="R449" s="95" t="s">
        <v>216</v>
      </c>
      <c r="S449" s="91">
        <f t="shared" si="176"/>
        <v>71.9257</v>
      </c>
      <c r="T449" s="91">
        <v>28</v>
      </c>
      <c r="U449" s="91">
        <v>32</v>
      </c>
      <c r="V449" s="91">
        <v>15</v>
      </c>
      <c r="W449" s="91">
        <v>1013</v>
      </c>
      <c r="X449" s="91">
        <f t="shared" si="168"/>
        <v>-13</v>
      </c>
      <c r="Y449" s="95" t="s">
        <v>217</v>
      </c>
      <c r="Z449" s="91">
        <f t="shared" si="175"/>
        <v>40.52</v>
      </c>
      <c r="AA449" s="91">
        <v>6</v>
      </c>
      <c r="AB449" s="91">
        <v>8</v>
      </c>
      <c r="AC449" s="91">
        <v>14</v>
      </c>
      <c r="AD449" s="91">
        <v>466</v>
      </c>
      <c r="AE449" s="91">
        <f t="shared" si="169"/>
        <v>8</v>
      </c>
      <c r="AF449" s="95" t="s">
        <v>216</v>
      </c>
      <c r="AG449" s="91">
        <f>AD449*0.08</f>
        <v>37.28</v>
      </c>
      <c r="AH449" s="91">
        <v>8</v>
      </c>
      <c r="AI449" s="91">
        <v>9</v>
      </c>
      <c r="AJ449" s="91">
        <v>0</v>
      </c>
      <c r="AK449" s="91">
        <v>0</v>
      </c>
      <c r="AL449" s="91">
        <f t="shared" si="170"/>
        <v>-8</v>
      </c>
      <c r="AM449" s="95" t="s">
        <v>217</v>
      </c>
      <c r="AN449" s="91">
        <f t="shared" si="164"/>
        <v>0</v>
      </c>
      <c r="AO449" s="91">
        <v>8</v>
      </c>
      <c r="AP449" s="91">
        <v>9</v>
      </c>
      <c r="AQ449" s="91">
        <v>13</v>
      </c>
      <c r="AR449" s="91">
        <v>244.31</v>
      </c>
      <c r="AS449" s="91">
        <f t="shared" si="171"/>
        <v>5</v>
      </c>
      <c r="AT449" s="95" t="s">
        <v>216</v>
      </c>
      <c r="AU449" s="91">
        <f>AR449*0.08</f>
        <v>19.5448</v>
      </c>
      <c r="AV449" s="91">
        <v>3</v>
      </c>
      <c r="AW449" s="91">
        <v>3</v>
      </c>
      <c r="AX449" s="91">
        <v>2</v>
      </c>
      <c r="AY449" s="91">
        <v>117</v>
      </c>
      <c r="AZ449" s="91">
        <f t="shared" si="172"/>
        <v>-1</v>
      </c>
      <c r="BA449" s="95" t="s">
        <v>217</v>
      </c>
      <c r="BB449" s="91">
        <f t="shared" si="163"/>
        <v>5.85</v>
      </c>
      <c r="BC449" s="91">
        <v>5</v>
      </c>
      <c r="BD449" s="91">
        <v>6</v>
      </c>
      <c r="BE449" s="91">
        <v>8</v>
      </c>
      <c r="BF449" s="91">
        <v>232.1</v>
      </c>
      <c r="BG449" s="91">
        <f t="shared" si="173"/>
        <v>3</v>
      </c>
      <c r="BH449" s="95" t="s">
        <v>216</v>
      </c>
      <c r="BI449" s="91">
        <f>BF449*0.06</f>
        <v>13.926</v>
      </c>
      <c r="BJ449" s="91"/>
      <c r="BK449" s="101">
        <f t="shared" si="174"/>
        <v>225</v>
      </c>
      <c r="BL449" s="91"/>
    </row>
    <row r="450" s="159" customFormat="1" customHeight="1" spans="1:64">
      <c r="A450" s="91">
        <v>13320</v>
      </c>
      <c r="B450" s="91" t="s">
        <v>842</v>
      </c>
      <c r="C450" s="91">
        <v>113299</v>
      </c>
      <c r="D450" s="91" t="s">
        <v>545</v>
      </c>
      <c r="E450" s="91" t="s">
        <v>634</v>
      </c>
      <c r="F450" s="91">
        <v>29</v>
      </c>
      <c r="G450" s="91">
        <v>35</v>
      </c>
      <c r="H450" s="91">
        <v>55</v>
      </c>
      <c r="I450" s="91">
        <v>1553.08</v>
      </c>
      <c r="J450" s="91">
        <f t="shared" si="166"/>
        <v>26</v>
      </c>
      <c r="K450" s="95" t="s">
        <v>216</v>
      </c>
      <c r="L450" s="91">
        <f t="shared" si="165"/>
        <v>93.1848</v>
      </c>
      <c r="M450" s="91">
        <v>19</v>
      </c>
      <c r="N450" s="91">
        <v>23</v>
      </c>
      <c r="O450" s="91">
        <v>31</v>
      </c>
      <c r="P450" s="91">
        <v>757.21</v>
      </c>
      <c r="Q450" s="91">
        <f t="shared" si="167"/>
        <v>12</v>
      </c>
      <c r="R450" s="95" t="s">
        <v>216</v>
      </c>
      <c r="S450" s="91">
        <f t="shared" si="176"/>
        <v>53.0047</v>
      </c>
      <c r="T450" s="91">
        <v>15</v>
      </c>
      <c r="U450" s="91">
        <v>18</v>
      </c>
      <c r="V450" s="91">
        <v>7</v>
      </c>
      <c r="W450" s="91">
        <v>503.7</v>
      </c>
      <c r="X450" s="91">
        <f t="shared" si="168"/>
        <v>-8</v>
      </c>
      <c r="Y450" s="95" t="s">
        <v>217</v>
      </c>
      <c r="Z450" s="91">
        <f t="shared" si="175"/>
        <v>20.148</v>
      </c>
      <c r="AA450" s="91">
        <v>5</v>
      </c>
      <c r="AB450" s="91">
        <v>6</v>
      </c>
      <c r="AC450" s="91">
        <v>11</v>
      </c>
      <c r="AD450" s="91">
        <v>355</v>
      </c>
      <c r="AE450" s="91">
        <f t="shared" si="169"/>
        <v>6</v>
      </c>
      <c r="AF450" s="95" t="s">
        <v>216</v>
      </c>
      <c r="AG450" s="91">
        <f>AD450*0.08</f>
        <v>28.4</v>
      </c>
      <c r="AH450" s="91">
        <v>6</v>
      </c>
      <c r="AI450" s="91">
        <v>7</v>
      </c>
      <c r="AJ450" s="91">
        <v>0</v>
      </c>
      <c r="AK450" s="91">
        <v>0</v>
      </c>
      <c r="AL450" s="91">
        <f t="shared" si="170"/>
        <v>-6</v>
      </c>
      <c r="AM450" s="95" t="s">
        <v>217</v>
      </c>
      <c r="AN450" s="91">
        <f t="shared" si="164"/>
        <v>0</v>
      </c>
      <c r="AO450" s="91">
        <v>10</v>
      </c>
      <c r="AP450" s="91">
        <v>13</v>
      </c>
      <c r="AQ450" s="91">
        <v>4</v>
      </c>
      <c r="AR450" s="91">
        <v>69.52</v>
      </c>
      <c r="AS450" s="91">
        <f t="shared" si="171"/>
        <v>-6</v>
      </c>
      <c r="AT450" s="95" t="s">
        <v>217</v>
      </c>
      <c r="AU450" s="91">
        <f>AR450*0.05</f>
        <v>3.476</v>
      </c>
      <c r="AV450" s="91">
        <v>3</v>
      </c>
      <c r="AW450" s="91">
        <v>3</v>
      </c>
      <c r="AX450" s="91">
        <v>0</v>
      </c>
      <c r="AY450" s="91">
        <v>0</v>
      </c>
      <c r="AZ450" s="91">
        <f t="shared" si="172"/>
        <v>-3</v>
      </c>
      <c r="BA450" s="95" t="s">
        <v>217</v>
      </c>
      <c r="BB450" s="91">
        <f t="shared" si="163"/>
        <v>0</v>
      </c>
      <c r="BC450" s="91">
        <v>7</v>
      </c>
      <c r="BD450" s="91">
        <v>8</v>
      </c>
      <c r="BE450" s="91">
        <v>4</v>
      </c>
      <c r="BF450" s="91">
        <v>123.4</v>
      </c>
      <c r="BG450" s="91">
        <f t="shared" si="173"/>
        <v>-3</v>
      </c>
      <c r="BH450" s="95" t="s">
        <v>217</v>
      </c>
      <c r="BI450" s="91">
        <f>BF450*0.04</f>
        <v>4.936</v>
      </c>
      <c r="BJ450" s="91">
        <f>BG450*1</f>
        <v>-3</v>
      </c>
      <c r="BK450" s="101">
        <f t="shared" si="174"/>
        <v>203</v>
      </c>
      <c r="BL450" s="91">
        <f>BJ450</f>
        <v>-3</v>
      </c>
    </row>
    <row r="451" s="159" customFormat="1" customHeight="1" spans="1:64">
      <c r="A451" s="91">
        <v>13321</v>
      </c>
      <c r="B451" s="91" t="s">
        <v>843</v>
      </c>
      <c r="C451" s="91">
        <v>105751</v>
      </c>
      <c r="D451" s="91" t="s">
        <v>421</v>
      </c>
      <c r="E451" s="91" t="s">
        <v>844</v>
      </c>
      <c r="F451" s="91">
        <v>30</v>
      </c>
      <c r="G451" s="91">
        <v>36</v>
      </c>
      <c r="H451" s="91">
        <v>33</v>
      </c>
      <c r="I451" s="91">
        <v>868.7</v>
      </c>
      <c r="J451" s="91">
        <f t="shared" si="166"/>
        <v>3</v>
      </c>
      <c r="K451" s="95" t="s">
        <v>221</v>
      </c>
      <c r="L451" s="91">
        <f>I451*0.05</f>
        <v>43.435</v>
      </c>
      <c r="M451" s="91">
        <v>30</v>
      </c>
      <c r="N451" s="91">
        <v>35</v>
      </c>
      <c r="O451" s="91">
        <v>39</v>
      </c>
      <c r="P451" s="91">
        <v>888.23</v>
      </c>
      <c r="Q451" s="91">
        <f t="shared" si="167"/>
        <v>9</v>
      </c>
      <c r="R451" s="95" t="s">
        <v>216</v>
      </c>
      <c r="S451" s="91">
        <f t="shared" si="176"/>
        <v>62.1761</v>
      </c>
      <c r="T451" s="91">
        <v>27</v>
      </c>
      <c r="U451" s="91">
        <v>33</v>
      </c>
      <c r="V451" s="91">
        <v>19</v>
      </c>
      <c r="W451" s="91">
        <v>1450.89</v>
      </c>
      <c r="X451" s="91">
        <f t="shared" si="168"/>
        <v>-8</v>
      </c>
      <c r="Y451" s="95" t="s">
        <v>217</v>
      </c>
      <c r="Z451" s="91">
        <f t="shared" si="175"/>
        <v>58.0356</v>
      </c>
      <c r="AA451" s="91">
        <v>7</v>
      </c>
      <c r="AB451" s="91">
        <v>9</v>
      </c>
      <c r="AC451" s="91">
        <v>2</v>
      </c>
      <c r="AD451" s="91">
        <v>78</v>
      </c>
      <c r="AE451" s="91">
        <f t="shared" si="169"/>
        <v>-5</v>
      </c>
      <c r="AF451" s="95" t="s">
        <v>217</v>
      </c>
      <c r="AG451" s="91">
        <f>AD451*0.05</f>
        <v>3.9</v>
      </c>
      <c r="AH451" s="91">
        <v>7</v>
      </c>
      <c r="AI451" s="91">
        <v>9</v>
      </c>
      <c r="AJ451" s="91">
        <v>0</v>
      </c>
      <c r="AK451" s="91">
        <v>0</v>
      </c>
      <c r="AL451" s="91">
        <f t="shared" si="170"/>
        <v>-7</v>
      </c>
      <c r="AM451" s="95" t="s">
        <v>217</v>
      </c>
      <c r="AN451" s="91">
        <f t="shared" si="164"/>
        <v>0</v>
      </c>
      <c r="AO451" s="91">
        <v>7</v>
      </c>
      <c r="AP451" s="91">
        <v>9</v>
      </c>
      <c r="AQ451" s="91">
        <v>7</v>
      </c>
      <c r="AR451" s="91">
        <v>122.5</v>
      </c>
      <c r="AS451" s="91">
        <f t="shared" si="171"/>
        <v>0</v>
      </c>
      <c r="AT451" s="95" t="s">
        <v>221</v>
      </c>
      <c r="AU451" s="91">
        <f>AR451*0.06</f>
        <v>7.35</v>
      </c>
      <c r="AV451" s="91">
        <v>2</v>
      </c>
      <c r="AW451" s="91">
        <v>3</v>
      </c>
      <c r="AX451" s="91">
        <v>1</v>
      </c>
      <c r="AY451" s="91">
        <v>0.08</v>
      </c>
      <c r="AZ451" s="91">
        <f t="shared" si="172"/>
        <v>-1</v>
      </c>
      <c r="BA451" s="95" t="s">
        <v>217</v>
      </c>
      <c r="BB451" s="91">
        <f t="shared" si="163"/>
        <v>0.004</v>
      </c>
      <c r="BC451" s="91">
        <v>8</v>
      </c>
      <c r="BD451" s="91">
        <v>10</v>
      </c>
      <c r="BE451" s="91">
        <v>8</v>
      </c>
      <c r="BF451" s="91">
        <v>242.22</v>
      </c>
      <c r="BG451" s="91">
        <f t="shared" si="173"/>
        <v>0</v>
      </c>
      <c r="BH451" s="95" t="s">
        <v>221</v>
      </c>
      <c r="BI451" s="91">
        <f>BF451*0.05</f>
        <v>12.111</v>
      </c>
      <c r="BJ451" s="91"/>
      <c r="BK451" s="101">
        <f t="shared" si="174"/>
        <v>187</v>
      </c>
      <c r="BL451" s="91"/>
    </row>
    <row r="452" s="159" customFormat="1" customHeight="1" spans="1:64">
      <c r="A452" s="91">
        <v>13323</v>
      </c>
      <c r="B452" s="91" t="s">
        <v>845</v>
      </c>
      <c r="C452" s="91">
        <v>105751</v>
      </c>
      <c r="D452" s="91" t="s">
        <v>421</v>
      </c>
      <c r="E452" s="91" t="s">
        <v>846</v>
      </c>
      <c r="F452" s="91">
        <v>30</v>
      </c>
      <c r="G452" s="91">
        <v>36</v>
      </c>
      <c r="H452" s="91">
        <v>47</v>
      </c>
      <c r="I452" s="91">
        <v>1264.42</v>
      </c>
      <c r="J452" s="91">
        <f t="shared" si="166"/>
        <v>17</v>
      </c>
      <c r="K452" s="95" t="s">
        <v>216</v>
      </c>
      <c r="L452" s="91">
        <f>I452*0.06</f>
        <v>75.8652</v>
      </c>
      <c r="M452" s="91">
        <v>30</v>
      </c>
      <c r="N452" s="91">
        <v>35</v>
      </c>
      <c r="O452" s="91">
        <v>37</v>
      </c>
      <c r="P452" s="91">
        <v>925.12</v>
      </c>
      <c r="Q452" s="91">
        <f t="shared" si="167"/>
        <v>7</v>
      </c>
      <c r="R452" s="95" t="s">
        <v>216</v>
      </c>
      <c r="S452" s="91">
        <f t="shared" si="176"/>
        <v>64.7584</v>
      </c>
      <c r="T452" s="91">
        <v>27</v>
      </c>
      <c r="U452" s="91">
        <v>33</v>
      </c>
      <c r="V452" s="91">
        <v>25</v>
      </c>
      <c r="W452" s="91">
        <v>1090.8</v>
      </c>
      <c r="X452" s="91">
        <f t="shared" si="168"/>
        <v>-2</v>
      </c>
      <c r="Y452" s="95" t="s">
        <v>217</v>
      </c>
      <c r="Z452" s="91">
        <f t="shared" si="175"/>
        <v>43.632</v>
      </c>
      <c r="AA452" s="91">
        <v>7</v>
      </c>
      <c r="AB452" s="91">
        <v>9</v>
      </c>
      <c r="AC452" s="91">
        <v>6</v>
      </c>
      <c r="AD452" s="91">
        <v>193</v>
      </c>
      <c r="AE452" s="91">
        <f t="shared" si="169"/>
        <v>-1</v>
      </c>
      <c r="AF452" s="95" t="s">
        <v>217</v>
      </c>
      <c r="AG452" s="91">
        <f>AD452*0.05</f>
        <v>9.65</v>
      </c>
      <c r="AH452" s="91">
        <v>7</v>
      </c>
      <c r="AI452" s="91">
        <v>9</v>
      </c>
      <c r="AJ452" s="91">
        <v>0</v>
      </c>
      <c r="AK452" s="91">
        <v>0</v>
      </c>
      <c r="AL452" s="91">
        <f t="shared" si="170"/>
        <v>-7</v>
      </c>
      <c r="AM452" s="95" t="s">
        <v>217</v>
      </c>
      <c r="AN452" s="91">
        <f t="shared" si="164"/>
        <v>0</v>
      </c>
      <c r="AO452" s="91">
        <v>7</v>
      </c>
      <c r="AP452" s="91">
        <v>9</v>
      </c>
      <c r="AQ452" s="91">
        <v>12</v>
      </c>
      <c r="AR452" s="91">
        <v>249.45</v>
      </c>
      <c r="AS452" s="91">
        <f t="shared" si="171"/>
        <v>5</v>
      </c>
      <c r="AT452" s="95" t="s">
        <v>216</v>
      </c>
      <c r="AU452" s="91">
        <f>AR452*0.08</f>
        <v>19.956</v>
      </c>
      <c r="AV452" s="91">
        <v>2</v>
      </c>
      <c r="AW452" s="91">
        <v>3</v>
      </c>
      <c r="AX452" s="91">
        <v>0</v>
      </c>
      <c r="AY452" s="91">
        <v>0</v>
      </c>
      <c r="AZ452" s="91">
        <f t="shared" si="172"/>
        <v>-2</v>
      </c>
      <c r="BA452" s="95" t="s">
        <v>217</v>
      </c>
      <c r="BB452" s="91">
        <f t="shared" si="163"/>
        <v>0</v>
      </c>
      <c r="BC452" s="91">
        <v>8</v>
      </c>
      <c r="BD452" s="91">
        <v>10</v>
      </c>
      <c r="BE452" s="91">
        <v>26</v>
      </c>
      <c r="BF452" s="91">
        <v>777.5</v>
      </c>
      <c r="BG452" s="91">
        <f t="shared" si="173"/>
        <v>18</v>
      </c>
      <c r="BH452" s="95" t="s">
        <v>216</v>
      </c>
      <c r="BI452" s="91">
        <f>BF452*0.06</f>
        <v>46.65</v>
      </c>
      <c r="BJ452" s="91"/>
      <c r="BK452" s="101">
        <f t="shared" si="174"/>
        <v>261</v>
      </c>
      <c r="BL452" s="91"/>
    </row>
    <row r="453" s="159" customFormat="1" customHeight="1" spans="1:64">
      <c r="A453" s="91">
        <v>13326</v>
      </c>
      <c r="B453" s="91" t="s">
        <v>847</v>
      </c>
      <c r="C453" s="91">
        <v>707</v>
      </c>
      <c r="D453" s="91" t="s">
        <v>443</v>
      </c>
      <c r="E453" s="91" t="s">
        <v>634</v>
      </c>
      <c r="F453" s="91">
        <v>16</v>
      </c>
      <c r="G453" s="91">
        <v>19</v>
      </c>
      <c r="H453" s="91">
        <v>32</v>
      </c>
      <c r="I453" s="91">
        <v>804.42</v>
      </c>
      <c r="J453" s="91">
        <f t="shared" si="166"/>
        <v>16</v>
      </c>
      <c r="K453" s="95" t="s">
        <v>216</v>
      </c>
      <c r="L453" s="91">
        <f>I453*0.06</f>
        <v>48.2652</v>
      </c>
      <c r="M453" s="91">
        <v>10</v>
      </c>
      <c r="N453" s="91">
        <v>12</v>
      </c>
      <c r="O453" s="91">
        <v>20</v>
      </c>
      <c r="P453" s="91">
        <v>682</v>
      </c>
      <c r="Q453" s="91">
        <f t="shared" si="167"/>
        <v>10</v>
      </c>
      <c r="R453" s="95" t="s">
        <v>216</v>
      </c>
      <c r="S453" s="91">
        <f t="shared" si="176"/>
        <v>47.74</v>
      </c>
      <c r="T453" s="91">
        <v>21</v>
      </c>
      <c r="U453" s="91">
        <v>26</v>
      </c>
      <c r="V453" s="91">
        <v>26</v>
      </c>
      <c r="W453" s="91">
        <v>1669.8</v>
      </c>
      <c r="X453" s="91">
        <f t="shared" si="168"/>
        <v>5</v>
      </c>
      <c r="Y453" s="95" t="s">
        <v>216</v>
      </c>
      <c r="Z453" s="91">
        <f>W453*0.06</f>
        <v>100.188</v>
      </c>
      <c r="AA453" s="91">
        <v>4</v>
      </c>
      <c r="AB453" s="91">
        <v>5</v>
      </c>
      <c r="AC453" s="91">
        <v>10</v>
      </c>
      <c r="AD453" s="91">
        <v>371</v>
      </c>
      <c r="AE453" s="91">
        <f t="shared" si="169"/>
        <v>6</v>
      </c>
      <c r="AF453" s="95" t="s">
        <v>216</v>
      </c>
      <c r="AG453" s="91">
        <f>AD453*0.08</f>
        <v>29.68</v>
      </c>
      <c r="AH453" s="91">
        <v>5</v>
      </c>
      <c r="AI453" s="91">
        <v>6</v>
      </c>
      <c r="AJ453" s="91">
        <v>0</v>
      </c>
      <c r="AK453" s="91">
        <v>0</v>
      </c>
      <c r="AL453" s="91">
        <f t="shared" si="170"/>
        <v>-5</v>
      </c>
      <c r="AM453" s="95" t="s">
        <v>217</v>
      </c>
      <c r="AN453" s="91">
        <f t="shared" si="164"/>
        <v>0</v>
      </c>
      <c r="AO453" s="91">
        <v>5</v>
      </c>
      <c r="AP453" s="91">
        <v>6</v>
      </c>
      <c r="AQ453" s="91">
        <v>13</v>
      </c>
      <c r="AR453" s="91">
        <v>273</v>
      </c>
      <c r="AS453" s="91">
        <f t="shared" si="171"/>
        <v>8</v>
      </c>
      <c r="AT453" s="95" t="s">
        <v>216</v>
      </c>
      <c r="AU453" s="91">
        <f>AR453*0.08</f>
        <v>21.84</v>
      </c>
      <c r="AV453" s="91">
        <v>2</v>
      </c>
      <c r="AW453" s="91">
        <v>2</v>
      </c>
      <c r="AX453" s="91">
        <v>0</v>
      </c>
      <c r="AY453" s="91">
        <v>0</v>
      </c>
      <c r="AZ453" s="91">
        <f t="shared" si="172"/>
        <v>-2</v>
      </c>
      <c r="BA453" s="95" t="s">
        <v>217</v>
      </c>
      <c r="BB453" s="91">
        <f t="shared" si="163"/>
        <v>0</v>
      </c>
      <c r="BC453" s="91">
        <v>3</v>
      </c>
      <c r="BD453" s="91">
        <v>3</v>
      </c>
      <c r="BE453" s="91">
        <v>19</v>
      </c>
      <c r="BF453" s="91">
        <v>564.44</v>
      </c>
      <c r="BG453" s="91">
        <f t="shared" si="173"/>
        <v>16</v>
      </c>
      <c r="BH453" s="95" t="s">
        <v>216</v>
      </c>
      <c r="BI453" s="91">
        <f>BF453*0.06</f>
        <v>33.8664</v>
      </c>
      <c r="BJ453" s="91"/>
      <c r="BK453" s="101">
        <f t="shared" si="174"/>
        <v>282</v>
      </c>
      <c r="BL453" s="91"/>
    </row>
    <row r="454" s="159" customFormat="1" customHeight="1" spans="1:64">
      <c r="A454" s="91">
        <v>13327</v>
      </c>
      <c r="B454" s="91" t="s">
        <v>848</v>
      </c>
      <c r="C454" s="91">
        <v>349</v>
      </c>
      <c r="D454" s="91" t="s">
        <v>316</v>
      </c>
      <c r="E454" s="91" t="s">
        <v>849</v>
      </c>
      <c r="F454" s="91">
        <v>18</v>
      </c>
      <c r="G454" s="91">
        <v>21</v>
      </c>
      <c r="H454" s="91">
        <v>25</v>
      </c>
      <c r="I454" s="91">
        <v>634.35</v>
      </c>
      <c r="J454" s="91">
        <f t="shared" si="166"/>
        <v>7</v>
      </c>
      <c r="K454" s="95" t="s">
        <v>216</v>
      </c>
      <c r="L454" s="91">
        <f>I454*0.06</f>
        <v>38.061</v>
      </c>
      <c r="M454" s="91">
        <v>15</v>
      </c>
      <c r="N454" s="91">
        <v>18</v>
      </c>
      <c r="O454" s="91">
        <v>20</v>
      </c>
      <c r="P454" s="91">
        <v>569.21</v>
      </c>
      <c r="Q454" s="91">
        <f t="shared" si="167"/>
        <v>5</v>
      </c>
      <c r="R454" s="95" t="s">
        <v>216</v>
      </c>
      <c r="S454" s="91">
        <f t="shared" si="176"/>
        <v>39.8447</v>
      </c>
      <c r="T454" s="91">
        <v>15</v>
      </c>
      <c r="U454" s="91">
        <v>19</v>
      </c>
      <c r="V454" s="91">
        <v>6</v>
      </c>
      <c r="W454" s="91">
        <v>181</v>
      </c>
      <c r="X454" s="91">
        <f t="shared" si="168"/>
        <v>-9</v>
      </c>
      <c r="Y454" s="95" t="s">
        <v>217</v>
      </c>
      <c r="Z454" s="91">
        <f>W454*0.04</f>
        <v>7.24</v>
      </c>
      <c r="AA454" s="91">
        <v>4</v>
      </c>
      <c r="AB454" s="91">
        <v>5</v>
      </c>
      <c r="AC454" s="91">
        <v>6</v>
      </c>
      <c r="AD454" s="91">
        <v>215</v>
      </c>
      <c r="AE454" s="91">
        <f t="shared" si="169"/>
        <v>2</v>
      </c>
      <c r="AF454" s="95" t="s">
        <v>216</v>
      </c>
      <c r="AG454" s="91">
        <f>AD454*0.08</f>
        <v>17.2</v>
      </c>
      <c r="AH454" s="91">
        <v>5</v>
      </c>
      <c r="AI454" s="91">
        <v>6</v>
      </c>
      <c r="AJ454" s="91">
        <v>0</v>
      </c>
      <c r="AK454" s="91">
        <v>0</v>
      </c>
      <c r="AL454" s="91">
        <f t="shared" si="170"/>
        <v>-5</v>
      </c>
      <c r="AM454" s="95" t="s">
        <v>217</v>
      </c>
      <c r="AN454" s="91">
        <f t="shared" si="164"/>
        <v>0</v>
      </c>
      <c r="AO454" s="91">
        <v>6</v>
      </c>
      <c r="AP454" s="91">
        <v>8</v>
      </c>
      <c r="AQ454" s="91">
        <v>7</v>
      </c>
      <c r="AR454" s="91">
        <v>127.5</v>
      </c>
      <c r="AS454" s="91">
        <f t="shared" si="171"/>
        <v>1</v>
      </c>
      <c r="AT454" s="95" t="s">
        <v>221</v>
      </c>
      <c r="AU454" s="91">
        <f>AR454*0.06</f>
        <v>7.65</v>
      </c>
      <c r="AV454" s="91">
        <v>2</v>
      </c>
      <c r="AW454" s="91">
        <v>2</v>
      </c>
      <c r="AX454" s="91">
        <v>0</v>
      </c>
      <c r="AY454" s="91">
        <v>0</v>
      </c>
      <c r="AZ454" s="91">
        <f t="shared" si="172"/>
        <v>-2</v>
      </c>
      <c r="BA454" s="95" t="s">
        <v>217</v>
      </c>
      <c r="BB454" s="91">
        <f t="shared" si="163"/>
        <v>0</v>
      </c>
      <c r="BC454" s="91">
        <v>4</v>
      </c>
      <c r="BD454" s="91">
        <v>5</v>
      </c>
      <c r="BE454" s="91">
        <v>2</v>
      </c>
      <c r="BF454" s="91">
        <v>42.3</v>
      </c>
      <c r="BG454" s="91">
        <f t="shared" si="173"/>
        <v>-2</v>
      </c>
      <c r="BH454" s="95" t="s">
        <v>217</v>
      </c>
      <c r="BI454" s="91">
        <f>BF454*0.04</f>
        <v>1.692</v>
      </c>
      <c r="BJ454" s="91">
        <f>BG454*1</f>
        <v>-2</v>
      </c>
      <c r="BK454" s="101">
        <f t="shared" si="174"/>
        <v>112</v>
      </c>
      <c r="BL454" s="91">
        <f>BJ454</f>
        <v>-2</v>
      </c>
    </row>
    <row r="455" s="159" customFormat="1" customHeight="1" spans="1:64">
      <c r="A455" s="91">
        <v>13329</v>
      </c>
      <c r="B455" s="91" t="s">
        <v>850</v>
      </c>
      <c r="C455" s="91">
        <v>343</v>
      </c>
      <c r="D455" s="91" t="s">
        <v>399</v>
      </c>
      <c r="E455" s="91" t="s">
        <v>634</v>
      </c>
      <c r="F455" s="91">
        <v>25</v>
      </c>
      <c r="G455" s="91">
        <v>30</v>
      </c>
      <c r="H455" s="91">
        <v>56</v>
      </c>
      <c r="I455" s="91">
        <v>1481.76</v>
      </c>
      <c r="J455" s="91">
        <f t="shared" si="166"/>
        <v>31</v>
      </c>
      <c r="K455" s="95" t="s">
        <v>216</v>
      </c>
      <c r="L455" s="91">
        <f>I455*0.06</f>
        <v>88.9056</v>
      </c>
      <c r="M455" s="91">
        <v>22</v>
      </c>
      <c r="N455" s="91">
        <v>26</v>
      </c>
      <c r="O455" s="91">
        <v>43</v>
      </c>
      <c r="P455" s="91">
        <v>1056</v>
      </c>
      <c r="Q455" s="91">
        <f t="shared" si="167"/>
        <v>21</v>
      </c>
      <c r="R455" s="95" t="s">
        <v>216</v>
      </c>
      <c r="S455" s="91">
        <f t="shared" si="176"/>
        <v>73.92</v>
      </c>
      <c r="T455" s="91">
        <v>29</v>
      </c>
      <c r="U455" s="91">
        <v>34</v>
      </c>
      <c r="V455" s="91">
        <v>10</v>
      </c>
      <c r="W455" s="91">
        <v>1113.09</v>
      </c>
      <c r="X455" s="91">
        <f t="shared" si="168"/>
        <v>-19</v>
      </c>
      <c r="Y455" s="95" t="s">
        <v>217</v>
      </c>
      <c r="Z455" s="91">
        <f>W455*0.04</f>
        <v>44.5236</v>
      </c>
      <c r="AA455" s="91">
        <v>6</v>
      </c>
      <c r="AB455" s="91">
        <v>7</v>
      </c>
      <c r="AC455" s="91">
        <v>1</v>
      </c>
      <c r="AD455" s="91">
        <v>39</v>
      </c>
      <c r="AE455" s="91">
        <f t="shared" si="169"/>
        <v>-5</v>
      </c>
      <c r="AF455" s="95" t="s">
        <v>217</v>
      </c>
      <c r="AG455" s="91">
        <f>AD455*0.05</f>
        <v>1.95</v>
      </c>
      <c r="AH455" s="91">
        <v>6</v>
      </c>
      <c r="AI455" s="91">
        <v>7</v>
      </c>
      <c r="AJ455" s="91">
        <v>0</v>
      </c>
      <c r="AK455" s="91">
        <v>0</v>
      </c>
      <c r="AL455" s="91">
        <f t="shared" si="170"/>
        <v>-6</v>
      </c>
      <c r="AM455" s="95" t="s">
        <v>217</v>
      </c>
      <c r="AN455" s="91">
        <f t="shared" si="164"/>
        <v>0</v>
      </c>
      <c r="AO455" s="91">
        <v>6</v>
      </c>
      <c r="AP455" s="91">
        <v>7</v>
      </c>
      <c r="AQ455" s="91">
        <v>10</v>
      </c>
      <c r="AR455" s="91">
        <v>149.08</v>
      </c>
      <c r="AS455" s="91">
        <f t="shared" si="171"/>
        <v>4</v>
      </c>
      <c r="AT455" s="95" t="s">
        <v>216</v>
      </c>
      <c r="AU455" s="91">
        <f>AR455*0.08</f>
        <v>11.9264</v>
      </c>
      <c r="AV455" s="91">
        <v>3</v>
      </c>
      <c r="AW455" s="91">
        <v>2</v>
      </c>
      <c r="AX455" s="91">
        <v>4</v>
      </c>
      <c r="AY455" s="91">
        <v>396</v>
      </c>
      <c r="AZ455" s="91">
        <f t="shared" si="172"/>
        <v>1</v>
      </c>
      <c r="BA455" s="95" t="s">
        <v>216</v>
      </c>
      <c r="BB455" s="91">
        <f>AY455*0.07</f>
        <v>27.72</v>
      </c>
      <c r="BC455" s="91">
        <v>4</v>
      </c>
      <c r="BD455" s="91">
        <v>5</v>
      </c>
      <c r="BE455" s="91">
        <v>4</v>
      </c>
      <c r="BF455" s="91">
        <v>115.27</v>
      </c>
      <c r="BG455" s="91">
        <f t="shared" si="173"/>
        <v>0</v>
      </c>
      <c r="BH455" s="95" t="s">
        <v>221</v>
      </c>
      <c r="BI455" s="91">
        <f>BF455*0.05</f>
        <v>5.7635</v>
      </c>
      <c r="BJ455" s="91"/>
      <c r="BK455" s="101">
        <f t="shared" si="174"/>
        <v>255</v>
      </c>
      <c r="BL455" s="91"/>
    </row>
    <row r="456" s="159" customFormat="1" customHeight="1" spans="1:64">
      <c r="A456" s="91">
        <v>13333</v>
      </c>
      <c r="B456" s="91" t="s">
        <v>851</v>
      </c>
      <c r="C456" s="91">
        <v>379</v>
      </c>
      <c r="D456" s="91" t="s">
        <v>284</v>
      </c>
      <c r="E456" s="91" t="s">
        <v>634</v>
      </c>
      <c r="F456" s="91">
        <v>30</v>
      </c>
      <c r="G456" s="91">
        <v>42</v>
      </c>
      <c r="H456" s="91">
        <v>13</v>
      </c>
      <c r="I456" s="91">
        <v>316.98</v>
      </c>
      <c r="J456" s="91">
        <f t="shared" si="166"/>
        <v>-17</v>
      </c>
      <c r="K456" s="95" t="s">
        <v>217</v>
      </c>
      <c r="L456" s="91">
        <f>I456*0.04</f>
        <v>12.6792</v>
      </c>
      <c r="M456" s="91">
        <v>30</v>
      </c>
      <c r="N456" s="91">
        <v>36</v>
      </c>
      <c r="O456" s="91">
        <v>10</v>
      </c>
      <c r="P456" s="91">
        <v>246.4</v>
      </c>
      <c r="Q456" s="91">
        <f t="shared" si="167"/>
        <v>-20</v>
      </c>
      <c r="R456" s="95" t="s">
        <v>217</v>
      </c>
      <c r="S456" s="91">
        <f>P456*0.05</f>
        <v>12.32</v>
      </c>
      <c r="T456" s="91">
        <v>57</v>
      </c>
      <c r="U456" s="91">
        <v>74</v>
      </c>
      <c r="V456" s="91">
        <v>7</v>
      </c>
      <c r="W456" s="91">
        <v>302.8</v>
      </c>
      <c r="X456" s="91">
        <f t="shared" si="168"/>
        <v>-50</v>
      </c>
      <c r="Y456" s="95" t="s">
        <v>217</v>
      </c>
      <c r="Z456" s="91">
        <f>W456*0.04</f>
        <v>12.112</v>
      </c>
      <c r="AA456" s="91">
        <v>10</v>
      </c>
      <c r="AB456" s="91">
        <v>13</v>
      </c>
      <c r="AC456" s="91">
        <v>1</v>
      </c>
      <c r="AD456" s="91">
        <v>25.41</v>
      </c>
      <c r="AE456" s="91">
        <f t="shared" si="169"/>
        <v>-9</v>
      </c>
      <c r="AF456" s="95" t="s">
        <v>217</v>
      </c>
      <c r="AG456" s="91">
        <f>AD456*0.05</f>
        <v>1.2705</v>
      </c>
      <c r="AH456" s="91">
        <v>11</v>
      </c>
      <c r="AI456" s="91">
        <v>11</v>
      </c>
      <c r="AJ456" s="91">
        <v>0</v>
      </c>
      <c r="AK456" s="91">
        <v>0</v>
      </c>
      <c r="AL456" s="91">
        <f t="shared" si="170"/>
        <v>-11</v>
      </c>
      <c r="AM456" s="95" t="s">
        <v>217</v>
      </c>
      <c r="AN456" s="91">
        <f t="shared" si="164"/>
        <v>0</v>
      </c>
      <c r="AO456" s="91">
        <v>8</v>
      </c>
      <c r="AP456" s="91">
        <v>12</v>
      </c>
      <c r="AQ456" s="91">
        <v>3</v>
      </c>
      <c r="AR456" s="91">
        <v>46.31</v>
      </c>
      <c r="AS456" s="91">
        <f t="shared" si="171"/>
        <v>-5</v>
      </c>
      <c r="AT456" s="95" t="s">
        <v>217</v>
      </c>
      <c r="AU456" s="91">
        <f>AR456*0.05</f>
        <v>2.3155</v>
      </c>
      <c r="AV456" s="91">
        <v>4</v>
      </c>
      <c r="AW456" s="91">
        <v>5</v>
      </c>
      <c r="AX456" s="91">
        <v>0</v>
      </c>
      <c r="AY456" s="91">
        <v>0</v>
      </c>
      <c r="AZ456" s="91">
        <f t="shared" si="172"/>
        <v>-4</v>
      </c>
      <c r="BA456" s="95" t="s">
        <v>217</v>
      </c>
      <c r="BB456" s="91">
        <f>AY456*0.05</f>
        <v>0</v>
      </c>
      <c r="BC456" s="91">
        <v>10</v>
      </c>
      <c r="BD456" s="91">
        <v>10</v>
      </c>
      <c r="BE456" s="91">
        <v>4</v>
      </c>
      <c r="BF456" s="91">
        <v>105.87</v>
      </c>
      <c r="BG456" s="91">
        <f t="shared" si="173"/>
        <v>-6</v>
      </c>
      <c r="BH456" s="95" t="s">
        <v>217</v>
      </c>
      <c r="BI456" s="91">
        <f>BF456*0.04</f>
        <v>4.2348</v>
      </c>
      <c r="BJ456" s="91">
        <f>BG456*1</f>
        <v>-6</v>
      </c>
      <c r="BK456" s="101">
        <f t="shared" si="174"/>
        <v>45</v>
      </c>
      <c r="BL456" s="91">
        <f>BJ456</f>
        <v>-6</v>
      </c>
    </row>
    <row r="457" s="159" customFormat="1" customHeight="1" spans="1:64">
      <c r="A457" s="91">
        <v>13334</v>
      </c>
      <c r="B457" s="91" t="s">
        <v>852</v>
      </c>
      <c r="C457" s="91">
        <v>343</v>
      </c>
      <c r="D457" s="91" t="s">
        <v>399</v>
      </c>
      <c r="E457" s="91" t="s">
        <v>634</v>
      </c>
      <c r="F457" s="91">
        <v>25</v>
      </c>
      <c r="G457" s="91">
        <v>30</v>
      </c>
      <c r="H457" s="91">
        <v>25</v>
      </c>
      <c r="I457" s="91">
        <v>596.09</v>
      </c>
      <c r="J457" s="91">
        <f t="shared" si="166"/>
        <v>0</v>
      </c>
      <c r="K457" s="95" t="s">
        <v>221</v>
      </c>
      <c r="L457" s="91">
        <f>I457*0.05</f>
        <v>29.8045</v>
      </c>
      <c r="M457" s="91">
        <v>22</v>
      </c>
      <c r="N457" s="91">
        <v>26</v>
      </c>
      <c r="O457" s="91">
        <v>14</v>
      </c>
      <c r="P457" s="91">
        <v>741.1</v>
      </c>
      <c r="Q457" s="91">
        <f t="shared" si="167"/>
        <v>-8</v>
      </c>
      <c r="R457" s="95" t="s">
        <v>217</v>
      </c>
      <c r="S457" s="91">
        <f>P457*0.05</f>
        <v>37.055</v>
      </c>
      <c r="T457" s="91">
        <v>29</v>
      </c>
      <c r="U457" s="91">
        <v>34</v>
      </c>
      <c r="V457" s="91">
        <v>9</v>
      </c>
      <c r="W457" s="91">
        <v>940</v>
      </c>
      <c r="X457" s="91">
        <f t="shared" si="168"/>
        <v>-20</v>
      </c>
      <c r="Y457" s="95" t="s">
        <v>217</v>
      </c>
      <c r="Z457" s="91">
        <f>W457*0.04</f>
        <v>37.6</v>
      </c>
      <c r="AA457" s="91">
        <v>6</v>
      </c>
      <c r="AB457" s="91">
        <v>7</v>
      </c>
      <c r="AC457" s="91">
        <v>0</v>
      </c>
      <c r="AD457" s="91">
        <v>0</v>
      </c>
      <c r="AE457" s="91">
        <f t="shared" si="169"/>
        <v>-6</v>
      </c>
      <c r="AF457" s="95" t="s">
        <v>217</v>
      </c>
      <c r="AG457" s="91">
        <f>AD457*0.05</f>
        <v>0</v>
      </c>
      <c r="AH457" s="91">
        <v>6</v>
      </c>
      <c r="AI457" s="91">
        <v>7</v>
      </c>
      <c r="AJ457" s="91">
        <v>0</v>
      </c>
      <c r="AK457" s="91">
        <v>0</v>
      </c>
      <c r="AL457" s="91">
        <f t="shared" si="170"/>
        <v>-6</v>
      </c>
      <c r="AM457" s="95" t="s">
        <v>217</v>
      </c>
      <c r="AN457" s="91">
        <f t="shared" si="164"/>
        <v>0</v>
      </c>
      <c r="AO457" s="91">
        <v>6</v>
      </c>
      <c r="AP457" s="91">
        <v>7</v>
      </c>
      <c r="AQ457" s="91">
        <v>3</v>
      </c>
      <c r="AR457" s="91">
        <v>53.76</v>
      </c>
      <c r="AS457" s="91">
        <f t="shared" si="171"/>
        <v>-3</v>
      </c>
      <c r="AT457" s="95" t="s">
        <v>217</v>
      </c>
      <c r="AU457" s="91">
        <f>AR457*0.05</f>
        <v>2.688</v>
      </c>
      <c r="AV457" s="91">
        <v>3</v>
      </c>
      <c r="AW457" s="91">
        <v>3</v>
      </c>
      <c r="AX457" s="91">
        <v>0</v>
      </c>
      <c r="AY457" s="91">
        <v>0</v>
      </c>
      <c r="AZ457" s="91">
        <f t="shared" si="172"/>
        <v>-3</v>
      </c>
      <c r="BA457" s="95" t="s">
        <v>217</v>
      </c>
      <c r="BB457" s="91">
        <f>AY457*0.05</f>
        <v>0</v>
      </c>
      <c r="BC457" s="91">
        <v>4</v>
      </c>
      <c r="BD457" s="91">
        <v>5</v>
      </c>
      <c r="BE457" s="91">
        <v>6</v>
      </c>
      <c r="BF457" s="91">
        <v>167.89</v>
      </c>
      <c r="BG457" s="91">
        <f t="shared" si="173"/>
        <v>2</v>
      </c>
      <c r="BH457" s="95" t="s">
        <v>216</v>
      </c>
      <c r="BI457" s="91">
        <f>BF457*0.06</f>
        <v>10.0734</v>
      </c>
      <c r="BJ457" s="91"/>
      <c r="BK457" s="101">
        <f t="shared" si="174"/>
        <v>117</v>
      </c>
      <c r="BL457" s="91"/>
    </row>
    <row r="458" s="159" customFormat="1" customHeight="1" spans="1:64">
      <c r="A458" s="91">
        <v>13335</v>
      </c>
      <c r="B458" s="91" t="s">
        <v>853</v>
      </c>
      <c r="C458" s="91">
        <v>106569</v>
      </c>
      <c r="D458" s="91" t="s">
        <v>561</v>
      </c>
      <c r="E458" s="91" t="s">
        <v>634</v>
      </c>
      <c r="F458" s="91">
        <v>36</v>
      </c>
      <c r="G458" s="91">
        <v>43</v>
      </c>
      <c r="H458" s="91">
        <v>47</v>
      </c>
      <c r="I458" s="91">
        <v>1223.69</v>
      </c>
      <c r="J458" s="91">
        <f t="shared" si="166"/>
        <v>11</v>
      </c>
      <c r="K458" s="95" t="s">
        <v>216</v>
      </c>
      <c r="L458" s="91">
        <f>I458*0.06</f>
        <v>73.4214</v>
      </c>
      <c r="M458" s="91">
        <v>45</v>
      </c>
      <c r="N458" s="91">
        <v>53</v>
      </c>
      <c r="O458" s="91">
        <v>57</v>
      </c>
      <c r="P458" s="91">
        <v>1470.93</v>
      </c>
      <c r="Q458" s="91">
        <f t="shared" si="167"/>
        <v>12</v>
      </c>
      <c r="R458" s="95" t="s">
        <v>216</v>
      </c>
      <c r="S458" s="91">
        <f>P458*0.07</f>
        <v>102.9651</v>
      </c>
      <c r="T458" s="91">
        <v>35</v>
      </c>
      <c r="U458" s="91">
        <v>42</v>
      </c>
      <c r="V458" s="91">
        <v>39</v>
      </c>
      <c r="W458" s="91">
        <v>3279.94</v>
      </c>
      <c r="X458" s="91">
        <f t="shared" si="168"/>
        <v>4</v>
      </c>
      <c r="Y458" s="95" t="s">
        <v>221</v>
      </c>
      <c r="Z458" s="91">
        <f>W458*0.05</f>
        <v>163.997</v>
      </c>
      <c r="AA458" s="91">
        <v>11</v>
      </c>
      <c r="AB458" s="91">
        <v>13</v>
      </c>
      <c r="AC458" s="91">
        <v>13</v>
      </c>
      <c r="AD458" s="91">
        <v>461</v>
      </c>
      <c r="AE458" s="91">
        <f t="shared" si="169"/>
        <v>2</v>
      </c>
      <c r="AF458" s="95" t="s">
        <v>216</v>
      </c>
      <c r="AG458" s="91">
        <f>AD458*0.08</f>
        <v>36.88</v>
      </c>
      <c r="AH458" s="91">
        <v>11</v>
      </c>
      <c r="AI458" s="91">
        <v>13</v>
      </c>
      <c r="AJ458" s="91">
        <v>0</v>
      </c>
      <c r="AK458" s="91">
        <v>0</v>
      </c>
      <c r="AL458" s="91">
        <f t="shared" si="170"/>
        <v>-11</v>
      </c>
      <c r="AM458" s="95" t="s">
        <v>217</v>
      </c>
      <c r="AN458" s="91">
        <f t="shared" si="164"/>
        <v>0</v>
      </c>
      <c r="AO458" s="91">
        <v>13</v>
      </c>
      <c r="AP458" s="91">
        <v>15</v>
      </c>
      <c r="AQ458" s="91">
        <v>34</v>
      </c>
      <c r="AR458" s="91">
        <v>541.8</v>
      </c>
      <c r="AS458" s="91">
        <f t="shared" si="171"/>
        <v>21</v>
      </c>
      <c r="AT458" s="95" t="s">
        <v>216</v>
      </c>
      <c r="AU458" s="91">
        <f>AR458*0.08</f>
        <v>43.344</v>
      </c>
      <c r="AV458" s="91">
        <v>5</v>
      </c>
      <c r="AW458" s="91">
        <v>6</v>
      </c>
      <c r="AX458" s="91">
        <v>2</v>
      </c>
      <c r="AY458" s="91">
        <v>117</v>
      </c>
      <c r="AZ458" s="91">
        <f t="shared" si="172"/>
        <v>-3</v>
      </c>
      <c r="BA458" s="95" t="s">
        <v>217</v>
      </c>
      <c r="BB458" s="91">
        <f>AY458*0.05</f>
        <v>5.85</v>
      </c>
      <c r="BC458" s="91">
        <v>9</v>
      </c>
      <c r="BD458" s="91">
        <v>10</v>
      </c>
      <c r="BE458" s="91">
        <v>25</v>
      </c>
      <c r="BF458" s="91">
        <v>665.48</v>
      </c>
      <c r="BG458" s="91">
        <f t="shared" si="173"/>
        <v>16</v>
      </c>
      <c r="BH458" s="95" t="s">
        <v>216</v>
      </c>
      <c r="BI458" s="91">
        <f>BF458*0.06</f>
        <v>39.9288</v>
      </c>
      <c r="BJ458" s="91"/>
      <c r="BK458" s="101">
        <f t="shared" si="174"/>
        <v>466</v>
      </c>
      <c r="BL458" s="91"/>
    </row>
    <row r="459" s="159" customFormat="1" customHeight="1" spans="1:64">
      <c r="A459" s="91">
        <v>13336</v>
      </c>
      <c r="B459" s="91" t="s">
        <v>854</v>
      </c>
      <c r="C459" s="91">
        <v>113298</v>
      </c>
      <c r="D459" s="91" t="s">
        <v>339</v>
      </c>
      <c r="E459" s="91" t="s">
        <v>634</v>
      </c>
      <c r="F459" s="91">
        <v>11</v>
      </c>
      <c r="G459" s="91">
        <v>14</v>
      </c>
      <c r="H459" s="91">
        <v>17</v>
      </c>
      <c r="I459" s="91">
        <v>428.49</v>
      </c>
      <c r="J459" s="91">
        <f t="shared" si="166"/>
        <v>6</v>
      </c>
      <c r="K459" s="95" t="s">
        <v>216</v>
      </c>
      <c r="L459" s="91">
        <f>I459*0.06</f>
        <v>25.7094</v>
      </c>
      <c r="M459" s="91">
        <v>4</v>
      </c>
      <c r="N459" s="91">
        <v>6</v>
      </c>
      <c r="O459" s="91">
        <v>11</v>
      </c>
      <c r="P459" s="91">
        <v>370.5</v>
      </c>
      <c r="Q459" s="91">
        <f t="shared" si="167"/>
        <v>7</v>
      </c>
      <c r="R459" s="95" t="s">
        <v>216</v>
      </c>
      <c r="S459" s="91">
        <f>P459*0.07</f>
        <v>25.935</v>
      </c>
      <c r="T459" s="91">
        <v>6</v>
      </c>
      <c r="U459" s="91">
        <v>8</v>
      </c>
      <c r="V459" s="91">
        <v>9</v>
      </c>
      <c r="W459" s="91">
        <v>622.1</v>
      </c>
      <c r="X459" s="91">
        <f t="shared" si="168"/>
        <v>3</v>
      </c>
      <c r="Y459" s="95" t="s">
        <v>216</v>
      </c>
      <c r="Z459" s="91">
        <f>W459*0.06</f>
        <v>37.326</v>
      </c>
      <c r="AA459" s="91">
        <v>3</v>
      </c>
      <c r="AB459" s="91">
        <v>4</v>
      </c>
      <c r="AC459" s="91">
        <v>1</v>
      </c>
      <c r="AD459" s="91">
        <v>43</v>
      </c>
      <c r="AE459" s="91">
        <f t="shared" si="169"/>
        <v>-2</v>
      </c>
      <c r="AF459" s="95" t="s">
        <v>217</v>
      </c>
      <c r="AG459" s="91">
        <f>AD459*0.05</f>
        <v>2.15</v>
      </c>
      <c r="AH459" s="91">
        <v>4</v>
      </c>
      <c r="AI459" s="91">
        <v>4</v>
      </c>
      <c r="AJ459" s="91">
        <v>0</v>
      </c>
      <c r="AK459" s="91">
        <v>0</v>
      </c>
      <c r="AL459" s="91">
        <f t="shared" si="170"/>
        <v>-4</v>
      </c>
      <c r="AM459" s="95" t="s">
        <v>217</v>
      </c>
      <c r="AN459" s="91">
        <f t="shared" si="164"/>
        <v>0</v>
      </c>
      <c r="AO459" s="91">
        <v>6</v>
      </c>
      <c r="AP459" s="91">
        <v>6</v>
      </c>
      <c r="AQ459" s="91">
        <v>5</v>
      </c>
      <c r="AR459" s="91">
        <v>105</v>
      </c>
      <c r="AS459" s="91">
        <f t="shared" si="171"/>
        <v>-1</v>
      </c>
      <c r="AT459" s="95" t="s">
        <v>217</v>
      </c>
      <c r="AU459" s="91">
        <f>AR459*0.05</f>
        <v>5.25</v>
      </c>
      <c r="AV459" s="91">
        <v>1</v>
      </c>
      <c r="AW459" s="91">
        <v>3</v>
      </c>
      <c r="AX459" s="91">
        <v>0</v>
      </c>
      <c r="AY459" s="91">
        <v>0</v>
      </c>
      <c r="AZ459" s="91">
        <f t="shared" si="172"/>
        <v>-1</v>
      </c>
      <c r="BA459" s="95" t="s">
        <v>217</v>
      </c>
      <c r="BB459" s="91">
        <f>AY459*0.05</f>
        <v>0</v>
      </c>
      <c r="BC459" s="91">
        <v>4</v>
      </c>
      <c r="BD459" s="91">
        <v>5</v>
      </c>
      <c r="BE459" s="91">
        <v>9</v>
      </c>
      <c r="BF459" s="91">
        <v>232</v>
      </c>
      <c r="BG459" s="91">
        <f t="shared" si="173"/>
        <v>5</v>
      </c>
      <c r="BH459" s="95" t="s">
        <v>216</v>
      </c>
      <c r="BI459" s="91">
        <f>BF459*0.06</f>
        <v>13.92</v>
      </c>
      <c r="BJ459" s="91"/>
      <c r="BK459" s="101">
        <f t="shared" si="174"/>
        <v>110</v>
      </c>
      <c r="BL459" s="91"/>
    </row>
    <row r="460" s="159" customFormat="1" customHeight="1" spans="1:64">
      <c r="A460" s="91">
        <v>13339</v>
      </c>
      <c r="B460" s="91" t="s">
        <v>855</v>
      </c>
      <c r="C460" s="91">
        <v>750</v>
      </c>
      <c r="D460" s="91" t="s">
        <v>238</v>
      </c>
      <c r="E460" s="91" t="s">
        <v>634</v>
      </c>
      <c r="F460" s="91">
        <v>20</v>
      </c>
      <c r="G460" s="91">
        <v>24</v>
      </c>
      <c r="H460" s="91">
        <v>16</v>
      </c>
      <c r="I460" s="91">
        <v>475</v>
      </c>
      <c r="J460" s="91">
        <f t="shared" si="166"/>
        <v>-4</v>
      </c>
      <c r="K460" s="95" t="s">
        <v>217</v>
      </c>
      <c r="L460" s="91">
        <f>I460*0.04</f>
        <v>19</v>
      </c>
      <c r="M460" s="91">
        <v>15</v>
      </c>
      <c r="N460" s="91">
        <v>18</v>
      </c>
      <c r="O460" s="91">
        <v>11</v>
      </c>
      <c r="P460" s="91">
        <v>691.9</v>
      </c>
      <c r="Q460" s="91">
        <f t="shared" si="167"/>
        <v>-4</v>
      </c>
      <c r="R460" s="95" t="s">
        <v>217</v>
      </c>
      <c r="S460" s="91">
        <f>P460*0.05</f>
        <v>34.595</v>
      </c>
      <c r="T460" s="91">
        <v>16</v>
      </c>
      <c r="U460" s="91">
        <v>18</v>
      </c>
      <c r="V460" s="91">
        <v>21</v>
      </c>
      <c r="W460" s="91">
        <v>2104.7</v>
      </c>
      <c r="X460" s="91">
        <f t="shared" si="168"/>
        <v>5</v>
      </c>
      <c r="Y460" s="95" t="s">
        <v>216</v>
      </c>
      <c r="Z460" s="91">
        <f>W460*0.06</f>
        <v>126.282</v>
      </c>
      <c r="AA460" s="91">
        <v>6</v>
      </c>
      <c r="AB460" s="91">
        <v>8</v>
      </c>
      <c r="AC460" s="91">
        <v>1</v>
      </c>
      <c r="AD460" s="91">
        <v>39</v>
      </c>
      <c r="AE460" s="91">
        <f t="shared" si="169"/>
        <v>-5</v>
      </c>
      <c r="AF460" s="95" t="s">
        <v>217</v>
      </c>
      <c r="AG460" s="91">
        <f>AD460*0.05</f>
        <v>1.95</v>
      </c>
      <c r="AH460" s="91">
        <v>3</v>
      </c>
      <c r="AI460" s="91">
        <v>4</v>
      </c>
      <c r="AJ460" s="91">
        <v>0</v>
      </c>
      <c r="AK460" s="91">
        <v>0</v>
      </c>
      <c r="AL460" s="91">
        <f t="shared" si="170"/>
        <v>-3</v>
      </c>
      <c r="AM460" s="95" t="s">
        <v>217</v>
      </c>
      <c r="AN460" s="91">
        <f t="shared" si="164"/>
        <v>0</v>
      </c>
      <c r="AO460" s="91">
        <v>5</v>
      </c>
      <c r="AP460" s="91">
        <v>6</v>
      </c>
      <c r="AQ460" s="91">
        <v>9</v>
      </c>
      <c r="AR460" s="91">
        <v>184.38</v>
      </c>
      <c r="AS460" s="91">
        <f t="shared" si="171"/>
        <v>4</v>
      </c>
      <c r="AT460" s="95" t="s">
        <v>216</v>
      </c>
      <c r="AU460" s="91">
        <f>AR460*0.08</f>
        <v>14.7504</v>
      </c>
      <c r="AV460" s="91">
        <v>0</v>
      </c>
      <c r="AW460" s="91"/>
      <c r="AX460" s="91">
        <v>0</v>
      </c>
      <c r="AY460" s="91">
        <v>0</v>
      </c>
      <c r="AZ460" s="91">
        <f t="shared" si="172"/>
        <v>0</v>
      </c>
      <c r="BA460" s="95" t="s">
        <v>227</v>
      </c>
      <c r="BB460" s="91">
        <f>AY460*0.05</f>
        <v>0</v>
      </c>
      <c r="BC460" s="91"/>
      <c r="BD460" s="91">
        <v>4</v>
      </c>
      <c r="BE460" s="91">
        <v>5</v>
      </c>
      <c r="BF460" s="91">
        <v>154.8</v>
      </c>
      <c r="BG460" s="91">
        <f t="shared" si="173"/>
        <v>5</v>
      </c>
      <c r="BH460" s="95" t="s">
        <v>227</v>
      </c>
      <c r="BI460" s="91">
        <f>BF460*0.04</f>
        <v>6.192</v>
      </c>
      <c r="BJ460" s="91"/>
      <c r="BK460" s="101">
        <f t="shared" si="174"/>
        <v>203</v>
      </c>
      <c r="BL460" s="91"/>
    </row>
    <row r="461" s="159" customFormat="1" customHeight="1" spans="1:64">
      <c r="A461" s="91">
        <v>13340</v>
      </c>
      <c r="B461" s="91" t="s">
        <v>856</v>
      </c>
      <c r="C461" s="91">
        <v>107829</v>
      </c>
      <c r="D461" s="91" t="s">
        <v>519</v>
      </c>
      <c r="E461" s="91" t="s">
        <v>634</v>
      </c>
      <c r="F461" s="91">
        <v>21</v>
      </c>
      <c r="G461" s="91">
        <v>26</v>
      </c>
      <c r="H461" s="91">
        <v>47</v>
      </c>
      <c r="I461" s="91">
        <v>1260.83</v>
      </c>
      <c r="J461" s="91">
        <f t="shared" si="166"/>
        <v>26</v>
      </c>
      <c r="K461" s="95" t="s">
        <v>216</v>
      </c>
      <c r="L461" s="91">
        <f>I461*0.06</f>
        <v>75.6498</v>
      </c>
      <c r="M461" s="91">
        <v>13</v>
      </c>
      <c r="N461" s="91">
        <v>15</v>
      </c>
      <c r="O461" s="91">
        <v>7</v>
      </c>
      <c r="P461" s="91">
        <v>200</v>
      </c>
      <c r="Q461" s="91">
        <f t="shared" si="167"/>
        <v>-6</v>
      </c>
      <c r="R461" s="95" t="s">
        <v>217</v>
      </c>
      <c r="S461" s="91">
        <f>P461*0.05</f>
        <v>10</v>
      </c>
      <c r="T461" s="91">
        <v>16</v>
      </c>
      <c r="U461" s="91">
        <v>18</v>
      </c>
      <c r="V461" s="91">
        <v>14</v>
      </c>
      <c r="W461" s="91">
        <v>1230.9</v>
      </c>
      <c r="X461" s="91">
        <f t="shared" si="168"/>
        <v>-2</v>
      </c>
      <c r="Y461" s="95" t="s">
        <v>217</v>
      </c>
      <c r="Z461" s="91">
        <f>W461*0.04</f>
        <v>49.236</v>
      </c>
      <c r="AA461" s="91">
        <v>6</v>
      </c>
      <c r="AB461" s="91">
        <v>7</v>
      </c>
      <c r="AC461" s="91">
        <v>4</v>
      </c>
      <c r="AD461" s="91">
        <v>156</v>
      </c>
      <c r="AE461" s="91">
        <f t="shared" si="169"/>
        <v>-2</v>
      </c>
      <c r="AF461" s="95" t="s">
        <v>217</v>
      </c>
      <c r="AG461" s="91">
        <f>AD461*0.05</f>
        <v>7.8</v>
      </c>
      <c r="AH461" s="91">
        <v>6</v>
      </c>
      <c r="AI461" s="91">
        <v>7</v>
      </c>
      <c r="AJ461" s="91">
        <v>0</v>
      </c>
      <c r="AK461" s="91">
        <v>0</v>
      </c>
      <c r="AL461" s="91">
        <f t="shared" si="170"/>
        <v>-6</v>
      </c>
      <c r="AM461" s="95" t="s">
        <v>217</v>
      </c>
      <c r="AN461" s="91">
        <f t="shared" si="164"/>
        <v>0</v>
      </c>
      <c r="AO461" s="91">
        <v>11</v>
      </c>
      <c r="AP461" s="91">
        <v>13</v>
      </c>
      <c r="AQ461" s="91">
        <v>2</v>
      </c>
      <c r="AR461" s="91">
        <v>42</v>
      </c>
      <c r="AS461" s="91">
        <f t="shared" si="171"/>
        <v>-9</v>
      </c>
      <c r="AT461" s="95" t="s">
        <v>217</v>
      </c>
      <c r="AU461" s="91">
        <f>AR461*0.05</f>
        <v>2.1</v>
      </c>
      <c r="AV461" s="91">
        <v>2</v>
      </c>
      <c r="AW461" s="91">
        <v>2</v>
      </c>
      <c r="AX461" s="91">
        <v>0</v>
      </c>
      <c r="AY461" s="91">
        <v>0</v>
      </c>
      <c r="AZ461" s="91">
        <f t="shared" si="172"/>
        <v>-2</v>
      </c>
      <c r="BA461" s="95" t="s">
        <v>217</v>
      </c>
      <c r="BB461" s="91">
        <f t="shared" ref="BB461:BB468" si="177">AY461*0.05</f>
        <v>0</v>
      </c>
      <c r="BC461" s="91">
        <v>5</v>
      </c>
      <c r="BD461" s="91">
        <v>6</v>
      </c>
      <c r="BE461" s="91">
        <v>5</v>
      </c>
      <c r="BF461" s="91">
        <v>147.25</v>
      </c>
      <c r="BG461" s="91">
        <f t="shared" si="173"/>
        <v>0</v>
      </c>
      <c r="BH461" s="95" t="s">
        <v>221</v>
      </c>
      <c r="BI461" s="91">
        <f>BF461*0.05</f>
        <v>7.3625</v>
      </c>
      <c r="BJ461" s="91"/>
      <c r="BK461" s="101">
        <f t="shared" si="174"/>
        <v>152</v>
      </c>
      <c r="BL461" s="91"/>
    </row>
    <row r="462" s="159" customFormat="1" customHeight="1" spans="1:64">
      <c r="A462" s="91">
        <v>13343</v>
      </c>
      <c r="B462" s="91" t="s">
        <v>857</v>
      </c>
      <c r="C462" s="91">
        <v>359</v>
      </c>
      <c r="D462" s="91" t="s">
        <v>279</v>
      </c>
      <c r="E462" s="91" t="s">
        <v>634</v>
      </c>
      <c r="F462" s="91">
        <v>29</v>
      </c>
      <c r="G462" s="91">
        <v>34</v>
      </c>
      <c r="H462" s="91">
        <v>50</v>
      </c>
      <c r="I462" s="91">
        <v>1320.06</v>
      </c>
      <c r="J462" s="91">
        <f t="shared" si="166"/>
        <v>21</v>
      </c>
      <c r="K462" s="95" t="s">
        <v>216</v>
      </c>
      <c r="L462" s="91">
        <f>I462*0.06</f>
        <v>79.2036</v>
      </c>
      <c r="M462" s="91">
        <v>23</v>
      </c>
      <c r="N462" s="91">
        <v>27</v>
      </c>
      <c r="O462" s="91">
        <v>20</v>
      </c>
      <c r="P462" s="91">
        <v>686</v>
      </c>
      <c r="Q462" s="91">
        <f t="shared" si="167"/>
        <v>-3</v>
      </c>
      <c r="R462" s="95" t="s">
        <v>217</v>
      </c>
      <c r="S462" s="91">
        <f>P462*0.05</f>
        <v>34.3</v>
      </c>
      <c r="T462" s="91">
        <v>32</v>
      </c>
      <c r="U462" s="91">
        <v>38</v>
      </c>
      <c r="V462" s="91">
        <v>26</v>
      </c>
      <c r="W462" s="91">
        <v>1996.64</v>
      </c>
      <c r="X462" s="91">
        <f t="shared" si="168"/>
        <v>-6</v>
      </c>
      <c r="Y462" s="95" t="s">
        <v>217</v>
      </c>
      <c r="Z462" s="91">
        <f>W462*0.04</f>
        <v>79.8656</v>
      </c>
      <c r="AA462" s="91">
        <v>9</v>
      </c>
      <c r="AB462" s="91">
        <v>11</v>
      </c>
      <c r="AC462" s="91">
        <v>16</v>
      </c>
      <c r="AD462" s="91">
        <v>582.01</v>
      </c>
      <c r="AE462" s="91">
        <f t="shared" si="169"/>
        <v>7</v>
      </c>
      <c r="AF462" s="95" t="s">
        <v>216</v>
      </c>
      <c r="AG462" s="91">
        <f>AD462*0.08</f>
        <v>46.5608</v>
      </c>
      <c r="AH462" s="91">
        <v>9</v>
      </c>
      <c r="AI462" s="91">
        <v>11</v>
      </c>
      <c r="AJ462" s="91">
        <v>0</v>
      </c>
      <c r="AK462" s="91">
        <v>0</v>
      </c>
      <c r="AL462" s="91">
        <f t="shared" si="170"/>
        <v>-9</v>
      </c>
      <c r="AM462" s="95" t="s">
        <v>217</v>
      </c>
      <c r="AN462" s="91">
        <f t="shared" si="164"/>
        <v>0</v>
      </c>
      <c r="AO462" s="91">
        <v>9</v>
      </c>
      <c r="AP462" s="91">
        <v>11</v>
      </c>
      <c r="AQ462" s="91">
        <v>8</v>
      </c>
      <c r="AR462" s="91">
        <v>142.8</v>
      </c>
      <c r="AS462" s="91">
        <f t="shared" si="171"/>
        <v>-1</v>
      </c>
      <c r="AT462" s="95" t="s">
        <v>217</v>
      </c>
      <c r="AU462" s="91">
        <f>AR462*0.05</f>
        <v>7.14</v>
      </c>
      <c r="AV462" s="91">
        <v>5</v>
      </c>
      <c r="AW462" s="91">
        <v>6</v>
      </c>
      <c r="AX462" s="91">
        <v>2</v>
      </c>
      <c r="AY462" s="91">
        <v>198.08</v>
      </c>
      <c r="AZ462" s="91">
        <f t="shared" si="172"/>
        <v>-3</v>
      </c>
      <c r="BA462" s="95" t="s">
        <v>217</v>
      </c>
      <c r="BB462" s="91">
        <f t="shared" si="177"/>
        <v>9.904</v>
      </c>
      <c r="BC462" s="91">
        <v>10</v>
      </c>
      <c r="BD462" s="91">
        <v>12</v>
      </c>
      <c r="BE462" s="91">
        <v>8</v>
      </c>
      <c r="BF462" s="91">
        <v>190.41</v>
      </c>
      <c r="BG462" s="91">
        <f t="shared" si="173"/>
        <v>-2</v>
      </c>
      <c r="BH462" s="95" t="s">
        <v>217</v>
      </c>
      <c r="BI462" s="91">
        <f>BF462*0.04</f>
        <v>7.6164</v>
      </c>
      <c r="BJ462" s="91">
        <f>BG462*1</f>
        <v>-2</v>
      </c>
      <c r="BK462" s="101">
        <f t="shared" si="174"/>
        <v>265</v>
      </c>
      <c r="BL462" s="91">
        <f>BJ462</f>
        <v>-2</v>
      </c>
    </row>
    <row r="463" s="159" customFormat="1" customHeight="1" spans="1:64">
      <c r="A463" s="91">
        <v>13307</v>
      </c>
      <c r="B463" s="91" t="s">
        <v>858</v>
      </c>
      <c r="C463" s="91">
        <v>106865</v>
      </c>
      <c r="D463" s="91" t="s">
        <v>462</v>
      </c>
      <c r="E463" s="91" t="s">
        <v>634</v>
      </c>
      <c r="F463" s="91">
        <v>11</v>
      </c>
      <c r="G463" s="91">
        <v>13</v>
      </c>
      <c r="H463" s="91">
        <v>37</v>
      </c>
      <c r="I463" s="91">
        <v>899.13</v>
      </c>
      <c r="J463" s="91">
        <f t="shared" si="166"/>
        <v>26</v>
      </c>
      <c r="K463" s="95" t="s">
        <v>216</v>
      </c>
      <c r="L463" s="91">
        <f>I463*0.06</f>
        <v>53.9478</v>
      </c>
      <c r="M463" s="91">
        <v>11</v>
      </c>
      <c r="N463" s="91">
        <v>13</v>
      </c>
      <c r="O463" s="91">
        <v>10</v>
      </c>
      <c r="P463" s="91">
        <v>270.15</v>
      </c>
      <c r="Q463" s="91">
        <f t="shared" si="167"/>
        <v>-1</v>
      </c>
      <c r="R463" s="95" t="s">
        <v>217</v>
      </c>
      <c r="S463" s="91">
        <f>P463*0.05</f>
        <v>13.5075</v>
      </c>
      <c r="T463" s="91">
        <v>11</v>
      </c>
      <c r="U463" s="91">
        <v>14</v>
      </c>
      <c r="V463" s="91">
        <v>15</v>
      </c>
      <c r="W463" s="91">
        <v>799.6</v>
      </c>
      <c r="X463" s="91">
        <f t="shared" si="168"/>
        <v>4</v>
      </c>
      <c r="Y463" s="95" t="s">
        <v>216</v>
      </c>
      <c r="Z463" s="91">
        <f>W463*0.06</f>
        <v>47.976</v>
      </c>
      <c r="AA463" s="91">
        <v>3</v>
      </c>
      <c r="AB463" s="91">
        <v>4</v>
      </c>
      <c r="AC463" s="91">
        <v>0</v>
      </c>
      <c r="AD463" s="91">
        <v>0</v>
      </c>
      <c r="AE463" s="91">
        <f t="shared" si="169"/>
        <v>-3</v>
      </c>
      <c r="AF463" s="95" t="s">
        <v>217</v>
      </c>
      <c r="AG463" s="91">
        <f>AD463*0.05</f>
        <v>0</v>
      </c>
      <c r="AH463" s="91">
        <v>4</v>
      </c>
      <c r="AI463" s="91">
        <v>4</v>
      </c>
      <c r="AJ463" s="91">
        <v>0</v>
      </c>
      <c r="AK463" s="91">
        <v>0</v>
      </c>
      <c r="AL463" s="91">
        <f t="shared" si="170"/>
        <v>-4</v>
      </c>
      <c r="AM463" s="95" t="s">
        <v>217</v>
      </c>
      <c r="AN463" s="91">
        <f t="shared" si="164"/>
        <v>0</v>
      </c>
      <c r="AO463" s="91">
        <v>4</v>
      </c>
      <c r="AP463" s="91">
        <v>5</v>
      </c>
      <c r="AQ463" s="91">
        <v>4</v>
      </c>
      <c r="AR463" s="91">
        <v>74.76</v>
      </c>
      <c r="AS463" s="91">
        <f t="shared" si="171"/>
        <v>0</v>
      </c>
      <c r="AT463" s="95" t="s">
        <v>221</v>
      </c>
      <c r="AU463" s="91">
        <f>AR463*0.06</f>
        <v>4.4856</v>
      </c>
      <c r="AV463" s="91">
        <v>1</v>
      </c>
      <c r="AW463" s="91">
        <v>1</v>
      </c>
      <c r="AX463" s="91">
        <v>0</v>
      </c>
      <c r="AY463" s="91">
        <v>0</v>
      </c>
      <c r="AZ463" s="91">
        <f t="shared" si="172"/>
        <v>-1</v>
      </c>
      <c r="BA463" s="95" t="s">
        <v>217</v>
      </c>
      <c r="BB463" s="91">
        <f t="shared" si="177"/>
        <v>0</v>
      </c>
      <c r="BC463" s="91">
        <v>2</v>
      </c>
      <c r="BD463" s="91">
        <v>3</v>
      </c>
      <c r="BE463" s="91">
        <v>4</v>
      </c>
      <c r="BF463" s="91">
        <v>34.23</v>
      </c>
      <c r="BG463" s="91">
        <f t="shared" si="173"/>
        <v>2</v>
      </c>
      <c r="BH463" s="95" t="s">
        <v>216</v>
      </c>
      <c r="BI463" s="91">
        <f>BF463*0.06</f>
        <v>2.0538</v>
      </c>
      <c r="BJ463" s="91"/>
      <c r="BK463" s="101">
        <f t="shared" si="174"/>
        <v>122</v>
      </c>
      <c r="BL463" s="91"/>
    </row>
    <row r="464" s="159" customFormat="1" customHeight="1" spans="1:64">
      <c r="A464" s="91">
        <v>13397</v>
      </c>
      <c r="B464" s="91" t="s">
        <v>859</v>
      </c>
      <c r="C464" s="91">
        <v>107728</v>
      </c>
      <c r="D464" s="91" t="s">
        <v>489</v>
      </c>
      <c r="E464" s="91" t="s">
        <v>345</v>
      </c>
      <c r="F464" s="91">
        <v>25</v>
      </c>
      <c r="G464" s="91">
        <v>29</v>
      </c>
      <c r="H464" s="91">
        <v>33</v>
      </c>
      <c r="I464" s="91">
        <v>841.42</v>
      </c>
      <c r="J464" s="91">
        <f t="shared" si="166"/>
        <v>8</v>
      </c>
      <c r="K464" s="95" t="s">
        <v>216</v>
      </c>
      <c r="L464" s="91">
        <f>I464*0.06</f>
        <v>50.4852</v>
      </c>
      <c r="M464" s="91">
        <v>22</v>
      </c>
      <c r="N464" s="91">
        <v>27</v>
      </c>
      <c r="O464" s="91">
        <v>39</v>
      </c>
      <c r="P464" s="91">
        <v>1274.75</v>
      </c>
      <c r="Q464" s="91">
        <f t="shared" si="167"/>
        <v>17</v>
      </c>
      <c r="R464" s="95" t="s">
        <v>216</v>
      </c>
      <c r="S464" s="91">
        <f>P464*0.07</f>
        <v>89.2325</v>
      </c>
      <c r="T464" s="91">
        <v>42</v>
      </c>
      <c r="U464" s="91">
        <v>51</v>
      </c>
      <c r="V464" s="91">
        <v>29</v>
      </c>
      <c r="W464" s="91">
        <v>2606.86</v>
      </c>
      <c r="X464" s="91">
        <f t="shared" si="168"/>
        <v>-13</v>
      </c>
      <c r="Y464" s="95" t="s">
        <v>217</v>
      </c>
      <c r="Z464" s="91">
        <f>W464*0.04</f>
        <v>104.2744</v>
      </c>
      <c r="AA464" s="91">
        <v>8</v>
      </c>
      <c r="AB464" s="91">
        <v>8</v>
      </c>
      <c r="AC464" s="91">
        <v>3</v>
      </c>
      <c r="AD464" s="91">
        <v>97.5</v>
      </c>
      <c r="AE464" s="91">
        <f t="shared" si="169"/>
        <v>-5</v>
      </c>
      <c r="AF464" s="95" t="s">
        <v>217</v>
      </c>
      <c r="AG464" s="91">
        <f>AD464*0.05</f>
        <v>4.875</v>
      </c>
      <c r="AH464" s="91">
        <v>10</v>
      </c>
      <c r="AI464" s="91">
        <v>12</v>
      </c>
      <c r="AJ464" s="91">
        <v>7</v>
      </c>
      <c r="AK464" s="91">
        <v>149.5</v>
      </c>
      <c r="AL464" s="91">
        <f t="shared" si="170"/>
        <v>-3</v>
      </c>
      <c r="AM464" s="95" t="s">
        <v>217</v>
      </c>
      <c r="AN464" s="91">
        <f t="shared" si="164"/>
        <v>7.475</v>
      </c>
      <c r="AO464" s="91">
        <v>10</v>
      </c>
      <c r="AP464" s="91">
        <v>12</v>
      </c>
      <c r="AQ464" s="91">
        <v>7</v>
      </c>
      <c r="AR464" s="91">
        <v>109.32</v>
      </c>
      <c r="AS464" s="91">
        <f t="shared" si="171"/>
        <v>-3</v>
      </c>
      <c r="AT464" s="95" t="s">
        <v>217</v>
      </c>
      <c r="AU464" s="91">
        <f>AR464*0.05</f>
        <v>5.466</v>
      </c>
      <c r="AV464" s="91">
        <v>3</v>
      </c>
      <c r="AW464" s="91">
        <v>4</v>
      </c>
      <c r="AX464" s="91">
        <v>1</v>
      </c>
      <c r="AY464" s="91">
        <v>0.08</v>
      </c>
      <c r="AZ464" s="91">
        <f t="shared" si="172"/>
        <v>-2</v>
      </c>
      <c r="BA464" s="95" t="s">
        <v>217</v>
      </c>
      <c r="BB464" s="91">
        <f t="shared" si="177"/>
        <v>0.004</v>
      </c>
      <c r="BC464" s="91">
        <v>6</v>
      </c>
      <c r="BD464" s="91">
        <v>7</v>
      </c>
      <c r="BE464" s="91">
        <v>7</v>
      </c>
      <c r="BF464" s="91">
        <v>215.3</v>
      </c>
      <c r="BG464" s="91">
        <f t="shared" si="173"/>
        <v>1</v>
      </c>
      <c r="BH464" s="95" t="s">
        <v>216</v>
      </c>
      <c r="BI464" s="91">
        <f>BF464*0.06</f>
        <v>12.918</v>
      </c>
      <c r="BJ464" s="91"/>
      <c r="BK464" s="101">
        <f t="shared" si="174"/>
        <v>275</v>
      </c>
      <c r="BL464" s="91"/>
    </row>
    <row r="465" s="159" customFormat="1" customHeight="1" spans="1:64">
      <c r="A465" s="91">
        <v>13394</v>
      </c>
      <c r="B465" s="91" t="s">
        <v>860</v>
      </c>
      <c r="C465" s="91">
        <v>116773</v>
      </c>
      <c r="D465" s="91" t="s">
        <v>572</v>
      </c>
      <c r="E465" s="91" t="s">
        <v>497</v>
      </c>
      <c r="F465" s="91">
        <v>24</v>
      </c>
      <c r="G465" s="91">
        <v>30</v>
      </c>
      <c r="H465" s="91">
        <v>9</v>
      </c>
      <c r="I465" s="91">
        <v>238.98</v>
      </c>
      <c r="J465" s="91">
        <f t="shared" si="166"/>
        <v>-15</v>
      </c>
      <c r="K465" s="95" t="s">
        <v>217</v>
      </c>
      <c r="L465" s="91">
        <f>I465*0.04</f>
        <v>9.5592</v>
      </c>
      <c r="M465" s="91">
        <v>15</v>
      </c>
      <c r="N465" s="91">
        <v>18</v>
      </c>
      <c r="O465" s="91">
        <v>7</v>
      </c>
      <c r="P465" s="91">
        <v>182.79</v>
      </c>
      <c r="Q465" s="91">
        <f t="shared" si="167"/>
        <v>-8</v>
      </c>
      <c r="R465" s="95" t="s">
        <v>217</v>
      </c>
      <c r="S465" s="91">
        <f>P465*0.05</f>
        <v>9.1395</v>
      </c>
      <c r="T465" s="91">
        <v>17</v>
      </c>
      <c r="U465" s="91">
        <v>21</v>
      </c>
      <c r="V465" s="91">
        <v>4</v>
      </c>
      <c r="W465" s="91">
        <v>374.56</v>
      </c>
      <c r="X465" s="91">
        <f t="shared" si="168"/>
        <v>-13</v>
      </c>
      <c r="Y465" s="95" t="s">
        <v>217</v>
      </c>
      <c r="Z465" s="91">
        <f>W465*0.04</f>
        <v>14.9824</v>
      </c>
      <c r="AA465" s="91">
        <v>4</v>
      </c>
      <c r="AB465" s="91">
        <v>6</v>
      </c>
      <c r="AC465" s="91">
        <v>0</v>
      </c>
      <c r="AD465" s="91">
        <v>0</v>
      </c>
      <c r="AE465" s="91">
        <f t="shared" si="169"/>
        <v>-4</v>
      </c>
      <c r="AF465" s="95" t="s">
        <v>217</v>
      </c>
      <c r="AG465" s="91">
        <f>AD465*0.05</f>
        <v>0</v>
      </c>
      <c r="AH465" s="91">
        <v>5</v>
      </c>
      <c r="AI465" s="91">
        <v>5</v>
      </c>
      <c r="AJ465" s="91">
        <v>0</v>
      </c>
      <c r="AK465" s="91">
        <v>0</v>
      </c>
      <c r="AL465" s="91">
        <f t="shared" si="170"/>
        <v>-5</v>
      </c>
      <c r="AM465" s="95" t="s">
        <v>217</v>
      </c>
      <c r="AN465" s="91">
        <f t="shared" si="164"/>
        <v>0</v>
      </c>
      <c r="AO465" s="91">
        <v>12</v>
      </c>
      <c r="AP465" s="91">
        <v>14</v>
      </c>
      <c r="AQ465" s="91">
        <v>1</v>
      </c>
      <c r="AR465" s="91">
        <v>11</v>
      </c>
      <c r="AS465" s="91">
        <f t="shared" si="171"/>
        <v>-11</v>
      </c>
      <c r="AT465" s="95" t="s">
        <v>217</v>
      </c>
      <c r="AU465" s="91">
        <f>AR465*0.05</f>
        <v>0.55</v>
      </c>
      <c r="AV465" s="91">
        <v>2</v>
      </c>
      <c r="AW465" s="91">
        <v>2</v>
      </c>
      <c r="AX465" s="91">
        <v>0</v>
      </c>
      <c r="AY465" s="91">
        <v>0</v>
      </c>
      <c r="AZ465" s="91">
        <f t="shared" si="172"/>
        <v>-2</v>
      </c>
      <c r="BA465" s="95" t="s">
        <v>217</v>
      </c>
      <c r="BB465" s="91">
        <f t="shared" si="177"/>
        <v>0</v>
      </c>
      <c r="BC465" s="91">
        <v>5</v>
      </c>
      <c r="BD465" s="91">
        <v>6</v>
      </c>
      <c r="BE465" s="91">
        <v>4</v>
      </c>
      <c r="BF465" s="91">
        <v>118.32</v>
      </c>
      <c r="BG465" s="91">
        <f t="shared" si="173"/>
        <v>-1</v>
      </c>
      <c r="BH465" s="95" t="s">
        <v>217</v>
      </c>
      <c r="BI465" s="91">
        <f>BF465*0.04</f>
        <v>4.7328</v>
      </c>
      <c r="BJ465" s="91">
        <f>BG465*1</f>
        <v>-1</v>
      </c>
      <c r="BK465" s="101">
        <f t="shared" si="174"/>
        <v>39</v>
      </c>
      <c r="BL465" s="91">
        <f>BJ465</f>
        <v>-1</v>
      </c>
    </row>
    <row r="466" s="159" customFormat="1" customHeight="1" spans="1:64">
      <c r="A466" s="91">
        <v>13177</v>
      </c>
      <c r="B466" s="91" t="s">
        <v>861</v>
      </c>
      <c r="C466" s="91">
        <v>730</v>
      </c>
      <c r="D466" s="91" t="s">
        <v>271</v>
      </c>
      <c r="E466" s="91" t="s">
        <v>862</v>
      </c>
      <c r="F466" s="91">
        <v>37</v>
      </c>
      <c r="G466" s="91">
        <v>44</v>
      </c>
      <c r="H466" s="91">
        <v>43</v>
      </c>
      <c r="I466" s="91">
        <v>1115.83</v>
      </c>
      <c r="J466" s="91">
        <f t="shared" si="166"/>
        <v>6</v>
      </c>
      <c r="K466" s="95" t="s">
        <v>221</v>
      </c>
      <c r="L466" s="91">
        <f>I466*0.05</f>
        <v>55.7915</v>
      </c>
      <c r="M466" s="91">
        <v>22</v>
      </c>
      <c r="N466" s="91">
        <v>26</v>
      </c>
      <c r="O466" s="91">
        <v>37</v>
      </c>
      <c r="P466" s="91">
        <v>995.47</v>
      </c>
      <c r="Q466" s="91">
        <f t="shared" si="167"/>
        <v>15</v>
      </c>
      <c r="R466" s="95" t="s">
        <v>216</v>
      </c>
      <c r="S466" s="91">
        <f>P466*0.07</f>
        <v>69.6829</v>
      </c>
      <c r="T466" s="91">
        <v>39</v>
      </c>
      <c r="U466" s="91">
        <v>46</v>
      </c>
      <c r="V466" s="91">
        <v>32</v>
      </c>
      <c r="W466" s="91">
        <v>1734.02</v>
      </c>
      <c r="X466" s="91">
        <f t="shared" si="168"/>
        <v>-7</v>
      </c>
      <c r="Y466" s="95" t="s">
        <v>217</v>
      </c>
      <c r="Z466" s="91">
        <f>W466*0.04</f>
        <v>69.3608</v>
      </c>
      <c r="AA466" s="91">
        <v>8</v>
      </c>
      <c r="AB466" s="91">
        <v>9</v>
      </c>
      <c r="AC466" s="91">
        <v>9</v>
      </c>
      <c r="AD466" s="91">
        <v>293</v>
      </c>
      <c r="AE466" s="91">
        <f t="shared" si="169"/>
        <v>1</v>
      </c>
      <c r="AF466" s="95" t="s">
        <v>216</v>
      </c>
      <c r="AG466" s="91">
        <f>AD466*0.08</f>
        <v>23.44</v>
      </c>
      <c r="AH466" s="91">
        <v>7</v>
      </c>
      <c r="AI466" s="91">
        <v>9</v>
      </c>
      <c r="AJ466" s="91">
        <v>15</v>
      </c>
      <c r="AK466" s="91">
        <v>328.92</v>
      </c>
      <c r="AL466" s="91">
        <f t="shared" si="170"/>
        <v>8</v>
      </c>
      <c r="AM466" s="95" t="s">
        <v>216</v>
      </c>
      <c r="AN466" s="91">
        <f>AK466*0.07</f>
        <v>23.0244</v>
      </c>
      <c r="AO466" s="91">
        <v>8</v>
      </c>
      <c r="AP466" s="91">
        <v>8</v>
      </c>
      <c r="AQ466" s="91">
        <v>6</v>
      </c>
      <c r="AR466" s="91">
        <v>99.96</v>
      </c>
      <c r="AS466" s="91">
        <f t="shared" si="171"/>
        <v>-2</v>
      </c>
      <c r="AT466" s="95" t="s">
        <v>217</v>
      </c>
      <c r="AU466" s="91">
        <f>AR466*0.05</f>
        <v>4.998</v>
      </c>
      <c r="AV466" s="91">
        <v>3</v>
      </c>
      <c r="AW466" s="91">
        <v>3</v>
      </c>
      <c r="AX466" s="91">
        <v>0</v>
      </c>
      <c r="AY466" s="91">
        <v>0</v>
      </c>
      <c r="AZ466" s="91">
        <f t="shared" si="172"/>
        <v>-3</v>
      </c>
      <c r="BA466" s="95" t="s">
        <v>217</v>
      </c>
      <c r="BB466" s="91">
        <f t="shared" si="177"/>
        <v>0</v>
      </c>
      <c r="BC466" s="91">
        <v>9</v>
      </c>
      <c r="BD466" s="91">
        <v>10</v>
      </c>
      <c r="BE466" s="91">
        <v>13</v>
      </c>
      <c r="BF466" s="91">
        <v>383.1</v>
      </c>
      <c r="BG466" s="91">
        <f t="shared" si="173"/>
        <v>4</v>
      </c>
      <c r="BH466" s="95" t="s">
        <v>216</v>
      </c>
      <c r="BI466" s="91">
        <f>BF466*0.06</f>
        <v>22.986</v>
      </c>
      <c r="BJ466" s="91"/>
      <c r="BK466" s="101">
        <f t="shared" si="174"/>
        <v>269</v>
      </c>
      <c r="BL466" s="91"/>
    </row>
    <row r="467" s="159" customFormat="1" customHeight="1" spans="1:64">
      <c r="A467" s="91">
        <v>13181</v>
      </c>
      <c r="B467" s="91" t="s">
        <v>863</v>
      </c>
      <c r="C467" s="91">
        <v>103199</v>
      </c>
      <c r="D467" s="91" t="s">
        <v>387</v>
      </c>
      <c r="E467" s="91" t="s">
        <v>864</v>
      </c>
      <c r="F467" s="91">
        <v>31</v>
      </c>
      <c r="G467" s="91">
        <v>36</v>
      </c>
      <c r="H467" s="91">
        <v>32</v>
      </c>
      <c r="I467" s="91">
        <v>772.34</v>
      </c>
      <c r="J467" s="91">
        <f t="shared" si="166"/>
        <v>1</v>
      </c>
      <c r="K467" s="95" t="s">
        <v>221</v>
      </c>
      <c r="L467" s="91">
        <f>I467*0.05</f>
        <v>38.617</v>
      </c>
      <c r="M467" s="91">
        <v>29</v>
      </c>
      <c r="N467" s="91">
        <v>35</v>
      </c>
      <c r="O467" s="91">
        <v>25</v>
      </c>
      <c r="P467" s="91">
        <v>863.3</v>
      </c>
      <c r="Q467" s="91">
        <f t="shared" si="167"/>
        <v>-4</v>
      </c>
      <c r="R467" s="95" t="s">
        <v>217</v>
      </c>
      <c r="S467" s="91">
        <f>P467*0.05</f>
        <v>43.165</v>
      </c>
      <c r="T467" s="91">
        <v>40</v>
      </c>
      <c r="U467" s="91">
        <v>48</v>
      </c>
      <c r="V467" s="91">
        <v>19</v>
      </c>
      <c r="W467" s="91">
        <v>938.4</v>
      </c>
      <c r="X467" s="91">
        <f t="shared" si="168"/>
        <v>-21</v>
      </c>
      <c r="Y467" s="95" t="s">
        <v>217</v>
      </c>
      <c r="Z467" s="91">
        <f>W467*0.04</f>
        <v>37.536</v>
      </c>
      <c r="AA467" s="91">
        <v>7</v>
      </c>
      <c r="AB467" s="91">
        <v>9</v>
      </c>
      <c r="AC467" s="91">
        <v>7</v>
      </c>
      <c r="AD467" s="91">
        <v>254</v>
      </c>
      <c r="AE467" s="91">
        <f t="shared" si="169"/>
        <v>0</v>
      </c>
      <c r="AF467" s="95" t="s">
        <v>221</v>
      </c>
      <c r="AG467" s="91">
        <f>AD467*0.06</f>
        <v>15.24</v>
      </c>
      <c r="AH467" s="91">
        <v>9</v>
      </c>
      <c r="AI467" s="91">
        <v>11</v>
      </c>
      <c r="AJ467" s="91">
        <v>0</v>
      </c>
      <c r="AK467" s="91">
        <v>0</v>
      </c>
      <c r="AL467" s="91">
        <f t="shared" si="170"/>
        <v>-9</v>
      </c>
      <c r="AM467" s="95" t="s">
        <v>217</v>
      </c>
      <c r="AN467" s="91">
        <f>AK467*0.05</f>
        <v>0</v>
      </c>
      <c r="AO467" s="91">
        <v>11</v>
      </c>
      <c r="AP467" s="91">
        <v>13</v>
      </c>
      <c r="AQ467" s="91">
        <v>7</v>
      </c>
      <c r="AR467" s="91">
        <v>123.3</v>
      </c>
      <c r="AS467" s="91">
        <f t="shared" si="171"/>
        <v>-4</v>
      </c>
      <c r="AT467" s="95" t="s">
        <v>217</v>
      </c>
      <c r="AU467" s="91">
        <f>AR467*0.05</f>
        <v>6.165</v>
      </c>
      <c r="AV467" s="91">
        <v>3</v>
      </c>
      <c r="AW467" s="91">
        <v>4</v>
      </c>
      <c r="AX467" s="91">
        <v>0</v>
      </c>
      <c r="AY467" s="91">
        <v>0</v>
      </c>
      <c r="AZ467" s="91">
        <f t="shared" si="172"/>
        <v>-3</v>
      </c>
      <c r="BA467" s="95" t="s">
        <v>217</v>
      </c>
      <c r="BB467" s="91">
        <f t="shared" si="177"/>
        <v>0</v>
      </c>
      <c r="BC467" s="91">
        <v>6</v>
      </c>
      <c r="BD467" s="91">
        <v>7</v>
      </c>
      <c r="BE467" s="91">
        <v>9</v>
      </c>
      <c r="BF467" s="91">
        <v>224.13</v>
      </c>
      <c r="BG467" s="91">
        <f t="shared" si="173"/>
        <v>3</v>
      </c>
      <c r="BH467" s="95" t="s">
        <v>216</v>
      </c>
      <c r="BI467" s="91">
        <f>BF467*0.06</f>
        <v>13.4478</v>
      </c>
      <c r="BJ467" s="91"/>
      <c r="BK467" s="101">
        <f t="shared" si="174"/>
        <v>154</v>
      </c>
      <c r="BL467" s="91"/>
    </row>
    <row r="468" s="159" customFormat="1" customHeight="1" spans="1:64">
      <c r="A468" s="91">
        <v>13182</v>
      </c>
      <c r="B468" s="91" t="s">
        <v>865</v>
      </c>
      <c r="C468" s="91">
        <v>113008</v>
      </c>
      <c r="D468" s="91" t="s">
        <v>550</v>
      </c>
      <c r="E468" s="91" t="s">
        <v>634</v>
      </c>
      <c r="F468" s="91">
        <v>10</v>
      </c>
      <c r="G468" s="91">
        <v>13</v>
      </c>
      <c r="H468" s="91">
        <v>12</v>
      </c>
      <c r="I468" s="91">
        <v>339.84</v>
      </c>
      <c r="J468" s="91">
        <f t="shared" si="166"/>
        <v>2</v>
      </c>
      <c r="K468" s="95" t="s">
        <v>221</v>
      </c>
      <c r="L468" s="91">
        <f>I468*0.05</f>
        <v>16.992</v>
      </c>
      <c r="M468" s="91">
        <v>7</v>
      </c>
      <c r="N468" s="91">
        <v>8</v>
      </c>
      <c r="O468" s="91">
        <v>1</v>
      </c>
      <c r="P468" s="91">
        <v>18</v>
      </c>
      <c r="Q468" s="91">
        <f t="shared" si="167"/>
        <v>-6</v>
      </c>
      <c r="R468" s="95" t="s">
        <v>217</v>
      </c>
      <c r="S468" s="91">
        <f>P468*0.05</f>
        <v>0.9</v>
      </c>
      <c r="T468" s="91">
        <v>8</v>
      </c>
      <c r="U468" s="91">
        <v>10</v>
      </c>
      <c r="V468" s="91">
        <v>3</v>
      </c>
      <c r="W468" s="91">
        <v>89.5</v>
      </c>
      <c r="X468" s="91">
        <f t="shared" si="168"/>
        <v>-5</v>
      </c>
      <c r="Y468" s="95" t="s">
        <v>217</v>
      </c>
      <c r="Z468" s="91">
        <f>W468*0.04</f>
        <v>3.58</v>
      </c>
      <c r="AA468" s="91">
        <v>3</v>
      </c>
      <c r="AB468" s="91">
        <v>4</v>
      </c>
      <c r="AC468" s="91">
        <v>0</v>
      </c>
      <c r="AD468" s="91">
        <v>0</v>
      </c>
      <c r="AE468" s="91">
        <f t="shared" si="169"/>
        <v>-3</v>
      </c>
      <c r="AF468" s="95" t="s">
        <v>217</v>
      </c>
      <c r="AG468" s="91">
        <f>AD468*0.05</f>
        <v>0</v>
      </c>
      <c r="AH468" s="91">
        <v>3</v>
      </c>
      <c r="AI468" s="91">
        <v>4</v>
      </c>
      <c r="AJ468" s="91">
        <v>0</v>
      </c>
      <c r="AK468" s="91">
        <v>0</v>
      </c>
      <c r="AL468" s="91">
        <f t="shared" si="170"/>
        <v>-3</v>
      </c>
      <c r="AM468" s="95" t="s">
        <v>217</v>
      </c>
      <c r="AN468" s="91">
        <f>AK468*0.05</f>
        <v>0</v>
      </c>
      <c r="AO468" s="91">
        <v>6</v>
      </c>
      <c r="AP468" s="91">
        <v>7</v>
      </c>
      <c r="AQ468" s="91">
        <v>2</v>
      </c>
      <c r="AR468" s="91">
        <v>26.13</v>
      </c>
      <c r="AS468" s="91">
        <f t="shared" si="171"/>
        <v>-4</v>
      </c>
      <c r="AT468" s="95" t="s">
        <v>217</v>
      </c>
      <c r="AU468" s="91">
        <f>AR468*0.05</f>
        <v>1.3065</v>
      </c>
      <c r="AV468" s="91">
        <v>1</v>
      </c>
      <c r="AW468" s="91">
        <v>1</v>
      </c>
      <c r="AX468" s="91">
        <v>0</v>
      </c>
      <c r="AY468" s="91">
        <v>0</v>
      </c>
      <c r="AZ468" s="91">
        <f t="shared" si="172"/>
        <v>-1</v>
      </c>
      <c r="BA468" s="95" t="s">
        <v>217</v>
      </c>
      <c r="BB468" s="91">
        <f t="shared" si="177"/>
        <v>0</v>
      </c>
      <c r="BC468" s="91">
        <v>3</v>
      </c>
      <c r="BD468" s="91">
        <v>4</v>
      </c>
      <c r="BE468" s="91">
        <v>4</v>
      </c>
      <c r="BF468" s="91">
        <v>111.75</v>
      </c>
      <c r="BG468" s="91">
        <f t="shared" si="173"/>
        <v>1</v>
      </c>
      <c r="BH468" s="95" t="s">
        <v>216</v>
      </c>
      <c r="BI468" s="91">
        <f>BF468*0.06</f>
        <v>6.705</v>
      </c>
      <c r="BJ468" s="91"/>
      <c r="BK468" s="101">
        <f t="shared" si="174"/>
        <v>29</v>
      </c>
      <c r="BL468" s="91"/>
    </row>
    <row r="469" s="159" customFormat="1" customHeight="1" spans="1:64">
      <c r="A469" s="91">
        <v>13185</v>
      </c>
      <c r="B469" s="91" t="s">
        <v>866</v>
      </c>
      <c r="C469" s="91">
        <v>539</v>
      </c>
      <c r="D469" s="91" t="s">
        <v>355</v>
      </c>
      <c r="E469" s="91" t="s">
        <v>733</v>
      </c>
      <c r="F469" s="91"/>
      <c r="G469" s="91"/>
      <c r="H469" s="91">
        <v>4</v>
      </c>
      <c r="I469" s="91">
        <v>113</v>
      </c>
      <c r="J469" s="91">
        <f t="shared" si="166"/>
        <v>4</v>
      </c>
      <c r="K469" s="95" t="s">
        <v>227</v>
      </c>
      <c r="L469" s="91">
        <f>I469*0.04</f>
        <v>4.52</v>
      </c>
      <c r="M469" s="91"/>
      <c r="N469" s="91"/>
      <c r="O469" s="91">
        <v>1</v>
      </c>
      <c r="P469" s="91">
        <v>31.5</v>
      </c>
      <c r="Q469" s="91">
        <f t="shared" si="167"/>
        <v>1</v>
      </c>
      <c r="R469" s="95" t="s">
        <v>227</v>
      </c>
      <c r="S469" s="91">
        <f>P469*0.05</f>
        <v>1.575</v>
      </c>
      <c r="T469" s="91"/>
      <c r="U469" s="91"/>
      <c r="V469" s="91">
        <v>0</v>
      </c>
      <c r="W469" s="91">
        <v>0</v>
      </c>
      <c r="X469" s="91">
        <f t="shared" si="168"/>
        <v>0</v>
      </c>
      <c r="Y469" s="95" t="s">
        <v>227</v>
      </c>
      <c r="Z469" s="91">
        <f>W469*0.04</f>
        <v>0</v>
      </c>
      <c r="AA469" s="91"/>
      <c r="AB469" s="91"/>
      <c r="AC469" s="91">
        <v>0</v>
      </c>
      <c r="AD469" s="91">
        <v>0</v>
      </c>
      <c r="AE469" s="91">
        <f t="shared" si="169"/>
        <v>0</v>
      </c>
      <c r="AF469" s="95" t="s">
        <v>227</v>
      </c>
      <c r="AG469" s="91">
        <f>AD469*0.05</f>
        <v>0</v>
      </c>
      <c r="AH469" s="91"/>
      <c r="AI469" s="91"/>
      <c r="AJ469" s="91">
        <v>7</v>
      </c>
      <c r="AK469" s="91">
        <v>149.5</v>
      </c>
      <c r="AL469" s="91">
        <f t="shared" si="170"/>
        <v>7</v>
      </c>
      <c r="AM469" s="95" t="s">
        <v>227</v>
      </c>
      <c r="AN469" s="91">
        <f>AK469*0.05</f>
        <v>7.475</v>
      </c>
      <c r="AO469" s="91"/>
      <c r="AP469" s="91"/>
      <c r="AQ469" s="91">
        <v>1</v>
      </c>
      <c r="AR469" s="91">
        <v>21</v>
      </c>
      <c r="AS469" s="91">
        <f t="shared" si="171"/>
        <v>1</v>
      </c>
      <c r="AT469" s="95" t="s">
        <v>227</v>
      </c>
      <c r="AU469" s="91">
        <f>AR469*0.05</f>
        <v>1.05</v>
      </c>
      <c r="AV469" s="91"/>
      <c r="AW469" s="91"/>
      <c r="AX469" s="91">
        <v>0</v>
      </c>
      <c r="AY469" s="91">
        <v>0</v>
      </c>
      <c r="AZ469" s="91">
        <f t="shared" si="172"/>
        <v>0</v>
      </c>
      <c r="BA469" s="95" t="s">
        <v>227</v>
      </c>
      <c r="BB469" s="91">
        <f>AY469*0.05</f>
        <v>0</v>
      </c>
      <c r="BC469" s="91"/>
      <c r="BD469" s="91"/>
      <c r="BE469" s="91">
        <v>1</v>
      </c>
      <c r="BF469" s="91">
        <v>28.5</v>
      </c>
      <c r="BG469" s="91">
        <f t="shared" si="173"/>
        <v>1</v>
      </c>
      <c r="BH469" s="95" t="s">
        <v>227</v>
      </c>
      <c r="BI469" s="91">
        <f>BF469*0.04</f>
        <v>1.14</v>
      </c>
      <c r="BJ469" s="91"/>
      <c r="BK469" s="101">
        <f t="shared" si="174"/>
        <v>16</v>
      </c>
      <c r="BL469" s="91"/>
    </row>
    <row r="470" s="159" customFormat="1" customHeight="1" spans="1:64">
      <c r="A470" s="91">
        <v>13187</v>
      </c>
      <c r="B470" s="91" t="s">
        <v>867</v>
      </c>
      <c r="C470" s="91">
        <v>105910</v>
      </c>
      <c r="D470" s="91" t="s">
        <v>668</v>
      </c>
      <c r="E470" s="91" t="s">
        <v>634</v>
      </c>
      <c r="F470" s="91">
        <v>21</v>
      </c>
      <c r="G470" s="91">
        <v>25</v>
      </c>
      <c r="H470" s="91">
        <v>28</v>
      </c>
      <c r="I470" s="91">
        <v>721.3</v>
      </c>
      <c r="J470" s="91">
        <f t="shared" si="166"/>
        <v>7</v>
      </c>
      <c r="K470" s="95" t="s">
        <v>216</v>
      </c>
      <c r="L470" s="91">
        <f>I470*0.06</f>
        <v>43.278</v>
      </c>
      <c r="M470" s="91">
        <v>20</v>
      </c>
      <c r="N470" s="91">
        <v>23</v>
      </c>
      <c r="O470" s="91">
        <v>8</v>
      </c>
      <c r="P470" s="91">
        <v>228.2</v>
      </c>
      <c r="Q470" s="91">
        <f t="shared" si="167"/>
        <v>-12</v>
      </c>
      <c r="R470" s="95" t="s">
        <v>217</v>
      </c>
      <c r="S470" s="91">
        <f>P470*0.05</f>
        <v>11.41</v>
      </c>
      <c r="T470" s="91">
        <v>19</v>
      </c>
      <c r="U470" s="91">
        <v>23</v>
      </c>
      <c r="V470" s="91">
        <v>9</v>
      </c>
      <c r="W470" s="91">
        <v>864.09</v>
      </c>
      <c r="X470" s="91">
        <f t="shared" si="168"/>
        <v>-10</v>
      </c>
      <c r="Y470" s="95" t="s">
        <v>217</v>
      </c>
      <c r="Z470" s="91">
        <f>W470*0.04</f>
        <v>34.5636</v>
      </c>
      <c r="AA470" s="91">
        <v>4</v>
      </c>
      <c r="AB470" s="91">
        <v>5</v>
      </c>
      <c r="AC470" s="91">
        <v>0</v>
      </c>
      <c r="AD470" s="91">
        <v>0</v>
      </c>
      <c r="AE470" s="91">
        <f t="shared" si="169"/>
        <v>-4</v>
      </c>
      <c r="AF470" s="95" t="s">
        <v>217</v>
      </c>
      <c r="AG470" s="91">
        <f>AD470*0.05</f>
        <v>0</v>
      </c>
      <c r="AH470" s="91">
        <v>5</v>
      </c>
      <c r="AI470" s="91">
        <v>5</v>
      </c>
      <c r="AJ470" s="91">
        <v>0</v>
      </c>
      <c r="AK470" s="91">
        <v>0</v>
      </c>
      <c r="AL470" s="91">
        <f t="shared" si="170"/>
        <v>-5</v>
      </c>
      <c r="AM470" s="95" t="s">
        <v>217</v>
      </c>
      <c r="AN470" s="91">
        <f t="shared" ref="AN470:AN479" si="178">AK470*0.05</f>
        <v>0</v>
      </c>
      <c r="AO470" s="91">
        <v>8</v>
      </c>
      <c r="AP470" s="91">
        <v>10</v>
      </c>
      <c r="AQ470" s="91">
        <v>1</v>
      </c>
      <c r="AR470" s="91">
        <v>17.85</v>
      </c>
      <c r="AS470" s="91">
        <f t="shared" si="171"/>
        <v>-7</v>
      </c>
      <c r="AT470" s="95" t="s">
        <v>217</v>
      </c>
      <c r="AU470" s="91">
        <f>AR470*0.05</f>
        <v>0.8925</v>
      </c>
      <c r="AV470" s="91">
        <v>3</v>
      </c>
      <c r="AW470" s="91">
        <v>4</v>
      </c>
      <c r="AX470" s="91">
        <v>0</v>
      </c>
      <c r="AY470" s="91">
        <v>0</v>
      </c>
      <c r="AZ470" s="91">
        <f t="shared" si="172"/>
        <v>-3</v>
      </c>
      <c r="BA470" s="95" t="s">
        <v>217</v>
      </c>
      <c r="BB470" s="91">
        <f>AY470*0.05</f>
        <v>0</v>
      </c>
      <c r="BC470" s="91">
        <v>7</v>
      </c>
      <c r="BD470" s="91">
        <v>8</v>
      </c>
      <c r="BE470" s="91">
        <v>14</v>
      </c>
      <c r="BF470" s="91">
        <v>392.84</v>
      </c>
      <c r="BG470" s="91">
        <f t="shared" si="173"/>
        <v>7</v>
      </c>
      <c r="BH470" s="95" t="s">
        <v>216</v>
      </c>
      <c r="BI470" s="91">
        <f>BF470*0.06</f>
        <v>23.5704</v>
      </c>
      <c r="BJ470" s="91"/>
      <c r="BK470" s="101">
        <f t="shared" si="174"/>
        <v>114</v>
      </c>
      <c r="BL470" s="91"/>
    </row>
    <row r="471" s="159" customFormat="1" customHeight="1" spans="1:64">
      <c r="A471" s="91">
        <v>13189</v>
      </c>
      <c r="B471" s="91" t="s">
        <v>868</v>
      </c>
      <c r="C471" s="91">
        <v>359</v>
      </c>
      <c r="D471" s="91" t="s">
        <v>279</v>
      </c>
      <c r="E471" s="91" t="s">
        <v>634</v>
      </c>
      <c r="F471" s="91">
        <v>29</v>
      </c>
      <c r="G471" s="91">
        <v>34</v>
      </c>
      <c r="H471" s="91">
        <v>23</v>
      </c>
      <c r="I471" s="91">
        <v>566.14</v>
      </c>
      <c r="J471" s="91">
        <f t="shared" si="166"/>
        <v>-6</v>
      </c>
      <c r="K471" s="95" t="s">
        <v>217</v>
      </c>
      <c r="L471" s="91">
        <f>I471*0.04</f>
        <v>22.6456</v>
      </c>
      <c r="M471" s="91">
        <v>23</v>
      </c>
      <c r="N471" s="91">
        <v>27</v>
      </c>
      <c r="O471" s="91">
        <v>17</v>
      </c>
      <c r="P471" s="91">
        <v>491.1</v>
      </c>
      <c r="Q471" s="91">
        <f t="shared" si="167"/>
        <v>-6</v>
      </c>
      <c r="R471" s="95" t="s">
        <v>217</v>
      </c>
      <c r="S471" s="91">
        <f>P471*0.05</f>
        <v>24.555</v>
      </c>
      <c r="T471" s="91">
        <v>32</v>
      </c>
      <c r="U471" s="91">
        <v>38</v>
      </c>
      <c r="V471" s="91">
        <v>10</v>
      </c>
      <c r="W471" s="91">
        <v>1085.8</v>
      </c>
      <c r="X471" s="91">
        <f t="shared" si="168"/>
        <v>-22</v>
      </c>
      <c r="Y471" s="95" t="s">
        <v>217</v>
      </c>
      <c r="Z471" s="91">
        <f>W471*0.04</f>
        <v>43.432</v>
      </c>
      <c r="AA471" s="91">
        <v>9</v>
      </c>
      <c r="AB471" s="91">
        <v>11</v>
      </c>
      <c r="AC471" s="91">
        <v>0</v>
      </c>
      <c r="AD471" s="91">
        <v>0</v>
      </c>
      <c r="AE471" s="91">
        <f t="shared" si="169"/>
        <v>-9</v>
      </c>
      <c r="AF471" s="95" t="s">
        <v>217</v>
      </c>
      <c r="AG471" s="91">
        <f>AD471*0.05</f>
        <v>0</v>
      </c>
      <c r="AH471" s="91">
        <v>9</v>
      </c>
      <c r="AI471" s="91">
        <v>11</v>
      </c>
      <c r="AJ471" s="91">
        <v>1</v>
      </c>
      <c r="AK471" s="91">
        <v>29.9</v>
      </c>
      <c r="AL471" s="91">
        <f t="shared" si="170"/>
        <v>-8</v>
      </c>
      <c r="AM471" s="95" t="s">
        <v>217</v>
      </c>
      <c r="AN471" s="91">
        <f t="shared" si="178"/>
        <v>1.495</v>
      </c>
      <c r="AO471" s="91">
        <v>9</v>
      </c>
      <c r="AP471" s="91">
        <v>11</v>
      </c>
      <c r="AQ471" s="91">
        <v>3</v>
      </c>
      <c r="AR471" s="91">
        <v>63</v>
      </c>
      <c r="AS471" s="91">
        <f t="shared" si="171"/>
        <v>-6</v>
      </c>
      <c r="AT471" s="95" t="s">
        <v>217</v>
      </c>
      <c r="AU471" s="91">
        <f>AR471*0.05</f>
        <v>3.15</v>
      </c>
      <c r="AV471" s="91">
        <v>5</v>
      </c>
      <c r="AW471" s="91">
        <v>6</v>
      </c>
      <c r="AX471" s="91">
        <v>0</v>
      </c>
      <c r="AY471" s="91">
        <v>0</v>
      </c>
      <c r="AZ471" s="91">
        <f t="shared" si="172"/>
        <v>-5</v>
      </c>
      <c r="BA471" s="95" t="s">
        <v>217</v>
      </c>
      <c r="BB471" s="91">
        <f>AY471*0.05</f>
        <v>0</v>
      </c>
      <c r="BC471" s="91">
        <v>10</v>
      </c>
      <c r="BD471" s="91">
        <v>12</v>
      </c>
      <c r="BE471" s="91">
        <v>4</v>
      </c>
      <c r="BF471" s="91">
        <v>115.47</v>
      </c>
      <c r="BG471" s="91">
        <f t="shared" si="173"/>
        <v>-6</v>
      </c>
      <c r="BH471" s="95" t="s">
        <v>217</v>
      </c>
      <c r="BI471" s="91">
        <f>BF471*0.04</f>
        <v>4.6188</v>
      </c>
      <c r="BJ471" s="91">
        <f>BG471*1</f>
        <v>-6</v>
      </c>
      <c r="BK471" s="101">
        <f t="shared" si="174"/>
        <v>100</v>
      </c>
      <c r="BL471" s="91">
        <f>BJ471</f>
        <v>-6</v>
      </c>
    </row>
    <row r="472" s="159" customFormat="1" customHeight="1" spans="1:64">
      <c r="A472" s="91">
        <v>13190</v>
      </c>
      <c r="B472" s="91" t="s">
        <v>869</v>
      </c>
      <c r="C472" s="91">
        <v>351</v>
      </c>
      <c r="D472" s="91" t="s">
        <v>405</v>
      </c>
      <c r="E472" s="91" t="s">
        <v>634</v>
      </c>
      <c r="F472" s="91">
        <v>16</v>
      </c>
      <c r="G472" s="91">
        <v>16</v>
      </c>
      <c r="H472" s="91">
        <v>12</v>
      </c>
      <c r="I472" s="91">
        <v>263.37</v>
      </c>
      <c r="J472" s="91">
        <f t="shared" si="166"/>
        <v>-4</v>
      </c>
      <c r="K472" s="95" t="s">
        <v>217</v>
      </c>
      <c r="L472" s="91">
        <f>I472*0.04</f>
        <v>10.5348</v>
      </c>
      <c r="M472" s="91">
        <v>5</v>
      </c>
      <c r="N472" s="91">
        <v>6</v>
      </c>
      <c r="O472" s="91">
        <v>8</v>
      </c>
      <c r="P472" s="91">
        <v>570.69</v>
      </c>
      <c r="Q472" s="91">
        <f t="shared" si="167"/>
        <v>3</v>
      </c>
      <c r="R472" s="95" t="s">
        <v>216</v>
      </c>
      <c r="S472" s="91">
        <f>P472*0.07</f>
        <v>39.9483</v>
      </c>
      <c r="T472" s="91">
        <v>5</v>
      </c>
      <c r="U472" s="91">
        <v>6</v>
      </c>
      <c r="V472" s="91">
        <v>0</v>
      </c>
      <c r="W472" s="91">
        <v>0</v>
      </c>
      <c r="X472" s="91">
        <f t="shared" si="168"/>
        <v>-5</v>
      </c>
      <c r="Y472" s="95" t="s">
        <v>217</v>
      </c>
      <c r="Z472" s="91">
        <f>W472*0.04</f>
        <v>0</v>
      </c>
      <c r="AA472" s="91">
        <v>2</v>
      </c>
      <c r="AB472" s="91">
        <v>2</v>
      </c>
      <c r="AC472" s="91">
        <v>1</v>
      </c>
      <c r="AD472" s="91">
        <v>39</v>
      </c>
      <c r="AE472" s="91">
        <f t="shared" si="169"/>
        <v>-1</v>
      </c>
      <c r="AF472" s="95" t="s">
        <v>217</v>
      </c>
      <c r="AG472" s="91">
        <f>AD472*0.05</f>
        <v>1.95</v>
      </c>
      <c r="AH472" s="91">
        <v>2</v>
      </c>
      <c r="AI472" s="91">
        <v>2</v>
      </c>
      <c r="AJ472" s="91">
        <v>0</v>
      </c>
      <c r="AK472" s="91">
        <v>0</v>
      </c>
      <c r="AL472" s="91">
        <f t="shared" si="170"/>
        <v>-2</v>
      </c>
      <c r="AM472" s="95" t="s">
        <v>217</v>
      </c>
      <c r="AN472" s="91">
        <f t="shared" si="178"/>
        <v>0</v>
      </c>
      <c r="AO472" s="91">
        <v>2</v>
      </c>
      <c r="AP472" s="91">
        <v>2</v>
      </c>
      <c r="AQ472" s="91">
        <v>0</v>
      </c>
      <c r="AR472" s="91">
        <v>0</v>
      </c>
      <c r="AS472" s="91">
        <f t="shared" si="171"/>
        <v>-2</v>
      </c>
      <c r="AT472" s="95" t="s">
        <v>217</v>
      </c>
      <c r="AU472" s="91">
        <f>AR472*0.05</f>
        <v>0</v>
      </c>
      <c r="AV472" s="91">
        <v>2</v>
      </c>
      <c r="AW472" s="91">
        <v>2</v>
      </c>
      <c r="AX472" s="91">
        <v>1</v>
      </c>
      <c r="AY472" s="91">
        <v>0.08</v>
      </c>
      <c r="AZ472" s="91">
        <f t="shared" si="172"/>
        <v>-1</v>
      </c>
      <c r="BA472" s="95" t="s">
        <v>217</v>
      </c>
      <c r="BB472" s="91">
        <f>AY472*0.05</f>
        <v>0.004</v>
      </c>
      <c r="BC472" s="91">
        <v>2</v>
      </c>
      <c r="BD472" s="91">
        <v>3</v>
      </c>
      <c r="BE472" s="91">
        <v>2</v>
      </c>
      <c r="BF472" s="91">
        <v>57.3</v>
      </c>
      <c r="BG472" s="91">
        <f t="shared" si="173"/>
        <v>0</v>
      </c>
      <c r="BH472" s="95" t="s">
        <v>221</v>
      </c>
      <c r="BI472" s="91">
        <f>BF472*0.05</f>
        <v>2.865</v>
      </c>
      <c r="BJ472" s="91"/>
      <c r="BK472" s="101">
        <f t="shared" si="174"/>
        <v>55</v>
      </c>
      <c r="BL472" s="91"/>
    </row>
    <row r="473" s="159" customFormat="1" customHeight="1" spans="1:64">
      <c r="A473" s="91">
        <v>13198</v>
      </c>
      <c r="B473" s="91" t="s">
        <v>870</v>
      </c>
      <c r="C473" s="91">
        <v>517</v>
      </c>
      <c r="D473" s="91" t="s">
        <v>234</v>
      </c>
      <c r="E473" s="91" t="s">
        <v>871</v>
      </c>
      <c r="F473" s="91">
        <v>35</v>
      </c>
      <c r="G473" s="91">
        <v>42</v>
      </c>
      <c r="H473" s="91">
        <v>42</v>
      </c>
      <c r="I473" s="91">
        <v>1206</v>
      </c>
      <c r="J473" s="91">
        <f t="shared" si="166"/>
        <v>7</v>
      </c>
      <c r="K473" s="95" t="s">
        <v>216</v>
      </c>
      <c r="L473" s="91">
        <f>I473*0.06</f>
        <v>72.36</v>
      </c>
      <c r="M473" s="91">
        <v>32</v>
      </c>
      <c r="N473" s="91">
        <v>39</v>
      </c>
      <c r="O473" s="91">
        <v>39</v>
      </c>
      <c r="P473" s="91">
        <v>922</v>
      </c>
      <c r="Q473" s="91">
        <f t="shared" si="167"/>
        <v>7</v>
      </c>
      <c r="R473" s="95" t="s">
        <v>216</v>
      </c>
      <c r="S473" s="91">
        <f>P473*0.07</f>
        <v>64.54</v>
      </c>
      <c r="T473" s="91">
        <v>45</v>
      </c>
      <c r="U473" s="91">
        <v>54</v>
      </c>
      <c r="V473" s="91">
        <v>42</v>
      </c>
      <c r="W473" s="91">
        <v>3672.29</v>
      </c>
      <c r="X473" s="91">
        <f t="shared" si="168"/>
        <v>-3</v>
      </c>
      <c r="Y473" s="95" t="s">
        <v>217</v>
      </c>
      <c r="Z473" s="91">
        <f>W473*0.04</f>
        <v>146.8916</v>
      </c>
      <c r="AA473" s="91">
        <v>13</v>
      </c>
      <c r="AB473" s="91">
        <v>15</v>
      </c>
      <c r="AC473" s="91">
        <v>7</v>
      </c>
      <c r="AD473" s="91">
        <v>258</v>
      </c>
      <c r="AE473" s="91">
        <f t="shared" si="169"/>
        <v>-6</v>
      </c>
      <c r="AF473" s="95" t="s">
        <v>217</v>
      </c>
      <c r="AG473" s="91">
        <f>AD473*0.05</f>
        <v>12.9</v>
      </c>
      <c r="AH473" s="91">
        <v>12</v>
      </c>
      <c r="AI473" s="91">
        <v>15</v>
      </c>
      <c r="AJ473" s="91">
        <v>0</v>
      </c>
      <c r="AK473" s="91">
        <v>0</v>
      </c>
      <c r="AL473" s="91">
        <f t="shared" si="170"/>
        <v>-12</v>
      </c>
      <c r="AM473" s="95" t="s">
        <v>217</v>
      </c>
      <c r="AN473" s="91">
        <f t="shared" si="178"/>
        <v>0</v>
      </c>
      <c r="AO473" s="91">
        <v>10</v>
      </c>
      <c r="AP473" s="91">
        <v>13</v>
      </c>
      <c r="AQ473" s="91">
        <v>10</v>
      </c>
      <c r="AR473" s="91">
        <v>171.72</v>
      </c>
      <c r="AS473" s="91">
        <f t="shared" si="171"/>
        <v>0</v>
      </c>
      <c r="AT473" s="95" t="s">
        <v>221</v>
      </c>
      <c r="AU473" s="91">
        <f>AR473*0.06</f>
        <v>10.3032</v>
      </c>
      <c r="AV473" s="91">
        <v>4</v>
      </c>
      <c r="AW473" s="91">
        <v>5</v>
      </c>
      <c r="AX473" s="91">
        <v>0</v>
      </c>
      <c r="AY473" s="91">
        <v>0</v>
      </c>
      <c r="AZ473" s="91">
        <f t="shared" si="172"/>
        <v>-4</v>
      </c>
      <c r="BA473" s="95" t="s">
        <v>217</v>
      </c>
      <c r="BB473" s="91">
        <f>AY473*0.05</f>
        <v>0</v>
      </c>
      <c r="BC473" s="91">
        <v>13</v>
      </c>
      <c r="BD473" s="91">
        <v>15</v>
      </c>
      <c r="BE473" s="91">
        <v>23</v>
      </c>
      <c r="BF473" s="91">
        <v>682.62</v>
      </c>
      <c r="BG473" s="91">
        <f t="shared" si="173"/>
        <v>10</v>
      </c>
      <c r="BH473" s="95" t="s">
        <v>216</v>
      </c>
      <c r="BI473" s="91">
        <f>BF473*0.06</f>
        <v>40.9572</v>
      </c>
      <c r="BJ473" s="91"/>
      <c r="BK473" s="101">
        <f t="shared" si="174"/>
        <v>348</v>
      </c>
      <c r="BL473" s="91"/>
    </row>
    <row r="474" s="159" customFormat="1" customHeight="1" spans="1:64">
      <c r="A474" s="91">
        <v>13199</v>
      </c>
      <c r="B474" s="91" t="s">
        <v>872</v>
      </c>
      <c r="C474" s="91">
        <v>367</v>
      </c>
      <c r="D474" s="91" t="s">
        <v>441</v>
      </c>
      <c r="E474" s="91" t="s">
        <v>634</v>
      </c>
      <c r="F474" s="91">
        <v>16</v>
      </c>
      <c r="G474" s="91">
        <v>27</v>
      </c>
      <c r="H474" s="91">
        <v>24</v>
      </c>
      <c r="I474" s="91">
        <v>639.76</v>
      </c>
      <c r="J474" s="91">
        <f t="shared" si="166"/>
        <v>8</v>
      </c>
      <c r="K474" s="95" t="s">
        <v>221</v>
      </c>
      <c r="L474" s="91">
        <f>I474*0.05</f>
        <v>31.988</v>
      </c>
      <c r="M474" s="91">
        <v>19</v>
      </c>
      <c r="N474" s="91">
        <v>19</v>
      </c>
      <c r="O474" s="91">
        <v>12</v>
      </c>
      <c r="P474" s="91">
        <v>518</v>
      </c>
      <c r="Q474" s="91">
        <f t="shared" si="167"/>
        <v>-7</v>
      </c>
      <c r="R474" s="95" t="s">
        <v>217</v>
      </c>
      <c r="S474" s="91">
        <f>P474*0.05</f>
        <v>25.9</v>
      </c>
      <c r="T474" s="91">
        <v>22</v>
      </c>
      <c r="U474" s="91">
        <v>22</v>
      </c>
      <c r="V474" s="91">
        <v>14</v>
      </c>
      <c r="W474" s="91">
        <v>1142.6</v>
      </c>
      <c r="X474" s="91">
        <f t="shared" si="168"/>
        <v>-8</v>
      </c>
      <c r="Y474" s="95" t="s">
        <v>217</v>
      </c>
      <c r="Z474" s="91">
        <f>W474*0.04</f>
        <v>45.704</v>
      </c>
      <c r="AA474" s="91">
        <v>6</v>
      </c>
      <c r="AB474" s="91">
        <v>7</v>
      </c>
      <c r="AC474" s="91">
        <v>2</v>
      </c>
      <c r="AD474" s="91">
        <v>78</v>
      </c>
      <c r="AE474" s="91">
        <f t="shared" si="169"/>
        <v>-4</v>
      </c>
      <c r="AF474" s="95" t="s">
        <v>217</v>
      </c>
      <c r="AG474" s="91">
        <f>AD474*0.05</f>
        <v>3.9</v>
      </c>
      <c r="AH474" s="91">
        <v>7</v>
      </c>
      <c r="AI474" s="91">
        <v>8</v>
      </c>
      <c r="AJ474" s="91">
        <v>0</v>
      </c>
      <c r="AK474" s="91">
        <v>0</v>
      </c>
      <c r="AL474" s="91">
        <f t="shared" si="170"/>
        <v>-7</v>
      </c>
      <c r="AM474" s="95" t="s">
        <v>217</v>
      </c>
      <c r="AN474" s="91">
        <f t="shared" si="178"/>
        <v>0</v>
      </c>
      <c r="AO474" s="91">
        <v>10</v>
      </c>
      <c r="AP474" s="91">
        <v>11</v>
      </c>
      <c r="AQ474" s="91">
        <v>0</v>
      </c>
      <c r="AR474" s="91">
        <v>0</v>
      </c>
      <c r="AS474" s="91">
        <f t="shared" si="171"/>
        <v>-10</v>
      </c>
      <c r="AT474" s="95" t="s">
        <v>217</v>
      </c>
      <c r="AU474" s="91">
        <f>AR474*0.05</f>
        <v>0</v>
      </c>
      <c r="AV474" s="91"/>
      <c r="AW474" s="91"/>
      <c r="AX474" s="91">
        <v>0</v>
      </c>
      <c r="AY474" s="91">
        <v>0</v>
      </c>
      <c r="AZ474" s="91">
        <f t="shared" si="172"/>
        <v>0</v>
      </c>
      <c r="BA474" s="95" t="s">
        <v>227</v>
      </c>
      <c r="BB474" s="91">
        <f>AY474*0.05</f>
        <v>0</v>
      </c>
      <c r="BC474" s="91">
        <v>6</v>
      </c>
      <c r="BD474" s="91">
        <v>6</v>
      </c>
      <c r="BE474" s="91">
        <v>1</v>
      </c>
      <c r="BF474" s="91">
        <v>19.8</v>
      </c>
      <c r="BG474" s="91">
        <f t="shared" si="173"/>
        <v>-5</v>
      </c>
      <c r="BH474" s="95" t="s">
        <v>217</v>
      </c>
      <c r="BI474" s="91">
        <f>BF474*0.04</f>
        <v>0.792</v>
      </c>
      <c r="BJ474" s="91">
        <f>BG474*1</f>
        <v>-5</v>
      </c>
      <c r="BK474" s="101">
        <f t="shared" si="174"/>
        <v>108</v>
      </c>
      <c r="BL474" s="91">
        <f>BJ474</f>
        <v>-5</v>
      </c>
    </row>
    <row r="475" s="159" customFormat="1" customHeight="1" spans="1:64">
      <c r="A475" s="91">
        <v>13204</v>
      </c>
      <c r="B475" s="91" t="s">
        <v>873</v>
      </c>
      <c r="C475" s="91">
        <v>102567</v>
      </c>
      <c r="D475" s="91" t="s">
        <v>231</v>
      </c>
      <c r="E475" s="91" t="s">
        <v>733</v>
      </c>
      <c r="F475" s="91">
        <v>12</v>
      </c>
      <c r="G475" s="91">
        <v>15</v>
      </c>
      <c r="H475" s="91">
        <v>52</v>
      </c>
      <c r="I475" s="91">
        <v>1374.8</v>
      </c>
      <c r="J475" s="91">
        <f t="shared" si="166"/>
        <v>40</v>
      </c>
      <c r="K475" s="95" t="s">
        <v>216</v>
      </c>
      <c r="L475" s="91">
        <f>I475*0.06</f>
        <v>82.488</v>
      </c>
      <c r="M475" s="91">
        <v>9</v>
      </c>
      <c r="N475" s="91">
        <v>9</v>
      </c>
      <c r="O475" s="91">
        <v>7</v>
      </c>
      <c r="P475" s="91">
        <v>238.43</v>
      </c>
      <c r="Q475" s="91">
        <f t="shared" si="167"/>
        <v>-2</v>
      </c>
      <c r="R475" s="95" t="s">
        <v>217</v>
      </c>
      <c r="S475" s="91">
        <f>P475*0.05</f>
        <v>11.9215</v>
      </c>
      <c r="T475" s="91">
        <v>9</v>
      </c>
      <c r="U475" s="91">
        <v>9</v>
      </c>
      <c r="V475" s="91">
        <v>47</v>
      </c>
      <c r="W475" s="91">
        <v>3749.91</v>
      </c>
      <c r="X475" s="91">
        <f t="shared" si="168"/>
        <v>38</v>
      </c>
      <c r="Y475" s="95" t="s">
        <v>216</v>
      </c>
      <c r="Z475" s="91">
        <f>W475*0.06</f>
        <v>224.9946</v>
      </c>
      <c r="AA475" s="91">
        <v>4</v>
      </c>
      <c r="AB475" s="91">
        <v>5</v>
      </c>
      <c r="AC475" s="91">
        <v>8</v>
      </c>
      <c r="AD475" s="91">
        <v>293</v>
      </c>
      <c r="AE475" s="91">
        <f t="shared" si="169"/>
        <v>4</v>
      </c>
      <c r="AF475" s="95" t="s">
        <v>216</v>
      </c>
      <c r="AG475" s="91">
        <f>AD475*0.08</f>
        <v>23.44</v>
      </c>
      <c r="AH475" s="91">
        <v>5</v>
      </c>
      <c r="AI475" s="91">
        <v>5</v>
      </c>
      <c r="AJ475" s="91">
        <v>0</v>
      </c>
      <c r="AK475" s="91">
        <v>0</v>
      </c>
      <c r="AL475" s="91">
        <f t="shared" si="170"/>
        <v>-5</v>
      </c>
      <c r="AM475" s="95" t="s">
        <v>217</v>
      </c>
      <c r="AN475" s="91">
        <f t="shared" si="178"/>
        <v>0</v>
      </c>
      <c r="AO475" s="91">
        <v>4</v>
      </c>
      <c r="AP475" s="91">
        <v>6</v>
      </c>
      <c r="AQ475" s="91">
        <v>16</v>
      </c>
      <c r="AR475" s="91">
        <v>305.56</v>
      </c>
      <c r="AS475" s="91">
        <f t="shared" si="171"/>
        <v>12</v>
      </c>
      <c r="AT475" s="95" t="s">
        <v>216</v>
      </c>
      <c r="AU475" s="91">
        <f>AR475*0.08</f>
        <v>24.4448</v>
      </c>
      <c r="AV475" s="91">
        <v>2</v>
      </c>
      <c r="AW475" s="91">
        <v>2</v>
      </c>
      <c r="AX475" s="91">
        <v>1</v>
      </c>
      <c r="AY475" s="91">
        <v>0.01</v>
      </c>
      <c r="AZ475" s="91">
        <f t="shared" si="172"/>
        <v>-1</v>
      </c>
      <c r="BA475" s="95" t="s">
        <v>217</v>
      </c>
      <c r="BB475" s="91">
        <f>AY475*0.05</f>
        <v>0.0005</v>
      </c>
      <c r="BC475" s="91">
        <v>4</v>
      </c>
      <c r="BD475" s="91">
        <v>4</v>
      </c>
      <c r="BE475" s="91">
        <v>4</v>
      </c>
      <c r="BF475" s="91">
        <v>115.6</v>
      </c>
      <c r="BG475" s="91">
        <f t="shared" si="173"/>
        <v>0</v>
      </c>
      <c r="BH475" s="95" t="s">
        <v>216</v>
      </c>
      <c r="BI475" s="91">
        <f>BF475*0.06</f>
        <v>6.936</v>
      </c>
      <c r="BJ475" s="91"/>
      <c r="BK475" s="101">
        <f t="shared" si="174"/>
        <v>374</v>
      </c>
      <c r="BL475" s="91"/>
    </row>
    <row r="476" s="159" customFormat="1" customHeight="1" spans="1:64">
      <c r="A476" s="91">
        <v>13205</v>
      </c>
      <c r="B476" s="91" t="s">
        <v>874</v>
      </c>
      <c r="C476" s="91">
        <v>737</v>
      </c>
      <c r="D476" s="91" t="s">
        <v>479</v>
      </c>
      <c r="E476" s="91" t="s">
        <v>634</v>
      </c>
      <c r="F476" s="91">
        <v>23</v>
      </c>
      <c r="G476" s="91">
        <v>27</v>
      </c>
      <c r="H476" s="91">
        <v>63</v>
      </c>
      <c r="I476" s="91">
        <v>1667.83</v>
      </c>
      <c r="J476" s="91">
        <f t="shared" si="166"/>
        <v>40</v>
      </c>
      <c r="K476" s="95" t="s">
        <v>216</v>
      </c>
      <c r="L476" s="91">
        <f>I476*0.06</f>
        <v>100.0698</v>
      </c>
      <c r="M476" s="91">
        <v>19</v>
      </c>
      <c r="N476" s="91">
        <v>22</v>
      </c>
      <c r="O476" s="91">
        <v>28</v>
      </c>
      <c r="P476" s="91">
        <v>744.11</v>
      </c>
      <c r="Q476" s="91">
        <f t="shared" si="167"/>
        <v>9</v>
      </c>
      <c r="R476" s="95" t="s">
        <v>216</v>
      </c>
      <c r="S476" s="91">
        <f>P476*0.07</f>
        <v>52.0877</v>
      </c>
      <c r="T476" s="91">
        <v>25</v>
      </c>
      <c r="U476" s="91">
        <v>30</v>
      </c>
      <c r="V476" s="91">
        <v>18</v>
      </c>
      <c r="W476" s="91">
        <v>924.86</v>
      </c>
      <c r="X476" s="91">
        <f t="shared" si="168"/>
        <v>-7</v>
      </c>
      <c r="Y476" s="95" t="s">
        <v>217</v>
      </c>
      <c r="Z476" s="91">
        <f>W476*0.04</f>
        <v>36.9944</v>
      </c>
      <c r="AA476" s="91">
        <v>6</v>
      </c>
      <c r="AB476" s="91">
        <v>7</v>
      </c>
      <c r="AC476" s="91">
        <v>1</v>
      </c>
      <c r="AD476" s="91">
        <v>28</v>
      </c>
      <c r="AE476" s="91">
        <f t="shared" si="169"/>
        <v>-5</v>
      </c>
      <c r="AF476" s="95" t="s">
        <v>217</v>
      </c>
      <c r="AG476" s="91">
        <f>AD476*0.05</f>
        <v>1.4</v>
      </c>
      <c r="AH476" s="91">
        <v>6</v>
      </c>
      <c r="AI476" s="91">
        <v>6</v>
      </c>
      <c r="AJ476" s="91">
        <v>0</v>
      </c>
      <c r="AK476" s="91">
        <v>0</v>
      </c>
      <c r="AL476" s="91">
        <f t="shared" si="170"/>
        <v>-6</v>
      </c>
      <c r="AM476" s="95" t="s">
        <v>217</v>
      </c>
      <c r="AN476" s="91">
        <f t="shared" si="178"/>
        <v>0</v>
      </c>
      <c r="AO476" s="91">
        <v>6</v>
      </c>
      <c r="AP476" s="91">
        <v>7</v>
      </c>
      <c r="AQ476" s="91">
        <v>6</v>
      </c>
      <c r="AR476" s="91">
        <v>121.5</v>
      </c>
      <c r="AS476" s="91">
        <f t="shared" si="171"/>
        <v>0</v>
      </c>
      <c r="AT476" s="95" t="s">
        <v>221</v>
      </c>
      <c r="AU476" s="91">
        <f>AR476*0.06</f>
        <v>7.29</v>
      </c>
      <c r="AV476" s="91">
        <v>3</v>
      </c>
      <c r="AW476" s="91">
        <v>3</v>
      </c>
      <c r="AX476" s="91">
        <v>0</v>
      </c>
      <c r="AY476" s="91">
        <v>0</v>
      </c>
      <c r="AZ476" s="91">
        <f t="shared" si="172"/>
        <v>-3</v>
      </c>
      <c r="BA476" s="95" t="s">
        <v>217</v>
      </c>
      <c r="BB476" s="91">
        <f>AY476*0.05</f>
        <v>0</v>
      </c>
      <c r="BC476" s="91">
        <v>8</v>
      </c>
      <c r="BD476" s="91">
        <v>9</v>
      </c>
      <c r="BE476" s="91">
        <v>18</v>
      </c>
      <c r="BF476" s="91">
        <v>487.4</v>
      </c>
      <c r="BG476" s="91">
        <f t="shared" si="173"/>
        <v>10</v>
      </c>
      <c r="BH476" s="95" t="s">
        <v>216</v>
      </c>
      <c r="BI476" s="91">
        <f>BF476*0.06</f>
        <v>29.244</v>
      </c>
      <c r="BJ476" s="91"/>
      <c r="BK476" s="101">
        <f t="shared" si="174"/>
        <v>227</v>
      </c>
      <c r="BL476" s="91"/>
    </row>
    <row r="477" s="159" customFormat="1" customHeight="1" spans="1:64">
      <c r="A477" s="91">
        <v>13206</v>
      </c>
      <c r="B477" s="91" t="s">
        <v>875</v>
      </c>
      <c r="C477" s="91">
        <v>107658</v>
      </c>
      <c r="D477" s="91" t="s">
        <v>281</v>
      </c>
      <c r="E477" s="91" t="s">
        <v>876</v>
      </c>
      <c r="F477" s="91">
        <v>46</v>
      </c>
      <c r="G477" s="91">
        <v>55</v>
      </c>
      <c r="H477" s="91">
        <v>44</v>
      </c>
      <c r="I477" s="91">
        <v>1002.28</v>
      </c>
      <c r="J477" s="91">
        <f t="shared" si="166"/>
        <v>-2</v>
      </c>
      <c r="K477" s="95" t="s">
        <v>217</v>
      </c>
      <c r="L477" s="91">
        <f>I477*0.04</f>
        <v>40.0912</v>
      </c>
      <c r="M477" s="91">
        <v>45</v>
      </c>
      <c r="N477" s="91">
        <v>53</v>
      </c>
      <c r="O477" s="91">
        <v>27</v>
      </c>
      <c r="P477" s="91">
        <v>659.35</v>
      </c>
      <c r="Q477" s="91">
        <f t="shared" si="167"/>
        <v>-18</v>
      </c>
      <c r="R477" s="95" t="s">
        <v>217</v>
      </c>
      <c r="S477" s="91">
        <f>P477*0.05</f>
        <v>32.9675</v>
      </c>
      <c r="T477" s="91">
        <v>51</v>
      </c>
      <c r="U477" s="91">
        <v>60</v>
      </c>
      <c r="V477" s="91">
        <v>23</v>
      </c>
      <c r="W477" s="91">
        <v>1814.56</v>
      </c>
      <c r="X477" s="91">
        <f t="shared" si="168"/>
        <v>-28</v>
      </c>
      <c r="Y477" s="95" t="s">
        <v>217</v>
      </c>
      <c r="Z477" s="91">
        <f>W477*0.04</f>
        <v>72.5824</v>
      </c>
      <c r="AA477" s="91">
        <v>12</v>
      </c>
      <c r="AB477" s="91">
        <v>14</v>
      </c>
      <c r="AC477" s="91">
        <v>3</v>
      </c>
      <c r="AD477" s="91">
        <v>117</v>
      </c>
      <c r="AE477" s="91">
        <f t="shared" si="169"/>
        <v>-9</v>
      </c>
      <c r="AF477" s="95" t="s">
        <v>217</v>
      </c>
      <c r="AG477" s="91">
        <f>AD477*0.05</f>
        <v>5.85</v>
      </c>
      <c r="AH477" s="91">
        <v>13</v>
      </c>
      <c r="AI477" s="91">
        <v>14</v>
      </c>
      <c r="AJ477" s="91">
        <v>0</v>
      </c>
      <c r="AK477" s="91">
        <v>0</v>
      </c>
      <c r="AL477" s="91">
        <f t="shared" si="170"/>
        <v>-13</v>
      </c>
      <c r="AM477" s="95" t="s">
        <v>217</v>
      </c>
      <c r="AN477" s="91">
        <f t="shared" si="178"/>
        <v>0</v>
      </c>
      <c r="AO477" s="91">
        <v>12</v>
      </c>
      <c r="AP477" s="91">
        <v>14</v>
      </c>
      <c r="AQ477" s="91">
        <v>21</v>
      </c>
      <c r="AR477" s="91">
        <v>335.47</v>
      </c>
      <c r="AS477" s="91">
        <f t="shared" si="171"/>
        <v>9</v>
      </c>
      <c r="AT477" s="95" t="s">
        <v>216</v>
      </c>
      <c r="AU477" s="91">
        <f>AR477*0.08</f>
        <v>26.8376</v>
      </c>
      <c r="AV477" s="91">
        <v>7</v>
      </c>
      <c r="AW477" s="91">
        <v>7</v>
      </c>
      <c r="AX477" s="91">
        <v>1</v>
      </c>
      <c r="AY477" s="91">
        <v>0.08</v>
      </c>
      <c r="AZ477" s="91">
        <f t="shared" si="172"/>
        <v>-6</v>
      </c>
      <c r="BA477" s="95" t="s">
        <v>217</v>
      </c>
      <c r="BB477" s="91">
        <f>AY477*0.05</f>
        <v>0.004</v>
      </c>
      <c r="BC477" s="91">
        <v>10</v>
      </c>
      <c r="BD477" s="91">
        <v>12</v>
      </c>
      <c r="BE477" s="91">
        <v>5</v>
      </c>
      <c r="BF477" s="91">
        <v>106.68</v>
      </c>
      <c r="BG477" s="91">
        <f t="shared" si="173"/>
        <v>-5</v>
      </c>
      <c r="BH477" s="95" t="s">
        <v>217</v>
      </c>
      <c r="BI477" s="91">
        <f>BF477*0.04</f>
        <v>4.2672</v>
      </c>
      <c r="BJ477" s="91">
        <f>BG477*1</f>
        <v>-5</v>
      </c>
      <c r="BK477" s="101">
        <f t="shared" si="174"/>
        <v>183</v>
      </c>
      <c r="BL477" s="91">
        <f>BJ477</f>
        <v>-5</v>
      </c>
    </row>
    <row r="478" s="159" customFormat="1" customHeight="1" spans="1:64">
      <c r="A478" s="91">
        <v>13178</v>
      </c>
      <c r="B478" s="91" t="s">
        <v>877</v>
      </c>
      <c r="C478" s="91">
        <v>343</v>
      </c>
      <c r="D478" s="91" t="s">
        <v>399</v>
      </c>
      <c r="E478" s="91" t="s">
        <v>634</v>
      </c>
      <c r="F478" s="91">
        <v>25</v>
      </c>
      <c r="G478" s="91">
        <v>30</v>
      </c>
      <c r="H478" s="91">
        <v>13</v>
      </c>
      <c r="I478" s="91">
        <v>310.64</v>
      </c>
      <c r="J478" s="91">
        <f t="shared" si="166"/>
        <v>-12</v>
      </c>
      <c r="K478" s="95" t="s">
        <v>217</v>
      </c>
      <c r="L478" s="91">
        <f>I478*0.04</f>
        <v>12.4256</v>
      </c>
      <c r="M478" s="91">
        <v>22</v>
      </c>
      <c r="N478" s="91">
        <v>26</v>
      </c>
      <c r="O478" s="91">
        <v>2</v>
      </c>
      <c r="P478" s="91">
        <v>70.88</v>
      </c>
      <c r="Q478" s="91">
        <f t="shared" si="167"/>
        <v>-20</v>
      </c>
      <c r="R478" s="95" t="s">
        <v>217</v>
      </c>
      <c r="S478" s="91">
        <f>P478*0.05</f>
        <v>3.544</v>
      </c>
      <c r="T478" s="91">
        <v>29</v>
      </c>
      <c r="U478" s="91">
        <v>34</v>
      </c>
      <c r="V478" s="91">
        <v>12</v>
      </c>
      <c r="W478" s="91">
        <v>1250</v>
      </c>
      <c r="X478" s="91">
        <f t="shared" si="168"/>
        <v>-17</v>
      </c>
      <c r="Y478" s="95" t="s">
        <v>217</v>
      </c>
      <c r="Z478" s="91">
        <f>W478*0.04</f>
        <v>50</v>
      </c>
      <c r="AA478" s="91">
        <v>6</v>
      </c>
      <c r="AB478" s="91">
        <v>7</v>
      </c>
      <c r="AC478" s="91">
        <v>2</v>
      </c>
      <c r="AD478" s="91">
        <v>78</v>
      </c>
      <c r="AE478" s="91">
        <f t="shared" si="169"/>
        <v>-4</v>
      </c>
      <c r="AF478" s="95" t="s">
        <v>217</v>
      </c>
      <c r="AG478" s="91">
        <f>AD478*0.05</f>
        <v>3.9</v>
      </c>
      <c r="AH478" s="91">
        <v>6</v>
      </c>
      <c r="AI478" s="91">
        <v>7</v>
      </c>
      <c r="AJ478" s="91">
        <v>0</v>
      </c>
      <c r="AK478" s="91">
        <v>0</v>
      </c>
      <c r="AL478" s="91">
        <f t="shared" si="170"/>
        <v>-6</v>
      </c>
      <c r="AM478" s="95" t="s">
        <v>217</v>
      </c>
      <c r="AN478" s="91">
        <f t="shared" si="178"/>
        <v>0</v>
      </c>
      <c r="AO478" s="91">
        <v>6</v>
      </c>
      <c r="AP478" s="91">
        <v>7</v>
      </c>
      <c r="AQ478" s="91">
        <v>3</v>
      </c>
      <c r="AR478" s="91">
        <v>53.76</v>
      </c>
      <c r="AS478" s="91">
        <f t="shared" si="171"/>
        <v>-3</v>
      </c>
      <c r="AT478" s="95" t="s">
        <v>217</v>
      </c>
      <c r="AU478" s="91">
        <f>AR478*0.05</f>
        <v>2.688</v>
      </c>
      <c r="AV478" s="91">
        <v>2</v>
      </c>
      <c r="AW478" s="91">
        <v>3</v>
      </c>
      <c r="AX478" s="91">
        <v>0</v>
      </c>
      <c r="AY478" s="91">
        <v>0</v>
      </c>
      <c r="AZ478" s="91">
        <f t="shared" si="172"/>
        <v>-2</v>
      </c>
      <c r="BA478" s="95" t="s">
        <v>217</v>
      </c>
      <c r="BB478" s="91">
        <f>AY478*0.05</f>
        <v>0</v>
      </c>
      <c r="BC478" s="91">
        <v>4</v>
      </c>
      <c r="BD478" s="91">
        <v>5</v>
      </c>
      <c r="BE478" s="91">
        <v>2</v>
      </c>
      <c r="BF478" s="91">
        <v>40.21</v>
      </c>
      <c r="BG478" s="91">
        <f t="shared" si="173"/>
        <v>-2</v>
      </c>
      <c r="BH478" s="95" t="s">
        <v>217</v>
      </c>
      <c r="BI478" s="91">
        <f>BF478*0.04</f>
        <v>1.6084</v>
      </c>
      <c r="BJ478" s="91">
        <f>BG478*1</f>
        <v>-2</v>
      </c>
      <c r="BK478" s="101">
        <f t="shared" si="174"/>
        <v>74</v>
      </c>
      <c r="BL478" s="91">
        <f>BJ478</f>
        <v>-2</v>
      </c>
    </row>
    <row r="479" s="159" customFormat="1" customHeight="1" spans="1:64">
      <c r="A479" s="91">
        <v>13183</v>
      </c>
      <c r="B479" s="91" t="s">
        <v>878</v>
      </c>
      <c r="C479" s="91">
        <v>104533</v>
      </c>
      <c r="D479" s="91" t="s">
        <v>245</v>
      </c>
      <c r="E479" s="91" t="s">
        <v>634</v>
      </c>
      <c r="F479" s="91">
        <v>11</v>
      </c>
      <c r="G479" s="91">
        <v>14</v>
      </c>
      <c r="H479" s="91">
        <v>21</v>
      </c>
      <c r="I479" s="91">
        <v>597.14</v>
      </c>
      <c r="J479" s="91">
        <f t="shared" si="166"/>
        <v>10</v>
      </c>
      <c r="K479" s="95" t="s">
        <v>216</v>
      </c>
      <c r="L479" s="91">
        <f>I479*0.06</f>
        <v>35.8284</v>
      </c>
      <c r="M479" s="91">
        <v>7</v>
      </c>
      <c r="N479" s="91">
        <v>8</v>
      </c>
      <c r="O479" s="91">
        <v>9</v>
      </c>
      <c r="P479" s="91">
        <v>262.3</v>
      </c>
      <c r="Q479" s="91">
        <f t="shared" si="167"/>
        <v>2</v>
      </c>
      <c r="R479" s="95" t="s">
        <v>216</v>
      </c>
      <c r="S479" s="91">
        <f>P479*0.07</f>
        <v>18.361</v>
      </c>
      <c r="T479" s="91">
        <v>19</v>
      </c>
      <c r="U479" s="91">
        <v>24</v>
      </c>
      <c r="V479" s="91">
        <v>4</v>
      </c>
      <c r="W479" s="91">
        <v>361.6</v>
      </c>
      <c r="X479" s="91">
        <f t="shared" si="168"/>
        <v>-15</v>
      </c>
      <c r="Y479" s="95" t="s">
        <v>217</v>
      </c>
      <c r="Z479" s="91">
        <f>W479*0.04</f>
        <v>14.464</v>
      </c>
      <c r="AA479" s="91">
        <v>5</v>
      </c>
      <c r="AB479" s="91">
        <v>7</v>
      </c>
      <c r="AC479" s="91">
        <v>0</v>
      </c>
      <c r="AD479" s="91">
        <v>0</v>
      </c>
      <c r="AE479" s="91">
        <f t="shared" si="169"/>
        <v>-5</v>
      </c>
      <c r="AF479" s="95" t="s">
        <v>217</v>
      </c>
      <c r="AG479" s="91">
        <f>AD479*0.05</f>
        <v>0</v>
      </c>
      <c r="AH479" s="91">
        <v>4</v>
      </c>
      <c r="AI479" s="91">
        <v>5</v>
      </c>
      <c r="AJ479" s="91">
        <v>0</v>
      </c>
      <c r="AK479" s="91">
        <v>0</v>
      </c>
      <c r="AL479" s="91">
        <f t="shared" si="170"/>
        <v>-4</v>
      </c>
      <c r="AM479" s="95" t="s">
        <v>217</v>
      </c>
      <c r="AN479" s="91">
        <f t="shared" si="178"/>
        <v>0</v>
      </c>
      <c r="AO479" s="91">
        <v>5</v>
      </c>
      <c r="AP479" s="91">
        <v>6</v>
      </c>
      <c r="AQ479" s="91">
        <v>4</v>
      </c>
      <c r="AR479" s="91">
        <v>73</v>
      </c>
      <c r="AS479" s="91">
        <f t="shared" si="171"/>
        <v>-1</v>
      </c>
      <c r="AT479" s="95" t="s">
        <v>217</v>
      </c>
      <c r="AU479" s="91">
        <f>AR479*0.05</f>
        <v>3.65</v>
      </c>
      <c r="AV479" s="91">
        <v>1</v>
      </c>
      <c r="AW479" s="91">
        <v>1</v>
      </c>
      <c r="AX479" s="91">
        <v>0</v>
      </c>
      <c r="AY479" s="91">
        <v>0</v>
      </c>
      <c r="AZ479" s="91">
        <f t="shared" si="172"/>
        <v>-1</v>
      </c>
      <c r="BA479" s="95" t="s">
        <v>217</v>
      </c>
      <c r="BB479" s="91">
        <f>AY479*0.05</f>
        <v>0</v>
      </c>
      <c r="BC479" s="91">
        <v>2</v>
      </c>
      <c r="BD479" s="91">
        <v>3</v>
      </c>
      <c r="BE479" s="91">
        <v>5</v>
      </c>
      <c r="BF479" s="91">
        <v>154.4</v>
      </c>
      <c r="BG479" s="91">
        <f t="shared" si="173"/>
        <v>3</v>
      </c>
      <c r="BH479" s="95" t="s">
        <v>216</v>
      </c>
      <c r="BI479" s="91">
        <f>BF479*0.06</f>
        <v>9.264</v>
      </c>
      <c r="BJ479" s="91"/>
      <c r="BK479" s="101">
        <f t="shared" si="174"/>
        <v>82</v>
      </c>
      <c r="BL479" s="91"/>
    </row>
    <row r="480" s="159" customFormat="1" customHeight="1" spans="1:64">
      <c r="A480" s="91">
        <v>13188</v>
      </c>
      <c r="B480" s="91" t="s">
        <v>879</v>
      </c>
      <c r="C480" s="91">
        <v>307</v>
      </c>
      <c r="D480" s="91" t="s">
        <v>250</v>
      </c>
      <c r="E480" s="91" t="s">
        <v>880</v>
      </c>
      <c r="F480" s="91"/>
      <c r="G480" s="91"/>
      <c r="H480" s="91">
        <v>1</v>
      </c>
      <c r="I480" s="91">
        <v>32</v>
      </c>
      <c r="J480" s="91">
        <f t="shared" si="166"/>
        <v>1</v>
      </c>
      <c r="K480" s="95" t="s">
        <v>227</v>
      </c>
      <c r="L480" s="91">
        <f>I480*0.04</f>
        <v>1.28</v>
      </c>
      <c r="M480" s="91"/>
      <c r="N480" s="91"/>
      <c r="O480" s="91">
        <v>4</v>
      </c>
      <c r="P480" s="91">
        <v>89</v>
      </c>
      <c r="Q480" s="91">
        <f t="shared" si="167"/>
        <v>4</v>
      </c>
      <c r="R480" s="95" t="s">
        <v>227</v>
      </c>
      <c r="S480" s="91">
        <f>P480*0.05</f>
        <v>4.45</v>
      </c>
      <c r="T480" s="91"/>
      <c r="U480" s="91"/>
      <c r="V480" s="91">
        <v>5</v>
      </c>
      <c r="W480" s="91">
        <v>477.09</v>
      </c>
      <c r="X480" s="91">
        <f t="shared" si="168"/>
        <v>5</v>
      </c>
      <c r="Y480" s="95" t="s">
        <v>227</v>
      </c>
      <c r="Z480" s="91">
        <f>W480*0.04</f>
        <v>19.0836</v>
      </c>
      <c r="AA480" s="91"/>
      <c r="AB480" s="91"/>
      <c r="AC480" s="91">
        <v>0</v>
      </c>
      <c r="AD480" s="91">
        <v>0</v>
      </c>
      <c r="AE480" s="91">
        <f t="shared" si="169"/>
        <v>0</v>
      </c>
      <c r="AF480" s="95" t="s">
        <v>227</v>
      </c>
      <c r="AG480" s="91">
        <f>AD480*0.05</f>
        <v>0</v>
      </c>
      <c r="AH480" s="91"/>
      <c r="AI480" s="91"/>
      <c r="AJ480" s="91">
        <v>0</v>
      </c>
      <c r="AK480" s="91">
        <v>0</v>
      </c>
      <c r="AL480" s="91">
        <f t="shared" si="170"/>
        <v>0</v>
      </c>
      <c r="AM480" s="95" t="s">
        <v>227</v>
      </c>
      <c r="AN480" s="91">
        <f>AK480*0.05</f>
        <v>0</v>
      </c>
      <c r="AO480" s="91"/>
      <c r="AP480" s="91"/>
      <c r="AQ480" s="91">
        <v>1</v>
      </c>
      <c r="AR480" s="91">
        <v>21</v>
      </c>
      <c r="AS480" s="91">
        <f t="shared" si="171"/>
        <v>1</v>
      </c>
      <c r="AT480" s="95" t="s">
        <v>227</v>
      </c>
      <c r="AU480" s="91">
        <f>AR480*0.05</f>
        <v>1.05</v>
      </c>
      <c r="AV480" s="91"/>
      <c r="AW480" s="91"/>
      <c r="AX480" s="91">
        <v>0</v>
      </c>
      <c r="AY480" s="91">
        <v>0</v>
      </c>
      <c r="AZ480" s="91">
        <f t="shared" si="172"/>
        <v>0</v>
      </c>
      <c r="BA480" s="95" t="s">
        <v>227</v>
      </c>
      <c r="BB480" s="91">
        <f>AY480*0.05</f>
        <v>0</v>
      </c>
      <c r="BC480" s="91"/>
      <c r="BD480" s="91"/>
      <c r="BE480" s="91">
        <v>0</v>
      </c>
      <c r="BF480" s="91">
        <v>0</v>
      </c>
      <c r="BG480" s="91">
        <f t="shared" si="173"/>
        <v>0</v>
      </c>
      <c r="BH480" s="95" t="s">
        <v>227</v>
      </c>
      <c r="BI480" s="91">
        <f>BF480*0.04</f>
        <v>0</v>
      </c>
      <c r="BJ480" s="91"/>
      <c r="BK480" s="101">
        <f t="shared" si="174"/>
        <v>26</v>
      </c>
      <c r="BL480" s="91"/>
    </row>
    <row r="481" s="159" customFormat="1" customHeight="1" spans="1:64">
      <c r="A481" s="91">
        <v>13193</v>
      </c>
      <c r="B481" s="91" t="s">
        <v>881</v>
      </c>
      <c r="C481" s="91">
        <v>347</v>
      </c>
      <c r="D481" s="91" t="s">
        <v>414</v>
      </c>
      <c r="E481" s="91" t="s">
        <v>220</v>
      </c>
      <c r="F481" s="91">
        <v>17</v>
      </c>
      <c r="G481" s="91">
        <v>21</v>
      </c>
      <c r="H481" s="91">
        <v>15</v>
      </c>
      <c r="I481" s="91">
        <v>389.61</v>
      </c>
      <c r="J481" s="91">
        <f t="shared" si="166"/>
        <v>-2</v>
      </c>
      <c r="K481" s="95" t="s">
        <v>217</v>
      </c>
      <c r="L481" s="91">
        <f>I481*0.04</f>
        <v>15.5844</v>
      </c>
      <c r="M481" s="91">
        <v>13</v>
      </c>
      <c r="N481" s="91">
        <v>15</v>
      </c>
      <c r="O481" s="91">
        <v>6</v>
      </c>
      <c r="P481" s="91">
        <v>152.25</v>
      </c>
      <c r="Q481" s="91">
        <f t="shared" si="167"/>
        <v>-7</v>
      </c>
      <c r="R481" s="95" t="s">
        <v>217</v>
      </c>
      <c r="S481" s="91">
        <f>P481*0.05</f>
        <v>7.6125</v>
      </c>
      <c r="T481" s="91">
        <v>20</v>
      </c>
      <c r="U481" s="91">
        <v>22</v>
      </c>
      <c r="V481" s="91">
        <v>3</v>
      </c>
      <c r="W481" s="91">
        <v>75</v>
      </c>
      <c r="X481" s="91">
        <f t="shared" si="168"/>
        <v>-17</v>
      </c>
      <c r="Y481" s="95" t="s">
        <v>217</v>
      </c>
      <c r="Z481" s="91">
        <f>W481*0.04</f>
        <v>3</v>
      </c>
      <c r="AA481" s="91">
        <v>5</v>
      </c>
      <c r="AB481" s="91">
        <v>6</v>
      </c>
      <c r="AC481" s="91">
        <v>10</v>
      </c>
      <c r="AD481" s="91">
        <v>344</v>
      </c>
      <c r="AE481" s="91">
        <f t="shared" si="169"/>
        <v>5</v>
      </c>
      <c r="AF481" s="95" t="s">
        <v>216</v>
      </c>
      <c r="AG481" s="91">
        <f>AD481*0.08</f>
        <v>27.52</v>
      </c>
      <c r="AH481" s="91">
        <v>6</v>
      </c>
      <c r="AI481" s="91">
        <v>7</v>
      </c>
      <c r="AJ481" s="91">
        <v>0</v>
      </c>
      <c r="AK481" s="91">
        <v>0</v>
      </c>
      <c r="AL481" s="91">
        <f t="shared" si="170"/>
        <v>-6</v>
      </c>
      <c r="AM481" s="95" t="s">
        <v>217</v>
      </c>
      <c r="AN481" s="91">
        <f t="shared" ref="AN481:AN489" si="179">AK481*0.05</f>
        <v>0</v>
      </c>
      <c r="AO481" s="91">
        <v>7</v>
      </c>
      <c r="AP481" s="91">
        <v>8</v>
      </c>
      <c r="AQ481" s="91">
        <v>4</v>
      </c>
      <c r="AR481" s="91">
        <v>70.14</v>
      </c>
      <c r="AS481" s="91">
        <f t="shared" si="171"/>
        <v>-3</v>
      </c>
      <c r="AT481" s="95" t="s">
        <v>217</v>
      </c>
      <c r="AU481" s="91">
        <f>AR481*0.05</f>
        <v>3.507</v>
      </c>
      <c r="AV481" s="91">
        <v>1</v>
      </c>
      <c r="AW481" s="91">
        <v>1</v>
      </c>
      <c r="AX481" s="91">
        <v>0</v>
      </c>
      <c r="AY481" s="91">
        <v>0</v>
      </c>
      <c r="AZ481" s="91">
        <f t="shared" si="172"/>
        <v>-1</v>
      </c>
      <c r="BA481" s="95" t="s">
        <v>217</v>
      </c>
      <c r="BB481" s="91">
        <f t="shared" ref="BB481:BB488" si="180">AY481*0.05</f>
        <v>0</v>
      </c>
      <c r="BC481" s="91">
        <v>4</v>
      </c>
      <c r="BD481" s="91">
        <v>5</v>
      </c>
      <c r="BE481" s="91">
        <v>9</v>
      </c>
      <c r="BF481" s="91">
        <v>238.77</v>
      </c>
      <c r="BG481" s="91">
        <f t="shared" si="173"/>
        <v>5</v>
      </c>
      <c r="BH481" s="95" t="s">
        <v>216</v>
      </c>
      <c r="BI481" s="91">
        <f>BF481*0.06</f>
        <v>14.3262</v>
      </c>
      <c r="BJ481" s="91"/>
      <c r="BK481" s="101">
        <f t="shared" si="174"/>
        <v>72</v>
      </c>
      <c r="BL481" s="91"/>
    </row>
    <row r="482" s="159" customFormat="1" customHeight="1" spans="1:64">
      <c r="A482" s="91">
        <v>13196</v>
      </c>
      <c r="B482" s="91" t="s">
        <v>882</v>
      </c>
      <c r="C482" s="91">
        <v>104430</v>
      </c>
      <c r="D482" s="91" t="s">
        <v>530</v>
      </c>
      <c r="E482" s="91" t="s">
        <v>634</v>
      </c>
      <c r="F482" s="91">
        <v>14</v>
      </c>
      <c r="G482" s="91">
        <v>16</v>
      </c>
      <c r="H482" s="91">
        <v>22</v>
      </c>
      <c r="I482" s="91">
        <v>609.32</v>
      </c>
      <c r="J482" s="91">
        <f t="shared" si="166"/>
        <v>8</v>
      </c>
      <c r="K482" s="95" t="s">
        <v>216</v>
      </c>
      <c r="L482" s="91">
        <f>I482*0.06</f>
        <v>36.5592</v>
      </c>
      <c r="M482" s="91">
        <v>13</v>
      </c>
      <c r="N482" s="91">
        <v>16</v>
      </c>
      <c r="O482" s="91">
        <v>27</v>
      </c>
      <c r="P482" s="91">
        <v>1491</v>
      </c>
      <c r="Q482" s="91">
        <f t="shared" si="167"/>
        <v>14</v>
      </c>
      <c r="R482" s="95" t="s">
        <v>216</v>
      </c>
      <c r="S482" s="91">
        <f>P482*0.07</f>
        <v>104.37</v>
      </c>
      <c r="T482" s="91">
        <v>9</v>
      </c>
      <c r="U482" s="91">
        <v>11</v>
      </c>
      <c r="V482" s="91">
        <v>15</v>
      </c>
      <c r="W482" s="91">
        <v>1287.5</v>
      </c>
      <c r="X482" s="91">
        <f t="shared" si="168"/>
        <v>6</v>
      </c>
      <c r="Y482" s="95" t="s">
        <v>216</v>
      </c>
      <c r="Z482" s="91">
        <f>W482*0.06</f>
        <v>77.25</v>
      </c>
      <c r="AA482" s="91">
        <v>3</v>
      </c>
      <c r="AB482" s="91">
        <v>4</v>
      </c>
      <c r="AC482" s="91">
        <v>4</v>
      </c>
      <c r="AD482" s="91">
        <v>163.4</v>
      </c>
      <c r="AE482" s="91">
        <f t="shared" si="169"/>
        <v>1</v>
      </c>
      <c r="AF482" s="95" t="s">
        <v>216</v>
      </c>
      <c r="AG482" s="91">
        <f>AD482*0.08</f>
        <v>13.072</v>
      </c>
      <c r="AH482" s="91">
        <v>3</v>
      </c>
      <c r="AI482" s="91">
        <v>4</v>
      </c>
      <c r="AJ482" s="91">
        <v>0</v>
      </c>
      <c r="AK482" s="91">
        <v>0</v>
      </c>
      <c r="AL482" s="91">
        <f t="shared" si="170"/>
        <v>-3</v>
      </c>
      <c r="AM482" s="95" t="s">
        <v>217</v>
      </c>
      <c r="AN482" s="91">
        <f t="shared" si="179"/>
        <v>0</v>
      </c>
      <c r="AO482" s="91">
        <v>5</v>
      </c>
      <c r="AP482" s="91">
        <v>7</v>
      </c>
      <c r="AQ482" s="91">
        <v>9</v>
      </c>
      <c r="AR482" s="91">
        <v>163.5</v>
      </c>
      <c r="AS482" s="91">
        <f t="shared" si="171"/>
        <v>4</v>
      </c>
      <c r="AT482" s="95" t="s">
        <v>216</v>
      </c>
      <c r="AU482" s="91">
        <f>AR482*0.08</f>
        <v>13.08</v>
      </c>
      <c r="AV482" s="91">
        <v>2</v>
      </c>
      <c r="AW482" s="91">
        <v>3</v>
      </c>
      <c r="AX482" s="91">
        <v>0</v>
      </c>
      <c r="AY482" s="91">
        <v>0</v>
      </c>
      <c r="AZ482" s="91">
        <f t="shared" si="172"/>
        <v>-2</v>
      </c>
      <c r="BA482" s="95" t="s">
        <v>217</v>
      </c>
      <c r="BB482" s="91">
        <f t="shared" si="180"/>
        <v>0</v>
      </c>
      <c r="BC482" s="91">
        <v>4</v>
      </c>
      <c r="BD482" s="91">
        <v>4</v>
      </c>
      <c r="BE482" s="91">
        <v>6</v>
      </c>
      <c r="BF482" s="91">
        <v>153.21</v>
      </c>
      <c r="BG482" s="91">
        <f t="shared" si="173"/>
        <v>2</v>
      </c>
      <c r="BH482" s="95" t="s">
        <v>216</v>
      </c>
      <c r="BI482" s="91">
        <f>BF482*0.06</f>
        <v>9.1926</v>
      </c>
      <c r="BJ482" s="91"/>
      <c r="BK482" s="101">
        <f t="shared" si="174"/>
        <v>254</v>
      </c>
      <c r="BL482" s="91"/>
    </row>
    <row r="483" s="159" customFormat="1" customHeight="1" spans="1:64">
      <c r="A483" s="91">
        <v>13200</v>
      </c>
      <c r="B483" s="91" t="s">
        <v>883</v>
      </c>
      <c r="C483" s="91">
        <v>377</v>
      </c>
      <c r="D483" s="91" t="s">
        <v>433</v>
      </c>
      <c r="E483" s="91" t="s">
        <v>634</v>
      </c>
      <c r="F483" s="91">
        <v>12</v>
      </c>
      <c r="G483" s="91">
        <v>14.5</v>
      </c>
      <c r="H483" s="91">
        <v>39</v>
      </c>
      <c r="I483" s="91">
        <v>1108.86</v>
      </c>
      <c r="J483" s="91">
        <f t="shared" si="166"/>
        <v>27</v>
      </c>
      <c r="K483" s="95" t="s">
        <v>216</v>
      </c>
      <c r="L483" s="91">
        <f>I483*0.06</f>
        <v>66.5316</v>
      </c>
      <c r="M483" s="91">
        <v>10.5</v>
      </c>
      <c r="N483" s="91">
        <v>13</v>
      </c>
      <c r="O483" s="91">
        <v>14</v>
      </c>
      <c r="P483" s="91">
        <v>651</v>
      </c>
      <c r="Q483" s="91">
        <f t="shared" si="167"/>
        <v>3.5</v>
      </c>
      <c r="R483" s="95" t="s">
        <v>216</v>
      </c>
      <c r="S483" s="91">
        <f>P483*0.07</f>
        <v>45.57</v>
      </c>
      <c r="T483" s="91">
        <v>23.5</v>
      </c>
      <c r="U483" s="91">
        <v>27.5</v>
      </c>
      <c r="V483" s="91">
        <v>34</v>
      </c>
      <c r="W483" s="91">
        <v>3220.12</v>
      </c>
      <c r="X483" s="91">
        <f t="shared" si="168"/>
        <v>10.5</v>
      </c>
      <c r="Y483" s="95" t="s">
        <v>216</v>
      </c>
      <c r="Z483" s="91">
        <f>W483*0.06</f>
        <v>193.2072</v>
      </c>
      <c r="AA483" s="91">
        <v>5</v>
      </c>
      <c r="AB483" s="91">
        <v>6</v>
      </c>
      <c r="AC483" s="91">
        <v>9</v>
      </c>
      <c r="AD483" s="91">
        <v>332</v>
      </c>
      <c r="AE483" s="91">
        <f t="shared" si="169"/>
        <v>4</v>
      </c>
      <c r="AF483" s="95" t="s">
        <v>216</v>
      </c>
      <c r="AG483" s="91">
        <f>AD483*0.08</f>
        <v>26.56</v>
      </c>
      <c r="AH483" s="91">
        <v>4</v>
      </c>
      <c r="AI483" s="91">
        <v>4.5</v>
      </c>
      <c r="AJ483" s="91">
        <v>0</v>
      </c>
      <c r="AK483" s="91">
        <v>0</v>
      </c>
      <c r="AL483" s="91">
        <f t="shared" si="170"/>
        <v>-4</v>
      </c>
      <c r="AM483" s="95" t="s">
        <v>217</v>
      </c>
      <c r="AN483" s="91">
        <f t="shared" si="179"/>
        <v>0</v>
      </c>
      <c r="AO483" s="91">
        <v>4.5</v>
      </c>
      <c r="AP483" s="91">
        <v>5.5</v>
      </c>
      <c r="AQ483" s="91">
        <v>15</v>
      </c>
      <c r="AR483" s="91">
        <v>302.5</v>
      </c>
      <c r="AS483" s="91">
        <f t="shared" si="171"/>
        <v>10.5</v>
      </c>
      <c r="AT483" s="95" t="s">
        <v>216</v>
      </c>
      <c r="AU483" s="91">
        <f>AR483*0.08</f>
        <v>24.2</v>
      </c>
      <c r="AV483" s="91">
        <v>1.5</v>
      </c>
      <c r="AW483" s="91">
        <v>1.5</v>
      </c>
      <c r="AX483" s="91">
        <v>0</v>
      </c>
      <c r="AY483" s="91">
        <v>0</v>
      </c>
      <c r="AZ483" s="91">
        <f t="shared" si="172"/>
        <v>-1.5</v>
      </c>
      <c r="BA483" s="95" t="s">
        <v>217</v>
      </c>
      <c r="BB483" s="91">
        <f t="shared" si="180"/>
        <v>0</v>
      </c>
      <c r="BC483" s="91">
        <v>3</v>
      </c>
      <c r="BD483" s="91">
        <v>3.5</v>
      </c>
      <c r="BE483" s="91">
        <v>5</v>
      </c>
      <c r="BF483" s="91">
        <v>153.3</v>
      </c>
      <c r="BG483" s="91">
        <f t="shared" si="173"/>
        <v>2</v>
      </c>
      <c r="BH483" s="95" t="s">
        <v>216</v>
      </c>
      <c r="BI483" s="91">
        <f>BF483*0.06</f>
        <v>9.198</v>
      </c>
      <c r="BJ483" s="91"/>
      <c r="BK483" s="101">
        <f t="shared" si="174"/>
        <v>365</v>
      </c>
      <c r="BL483" s="91"/>
    </row>
    <row r="484" s="159" customFormat="1" customHeight="1" spans="1:64">
      <c r="A484" s="91">
        <v>13201</v>
      </c>
      <c r="B484" s="91" t="s">
        <v>884</v>
      </c>
      <c r="C484" s="91">
        <v>747</v>
      </c>
      <c r="D484" s="91" t="s">
        <v>505</v>
      </c>
      <c r="E484" s="91" t="s">
        <v>634</v>
      </c>
      <c r="F484" s="91">
        <v>18</v>
      </c>
      <c r="G484" s="91">
        <v>22</v>
      </c>
      <c r="H484" s="91">
        <v>17</v>
      </c>
      <c r="I484" s="91">
        <v>438.4</v>
      </c>
      <c r="J484" s="91">
        <f t="shared" si="166"/>
        <v>-1</v>
      </c>
      <c r="K484" s="95" t="s">
        <v>217</v>
      </c>
      <c r="L484" s="91">
        <f>I484*0.04</f>
        <v>17.536</v>
      </c>
      <c r="M484" s="91">
        <v>14</v>
      </c>
      <c r="N484" s="91">
        <v>16</v>
      </c>
      <c r="O484" s="91">
        <v>7</v>
      </c>
      <c r="P484" s="91">
        <v>159</v>
      </c>
      <c r="Q484" s="91">
        <f t="shared" si="167"/>
        <v>-7</v>
      </c>
      <c r="R484" s="95" t="s">
        <v>217</v>
      </c>
      <c r="S484" s="91">
        <f>P484*0.05</f>
        <v>7.95</v>
      </c>
      <c r="T484" s="91">
        <v>20</v>
      </c>
      <c r="U484" s="91">
        <v>24</v>
      </c>
      <c r="V484" s="91">
        <v>8</v>
      </c>
      <c r="W484" s="91">
        <v>692.48</v>
      </c>
      <c r="X484" s="91">
        <f t="shared" si="168"/>
        <v>-12</v>
      </c>
      <c r="Y484" s="95" t="s">
        <v>217</v>
      </c>
      <c r="Z484" s="91">
        <f>W484*0.04</f>
        <v>27.6992</v>
      </c>
      <c r="AA484" s="91">
        <v>7</v>
      </c>
      <c r="AB484" s="91">
        <v>9</v>
      </c>
      <c r="AC484" s="91">
        <v>2</v>
      </c>
      <c r="AD484" s="91">
        <v>78</v>
      </c>
      <c r="AE484" s="91">
        <f t="shared" si="169"/>
        <v>-5</v>
      </c>
      <c r="AF484" s="95" t="s">
        <v>217</v>
      </c>
      <c r="AG484" s="91">
        <f>AD484*0.05</f>
        <v>3.9</v>
      </c>
      <c r="AH484" s="91">
        <v>7</v>
      </c>
      <c r="AI484" s="91">
        <v>9</v>
      </c>
      <c r="AJ484" s="91">
        <v>2</v>
      </c>
      <c r="AK484" s="91">
        <v>41.86</v>
      </c>
      <c r="AL484" s="91">
        <f t="shared" si="170"/>
        <v>-5</v>
      </c>
      <c r="AM484" s="95" t="s">
        <v>217</v>
      </c>
      <c r="AN484" s="91">
        <f t="shared" si="179"/>
        <v>2.093</v>
      </c>
      <c r="AO484" s="91">
        <v>6</v>
      </c>
      <c r="AP484" s="91">
        <v>7</v>
      </c>
      <c r="AQ484" s="91">
        <v>0</v>
      </c>
      <c r="AR484" s="91">
        <v>0</v>
      </c>
      <c r="AS484" s="91">
        <f t="shared" si="171"/>
        <v>-6</v>
      </c>
      <c r="AT484" s="95" t="s">
        <v>217</v>
      </c>
      <c r="AU484" s="91">
        <f>AR484*0.05</f>
        <v>0</v>
      </c>
      <c r="AV484" s="91">
        <v>3</v>
      </c>
      <c r="AW484" s="91">
        <v>4</v>
      </c>
      <c r="AX484" s="91">
        <v>0</v>
      </c>
      <c r="AY484" s="91">
        <v>0</v>
      </c>
      <c r="AZ484" s="91">
        <f t="shared" si="172"/>
        <v>-3</v>
      </c>
      <c r="BA484" s="95" t="s">
        <v>217</v>
      </c>
      <c r="BB484" s="91">
        <f t="shared" si="180"/>
        <v>0</v>
      </c>
      <c r="BC484" s="91">
        <v>5</v>
      </c>
      <c r="BD484" s="91">
        <v>6</v>
      </c>
      <c r="BE484" s="91">
        <v>2</v>
      </c>
      <c r="BF484" s="91">
        <v>49.08</v>
      </c>
      <c r="BG484" s="91">
        <f t="shared" si="173"/>
        <v>-3</v>
      </c>
      <c r="BH484" s="95" t="s">
        <v>217</v>
      </c>
      <c r="BI484" s="91">
        <f>BF484*0.04</f>
        <v>1.9632</v>
      </c>
      <c r="BJ484" s="91">
        <f>BG484*1</f>
        <v>-3</v>
      </c>
      <c r="BK484" s="101">
        <f t="shared" si="174"/>
        <v>61</v>
      </c>
      <c r="BL484" s="91">
        <f>BJ484</f>
        <v>-3</v>
      </c>
    </row>
    <row r="485" s="159" customFormat="1" customHeight="1" spans="1:64">
      <c r="A485" s="91">
        <v>13208</v>
      </c>
      <c r="B485" s="91" t="s">
        <v>885</v>
      </c>
      <c r="C485" s="91">
        <v>591</v>
      </c>
      <c r="D485" s="91" t="s">
        <v>306</v>
      </c>
      <c r="E485" s="91" t="s">
        <v>634</v>
      </c>
      <c r="F485" s="91">
        <v>33</v>
      </c>
      <c r="G485" s="91">
        <v>38</v>
      </c>
      <c r="H485" s="91">
        <v>42</v>
      </c>
      <c r="I485" s="91">
        <v>1090.18</v>
      </c>
      <c r="J485" s="91">
        <f t="shared" si="166"/>
        <v>9</v>
      </c>
      <c r="K485" s="95" t="s">
        <v>216</v>
      </c>
      <c r="L485" s="91">
        <f>I485*0.06</f>
        <v>65.4108</v>
      </c>
      <c r="M485" s="91">
        <v>18</v>
      </c>
      <c r="N485" s="91">
        <v>22</v>
      </c>
      <c r="O485" s="91">
        <v>28</v>
      </c>
      <c r="P485" s="91">
        <v>711.69</v>
      </c>
      <c r="Q485" s="91">
        <f t="shared" si="167"/>
        <v>10</v>
      </c>
      <c r="R485" s="95" t="s">
        <v>216</v>
      </c>
      <c r="S485" s="91">
        <f>P485*0.07</f>
        <v>49.8183</v>
      </c>
      <c r="T485" s="91">
        <v>27</v>
      </c>
      <c r="U485" s="91">
        <v>34</v>
      </c>
      <c r="V485" s="91">
        <v>5</v>
      </c>
      <c r="W485" s="91">
        <v>452.94</v>
      </c>
      <c r="X485" s="91">
        <f t="shared" si="168"/>
        <v>-22</v>
      </c>
      <c r="Y485" s="95" t="s">
        <v>217</v>
      </c>
      <c r="Z485" s="91">
        <f>W485*0.04</f>
        <v>18.1176</v>
      </c>
      <c r="AA485" s="91">
        <v>7</v>
      </c>
      <c r="AB485" s="91">
        <v>9</v>
      </c>
      <c r="AC485" s="91">
        <v>5</v>
      </c>
      <c r="AD485" s="91">
        <v>190.05</v>
      </c>
      <c r="AE485" s="91">
        <f t="shared" si="169"/>
        <v>-2</v>
      </c>
      <c r="AF485" s="95" t="s">
        <v>217</v>
      </c>
      <c r="AG485" s="91">
        <f>AD485*0.05</f>
        <v>9.5025</v>
      </c>
      <c r="AH485" s="91">
        <v>10</v>
      </c>
      <c r="AI485" s="91">
        <v>11</v>
      </c>
      <c r="AJ485" s="91">
        <v>0</v>
      </c>
      <c r="AK485" s="91">
        <v>0</v>
      </c>
      <c r="AL485" s="91">
        <f t="shared" si="170"/>
        <v>-10</v>
      </c>
      <c r="AM485" s="95" t="s">
        <v>217</v>
      </c>
      <c r="AN485" s="91">
        <f t="shared" si="179"/>
        <v>0</v>
      </c>
      <c r="AO485" s="91">
        <v>11</v>
      </c>
      <c r="AP485" s="91">
        <v>14</v>
      </c>
      <c r="AQ485" s="91">
        <v>7</v>
      </c>
      <c r="AR485" s="91">
        <v>126.15</v>
      </c>
      <c r="AS485" s="91">
        <f t="shared" si="171"/>
        <v>-4</v>
      </c>
      <c r="AT485" s="95" t="s">
        <v>217</v>
      </c>
      <c r="AU485" s="91">
        <f>AR485*0.05</f>
        <v>6.3075</v>
      </c>
      <c r="AV485" s="91">
        <v>3</v>
      </c>
      <c r="AW485" s="91">
        <v>4</v>
      </c>
      <c r="AX485" s="91">
        <v>0</v>
      </c>
      <c r="AY485" s="91">
        <v>0</v>
      </c>
      <c r="AZ485" s="91">
        <f t="shared" si="172"/>
        <v>-3</v>
      </c>
      <c r="BA485" s="95" t="s">
        <v>217</v>
      </c>
      <c r="BB485" s="91">
        <f t="shared" si="180"/>
        <v>0</v>
      </c>
      <c r="BC485" s="91">
        <v>6</v>
      </c>
      <c r="BD485" s="91">
        <v>6</v>
      </c>
      <c r="BE485" s="91">
        <v>3</v>
      </c>
      <c r="BF485" s="91">
        <v>96</v>
      </c>
      <c r="BG485" s="91">
        <f t="shared" si="173"/>
        <v>-3</v>
      </c>
      <c r="BH485" s="95" t="s">
        <v>217</v>
      </c>
      <c r="BI485" s="91">
        <f>BF485*0.04</f>
        <v>3.84</v>
      </c>
      <c r="BJ485" s="91">
        <f>BG485*1</f>
        <v>-3</v>
      </c>
      <c r="BK485" s="101">
        <f t="shared" si="174"/>
        <v>153</v>
      </c>
      <c r="BL485" s="91">
        <f>BJ485</f>
        <v>-3</v>
      </c>
    </row>
    <row r="486" s="159" customFormat="1" customHeight="1" spans="1:64">
      <c r="A486" s="91">
        <v>13209</v>
      </c>
      <c r="B486" s="91" t="s">
        <v>886</v>
      </c>
      <c r="C486" s="91">
        <v>712</v>
      </c>
      <c r="D486" s="91" t="s">
        <v>383</v>
      </c>
      <c r="E486" s="91" t="s">
        <v>634</v>
      </c>
      <c r="F486" s="91">
        <v>19</v>
      </c>
      <c r="G486" s="91">
        <v>24</v>
      </c>
      <c r="H486" s="91">
        <v>30</v>
      </c>
      <c r="I486" s="91">
        <v>772.09</v>
      </c>
      <c r="J486" s="91">
        <f t="shared" si="166"/>
        <v>11</v>
      </c>
      <c r="K486" s="95" t="s">
        <v>216</v>
      </c>
      <c r="L486" s="91">
        <f>I486*0.06</f>
        <v>46.3254</v>
      </c>
      <c r="M486" s="91">
        <v>11</v>
      </c>
      <c r="N486" s="91">
        <v>14</v>
      </c>
      <c r="O486" s="91">
        <v>9</v>
      </c>
      <c r="P486" s="91">
        <v>236</v>
      </c>
      <c r="Q486" s="91">
        <f t="shared" si="167"/>
        <v>-2</v>
      </c>
      <c r="R486" s="95" t="s">
        <v>217</v>
      </c>
      <c r="S486" s="91">
        <f>P486*0.05</f>
        <v>11.8</v>
      </c>
      <c r="T486" s="91">
        <v>15</v>
      </c>
      <c r="U486" s="91">
        <v>19</v>
      </c>
      <c r="V486" s="91">
        <v>9</v>
      </c>
      <c r="W486" s="91">
        <v>471.8</v>
      </c>
      <c r="X486" s="91">
        <f t="shared" si="168"/>
        <v>-6</v>
      </c>
      <c r="Y486" s="95" t="s">
        <v>217</v>
      </c>
      <c r="Z486" s="91">
        <f>W486*0.04</f>
        <v>18.872</v>
      </c>
      <c r="AA486" s="91">
        <v>4</v>
      </c>
      <c r="AB486" s="91">
        <v>4</v>
      </c>
      <c r="AC486" s="91">
        <v>3</v>
      </c>
      <c r="AD486" s="91">
        <v>121</v>
      </c>
      <c r="AE486" s="91">
        <f t="shared" si="169"/>
        <v>-1</v>
      </c>
      <c r="AF486" s="95" t="s">
        <v>217</v>
      </c>
      <c r="AG486" s="91">
        <f>AD486*0.05</f>
        <v>6.05</v>
      </c>
      <c r="AH486" s="91">
        <v>5</v>
      </c>
      <c r="AI486" s="91">
        <v>6</v>
      </c>
      <c r="AJ486" s="91">
        <v>0</v>
      </c>
      <c r="AK486" s="91">
        <v>0</v>
      </c>
      <c r="AL486" s="91">
        <f t="shared" si="170"/>
        <v>-5</v>
      </c>
      <c r="AM486" s="95" t="s">
        <v>217</v>
      </c>
      <c r="AN486" s="91">
        <f t="shared" si="179"/>
        <v>0</v>
      </c>
      <c r="AO486" s="91">
        <v>6</v>
      </c>
      <c r="AP486" s="91">
        <v>6</v>
      </c>
      <c r="AQ486" s="91">
        <v>11</v>
      </c>
      <c r="AR486" s="91">
        <v>226</v>
      </c>
      <c r="AS486" s="91">
        <f t="shared" si="171"/>
        <v>5</v>
      </c>
      <c r="AT486" s="95" t="s">
        <v>216</v>
      </c>
      <c r="AU486" s="91">
        <f>AR486*0.08</f>
        <v>18.08</v>
      </c>
      <c r="AV486" s="91">
        <v>3</v>
      </c>
      <c r="AW486" s="91">
        <v>3</v>
      </c>
      <c r="AX486" s="91">
        <v>1</v>
      </c>
      <c r="AY486" s="91">
        <v>76.64</v>
      </c>
      <c r="AZ486" s="91">
        <f t="shared" si="172"/>
        <v>-2</v>
      </c>
      <c r="BA486" s="95" t="s">
        <v>217</v>
      </c>
      <c r="BB486" s="91">
        <f t="shared" si="180"/>
        <v>3.832</v>
      </c>
      <c r="BC486" s="91">
        <v>6</v>
      </c>
      <c r="BD486" s="91">
        <v>6</v>
      </c>
      <c r="BE486" s="91">
        <v>5</v>
      </c>
      <c r="BF486" s="91">
        <v>126.47</v>
      </c>
      <c r="BG486" s="91">
        <f t="shared" si="173"/>
        <v>-1</v>
      </c>
      <c r="BH486" s="95" t="s">
        <v>217</v>
      </c>
      <c r="BI486" s="91">
        <f>BF486*0.04</f>
        <v>5.0588</v>
      </c>
      <c r="BJ486" s="91">
        <f>BG486*1</f>
        <v>-1</v>
      </c>
      <c r="BK486" s="101">
        <f t="shared" si="174"/>
        <v>110</v>
      </c>
      <c r="BL486" s="91">
        <f>BJ486</f>
        <v>-1</v>
      </c>
    </row>
    <row r="487" s="159" customFormat="1" customHeight="1" spans="1:64">
      <c r="A487" s="91">
        <v>13211</v>
      </c>
      <c r="B487" s="91" t="s">
        <v>492</v>
      </c>
      <c r="C487" s="91">
        <v>329</v>
      </c>
      <c r="D487" s="91" t="s">
        <v>431</v>
      </c>
      <c r="E487" s="91" t="s">
        <v>634</v>
      </c>
      <c r="F487" s="91">
        <v>20</v>
      </c>
      <c r="G487" s="91">
        <v>22</v>
      </c>
      <c r="H487" s="91">
        <v>17</v>
      </c>
      <c r="I487" s="91">
        <v>478.92</v>
      </c>
      <c r="J487" s="91">
        <f t="shared" si="166"/>
        <v>-3</v>
      </c>
      <c r="K487" s="95" t="s">
        <v>217</v>
      </c>
      <c r="L487" s="91">
        <f>I487*0.04</f>
        <v>19.1568</v>
      </c>
      <c r="M487" s="91">
        <v>12</v>
      </c>
      <c r="N487" s="91">
        <v>14</v>
      </c>
      <c r="O487" s="91">
        <v>8</v>
      </c>
      <c r="P487" s="91">
        <v>187.73</v>
      </c>
      <c r="Q487" s="91">
        <f t="shared" si="167"/>
        <v>-4</v>
      </c>
      <c r="R487" s="95" t="s">
        <v>217</v>
      </c>
      <c r="S487" s="91">
        <f>P487*0.05</f>
        <v>9.3865</v>
      </c>
      <c r="T487" s="91">
        <v>18</v>
      </c>
      <c r="U487" s="91">
        <v>22</v>
      </c>
      <c r="V487" s="91">
        <v>3</v>
      </c>
      <c r="W487" s="91">
        <v>464</v>
      </c>
      <c r="X487" s="91">
        <f t="shared" si="168"/>
        <v>-15</v>
      </c>
      <c r="Y487" s="95" t="s">
        <v>217</v>
      </c>
      <c r="Z487" s="91">
        <f>W487*0.04</f>
        <v>18.56</v>
      </c>
      <c r="AA487" s="91">
        <v>6</v>
      </c>
      <c r="AB487" s="91">
        <v>6</v>
      </c>
      <c r="AC487" s="91">
        <v>1</v>
      </c>
      <c r="AD487" s="91">
        <v>39</v>
      </c>
      <c r="AE487" s="91">
        <f t="shared" si="169"/>
        <v>-5</v>
      </c>
      <c r="AF487" s="95" t="s">
        <v>217</v>
      </c>
      <c r="AG487" s="91">
        <f>AD487*0.05</f>
        <v>1.95</v>
      </c>
      <c r="AH487" s="91">
        <v>6</v>
      </c>
      <c r="AI487" s="91">
        <v>7</v>
      </c>
      <c r="AJ487" s="91">
        <v>0</v>
      </c>
      <c r="AK487" s="91">
        <v>0</v>
      </c>
      <c r="AL487" s="91">
        <f t="shared" si="170"/>
        <v>-6</v>
      </c>
      <c r="AM487" s="95" t="s">
        <v>217</v>
      </c>
      <c r="AN487" s="91">
        <f t="shared" si="179"/>
        <v>0</v>
      </c>
      <c r="AO487" s="91">
        <v>8</v>
      </c>
      <c r="AP487" s="91">
        <v>9</v>
      </c>
      <c r="AQ487" s="91">
        <v>5</v>
      </c>
      <c r="AR487" s="91">
        <v>62.21</v>
      </c>
      <c r="AS487" s="91">
        <f t="shared" si="171"/>
        <v>-3</v>
      </c>
      <c r="AT487" s="95" t="s">
        <v>217</v>
      </c>
      <c r="AU487" s="91">
        <f>AR487*0.05</f>
        <v>3.1105</v>
      </c>
      <c r="AV487" s="91">
        <v>3</v>
      </c>
      <c r="AW487" s="91">
        <v>4</v>
      </c>
      <c r="AX487" s="91">
        <v>0</v>
      </c>
      <c r="AY487" s="91">
        <v>0</v>
      </c>
      <c r="AZ487" s="91">
        <f t="shared" si="172"/>
        <v>-3</v>
      </c>
      <c r="BA487" s="95" t="s">
        <v>217</v>
      </c>
      <c r="BB487" s="91">
        <f t="shared" si="180"/>
        <v>0</v>
      </c>
      <c r="BC487" s="91">
        <v>6</v>
      </c>
      <c r="BD487" s="91">
        <v>7</v>
      </c>
      <c r="BE487" s="91">
        <v>8</v>
      </c>
      <c r="BF487" s="91">
        <v>212.38</v>
      </c>
      <c r="BG487" s="91">
        <f t="shared" si="173"/>
        <v>2</v>
      </c>
      <c r="BH487" s="95" t="s">
        <v>216</v>
      </c>
      <c r="BI487" s="91">
        <f>BF487*0.06</f>
        <v>12.7428</v>
      </c>
      <c r="BJ487" s="91"/>
      <c r="BK487" s="101">
        <f t="shared" si="174"/>
        <v>65</v>
      </c>
      <c r="BL487" s="91"/>
    </row>
    <row r="488" s="159" customFormat="1" customHeight="1" spans="1:64">
      <c r="A488" s="91">
        <v>13212</v>
      </c>
      <c r="B488" s="91" t="s">
        <v>887</v>
      </c>
      <c r="C488" s="91">
        <v>587</v>
      </c>
      <c r="D488" s="91" t="s">
        <v>332</v>
      </c>
      <c r="E488" s="91" t="s">
        <v>634</v>
      </c>
      <c r="F488" s="91">
        <v>1</v>
      </c>
      <c r="G488" s="91">
        <v>1</v>
      </c>
      <c r="H488" s="91">
        <v>13</v>
      </c>
      <c r="I488" s="91">
        <v>307.97</v>
      </c>
      <c r="J488" s="91">
        <f t="shared" si="166"/>
        <v>12</v>
      </c>
      <c r="K488" s="95" t="s">
        <v>216</v>
      </c>
      <c r="L488" s="91">
        <f>I488*0.06</f>
        <v>18.4782</v>
      </c>
      <c r="M488" s="91">
        <v>1</v>
      </c>
      <c r="N488" s="91">
        <v>1</v>
      </c>
      <c r="O488" s="91">
        <v>4</v>
      </c>
      <c r="P488" s="91">
        <v>110.29</v>
      </c>
      <c r="Q488" s="91">
        <f t="shared" si="167"/>
        <v>3</v>
      </c>
      <c r="R488" s="95" t="s">
        <v>216</v>
      </c>
      <c r="S488" s="91">
        <f>P488*0.07</f>
        <v>7.7203</v>
      </c>
      <c r="T488" s="91">
        <v>1</v>
      </c>
      <c r="U488" s="91">
        <v>1</v>
      </c>
      <c r="V488" s="91">
        <v>1</v>
      </c>
      <c r="W488" s="91">
        <v>25.6</v>
      </c>
      <c r="X488" s="91">
        <f t="shared" si="168"/>
        <v>0</v>
      </c>
      <c r="Y488" s="95" t="s">
        <v>216</v>
      </c>
      <c r="Z488" s="91">
        <f>W488*0.06</f>
        <v>1.536</v>
      </c>
      <c r="AA488" s="91">
        <v>1</v>
      </c>
      <c r="AB488" s="91">
        <v>1</v>
      </c>
      <c r="AC488" s="91">
        <v>0</v>
      </c>
      <c r="AD488" s="91">
        <v>0</v>
      </c>
      <c r="AE488" s="91">
        <f t="shared" si="169"/>
        <v>-1</v>
      </c>
      <c r="AF488" s="95" t="s">
        <v>217</v>
      </c>
      <c r="AG488" s="91">
        <f>AD488*0.05</f>
        <v>0</v>
      </c>
      <c r="AH488" s="91">
        <v>1</v>
      </c>
      <c r="AI488" s="91">
        <v>1</v>
      </c>
      <c r="AJ488" s="91">
        <v>0</v>
      </c>
      <c r="AK488" s="91">
        <v>0</v>
      </c>
      <c r="AL488" s="91">
        <f t="shared" si="170"/>
        <v>-1</v>
      </c>
      <c r="AM488" s="95" t="s">
        <v>217</v>
      </c>
      <c r="AN488" s="91">
        <f t="shared" si="179"/>
        <v>0</v>
      </c>
      <c r="AO488" s="91">
        <v>1</v>
      </c>
      <c r="AP488" s="91">
        <v>1</v>
      </c>
      <c r="AQ488" s="91">
        <v>0</v>
      </c>
      <c r="AR488" s="91">
        <v>0</v>
      </c>
      <c r="AS488" s="91">
        <f t="shared" si="171"/>
        <v>-1</v>
      </c>
      <c r="AT488" s="95" t="s">
        <v>217</v>
      </c>
      <c r="AU488" s="91">
        <f>AR488*0.05</f>
        <v>0</v>
      </c>
      <c r="AV488" s="91">
        <v>1</v>
      </c>
      <c r="AW488" s="91">
        <v>1</v>
      </c>
      <c r="AX488" s="91">
        <v>0</v>
      </c>
      <c r="AY488" s="91">
        <v>0</v>
      </c>
      <c r="AZ488" s="91">
        <f t="shared" si="172"/>
        <v>-1</v>
      </c>
      <c r="BA488" s="95" t="s">
        <v>217</v>
      </c>
      <c r="BB488" s="91">
        <f t="shared" si="180"/>
        <v>0</v>
      </c>
      <c r="BC488" s="91">
        <v>1</v>
      </c>
      <c r="BD488" s="91">
        <v>1</v>
      </c>
      <c r="BE488" s="91">
        <v>2</v>
      </c>
      <c r="BF488" s="91">
        <v>63.8</v>
      </c>
      <c r="BG488" s="91">
        <f t="shared" si="173"/>
        <v>1</v>
      </c>
      <c r="BH488" s="95" t="s">
        <v>216</v>
      </c>
      <c r="BI488" s="91">
        <f>BF488*0.06</f>
        <v>3.828</v>
      </c>
      <c r="BJ488" s="91"/>
      <c r="BK488" s="101">
        <f t="shared" si="174"/>
        <v>32</v>
      </c>
      <c r="BL488" s="91"/>
    </row>
    <row r="489" s="159" customFormat="1" customHeight="1" spans="1:64">
      <c r="A489" s="91">
        <v>13213</v>
      </c>
      <c r="B489" s="91" t="s">
        <v>888</v>
      </c>
      <c r="C489" s="91">
        <v>721</v>
      </c>
      <c r="D489" s="91" t="s">
        <v>381</v>
      </c>
      <c r="E489" s="91" t="s">
        <v>634</v>
      </c>
      <c r="F489" s="91">
        <v>5</v>
      </c>
      <c r="G489" s="91">
        <v>7</v>
      </c>
      <c r="H489" s="91">
        <v>26</v>
      </c>
      <c r="I489" s="91">
        <v>717.17</v>
      </c>
      <c r="J489" s="91">
        <f t="shared" si="166"/>
        <v>21</v>
      </c>
      <c r="K489" s="95" t="s">
        <v>216</v>
      </c>
      <c r="L489" s="91">
        <f>I489*0.06</f>
        <v>43.0302</v>
      </c>
      <c r="M489" s="91">
        <v>3</v>
      </c>
      <c r="N489" s="91">
        <v>5</v>
      </c>
      <c r="O489" s="91">
        <v>12</v>
      </c>
      <c r="P489" s="91">
        <v>239</v>
      </c>
      <c r="Q489" s="91">
        <f t="shared" si="167"/>
        <v>9</v>
      </c>
      <c r="R489" s="95" t="s">
        <v>216</v>
      </c>
      <c r="S489" s="91">
        <f>P489*0.07</f>
        <v>16.73</v>
      </c>
      <c r="T489" s="91">
        <v>2</v>
      </c>
      <c r="U489" s="91">
        <v>4</v>
      </c>
      <c r="V489" s="91">
        <v>6</v>
      </c>
      <c r="W489" s="91">
        <v>401.73</v>
      </c>
      <c r="X489" s="91">
        <f t="shared" si="168"/>
        <v>4</v>
      </c>
      <c r="Y489" s="95" t="s">
        <v>216</v>
      </c>
      <c r="Z489" s="91">
        <f>W489*0.06</f>
        <v>24.1038</v>
      </c>
      <c r="AA489" s="91">
        <v>0</v>
      </c>
      <c r="AB489" s="91">
        <v>0</v>
      </c>
      <c r="AC489" s="91">
        <v>0</v>
      </c>
      <c r="AD489" s="91">
        <v>0</v>
      </c>
      <c r="AE489" s="91">
        <f t="shared" si="169"/>
        <v>0</v>
      </c>
      <c r="AF489" s="95" t="s">
        <v>227</v>
      </c>
      <c r="AG489" s="91">
        <f>AD489*0.05</f>
        <v>0</v>
      </c>
      <c r="AH489" s="91">
        <v>2</v>
      </c>
      <c r="AI489" s="91">
        <v>3</v>
      </c>
      <c r="AJ489" s="91">
        <v>0</v>
      </c>
      <c r="AK489" s="91">
        <v>0</v>
      </c>
      <c r="AL489" s="91">
        <f t="shared" si="170"/>
        <v>-2</v>
      </c>
      <c r="AM489" s="95" t="s">
        <v>217</v>
      </c>
      <c r="AN489" s="91">
        <f t="shared" si="179"/>
        <v>0</v>
      </c>
      <c r="AO489" s="91">
        <v>3</v>
      </c>
      <c r="AP489" s="91">
        <v>6</v>
      </c>
      <c r="AQ489" s="91">
        <v>4</v>
      </c>
      <c r="AR489" s="91">
        <v>64</v>
      </c>
      <c r="AS489" s="91">
        <f t="shared" si="171"/>
        <v>1</v>
      </c>
      <c r="AT489" s="95" t="s">
        <v>221</v>
      </c>
      <c r="AU489" s="91">
        <f>AR489*0.06</f>
        <v>3.84</v>
      </c>
      <c r="AV489" s="91">
        <v>0</v>
      </c>
      <c r="AW489" s="91">
        <v>0</v>
      </c>
      <c r="AX489" s="91">
        <v>0</v>
      </c>
      <c r="AY489" s="91">
        <v>0</v>
      </c>
      <c r="AZ489" s="91">
        <f t="shared" si="172"/>
        <v>0</v>
      </c>
      <c r="BA489" s="95" t="s">
        <v>227</v>
      </c>
      <c r="BB489" s="91">
        <f>AY489*0.05</f>
        <v>0</v>
      </c>
      <c r="BC489" s="91">
        <v>1</v>
      </c>
      <c r="BD489" s="91">
        <v>2</v>
      </c>
      <c r="BE489" s="91">
        <v>3</v>
      </c>
      <c r="BF489" s="91">
        <v>97.8</v>
      </c>
      <c r="BG489" s="91">
        <f t="shared" si="173"/>
        <v>2</v>
      </c>
      <c r="BH489" s="95" t="s">
        <v>216</v>
      </c>
      <c r="BI489" s="91">
        <f>BF489*0.06</f>
        <v>5.868</v>
      </c>
      <c r="BJ489" s="91"/>
      <c r="BK489" s="101">
        <f t="shared" si="174"/>
        <v>94</v>
      </c>
      <c r="BL489" s="91"/>
    </row>
    <row r="490" s="159" customFormat="1" customHeight="1" spans="1:64">
      <c r="A490" s="91">
        <v>13214</v>
      </c>
      <c r="B490" s="91" t="s">
        <v>889</v>
      </c>
      <c r="C490" s="91">
        <v>106568</v>
      </c>
      <c r="D490" s="91" t="s">
        <v>587</v>
      </c>
      <c r="E490" s="91" t="s">
        <v>634</v>
      </c>
      <c r="F490" s="91">
        <v>16</v>
      </c>
      <c r="G490" s="91">
        <v>19</v>
      </c>
      <c r="H490" s="91">
        <v>32</v>
      </c>
      <c r="I490" s="91">
        <v>830.75</v>
      </c>
      <c r="J490" s="91">
        <f t="shared" si="166"/>
        <v>16</v>
      </c>
      <c r="K490" s="95" t="s">
        <v>216</v>
      </c>
      <c r="L490" s="91">
        <f>I490*0.06</f>
        <v>49.845</v>
      </c>
      <c r="M490" s="91">
        <v>12</v>
      </c>
      <c r="N490" s="91">
        <v>14</v>
      </c>
      <c r="O490" s="91">
        <v>22</v>
      </c>
      <c r="P490" s="91">
        <v>925.5</v>
      </c>
      <c r="Q490" s="91">
        <f t="shared" si="167"/>
        <v>10</v>
      </c>
      <c r="R490" s="95" t="s">
        <v>216</v>
      </c>
      <c r="S490" s="91">
        <f>P490*0.07</f>
        <v>64.785</v>
      </c>
      <c r="T490" s="91">
        <v>17</v>
      </c>
      <c r="U490" s="91">
        <v>20</v>
      </c>
      <c r="V490" s="91">
        <v>20</v>
      </c>
      <c r="W490" s="91">
        <v>1988.77</v>
      </c>
      <c r="X490" s="91">
        <f t="shared" si="168"/>
        <v>3</v>
      </c>
      <c r="Y490" s="95" t="s">
        <v>216</v>
      </c>
      <c r="Z490" s="91">
        <f>W490*0.06</f>
        <v>119.3262</v>
      </c>
      <c r="AA490" s="91">
        <v>4</v>
      </c>
      <c r="AB490" s="91">
        <v>6</v>
      </c>
      <c r="AC490" s="91">
        <v>1</v>
      </c>
      <c r="AD490" s="91">
        <v>13</v>
      </c>
      <c r="AE490" s="91">
        <f t="shared" si="169"/>
        <v>-3</v>
      </c>
      <c r="AF490" s="95" t="s">
        <v>217</v>
      </c>
      <c r="AG490" s="91">
        <f>AD490*0.05</f>
        <v>0.65</v>
      </c>
      <c r="AH490" s="91">
        <v>5</v>
      </c>
      <c r="AI490" s="91">
        <v>5</v>
      </c>
      <c r="AJ490" s="91">
        <v>14</v>
      </c>
      <c r="AK490" s="91">
        <v>299</v>
      </c>
      <c r="AL490" s="91">
        <f t="shared" si="170"/>
        <v>9</v>
      </c>
      <c r="AM490" s="95" t="s">
        <v>216</v>
      </c>
      <c r="AN490" s="91">
        <f>AK490*0.07</f>
        <v>20.93</v>
      </c>
      <c r="AO490" s="91">
        <v>8</v>
      </c>
      <c r="AP490" s="91">
        <v>8</v>
      </c>
      <c r="AQ490" s="91">
        <v>7</v>
      </c>
      <c r="AR490" s="91">
        <v>135.58</v>
      </c>
      <c r="AS490" s="91">
        <f t="shared" si="171"/>
        <v>-1</v>
      </c>
      <c r="AT490" s="95" t="s">
        <v>217</v>
      </c>
      <c r="AU490" s="91">
        <f>AR490*0.05</f>
        <v>6.779</v>
      </c>
      <c r="AV490" s="91">
        <v>2</v>
      </c>
      <c r="AW490" s="91">
        <v>2</v>
      </c>
      <c r="AX490" s="91">
        <v>0</v>
      </c>
      <c r="AY490" s="91">
        <v>0</v>
      </c>
      <c r="AZ490" s="91">
        <f t="shared" si="172"/>
        <v>-2</v>
      </c>
      <c r="BA490" s="95" t="s">
        <v>217</v>
      </c>
      <c r="BB490" s="91">
        <f>AY490*0.05</f>
        <v>0</v>
      </c>
      <c r="BC490" s="91">
        <v>4</v>
      </c>
      <c r="BD490" s="91">
        <v>6</v>
      </c>
      <c r="BE490" s="91">
        <v>3</v>
      </c>
      <c r="BF490" s="91">
        <v>89.4</v>
      </c>
      <c r="BG490" s="91">
        <f t="shared" si="173"/>
        <v>-1</v>
      </c>
      <c r="BH490" s="95" t="s">
        <v>217</v>
      </c>
      <c r="BI490" s="91">
        <f>BF490*0.04</f>
        <v>3.576</v>
      </c>
      <c r="BJ490" s="91">
        <f>BG490*1</f>
        <v>-1</v>
      </c>
      <c r="BK490" s="101">
        <f t="shared" si="174"/>
        <v>266</v>
      </c>
      <c r="BL490" s="91">
        <f>BJ490</f>
        <v>-1</v>
      </c>
    </row>
    <row r="491" s="159" customFormat="1" customHeight="1" spans="1:64">
      <c r="A491" s="91">
        <v>13216</v>
      </c>
      <c r="B491" s="91" t="s">
        <v>890</v>
      </c>
      <c r="C491" s="91">
        <v>103639</v>
      </c>
      <c r="D491" s="91" t="s">
        <v>286</v>
      </c>
      <c r="E491" s="91" t="s">
        <v>634</v>
      </c>
      <c r="F491" s="91">
        <v>24</v>
      </c>
      <c r="G491" s="91">
        <v>29</v>
      </c>
      <c r="H491" s="91">
        <v>33</v>
      </c>
      <c r="I491" s="91">
        <v>868.82</v>
      </c>
      <c r="J491" s="91">
        <f t="shared" si="166"/>
        <v>9</v>
      </c>
      <c r="K491" s="95" t="s">
        <v>216</v>
      </c>
      <c r="L491" s="91">
        <f>I491*0.06</f>
        <v>52.1292</v>
      </c>
      <c r="M491" s="91">
        <v>20</v>
      </c>
      <c r="N491" s="91">
        <v>25</v>
      </c>
      <c r="O491" s="91">
        <v>35</v>
      </c>
      <c r="P491" s="91">
        <v>1394.95</v>
      </c>
      <c r="Q491" s="91">
        <f t="shared" si="167"/>
        <v>15</v>
      </c>
      <c r="R491" s="95" t="s">
        <v>216</v>
      </c>
      <c r="S491" s="91">
        <f>P491*0.07</f>
        <v>97.6465</v>
      </c>
      <c r="T491" s="91">
        <v>42</v>
      </c>
      <c r="U491" s="91">
        <v>53</v>
      </c>
      <c r="V491" s="91">
        <v>34</v>
      </c>
      <c r="W491" s="91">
        <v>2100.62</v>
      </c>
      <c r="X491" s="91">
        <f t="shared" si="168"/>
        <v>-8</v>
      </c>
      <c r="Y491" s="95" t="s">
        <v>217</v>
      </c>
      <c r="Z491" s="91">
        <f>W491*0.04</f>
        <v>84.0248</v>
      </c>
      <c r="AA491" s="91">
        <v>5</v>
      </c>
      <c r="AB491" s="91">
        <v>6</v>
      </c>
      <c r="AC491" s="91">
        <v>1</v>
      </c>
      <c r="AD491" s="91">
        <v>39</v>
      </c>
      <c r="AE491" s="91">
        <f t="shared" si="169"/>
        <v>-4</v>
      </c>
      <c r="AF491" s="95" t="s">
        <v>217</v>
      </c>
      <c r="AG491" s="91">
        <f>AD491*0.05</f>
        <v>1.95</v>
      </c>
      <c r="AH491" s="91">
        <v>7</v>
      </c>
      <c r="AI491" s="91">
        <v>8</v>
      </c>
      <c r="AJ491" s="91">
        <v>0</v>
      </c>
      <c r="AK491" s="91">
        <v>0</v>
      </c>
      <c r="AL491" s="91">
        <f t="shared" si="170"/>
        <v>-7</v>
      </c>
      <c r="AM491" s="95" t="s">
        <v>217</v>
      </c>
      <c r="AN491" s="91">
        <f t="shared" ref="AN491:AN508" si="181">AK491*0.05</f>
        <v>0</v>
      </c>
      <c r="AO491" s="91">
        <v>8</v>
      </c>
      <c r="AP491" s="91">
        <v>11</v>
      </c>
      <c r="AQ491" s="91">
        <v>7</v>
      </c>
      <c r="AR491" s="91">
        <v>128.16</v>
      </c>
      <c r="AS491" s="91">
        <f t="shared" si="171"/>
        <v>-1</v>
      </c>
      <c r="AT491" s="95" t="s">
        <v>217</v>
      </c>
      <c r="AU491" s="91">
        <f>AR491*0.05</f>
        <v>6.408</v>
      </c>
      <c r="AV491" s="91">
        <v>2</v>
      </c>
      <c r="AW491" s="91">
        <v>4</v>
      </c>
      <c r="AX491" s="91">
        <v>0</v>
      </c>
      <c r="AY491" s="91">
        <v>0</v>
      </c>
      <c r="AZ491" s="91">
        <f t="shared" si="172"/>
        <v>-2</v>
      </c>
      <c r="BA491" s="95" t="s">
        <v>217</v>
      </c>
      <c r="BB491" s="91">
        <f>AY491*0.05</f>
        <v>0</v>
      </c>
      <c r="BC491" s="91">
        <v>7</v>
      </c>
      <c r="BD491" s="91">
        <v>8</v>
      </c>
      <c r="BE491" s="91">
        <v>11</v>
      </c>
      <c r="BF491" s="91">
        <v>304.92</v>
      </c>
      <c r="BG491" s="91">
        <f t="shared" si="173"/>
        <v>4</v>
      </c>
      <c r="BH491" s="95" t="s">
        <v>216</v>
      </c>
      <c r="BI491" s="91">
        <f>BF491*0.06</f>
        <v>18.2952</v>
      </c>
      <c r="BJ491" s="91"/>
      <c r="BK491" s="101">
        <f t="shared" si="174"/>
        <v>260</v>
      </c>
      <c r="BL491" s="91"/>
    </row>
    <row r="492" s="159" customFormat="1" customHeight="1" spans="1:64">
      <c r="A492" s="91">
        <v>13217</v>
      </c>
      <c r="B492" s="91" t="s">
        <v>891</v>
      </c>
      <c r="C492" s="91">
        <v>572</v>
      </c>
      <c r="D492" s="91" t="s">
        <v>496</v>
      </c>
      <c r="E492" s="91" t="s">
        <v>634</v>
      </c>
      <c r="F492" s="91">
        <v>19</v>
      </c>
      <c r="G492" s="91">
        <v>23</v>
      </c>
      <c r="H492" s="91">
        <v>8</v>
      </c>
      <c r="I492" s="91">
        <v>232.2</v>
      </c>
      <c r="J492" s="91">
        <f t="shared" si="166"/>
        <v>-11</v>
      </c>
      <c r="K492" s="95" t="s">
        <v>217</v>
      </c>
      <c r="L492" s="91">
        <f>I492*0.04</f>
        <v>9.288</v>
      </c>
      <c r="M492" s="91">
        <v>19</v>
      </c>
      <c r="N492" s="91">
        <v>21</v>
      </c>
      <c r="O492" s="91">
        <v>8</v>
      </c>
      <c r="P492" s="91">
        <v>220.72</v>
      </c>
      <c r="Q492" s="91">
        <f t="shared" si="167"/>
        <v>-11</v>
      </c>
      <c r="R492" s="95" t="s">
        <v>217</v>
      </c>
      <c r="S492" s="91">
        <f>P492*0.05</f>
        <v>11.036</v>
      </c>
      <c r="T492" s="91">
        <v>35</v>
      </c>
      <c r="U492" s="91">
        <v>39</v>
      </c>
      <c r="V492" s="91">
        <v>12</v>
      </c>
      <c r="W492" s="91">
        <v>787.8</v>
      </c>
      <c r="X492" s="91">
        <f t="shared" si="168"/>
        <v>-23</v>
      </c>
      <c r="Y492" s="95" t="s">
        <v>217</v>
      </c>
      <c r="Z492" s="91">
        <f>W492*0.04</f>
        <v>31.512</v>
      </c>
      <c r="AA492" s="91">
        <v>7</v>
      </c>
      <c r="AB492" s="91">
        <v>8</v>
      </c>
      <c r="AC492" s="91">
        <v>7</v>
      </c>
      <c r="AD492" s="91">
        <v>173</v>
      </c>
      <c r="AE492" s="91">
        <f t="shared" si="169"/>
        <v>0</v>
      </c>
      <c r="AF492" s="95" t="s">
        <v>221</v>
      </c>
      <c r="AG492" s="91">
        <f>AD492*0.06</f>
        <v>10.38</v>
      </c>
      <c r="AH492" s="91">
        <v>7</v>
      </c>
      <c r="AI492" s="91">
        <v>11</v>
      </c>
      <c r="AJ492" s="91">
        <v>0</v>
      </c>
      <c r="AK492" s="91">
        <v>0</v>
      </c>
      <c r="AL492" s="91">
        <f t="shared" si="170"/>
        <v>-7</v>
      </c>
      <c r="AM492" s="95" t="s">
        <v>217</v>
      </c>
      <c r="AN492" s="91">
        <f t="shared" si="181"/>
        <v>0</v>
      </c>
      <c r="AO492" s="91">
        <v>10</v>
      </c>
      <c r="AP492" s="91">
        <v>10</v>
      </c>
      <c r="AQ492" s="91">
        <v>5</v>
      </c>
      <c r="AR492" s="91">
        <v>74.88</v>
      </c>
      <c r="AS492" s="91">
        <f t="shared" si="171"/>
        <v>-5</v>
      </c>
      <c r="AT492" s="95" t="s">
        <v>217</v>
      </c>
      <c r="AU492" s="91">
        <f>AR492*0.05</f>
        <v>3.744</v>
      </c>
      <c r="AV492" s="91">
        <v>2</v>
      </c>
      <c r="AW492" s="91">
        <v>5</v>
      </c>
      <c r="AX492" s="91">
        <v>0</v>
      </c>
      <c r="AY492" s="91">
        <v>0</v>
      </c>
      <c r="AZ492" s="91">
        <f t="shared" si="172"/>
        <v>-2</v>
      </c>
      <c r="BA492" s="95" t="s">
        <v>217</v>
      </c>
      <c r="BB492" s="91">
        <f>AY492*0.05</f>
        <v>0</v>
      </c>
      <c r="BC492" s="91">
        <v>8</v>
      </c>
      <c r="BD492" s="91">
        <v>9</v>
      </c>
      <c r="BE492" s="91">
        <v>4</v>
      </c>
      <c r="BF492" s="91">
        <v>121.65</v>
      </c>
      <c r="BG492" s="91">
        <f t="shared" si="173"/>
        <v>-4</v>
      </c>
      <c r="BH492" s="95" t="s">
        <v>217</v>
      </c>
      <c r="BI492" s="91">
        <f>BF492*0.04</f>
        <v>4.866</v>
      </c>
      <c r="BJ492" s="91">
        <f>BG492*1</f>
        <v>-4</v>
      </c>
      <c r="BK492" s="101">
        <f t="shared" si="174"/>
        <v>71</v>
      </c>
      <c r="BL492" s="91">
        <f>BJ492</f>
        <v>-4</v>
      </c>
    </row>
    <row r="493" s="159" customFormat="1" customHeight="1" spans="1:64">
      <c r="A493" s="91">
        <v>13218</v>
      </c>
      <c r="B493" s="91" t="s">
        <v>892</v>
      </c>
      <c r="C493" s="91">
        <v>724</v>
      </c>
      <c r="D493" s="91" t="s">
        <v>475</v>
      </c>
      <c r="E493" s="91" t="s">
        <v>634</v>
      </c>
      <c r="F493" s="91">
        <v>8</v>
      </c>
      <c r="G493" s="91">
        <v>11</v>
      </c>
      <c r="H493" s="91">
        <v>42</v>
      </c>
      <c r="I493" s="91">
        <v>1043.35</v>
      </c>
      <c r="J493" s="91">
        <f t="shared" si="166"/>
        <v>34</v>
      </c>
      <c r="K493" s="95" t="s">
        <v>216</v>
      </c>
      <c r="L493" s="91">
        <f>I493*0.06</f>
        <v>62.601</v>
      </c>
      <c r="M493" s="91">
        <v>8</v>
      </c>
      <c r="N493" s="91">
        <v>10</v>
      </c>
      <c r="O493" s="91">
        <v>9</v>
      </c>
      <c r="P493" s="91">
        <v>227</v>
      </c>
      <c r="Q493" s="91">
        <f t="shared" si="167"/>
        <v>1</v>
      </c>
      <c r="R493" s="95" t="s">
        <v>221</v>
      </c>
      <c r="S493" s="91">
        <f>P493*0.06</f>
        <v>13.62</v>
      </c>
      <c r="T493" s="91">
        <v>15</v>
      </c>
      <c r="U493" s="91">
        <v>19</v>
      </c>
      <c r="V493" s="91">
        <v>5</v>
      </c>
      <c r="W493" s="91">
        <v>296.5</v>
      </c>
      <c r="X493" s="91">
        <f t="shared" si="168"/>
        <v>-10</v>
      </c>
      <c r="Y493" s="95" t="s">
        <v>217</v>
      </c>
      <c r="Z493" s="91">
        <f>W493*0.04</f>
        <v>11.86</v>
      </c>
      <c r="AA493" s="91">
        <v>4</v>
      </c>
      <c r="AB493" s="91">
        <v>4</v>
      </c>
      <c r="AC493" s="91">
        <v>1</v>
      </c>
      <c r="AD493" s="91">
        <v>39</v>
      </c>
      <c r="AE493" s="91">
        <f t="shared" si="169"/>
        <v>-3</v>
      </c>
      <c r="AF493" s="95" t="s">
        <v>217</v>
      </c>
      <c r="AG493" s="91">
        <f>AD493*0.05</f>
        <v>1.95</v>
      </c>
      <c r="AH493" s="91">
        <v>3</v>
      </c>
      <c r="AI493" s="91">
        <v>4</v>
      </c>
      <c r="AJ493" s="91">
        <v>0</v>
      </c>
      <c r="AK493" s="91">
        <v>0</v>
      </c>
      <c r="AL493" s="91">
        <f t="shared" si="170"/>
        <v>-3</v>
      </c>
      <c r="AM493" s="95" t="s">
        <v>217</v>
      </c>
      <c r="AN493" s="91">
        <f t="shared" si="181"/>
        <v>0</v>
      </c>
      <c r="AO493" s="91">
        <v>3</v>
      </c>
      <c r="AP493" s="91">
        <v>4</v>
      </c>
      <c r="AQ493" s="91">
        <v>11</v>
      </c>
      <c r="AR493" s="91">
        <v>216.14</v>
      </c>
      <c r="AS493" s="91">
        <f t="shared" si="171"/>
        <v>8</v>
      </c>
      <c r="AT493" s="95" t="s">
        <v>216</v>
      </c>
      <c r="AU493" s="91">
        <f>AR493*0.08</f>
        <v>17.2912</v>
      </c>
      <c r="AV493" s="91">
        <v>2</v>
      </c>
      <c r="AW493" s="91">
        <v>2</v>
      </c>
      <c r="AX493" s="91">
        <v>2</v>
      </c>
      <c r="AY493" s="91">
        <v>77.41</v>
      </c>
      <c r="AZ493" s="91">
        <f t="shared" si="172"/>
        <v>0</v>
      </c>
      <c r="BA493" s="95" t="s">
        <v>216</v>
      </c>
      <c r="BB493" s="91">
        <f>AY493*0.07</f>
        <v>5.4187</v>
      </c>
      <c r="BC493" s="91">
        <v>3</v>
      </c>
      <c r="BD493" s="91">
        <v>4</v>
      </c>
      <c r="BE493" s="91">
        <v>2</v>
      </c>
      <c r="BF493" s="91">
        <v>59.6</v>
      </c>
      <c r="BG493" s="91">
        <f t="shared" si="173"/>
        <v>-1</v>
      </c>
      <c r="BH493" s="95" t="s">
        <v>217</v>
      </c>
      <c r="BI493" s="91">
        <f>BF493*0.04</f>
        <v>2.384</v>
      </c>
      <c r="BJ493" s="91">
        <f>BG493*1</f>
        <v>-1</v>
      </c>
      <c r="BK493" s="101">
        <f t="shared" si="174"/>
        <v>115</v>
      </c>
      <c r="BL493" s="91">
        <f>BJ493</f>
        <v>-1</v>
      </c>
    </row>
    <row r="494" s="159" customFormat="1" customHeight="1" spans="1:64">
      <c r="A494" s="91">
        <v>13221</v>
      </c>
      <c r="B494" s="91" t="s">
        <v>893</v>
      </c>
      <c r="C494" s="91">
        <v>709</v>
      </c>
      <c r="D494" s="91" t="s">
        <v>473</v>
      </c>
      <c r="E494" s="91" t="s">
        <v>634</v>
      </c>
      <c r="F494" s="91">
        <v>36</v>
      </c>
      <c r="G494" s="91">
        <v>44</v>
      </c>
      <c r="H494" s="91">
        <v>54</v>
      </c>
      <c r="I494" s="91">
        <v>1335.05</v>
      </c>
      <c r="J494" s="91">
        <f t="shared" si="166"/>
        <v>18</v>
      </c>
      <c r="K494" s="95" t="s">
        <v>216</v>
      </c>
      <c r="L494" s="91">
        <f>I494*0.06</f>
        <v>80.103</v>
      </c>
      <c r="M494" s="91">
        <v>30</v>
      </c>
      <c r="N494" s="91">
        <v>36</v>
      </c>
      <c r="O494" s="91">
        <v>27</v>
      </c>
      <c r="P494" s="91">
        <v>1175.78</v>
      </c>
      <c r="Q494" s="91">
        <f t="shared" si="167"/>
        <v>-3</v>
      </c>
      <c r="R494" s="95" t="s">
        <v>217</v>
      </c>
      <c r="S494" s="91">
        <f>P494*0.05</f>
        <v>58.789</v>
      </c>
      <c r="T494" s="91">
        <v>43</v>
      </c>
      <c r="U494" s="91">
        <v>53</v>
      </c>
      <c r="V494" s="91">
        <v>32</v>
      </c>
      <c r="W494" s="91">
        <v>2598.79</v>
      </c>
      <c r="X494" s="91">
        <f t="shared" si="168"/>
        <v>-11</v>
      </c>
      <c r="Y494" s="95" t="s">
        <v>217</v>
      </c>
      <c r="Z494" s="91">
        <f>W494*0.04</f>
        <v>103.9516</v>
      </c>
      <c r="AA494" s="91">
        <v>9</v>
      </c>
      <c r="AB494" s="91">
        <v>12</v>
      </c>
      <c r="AC494" s="91">
        <v>3</v>
      </c>
      <c r="AD494" s="91">
        <v>117</v>
      </c>
      <c r="AE494" s="91">
        <f t="shared" si="169"/>
        <v>-6</v>
      </c>
      <c r="AF494" s="95" t="s">
        <v>217</v>
      </c>
      <c r="AG494" s="91">
        <f>AD494*0.05</f>
        <v>5.85</v>
      </c>
      <c r="AH494" s="91">
        <v>11</v>
      </c>
      <c r="AI494" s="91">
        <v>13</v>
      </c>
      <c r="AJ494" s="91">
        <v>0</v>
      </c>
      <c r="AK494" s="91">
        <v>0</v>
      </c>
      <c r="AL494" s="91">
        <f t="shared" si="170"/>
        <v>-11</v>
      </c>
      <c r="AM494" s="95" t="s">
        <v>217</v>
      </c>
      <c r="AN494" s="91">
        <f t="shared" si="181"/>
        <v>0</v>
      </c>
      <c r="AO494" s="91">
        <v>11</v>
      </c>
      <c r="AP494" s="91">
        <v>13</v>
      </c>
      <c r="AQ494" s="91">
        <v>15</v>
      </c>
      <c r="AR494" s="91">
        <v>236.41</v>
      </c>
      <c r="AS494" s="91">
        <f t="shared" si="171"/>
        <v>4</v>
      </c>
      <c r="AT494" s="95" t="s">
        <v>216</v>
      </c>
      <c r="AU494" s="91">
        <f>AR494*0.08</f>
        <v>18.9128</v>
      </c>
      <c r="AV494" s="91">
        <v>5</v>
      </c>
      <c r="AW494" s="91">
        <v>6</v>
      </c>
      <c r="AX494" s="91">
        <v>1</v>
      </c>
      <c r="AY494" s="91">
        <v>78</v>
      </c>
      <c r="AZ494" s="91">
        <f t="shared" si="172"/>
        <v>-4</v>
      </c>
      <c r="BA494" s="95" t="s">
        <v>217</v>
      </c>
      <c r="BB494" s="91">
        <f>AY494*0.05</f>
        <v>3.9</v>
      </c>
      <c r="BC494" s="91">
        <v>9</v>
      </c>
      <c r="BD494" s="91">
        <v>9</v>
      </c>
      <c r="BE494" s="91">
        <v>16</v>
      </c>
      <c r="BF494" s="91">
        <v>410.64</v>
      </c>
      <c r="BG494" s="91">
        <f t="shared" si="173"/>
        <v>7</v>
      </c>
      <c r="BH494" s="95" t="s">
        <v>216</v>
      </c>
      <c r="BI494" s="91">
        <f>BF494*0.06</f>
        <v>24.6384</v>
      </c>
      <c r="BJ494" s="91"/>
      <c r="BK494" s="101">
        <f t="shared" si="174"/>
        <v>296</v>
      </c>
      <c r="BL494" s="91"/>
    </row>
    <row r="495" s="159" customFormat="1" customHeight="1" spans="1:64">
      <c r="A495" s="91">
        <v>13224</v>
      </c>
      <c r="B495" s="91" t="s">
        <v>894</v>
      </c>
      <c r="C495" s="91">
        <v>102935</v>
      </c>
      <c r="D495" s="91" t="s">
        <v>622</v>
      </c>
      <c r="E495" s="91" t="s">
        <v>634</v>
      </c>
      <c r="F495" s="91">
        <v>13</v>
      </c>
      <c r="G495" s="91">
        <v>16</v>
      </c>
      <c r="H495" s="91">
        <v>51</v>
      </c>
      <c r="I495" s="91">
        <v>1329.7</v>
      </c>
      <c r="J495" s="91">
        <f t="shared" si="166"/>
        <v>38</v>
      </c>
      <c r="K495" s="95" t="s">
        <v>216</v>
      </c>
      <c r="L495" s="91">
        <f>I495*0.06</f>
        <v>79.782</v>
      </c>
      <c r="M495" s="91">
        <v>12</v>
      </c>
      <c r="N495" s="91">
        <v>14</v>
      </c>
      <c r="O495" s="91">
        <v>35</v>
      </c>
      <c r="P495" s="91">
        <v>833.5</v>
      </c>
      <c r="Q495" s="91">
        <f t="shared" si="167"/>
        <v>23</v>
      </c>
      <c r="R495" s="95" t="s">
        <v>216</v>
      </c>
      <c r="S495" s="91">
        <f>P495*0.07</f>
        <v>58.345</v>
      </c>
      <c r="T495" s="91">
        <v>12</v>
      </c>
      <c r="U495" s="91">
        <v>14</v>
      </c>
      <c r="V495" s="91">
        <v>19</v>
      </c>
      <c r="W495" s="91">
        <v>1330.66</v>
      </c>
      <c r="X495" s="91">
        <f t="shared" si="168"/>
        <v>7</v>
      </c>
      <c r="Y495" s="95" t="s">
        <v>216</v>
      </c>
      <c r="Z495" s="91">
        <f>W495*0.06</f>
        <v>79.8396</v>
      </c>
      <c r="AA495" s="91">
        <v>3</v>
      </c>
      <c r="AB495" s="91">
        <v>4</v>
      </c>
      <c r="AC495" s="91">
        <v>0</v>
      </c>
      <c r="AD495" s="91">
        <v>0</v>
      </c>
      <c r="AE495" s="91">
        <f t="shared" si="169"/>
        <v>-3</v>
      </c>
      <c r="AF495" s="95" t="s">
        <v>217</v>
      </c>
      <c r="AG495" s="91">
        <f>AD495*0.05</f>
        <v>0</v>
      </c>
      <c r="AH495" s="91">
        <v>4</v>
      </c>
      <c r="AI495" s="91">
        <v>5</v>
      </c>
      <c r="AJ495" s="91">
        <v>0</v>
      </c>
      <c r="AK495" s="91">
        <v>0</v>
      </c>
      <c r="AL495" s="91">
        <f t="shared" si="170"/>
        <v>-4</v>
      </c>
      <c r="AM495" s="95" t="s">
        <v>217</v>
      </c>
      <c r="AN495" s="91">
        <f t="shared" si="181"/>
        <v>0</v>
      </c>
      <c r="AO495" s="91">
        <v>5</v>
      </c>
      <c r="AP495" s="91">
        <v>6</v>
      </c>
      <c r="AQ495" s="91">
        <v>8</v>
      </c>
      <c r="AR495" s="91">
        <v>161.75</v>
      </c>
      <c r="AS495" s="91">
        <f t="shared" si="171"/>
        <v>3</v>
      </c>
      <c r="AT495" s="95" t="s">
        <v>216</v>
      </c>
      <c r="AU495" s="91">
        <f>AR495*0.08</f>
        <v>12.94</v>
      </c>
      <c r="AV495" s="91">
        <v>2</v>
      </c>
      <c r="AW495" s="91">
        <v>3</v>
      </c>
      <c r="AX495" s="91">
        <v>0</v>
      </c>
      <c r="AY495" s="91">
        <v>0</v>
      </c>
      <c r="AZ495" s="91">
        <f t="shared" si="172"/>
        <v>-2</v>
      </c>
      <c r="BA495" s="95" t="s">
        <v>217</v>
      </c>
      <c r="BB495" s="91">
        <f>AY495*0.05</f>
        <v>0</v>
      </c>
      <c r="BC495" s="91">
        <v>4</v>
      </c>
      <c r="BD495" s="91">
        <v>5</v>
      </c>
      <c r="BE495" s="91">
        <v>6</v>
      </c>
      <c r="BF495" s="91">
        <v>176.2</v>
      </c>
      <c r="BG495" s="91">
        <f t="shared" si="173"/>
        <v>2</v>
      </c>
      <c r="BH495" s="95" t="s">
        <v>216</v>
      </c>
      <c r="BI495" s="91">
        <f>BF495*0.06</f>
        <v>10.572</v>
      </c>
      <c r="BJ495" s="91"/>
      <c r="BK495" s="101">
        <f t="shared" si="174"/>
        <v>241</v>
      </c>
      <c r="BL495" s="91"/>
    </row>
    <row r="496" s="159" customFormat="1" customHeight="1" spans="1:64">
      <c r="A496" s="91">
        <v>13225</v>
      </c>
      <c r="B496" s="91" t="s">
        <v>895</v>
      </c>
      <c r="C496" s="91">
        <v>107728</v>
      </c>
      <c r="D496" s="91" t="s">
        <v>489</v>
      </c>
      <c r="E496" s="91" t="s">
        <v>634</v>
      </c>
      <c r="F496" s="91">
        <v>10</v>
      </c>
      <c r="G496" s="91">
        <v>14</v>
      </c>
      <c r="H496" s="91">
        <v>22</v>
      </c>
      <c r="I496" s="91">
        <v>640.4</v>
      </c>
      <c r="J496" s="91">
        <f t="shared" si="166"/>
        <v>12</v>
      </c>
      <c r="K496" s="95" t="s">
        <v>216</v>
      </c>
      <c r="L496" s="91">
        <f>I496*0.06</f>
        <v>38.424</v>
      </c>
      <c r="M496" s="91">
        <v>11</v>
      </c>
      <c r="N496" s="91">
        <v>12</v>
      </c>
      <c r="O496" s="91">
        <v>16</v>
      </c>
      <c r="P496" s="91">
        <v>372</v>
      </c>
      <c r="Q496" s="91">
        <f t="shared" si="167"/>
        <v>5</v>
      </c>
      <c r="R496" s="95" t="s">
        <v>216</v>
      </c>
      <c r="S496" s="91">
        <f>P496*0.07</f>
        <v>26.04</v>
      </c>
      <c r="T496" s="91">
        <v>18</v>
      </c>
      <c r="U496" s="91">
        <v>20</v>
      </c>
      <c r="V496" s="91">
        <v>2</v>
      </c>
      <c r="W496" s="91">
        <v>119.6</v>
      </c>
      <c r="X496" s="91">
        <f t="shared" si="168"/>
        <v>-16</v>
      </c>
      <c r="Y496" s="95" t="s">
        <v>217</v>
      </c>
      <c r="Z496" s="91">
        <f>W496*0.04</f>
        <v>4.784</v>
      </c>
      <c r="AA496" s="91">
        <v>3</v>
      </c>
      <c r="AB496" s="91">
        <v>5</v>
      </c>
      <c r="AC496" s="91">
        <v>4</v>
      </c>
      <c r="AD496" s="91">
        <v>97.5</v>
      </c>
      <c r="AE496" s="91">
        <f t="shared" si="169"/>
        <v>1</v>
      </c>
      <c r="AF496" s="95" t="s">
        <v>221</v>
      </c>
      <c r="AG496" s="91">
        <f>AD496*0.06</f>
        <v>5.85</v>
      </c>
      <c r="AH496" s="91">
        <v>4</v>
      </c>
      <c r="AI496" s="91">
        <v>5</v>
      </c>
      <c r="AJ496" s="91">
        <v>0</v>
      </c>
      <c r="AK496" s="91">
        <v>0</v>
      </c>
      <c r="AL496" s="91">
        <f t="shared" si="170"/>
        <v>-4</v>
      </c>
      <c r="AM496" s="95" t="s">
        <v>217</v>
      </c>
      <c r="AN496" s="91">
        <f t="shared" si="181"/>
        <v>0</v>
      </c>
      <c r="AO496" s="91">
        <v>5</v>
      </c>
      <c r="AP496" s="91">
        <v>6</v>
      </c>
      <c r="AQ496" s="91">
        <v>2</v>
      </c>
      <c r="AR496" s="91">
        <v>42</v>
      </c>
      <c r="AS496" s="91">
        <f t="shared" si="171"/>
        <v>-3</v>
      </c>
      <c r="AT496" s="95" t="s">
        <v>217</v>
      </c>
      <c r="AU496" s="91">
        <f>AR496*0.05</f>
        <v>2.1</v>
      </c>
      <c r="AV496" s="91">
        <v>3</v>
      </c>
      <c r="AW496" s="91">
        <v>3</v>
      </c>
      <c r="AX496" s="91">
        <v>1</v>
      </c>
      <c r="AY496" s="91">
        <v>78</v>
      </c>
      <c r="AZ496" s="91">
        <f t="shared" si="172"/>
        <v>-2</v>
      </c>
      <c r="BA496" s="95" t="s">
        <v>217</v>
      </c>
      <c r="BB496" s="91">
        <f>AY496*0.05</f>
        <v>3.9</v>
      </c>
      <c r="BC496" s="91">
        <v>5</v>
      </c>
      <c r="BD496" s="91">
        <v>6</v>
      </c>
      <c r="BE496" s="91">
        <v>3</v>
      </c>
      <c r="BF496" s="91">
        <v>94.8</v>
      </c>
      <c r="BG496" s="91">
        <f t="shared" si="173"/>
        <v>-2</v>
      </c>
      <c r="BH496" s="95" t="s">
        <v>217</v>
      </c>
      <c r="BI496" s="91">
        <f>BF496*0.04</f>
        <v>3.792</v>
      </c>
      <c r="BJ496" s="91">
        <f>BG496*1</f>
        <v>-2</v>
      </c>
      <c r="BK496" s="101">
        <f t="shared" si="174"/>
        <v>85</v>
      </c>
      <c r="BL496" s="91">
        <f>BJ496</f>
        <v>-2</v>
      </c>
    </row>
    <row r="497" s="159" customFormat="1" customHeight="1" spans="1:64">
      <c r="A497" s="91">
        <v>13228</v>
      </c>
      <c r="B497" s="91" t="s">
        <v>896</v>
      </c>
      <c r="C497" s="91">
        <v>750</v>
      </c>
      <c r="D497" s="91" t="s">
        <v>238</v>
      </c>
      <c r="E497" s="91" t="s">
        <v>634</v>
      </c>
      <c r="F497" s="91">
        <v>20</v>
      </c>
      <c r="G497" s="91">
        <v>24</v>
      </c>
      <c r="H497" s="91">
        <v>17</v>
      </c>
      <c r="I497" s="91">
        <v>440.23</v>
      </c>
      <c r="J497" s="91">
        <f t="shared" si="166"/>
        <v>-3</v>
      </c>
      <c r="K497" s="95" t="s">
        <v>217</v>
      </c>
      <c r="L497" s="91">
        <f>I497*0.04</f>
        <v>17.6092</v>
      </c>
      <c r="M497" s="91">
        <v>15</v>
      </c>
      <c r="N497" s="91">
        <v>18</v>
      </c>
      <c r="O497" s="91">
        <v>27</v>
      </c>
      <c r="P497" s="91">
        <v>1560.26</v>
      </c>
      <c r="Q497" s="91">
        <f t="shared" si="167"/>
        <v>12</v>
      </c>
      <c r="R497" s="95" t="s">
        <v>216</v>
      </c>
      <c r="S497" s="91">
        <f>P497*0.07</f>
        <v>109.2182</v>
      </c>
      <c r="T497" s="91">
        <v>16</v>
      </c>
      <c r="U497" s="91">
        <v>18</v>
      </c>
      <c r="V497" s="91">
        <v>23</v>
      </c>
      <c r="W497" s="91">
        <v>1949.84</v>
      </c>
      <c r="X497" s="91">
        <f t="shared" si="168"/>
        <v>7</v>
      </c>
      <c r="Y497" s="95" t="s">
        <v>216</v>
      </c>
      <c r="Z497" s="91">
        <f>W497*0.06</f>
        <v>116.9904</v>
      </c>
      <c r="AA497" s="91">
        <v>6</v>
      </c>
      <c r="AB497" s="91">
        <v>8</v>
      </c>
      <c r="AC497" s="91">
        <v>8</v>
      </c>
      <c r="AD497" s="91">
        <v>297</v>
      </c>
      <c r="AE497" s="91">
        <f t="shared" si="169"/>
        <v>2</v>
      </c>
      <c r="AF497" s="95" t="s">
        <v>216</v>
      </c>
      <c r="AG497" s="91">
        <f>AD497*0.08</f>
        <v>23.76</v>
      </c>
      <c r="AH497" s="91">
        <v>3</v>
      </c>
      <c r="AI497" s="91">
        <v>4</v>
      </c>
      <c r="AJ497" s="91">
        <v>0</v>
      </c>
      <c r="AK497" s="91">
        <v>0</v>
      </c>
      <c r="AL497" s="91">
        <f t="shared" si="170"/>
        <v>-3</v>
      </c>
      <c r="AM497" s="95" t="s">
        <v>217</v>
      </c>
      <c r="AN497" s="91">
        <f t="shared" si="181"/>
        <v>0</v>
      </c>
      <c r="AO497" s="91">
        <v>5</v>
      </c>
      <c r="AP497" s="91">
        <v>6</v>
      </c>
      <c r="AQ497" s="91">
        <v>6</v>
      </c>
      <c r="AR497" s="91">
        <v>82.51</v>
      </c>
      <c r="AS497" s="91">
        <f t="shared" si="171"/>
        <v>1</v>
      </c>
      <c r="AT497" s="95" t="s">
        <v>216</v>
      </c>
      <c r="AU497" s="91">
        <f>AR497*0.08</f>
        <v>6.6008</v>
      </c>
      <c r="AV497" s="91">
        <v>0</v>
      </c>
      <c r="AW497" s="91">
        <v>3</v>
      </c>
      <c r="AX497" s="91">
        <v>1</v>
      </c>
      <c r="AY497" s="91">
        <v>78</v>
      </c>
      <c r="AZ497" s="91">
        <f t="shared" si="172"/>
        <v>1</v>
      </c>
      <c r="BA497" s="95" t="s">
        <v>227</v>
      </c>
      <c r="BB497" s="91">
        <f>AY497*0.05</f>
        <v>3.9</v>
      </c>
      <c r="BC497" s="91"/>
      <c r="BD497" s="91">
        <v>4</v>
      </c>
      <c r="BE497" s="91">
        <v>5</v>
      </c>
      <c r="BF497" s="91">
        <v>156</v>
      </c>
      <c r="BG497" s="91">
        <f t="shared" si="173"/>
        <v>5</v>
      </c>
      <c r="BH497" s="95" t="s">
        <v>227</v>
      </c>
      <c r="BI497" s="91">
        <f>BF497*0.04</f>
        <v>6.24</v>
      </c>
      <c r="BJ497" s="91"/>
      <c r="BK497" s="101">
        <f t="shared" si="174"/>
        <v>284</v>
      </c>
      <c r="BL497" s="91"/>
    </row>
    <row r="498" s="159" customFormat="1" customHeight="1" spans="1:64">
      <c r="A498" s="91">
        <v>13230</v>
      </c>
      <c r="B498" s="91" t="s">
        <v>897</v>
      </c>
      <c r="C498" s="91">
        <v>341</v>
      </c>
      <c r="D498" s="91" t="s">
        <v>226</v>
      </c>
      <c r="E498" s="91" t="s">
        <v>220</v>
      </c>
      <c r="F498" s="91">
        <v>15</v>
      </c>
      <c r="G498" s="91">
        <v>18</v>
      </c>
      <c r="H498" s="91">
        <v>26</v>
      </c>
      <c r="I498" s="91">
        <v>714.27</v>
      </c>
      <c r="J498" s="91">
        <f t="shared" si="166"/>
        <v>11</v>
      </c>
      <c r="K498" s="95" t="s">
        <v>216</v>
      </c>
      <c r="L498" s="91">
        <f>I498*0.06</f>
        <v>42.8562</v>
      </c>
      <c r="M498" s="91">
        <v>15</v>
      </c>
      <c r="N498" s="91">
        <v>19</v>
      </c>
      <c r="O498" s="91">
        <v>23</v>
      </c>
      <c r="P498" s="91">
        <v>824.57</v>
      </c>
      <c r="Q498" s="91">
        <f t="shared" si="167"/>
        <v>8</v>
      </c>
      <c r="R498" s="95" t="s">
        <v>216</v>
      </c>
      <c r="S498" s="91">
        <f>P498*0.07</f>
        <v>57.7199</v>
      </c>
      <c r="T498" s="91">
        <v>18</v>
      </c>
      <c r="U498" s="91">
        <v>22</v>
      </c>
      <c r="V498" s="91">
        <v>4</v>
      </c>
      <c r="W498" s="91">
        <v>471</v>
      </c>
      <c r="X498" s="91">
        <f t="shared" si="168"/>
        <v>-14</v>
      </c>
      <c r="Y498" s="95" t="s">
        <v>217</v>
      </c>
      <c r="Z498" s="91">
        <f>W498*0.04</f>
        <v>18.84</v>
      </c>
      <c r="AA498" s="91">
        <v>4</v>
      </c>
      <c r="AB498" s="91">
        <v>5</v>
      </c>
      <c r="AC498" s="91">
        <v>3</v>
      </c>
      <c r="AD498" s="91">
        <v>121</v>
      </c>
      <c r="AE498" s="91">
        <f t="shared" si="169"/>
        <v>-1</v>
      </c>
      <c r="AF498" s="95" t="s">
        <v>217</v>
      </c>
      <c r="AG498" s="91">
        <f t="shared" ref="AG498:AG508" si="182">AD498*0.05</f>
        <v>6.05</v>
      </c>
      <c r="AH498" s="91">
        <v>7</v>
      </c>
      <c r="AI498" s="91">
        <v>8</v>
      </c>
      <c r="AJ498" s="91">
        <v>0</v>
      </c>
      <c r="AK498" s="91">
        <v>0</v>
      </c>
      <c r="AL498" s="91">
        <f t="shared" si="170"/>
        <v>-7</v>
      </c>
      <c r="AM498" s="95" t="s">
        <v>217</v>
      </c>
      <c r="AN498" s="91">
        <f t="shared" si="181"/>
        <v>0</v>
      </c>
      <c r="AO498" s="91">
        <v>6</v>
      </c>
      <c r="AP498" s="91">
        <v>7</v>
      </c>
      <c r="AQ498" s="91">
        <v>9</v>
      </c>
      <c r="AR498" s="91">
        <v>165.72</v>
      </c>
      <c r="AS498" s="91">
        <f t="shared" si="171"/>
        <v>3</v>
      </c>
      <c r="AT498" s="95" t="s">
        <v>216</v>
      </c>
      <c r="AU498" s="91">
        <f>AR498*0.08</f>
        <v>13.2576</v>
      </c>
      <c r="AV498" s="91">
        <v>2</v>
      </c>
      <c r="AW498" s="91">
        <v>2</v>
      </c>
      <c r="AX498" s="91">
        <v>0</v>
      </c>
      <c r="AY498" s="91">
        <v>0</v>
      </c>
      <c r="AZ498" s="91">
        <f t="shared" si="172"/>
        <v>-2</v>
      </c>
      <c r="BA498" s="95" t="s">
        <v>217</v>
      </c>
      <c r="BB498" s="91">
        <f>AY498*0.05</f>
        <v>0</v>
      </c>
      <c r="BC498" s="91">
        <v>4</v>
      </c>
      <c r="BD498" s="91">
        <v>5</v>
      </c>
      <c r="BE498" s="91">
        <v>3</v>
      </c>
      <c r="BF498" s="91">
        <v>92.5</v>
      </c>
      <c r="BG498" s="91">
        <f t="shared" si="173"/>
        <v>-1</v>
      </c>
      <c r="BH498" s="95" t="s">
        <v>217</v>
      </c>
      <c r="BI498" s="91">
        <f>BF498*0.04</f>
        <v>3.7</v>
      </c>
      <c r="BJ498" s="91">
        <f>BG498*1</f>
        <v>-1</v>
      </c>
      <c r="BK498" s="101">
        <f t="shared" si="174"/>
        <v>142</v>
      </c>
      <c r="BL498" s="91">
        <f>BJ498</f>
        <v>-1</v>
      </c>
    </row>
    <row r="499" s="159" customFormat="1" customHeight="1" spans="1:64">
      <c r="A499" s="91">
        <v>13231</v>
      </c>
      <c r="B499" s="91" t="s">
        <v>898</v>
      </c>
      <c r="C499" s="91">
        <v>104428</v>
      </c>
      <c r="D499" s="91" t="s">
        <v>342</v>
      </c>
      <c r="E499" s="91" t="s">
        <v>634</v>
      </c>
      <c r="F499" s="91">
        <v>30</v>
      </c>
      <c r="G499" s="91">
        <v>33</v>
      </c>
      <c r="H499" s="91">
        <v>54</v>
      </c>
      <c r="I499" s="91">
        <v>1539.2</v>
      </c>
      <c r="J499" s="91">
        <f t="shared" si="166"/>
        <v>24</v>
      </c>
      <c r="K499" s="95" t="s">
        <v>216</v>
      </c>
      <c r="L499" s="91">
        <f>I499*0.06</f>
        <v>92.352</v>
      </c>
      <c r="M499" s="91">
        <v>20</v>
      </c>
      <c r="N499" s="91">
        <v>22</v>
      </c>
      <c r="O499" s="91">
        <v>38</v>
      </c>
      <c r="P499" s="91">
        <v>1183.4</v>
      </c>
      <c r="Q499" s="91">
        <f t="shared" si="167"/>
        <v>18</v>
      </c>
      <c r="R499" s="95" t="s">
        <v>216</v>
      </c>
      <c r="S499" s="91">
        <f>P499*0.07</f>
        <v>82.838</v>
      </c>
      <c r="T499" s="91">
        <v>35</v>
      </c>
      <c r="U499" s="91">
        <v>54</v>
      </c>
      <c r="V499" s="91">
        <v>21</v>
      </c>
      <c r="W499" s="91">
        <v>1431.08</v>
      </c>
      <c r="X499" s="91">
        <f t="shared" si="168"/>
        <v>-14</v>
      </c>
      <c r="Y499" s="95" t="s">
        <v>217</v>
      </c>
      <c r="Z499" s="91">
        <f>W499*0.04</f>
        <v>57.2432</v>
      </c>
      <c r="AA499" s="91">
        <v>8</v>
      </c>
      <c r="AB499" s="91">
        <v>14</v>
      </c>
      <c r="AC499" s="91">
        <v>3</v>
      </c>
      <c r="AD499" s="91">
        <v>125</v>
      </c>
      <c r="AE499" s="91">
        <f t="shared" si="169"/>
        <v>-5</v>
      </c>
      <c r="AF499" s="95" t="s">
        <v>217</v>
      </c>
      <c r="AG499" s="91">
        <f t="shared" si="182"/>
        <v>6.25</v>
      </c>
      <c r="AH499" s="91">
        <v>9</v>
      </c>
      <c r="AI499" s="91">
        <v>12</v>
      </c>
      <c r="AJ499" s="91">
        <v>1</v>
      </c>
      <c r="AK499" s="91">
        <v>29.9</v>
      </c>
      <c r="AL499" s="91">
        <f t="shared" si="170"/>
        <v>-8</v>
      </c>
      <c r="AM499" s="95" t="s">
        <v>217</v>
      </c>
      <c r="AN499" s="91">
        <f t="shared" si="181"/>
        <v>1.495</v>
      </c>
      <c r="AO499" s="91">
        <v>8</v>
      </c>
      <c r="AP499" s="91">
        <v>14</v>
      </c>
      <c r="AQ499" s="91">
        <v>9</v>
      </c>
      <c r="AR499" s="91">
        <v>169.01</v>
      </c>
      <c r="AS499" s="91">
        <f t="shared" si="171"/>
        <v>1</v>
      </c>
      <c r="AT499" s="95" t="s">
        <v>221</v>
      </c>
      <c r="AU499" s="91">
        <f>AR499*0.06</f>
        <v>10.1406</v>
      </c>
      <c r="AV499" s="91">
        <v>4</v>
      </c>
      <c r="AW499" s="91">
        <v>5</v>
      </c>
      <c r="AX499" s="91">
        <v>1</v>
      </c>
      <c r="AY499" s="91">
        <v>78</v>
      </c>
      <c r="AZ499" s="91">
        <f t="shared" si="172"/>
        <v>-3</v>
      </c>
      <c r="BA499" s="95" t="s">
        <v>217</v>
      </c>
      <c r="BB499" s="91">
        <f>AY499*0.05</f>
        <v>3.9</v>
      </c>
      <c r="BC499" s="91">
        <v>6</v>
      </c>
      <c r="BD499" s="91">
        <v>10</v>
      </c>
      <c r="BE499" s="91">
        <v>9</v>
      </c>
      <c r="BF499" s="91">
        <v>272.59</v>
      </c>
      <c r="BG499" s="91">
        <f t="shared" si="173"/>
        <v>3</v>
      </c>
      <c r="BH499" s="95" t="s">
        <v>221</v>
      </c>
      <c r="BI499" s="91">
        <f>BF499*0.05</f>
        <v>13.6295</v>
      </c>
      <c r="BJ499" s="91"/>
      <c r="BK499" s="101">
        <f t="shared" si="174"/>
        <v>268</v>
      </c>
      <c r="BL499" s="91"/>
    </row>
    <row r="500" s="159" customFormat="1" customHeight="1" spans="1:64">
      <c r="A500" s="91">
        <v>13403</v>
      </c>
      <c r="B500" s="91" t="s">
        <v>899</v>
      </c>
      <c r="C500" s="91">
        <v>513</v>
      </c>
      <c r="D500" s="91" t="s">
        <v>460</v>
      </c>
      <c r="E500" s="91" t="s">
        <v>900</v>
      </c>
      <c r="F500" s="91">
        <v>30</v>
      </c>
      <c r="G500" s="91">
        <v>37</v>
      </c>
      <c r="H500" s="91">
        <v>51</v>
      </c>
      <c r="I500" s="91">
        <v>1386.48</v>
      </c>
      <c r="J500" s="91">
        <f t="shared" si="166"/>
        <v>21</v>
      </c>
      <c r="K500" s="95" t="s">
        <v>216</v>
      </c>
      <c r="L500" s="91">
        <f>I500*0.06</f>
        <v>83.1888</v>
      </c>
      <c r="M500" s="91">
        <v>38</v>
      </c>
      <c r="N500" s="91">
        <v>46</v>
      </c>
      <c r="O500" s="91">
        <v>8</v>
      </c>
      <c r="P500" s="91">
        <v>169.5</v>
      </c>
      <c r="Q500" s="91">
        <f t="shared" si="167"/>
        <v>-30</v>
      </c>
      <c r="R500" s="95" t="s">
        <v>217</v>
      </c>
      <c r="S500" s="91">
        <f>P500*0.05</f>
        <v>8.475</v>
      </c>
      <c r="T500" s="91">
        <v>51</v>
      </c>
      <c r="U500" s="91">
        <v>61</v>
      </c>
      <c r="V500" s="91">
        <v>18</v>
      </c>
      <c r="W500" s="91">
        <v>1513.24</v>
      </c>
      <c r="X500" s="91">
        <f t="shared" si="168"/>
        <v>-33</v>
      </c>
      <c r="Y500" s="95" t="s">
        <v>217</v>
      </c>
      <c r="Z500" s="91">
        <f>W500*0.04</f>
        <v>60.5296</v>
      </c>
      <c r="AA500" s="91">
        <v>13</v>
      </c>
      <c r="AB500" s="91">
        <v>15</v>
      </c>
      <c r="AC500" s="91">
        <v>2</v>
      </c>
      <c r="AD500" s="91">
        <v>78</v>
      </c>
      <c r="AE500" s="91">
        <f t="shared" si="169"/>
        <v>-11</v>
      </c>
      <c r="AF500" s="95" t="s">
        <v>217</v>
      </c>
      <c r="AG500" s="91">
        <f t="shared" si="182"/>
        <v>3.9</v>
      </c>
      <c r="AH500" s="91">
        <v>12</v>
      </c>
      <c r="AI500" s="91">
        <v>14</v>
      </c>
      <c r="AJ500" s="91">
        <v>0</v>
      </c>
      <c r="AK500" s="91">
        <v>0</v>
      </c>
      <c r="AL500" s="91">
        <f t="shared" si="170"/>
        <v>-12</v>
      </c>
      <c r="AM500" s="95" t="s">
        <v>217</v>
      </c>
      <c r="AN500" s="91">
        <f t="shared" si="181"/>
        <v>0</v>
      </c>
      <c r="AO500" s="91">
        <v>10</v>
      </c>
      <c r="AP500" s="91">
        <v>11</v>
      </c>
      <c r="AQ500" s="91">
        <v>10</v>
      </c>
      <c r="AR500" s="91">
        <v>210</v>
      </c>
      <c r="AS500" s="91">
        <f t="shared" si="171"/>
        <v>0</v>
      </c>
      <c r="AT500" s="95" t="s">
        <v>221</v>
      </c>
      <c r="AU500" s="91">
        <f>AR500*0.06</f>
        <v>12.6</v>
      </c>
      <c r="AV500" s="91">
        <v>5</v>
      </c>
      <c r="AW500" s="91">
        <v>5</v>
      </c>
      <c r="AX500" s="91">
        <v>0</v>
      </c>
      <c r="AY500" s="91">
        <v>0</v>
      </c>
      <c r="AZ500" s="91">
        <f t="shared" si="172"/>
        <v>-5</v>
      </c>
      <c r="BA500" s="95" t="s">
        <v>217</v>
      </c>
      <c r="BB500" s="91">
        <f>AY500*0.05</f>
        <v>0</v>
      </c>
      <c r="BC500" s="91">
        <v>8</v>
      </c>
      <c r="BD500" s="91">
        <v>10</v>
      </c>
      <c r="BE500" s="91">
        <v>13</v>
      </c>
      <c r="BF500" s="91">
        <v>383.73</v>
      </c>
      <c r="BG500" s="91">
        <f t="shared" si="173"/>
        <v>5</v>
      </c>
      <c r="BH500" s="95" t="s">
        <v>216</v>
      </c>
      <c r="BI500" s="91">
        <f>BF500*0.06</f>
        <v>23.0238</v>
      </c>
      <c r="BJ500" s="91"/>
      <c r="BK500" s="101">
        <f t="shared" si="174"/>
        <v>192</v>
      </c>
      <c r="BL500" s="91"/>
    </row>
    <row r="501" s="159" customFormat="1" customHeight="1" spans="1:64">
      <c r="A501" s="91">
        <v>13405</v>
      </c>
      <c r="B501" s="91" t="s">
        <v>901</v>
      </c>
      <c r="C501" s="91">
        <v>511</v>
      </c>
      <c r="D501" s="91" t="s">
        <v>308</v>
      </c>
      <c r="E501" s="91" t="s">
        <v>902</v>
      </c>
      <c r="F501" s="91">
        <v>21</v>
      </c>
      <c r="G501" s="91">
        <v>25</v>
      </c>
      <c r="H501" s="91">
        <v>59</v>
      </c>
      <c r="I501" s="91">
        <v>1475.73</v>
      </c>
      <c r="J501" s="91">
        <f t="shared" si="166"/>
        <v>38</v>
      </c>
      <c r="K501" s="95" t="s">
        <v>216</v>
      </c>
      <c r="L501" s="91">
        <f>I501*0.06</f>
        <v>88.5438</v>
      </c>
      <c r="M501" s="91">
        <v>22</v>
      </c>
      <c r="N501" s="91">
        <v>26</v>
      </c>
      <c r="O501" s="91">
        <v>39</v>
      </c>
      <c r="P501" s="91">
        <v>879.8</v>
      </c>
      <c r="Q501" s="91">
        <f t="shared" si="167"/>
        <v>17</v>
      </c>
      <c r="R501" s="95" t="s">
        <v>216</v>
      </c>
      <c r="S501" s="91">
        <f>P501*0.07</f>
        <v>61.586</v>
      </c>
      <c r="T501" s="91">
        <v>23</v>
      </c>
      <c r="U501" s="91">
        <v>28</v>
      </c>
      <c r="V501" s="91">
        <v>14</v>
      </c>
      <c r="W501" s="91">
        <v>1021</v>
      </c>
      <c r="X501" s="91">
        <f t="shared" si="168"/>
        <v>-9</v>
      </c>
      <c r="Y501" s="95" t="s">
        <v>217</v>
      </c>
      <c r="Z501" s="91">
        <f>W501*0.04</f>
        <v>40.84</v>
      </c>
      <c r="AA501" s="91">
        <v>7</v>
      </c>
      <c r="AB501" s="91">
        <v>8</v>
      </c>
      <c r="AC501" s="91">
        <v>0</v>
      </c>
      <c r="AD501" s="91">
        <v>0</v>
      </c>
      <c r="AE501" s="91">
        <f t="shared" si="169"/>
        <v>-7</v>
      </c>
      <c r="AF501" s="95" t="s">
        <v>217</v>
      </c>
      <c r="AG501" s="91">
        <f t="shared" si="182"/>
        <v>0</v>
      </c>
      <c r="AH501" s="91">
        <v>7</v>
      </c>
      <c r="AI501" s="91">
        <v>8</v>
      </c>
      <c r="AJ501" s="91">
        <v>0</v>
      </c>
      <c r="AK501" s="91">
        <v>0</v>
      </c>
      <c r="AL501" s="91">
        <f t="shared" si="170"/>
        <v>-7</v>
      </c>
      <c r="AM501" s="95" t="s">
        <v>217</v>
      </c>
      <c r="AN501" s="91">
        <f t="shared" si="181"/>
        <v>0</v>
      </c>
      <c r="AO501" s="91">
        <v>7</v>
      </c>
      <c r="AP501" s="91">
        <v>8</v>
      </c>
      <c r="AQ501" s="91">
        <v>12</v>
      </c>
      <c r="AR501" s="91">
        <v>220.38</v>
      </c>
      <c r="AS501" s="91">
        <f t="shared" si="171"/>
        <v>5</v>
      </c>
      <c r="AT501" s="95" t="s">
        <v>216</v>
      </c>
      <c r="AU501" s="91">
        <f>AR501*0.08</f>
        <v>17.6304</v>
      </c>
      <c r="AV501" s="91">
        <v>3</v>
      </c>
      <c r="AW501" s="91">
        <v>4</v>
      </c>
      <c r="AX501" s="91">
        <v>1</v>
      </c>
      <c r="AY501" s="91">
        <v>78</v>
      </c>
      <c r="AZ501" s="91">
        <f t="shared" si="172"/>
        <v>-2</v>
      </c>
      <c r="BA501" s="95" t="s">
        <v>217</v>
      </c>
      <c r="BB501" s="91">
        <f>AY501*0.05</f>
        <v>3.9</v>
      </c>
      <c r="BC501" s="91">
        <v>6</v>
      </c>
      <c r="BD501" s="91">
        <v>6</v>
      </c>
      <c r="BE501" s="91">
        <v>22</v>
      </c>
      <c r="BF501" s="91">
        <v>632.27</v>
      </c>
      <c r="BG501" s="91">
        <f t="shared" si="173"/>
        <v>16</v>
      </c>
      <c r="BH501" s="95" t="s">
        <v>216</v>
      </c>
      <c r="BI501" s="91">
        <f>BF501*0.06</f>
        <v>37.9362</v>
      </c>
      <c r="BJ501" s="91"/>
      <c r="BK501" s="101">
        <f t="shared" si="174"/>
        <v>250</v>
      </c>
      <c r="BL501" s="91"/>
    </row>
    <row r="502" s="159" customFormat="1" customHeight="1" spans="1:64">
      <c r="A502" s="91">
        <v>13404</v>
      </c>
      <c r="B502" s="91" t="s">
        <v>903</v>
      </c>
      <c r="C502" s="91">
        <v>598</v>
      </c>
      <c r="D502" s="91" t="s">
        <v>494</v>
      </c>
      <c r="E502" s="91" t="s">
        <v>904</v>
      </c>
      <c r="F502" s="91">
        <v>13</v>
      </c>
      <c r="G502" s="91">
        <v>15</v>
      </c>
      <c r="H502" s="91">
        <v>39</v>
      </c>
      <c r="I502" s="91">
        <v>1052.5</v>
      </c>
      <c r="J502" s="91">
        <f t="shared" si="166"/>
        <v>26</v>
      </c>
      <c r="K502" s="95" t="s">
        <v>216</v>
      </c>
      <c r="L502" s="91">
        <f>I502*0.06</f>
        <v>63.15</v>
      </c>
      <c r="M502" s="91">
        <v>9</v>
      </c>
      <c r="N502" s="91">
        <v>10</v>
      </c>
      <c r="O502" s="91">
        <v>17</v>
      </c>
      <c r="P502" s="91">
        <v>459.3</v>
      </c>
      <c r="Q502" s="91">
        <f t="shared" si="167"/>
        <v>8</v>
      </c>
      <c r="R502" s="95" t="s">
        <v>216</v>
      </c>
      <c r="S502" s="91">
        <f>P502*0.07</f>
        <v>32.151</v>
      </c>
      <c r="T502" s="91">
        <v>11</v>
      </c>
      <c r="U502" s="91">
        <v>13</v>
      </c>
      <c r="V502" s="91">
        <v>14</v>
      </c>
      <c r="W502" s="91">
        <v>882.3</v>
      </c>
      <c r="X502" s="91">
        <f t="shared" si="168"/>
        <v>3</v>
      </c>
      <c r="Y502" s="95" t="s">
        <v>216</v>
      </c>
      <c r="Z502" s="91">
        <f>W502*0.06</f>
        <v>52.938</v>
      </c>
      <c r="AA502" s="91">
        <v>4</v>
      </c>
      <c r="AB502" s="91">
        <v>4</v>
      </c>
      <c r="AC502" s="91">
        <v>2</v>
      </c>
      <c r="AD502" s="91">
        <v>71</v>
      </c>
      <c r="AE502" s="91">
        <f t="shared" si="169"/>
        <v>-2</v>
      </c>
      <c r="AF502" s="95" t="s">
        <v>217</v>
      </c>
      <c r="AG502" s="91">
        <f t="shared" si="182"/>
        <v>3.55</v>
      </c>
      <c r="AH502" s="91">
        <v>4</v>
      </c>
      <c r="AI502" s="91">
        <v>5</v>
      </c>
      <c r="AJ502" s="91">
        <v>0</v>
      </c>
      <c r="AK502" s="91">
        <v>0</v>
      </c>
      <c r="AL502" s="91">
        <f t="shared" si="170"/>
        <v>-4</v>
      </c>
      <c r="AM502" s="95" t="s">
        <v>217</v>
      </c>
      <c r="AN502" s="91">
        <f t="shared" si="181"/>
        <v>0</v>
      </c>
      <c r="AO502" s="91">
        <v>4</v>
      </c>
      <c r="AP502" s="91">
        <v>4</v>
      </c>
      <c r="AQ502" s="91">
        <v>6</v>
      </c>
      <c r="AR502" s="91">
        <v>123.5</v>
      </c>
      <c r="AS502" s="91">
        <f t="shared" si="171"/>
        <v>2</v>
      </c>
      <c r="AT502" s="95" t="s">
        <v>216</v>
      </c>
      <c r="AU502" s="91">
        <f>AR502*0.08</f>
        <v>9.88</v>
      </c>
      <c r="AV502" s="91">
        <v>1</v>
      </c>
      <c r="AW502" s="91">
        <v>1</v>
      </c>
      <c r="AX502" s="91">
        <v>1</v>
      </c>
      <c r="AY502" s="91">
        <v>0.08</v>
      </c>
      <c r="AZ502" s="91">
        <f t="shared" si="172"/>
        <v>0</v>
      </c>
      <c r="BA502" s="95" t="s">
        <v>216</v>
      </c>
      <c r="BB502" s="91">
        <f>AY502*0.07</f>
        <v>0.0056</v>
      </c>
      <c r="BC502" s="91">
        <v>2</v>
      </c>
      <c r="BD502" s="91">
        <v>5</v>
      </c>
      <c r="BE502" s="91">
        <v>9</v>
      </c>
      <c r="BF502" s="91">
        <v>260.25</v>
      </c>
      <c r="BG502" s="91">
        <f t="shared" si="173"/>
        <v>7</v>
      </c>
      <c r="BH502" s="95" t="s">
        <v>216</v>
      </c>
      <c r="BI502" s="91">
        <f>BF502*0.06</f>
        <v>15.615</v>
      </c>
      <c r="BJ502" s="91"/>
      <c r="BK502" s="101">
        <f t="shared" si="174"/>
        <v>177</v>
      </c>
      <c r="BL502" s="91"/>
    </row>
    <row r="503" s="159" customFormat="1" customHeight="1" spans="1:64">
      <c r="A503" s="91">
        <v>13406</v>
      </c>
      <c r="B503" s="91" t="s">
        <v>905</v>
      </c>
      <c r="C503" s="91">
        <v>752</v>
      </c>
      <c r="D503" s="91" t="s">
        <v>517</v>
      </c>
      <c r="E503" s="91" t="s">
        <v>906</v>
      </c>
      <c r="F503" s="91">
        <v>23</v>
      </c>
      <c r="G503" s="91">
        <v>28</v>
      </c>
      <c r="H503" s="91">
        <v>17</v>
      </c>
      <c r="I503" s="91">
        <v>425.34</v>
      </c>
      <c r="J503" s="91">
        <f t="shared" si="166"/>
        <v>-6</v>
      </c>
      <c r="K503" s="95" t="s">
        <v>217</v>
      </c>
      <c r="L503" s="91">
        <f>I503*0.04</f>
        <v>17.0136</v>
      </c>
      <c r="M503" s="91">
        <v>24</v>
      </c>
      <c r="N503" s="91">
        <v>29</v>
      </c>
      <c r="O503" s="91">
        <v>17</v>
      </c>
      <c r="P503" s="91">
        <v>337.43</v>
      </c>
      <c r="Q503" s="91">
        <f t="shared" si="167"/>
        <v>-7</v>
      </c>
      <c r="R503" s="95" t="s">
        <v>217</v>
      </c>
      <c r="S503" s="91">
        <f>P503*0.05</f>
        <v>16.8715</v>
      </c>
      <c r="T503" s="91">
        <v>27</v>
      </c>
      <c r="U503" s="91">
        <v>32</v>
      </c>
      <c r="V503" s="91">
        <v>6</v>
      </c>
      <c r="W503" s="91">
        <v>513.5</v>
      </c>
      <c r="X503" s="91">
        <f t="shared" si="168"/>
        <v>-21</v>
      </c>
      <c r="Y503" s="95" t="s">
        <v>217</v>
      </c>
      <c r="Z503" s="91">
        <f>W503*0.04</f>
        <v>20.54</v>
      </c>
      <c r="AA503" s="91">
        <v>6</v>
      </c>
      <c r="AB503" s="91">
        <v>8</v>
      </c>
      <c r="AC503" s="91">
        <v>1</v>
      </c>
      <c r="AD503" s="91">
        <v>36.38</v>
      </c>
      <c r="AE503" s="91">
        <f t="shared" si="169"/>
        <v>-5</v>
      </c>
      <c r="AF503" s="95" t="s">
        <v>217</v>
      </c>
      <c r="AG503" s="91">
        <f t="shared" si="182"/>
        <v>1.819</v>
      </c>
      <c r="AH503" s="91">
        <v>8</v>
      </c>
      <c r="AI503" s="91">
        <v>9</v>
      </c>
      <c r="AJ503" s="91">
        <v>0</v>
      </c>
      <c r="AK503" s="91">
        <v>0</v>
      </c>
      <c r="AL503" s="91">
        <f t="shared" si="170"/>
        <v>-8</v>
      </c>
      <c r="AM503" s="95" t="s">
        <v>217</v>
      </c>
      <c r="AN503" s="91">
        <f t="shared" si="181"/>
        <v>0</v>
      </c>
      <c r="AO503" s="91">
        <v>9</v>
      </c>
      <c r="AP503" s="91">
        <v>11</v>
      </c>
      <c r="AQ503" s="91">
        <v>2</v>
      </c>
      <c r="AR503" s="91">
        <v>32.57</v>
      </c>
      <c r="AS503" s="91">
        <f t="shared" si="171"/>
        <v>-7</v>
      </c>
      <c r="AT503" s="95" t="s">
        <v>217</v>
      </c>
      <c r="AU503" s="91">
        <f>AR503*0.05</f>
        <v>1.6285</v>
      </c>
      <c r="AV503" s="91">
        <v>2</v>
      </c>
      <c r="AW503" s="91">
        <v>3</v>
      </c>
      <c r="AX503" s="91">
        <v>0</v>
      </c>
      <c r="AY503" s="91">
        <v>0</v>
      </c>
      <c r="AZ503" s="91">
        <f t="shared" si="172"/>
        <v>-2</v>
      </c>
      <c r="BA503" s="95" t="s">
        <v>217</v>
      </c>
      <c r="BB503" s="91">
        <f>AY503*0.05</f>
        <v>0</v>
      </c>
      <c r="BC503" s="91">
        <v>5</v>
      </c>
      <c r="BD503" s="91">
        <v>6</v>
      </c>
      <c r="BE503" s="91">
        <v>2</v>
      </c>
      <c r="BF503" s="91">
        <v>55.13</v>
      </c>
      <c r="BG503" s="91">
        <f t="shared" si="173"/>
        <v>-3</v>
      </c>
      <c r="BH503" s="95" t="s">
        <v>217</v>
      </c>
      <c r="BI503" s="91">
        <f>BF503*0.04</f>
        <v>2.2052</v>
      </c>
      <c r="BJ503" s="91">
        <f>BG503*1</f>
        <v>-3</v>
      </c>
      <c r="BK503" s="101">
        <f t="shared" si="174"/>
        <v>60</v>
      </c>
      <c r="BL503" s="91">
        <f>BJ503</f>
        <v>-3</v>
      </c>
    </row>
    <row r="504" s="159" customFormat="1" customHeight="1" spans="1:64">
      <c r="A504" s="91">
        <v>13407</v>
      </c>
      <c r="B504" s="91" t="s">
        <v>907</v>
      </c>
      <c r="C504" s="91">
        <v>116482</v>
      </c>
      <c r="D504" s="91" t="s">
        <v>299</v>
      </c>
      <c r="E504" s="91" t="s">
        <v>634</v>
      </c>
      <c r="F504" s="91">
        <v>8</v>
      </c>
      <c r="G504" s="91">
        <v>10</v>
      </c>
      <c r="H504" s="91">
        <v>16</v>
      </c>
      <c r="I504" s="91">
        <v>376.03</v>
      </c>
      <c r="J504" s="91">
        <f t="shared" si="166"/>
        <v>8</v>
      </c>
      <c r="K504" s="95" t="s">
        <v>216</v>
      </c>
      <c r="L504" s="91">
        <f>I504*0.06</f>
        <v>22.5618</v>
      </c>
      <c r="M504" s="91">
        <v>4</v>
      </c>
      <c r="N504" s="91">
        <v>5</v>
      </c>
      <c r="O504" s="91">
        <v>10</v>
      </c>
      <c r="P504" s="91">
        <v>237.22</v>
      </c>
      <c r="Q504" s="91">
        <f t="shared" si="167"/>
        <v>6</v>
      </c>
      <c r="R504" s="95" t="s">
        <v>216</v>
      </c>
      <c r="S504" s="91">
        <f>P504*0.07</f>
        <v>16.6054</v>
      </c>
      <c r="T504" s="91">
        <v>5</v>
      </c>
      <c r="U504" s="91">
        <v>6</v>
      </c>
      <c r="V504" s="91">
        <v>7</v>
      </c>
      <c r="W504" s="91">
        <v>274.3</v>
      </c>
      <c r="X504" s="91">
        <f t="shared" si="168"/>
        <v>2</v>
      </c>
      <c r="Y504" s="95" t="s">
        <v>216</v>
      </c>
      <c r="Z504" s="91">
        <f>W504*0.06</f>
        <v>16.458</v>
      </c>
      <c r="AA504" s="91">
        <v>1</v>
      </c>
      <c r="AB504" s="91">
        <v>2</v>
      </c>
      <c r="AC504" s="91">
        <v>0</v>
      </c>
      <c r="AD504" s="91">
        <v>0</v>
      </c>
      <c r="AE504" s="91">
        <f t="shared" si="169"/>
        <v>-1</v>
      </c>
      <c r="AF504" s="95" t="s">
        <v>217</v>
      </c>
      <c r="AG504" s="91">
        <f t="shared" si="182"/>
        <v>0</v>
      </c>
      <c r="AH504" s="91">
        <v>1</v>
      </c>
      <c r="AI504" s="91">
        <v>2</v>
      </c>
      <c r="AJ504" s="91">
        <v>0</v>
      </c>
      <c r="AK504" s="91">
        <v>0</v>
      </c>
      <c r="AL504" s="91">
        <f t="shared" si="170"/>
        <v>-1</v>
      </c>
      <c r="AM504" s="95" t="s">
        <v>217</v>
      </c>
      <c r="AN504" s="91">
        <f t="shared" si="181"/>
        <v>0</v>
      </c>
      <c r="AO504" s="91">
        <v>3</v>
      </c>
      <c r="AP504" s="91">
        <v>3</v>
      </c>
      <c r="AQ504" s="91">
        <v>1</v>
      </c>
      <c r="AR504" s="91">
        <v>16.38</v>
      </c>
      <c r="AS504" s="91">
        <f t="shared" si="171"/>
        <v>-2</v>
      </c>
      <c r="AT504" s="95" t="s">
        <v>217</v>
      </c>
      <c r="AU504" s="91">
        <f>AR504*0.05</f>
        <v>0.819</v>
      </c>
      <c r="AV504" s="91">
        <v>0</v>
      </c>
      <c r="AW504" s="91">
        <v>0</v>
      </c>
      <c r="AX504" s="91">
        <v>0</v>
      </c>
      <c r="AY504" s="91">
        <v>0</v>
      </c>
      <c r="AZ504" s="91">
        <f t="shared" si="172"/>
        <v>0</v>
      </c>
      <c r="BA504" s="95" t="s">
        <v>227</v>
      </c>
      <c r="BB504" s="91">
        <f>AY504*0.05</f>
        <v>0</v>
      </c>
      <c r="BC504" s="91">
        <v>1</v>
      </c>
      <c r="BD504" s="91">
        <v>2</v>
      </c>
      <c r="BE504" s="91">
        <v>5</v>
      </c>
      <c r="BF504" s="91">
        <v>139.16</v>
      </c>
      <c r="BG504" s="91">
        <f t="shared" si="173"/>
        <v>4</v>
      </c>
      <c r="BH504" s="95" t="s">
        <v>216</v>
      </c>
      <c r="BI504" s="91">
        <f>BF504*0.06</f>
        <v>8.3496</v>
      </c>
      <c r="BJ504" s="91"/>
      <c r="BK504" s="101">
        <f t="shared" si="174"/>
        <v>65</v>
      </c>
      <c r="BL504" s="91"/>
    </row>
    <row r="505" s="159" customFormat="1" customHeight="1" spans="1:64">
      <c r="A505" s="91">
        <v>13410</v>
      </c>
      <c r="B505" s="91" t="s">
        <v>908</v>
      </c>
      <c r="C505" s="91">
        <v>546</v>
      </c>
      <c r="D505" s="91" t="s">
        <v>359</v>
      </c>
      <c r="E505" s="91" t="s">
        <v>909</v>
      </c>
      <c r="F505" s="91">
        <v>27</v>
      </c>
      <c r="G505" s="91">
        <v>32</v>
      </c>
      <c r="H505" s="91">
        <v>48</v>
      </c>
      <c r="I505" s="91">
        <v>1231.72</v>
      </c>
      <c r="J505" s="91">
        <f t="shared" si="166"/>
        <v>21</v>
      </c>
      <c r="K505" s="95" t="s">
        <v>216</v>
      </c>
      <c r="L505" s="91">
        <f>I505*0.06</f>
        <v>73.9032</v>
      </c>
      <c r="M505" s="91">
        <v>16</v>
      </c>
      <c r="N505" s="91">
        <v>20</v>
      </c>
      <c r="O505" s="91">
        <v>11</v>
      </c>
      <c r="P505" s="91">
        <v>885.96</v>
      </c>
      <c r="Q505" s="91">
        <f t="shared" si="167"/>
        <v>-5</v>
      </c>
      <c r="R505" s="95" t="s">
        <v>217</v>
      </c>
      <c r="S505" s="91">
        <f>P505*0.05</f>
        <v>44.298</v>
      </c>
      <c r="T505" s="91">
        <v>22</v>
      </c>
      <c r="U505" s="91">
        <v>26</v>
      </c>
      <c r="V505" s="91">
        <v>11</v>
      </c>
      <c r="W505" s="91">
        <v>803.8</v>
      </c>
      <c r="X505" s="91">
        <f t="shared" si="168"/>
        <v>-11</v>
      </c>
      <c r="Y505" s="95" t="s">
        <v>217</v>
      </c>
      <c r="Z505" s="91">
        <f>W505*0.04</f>
        <v>32.152</v>
      </c>
      <c r="AA505" s="91">
        <v>5</v>
      </c>
      <c r="AB505" s="91">
        <v>6</v>
      </c>
      <c r="AC505" s="91">
        <v>0</v>
      </c>
      <c r="AD505" s="91">
        <v>0</v>
      </c>
      <c r="AE505" s="91">
        <f t="shared" si="169"/>
        <v>-5</v>
      </c>
      <c r="AF505" s="95" t="s">
        <v>217</v>
      </c>
      <c r="AG505" s="91">
        <f t="shared" si="182"/>
        <v>0</v>
      </c>
      <c r="AH505" s="91">
        <v>5</v>
      </c>
      <c r="AI505" s="91">
        <v>6</v>
      </c>
      <c r="AJ505" s="91">
        <v>0</v>
      </c>
      <c r="AK505" s="91">
        <v>0</v>
      </c>
      <c r="AL505" s="91">
        <f t="shared" si="170"/>
        <v>-5</v>
      </c>
      <c r="AM505" s="95" t="s">
        <v>217</v>
      </c>
      <c r="AN505" s="91">
        <f t="shared" si="181"/>
        <v>0</v>
      </c>
      <c r="AO505" s="91">
        <v>5</v>
      </c>
      <c r="AP505" s="91">
        <v>6</v>
      </c>
      <c r="AQ505" s="91">
        <v>9</v>
      </c>
      <c r="AR505" s="91">
        <v>145.81</v>
      </c>
      <c r="AS505" s="91">
        <f t="shared" si="171"/>
        <v>4</v>
      </c>
      <c r="AT505" s="95" t="s">
        <v>216</v>
      </c>
      <c r="AU505" s="91">
        <f>AR505*0.08</f>
        <v>11.6648</v>
      </c>
      <c r="AV505" s="91">
        <v>2</v>
      </c>
      <c r="AW505" s="91">
        <v>2</v>
      </c>
      <c r="AX505" s="91">
        <v>0</v>
      </c>
      <c r="AY505" s="91">
        <v>0</v>
      </c>
      <c r="AZ505" s="91">
        <f t="shared" si="172"/>
        <v>-2</v>
      </c>
      <c r="BA505" s="95" t="s">
        <v>217</v>
      </c>
      <c r="BB505" s="91">
        <f>AY505*0.05</f>
        <v>0</v>
      </c>
      <c r="BC505" s="91">
        <v>5</v>
      </c>
      <c r="BD505" s="91">
        <v>7</v>
      </c>
      <c r="BE505" s="91">
        <v>7</v>
      </c>
      <c r="BF505" s="91">
        <v>191.81</v>
      </c>
      <c r="BG505" s="91">
        <f t="shared" si="173"/>
        <v>2</v>
      </c>
      <c r="BH505" s="95" t="s">
        <v>216</v>
      </c>
      <c r="BI505" s="91">
        <f>BF505*0.06</f>
        <v>11.5086</v>
      </c>
      <c r="BJ505" s="91"/>
      <c r="BK505" s="101">
        <f t="shared" si="174"/>
        <v>174</v>
      </c>
      <c r="BL505" s="91"/>
    </row>
    <row r="506" s="159" customFormat="1" customHeight="1" spans="1:64">
      <c r="A506" s="91">
        <v>13411</v>
      </c>
      <c r="B506" s="91" t="s">
        <v>910</v>
      </c>
      <c r="C506" s="91">
        <v>752</v>
      </c>
      <c r="D506" s="91" t="s">
        <v>517</v>
      </c>
      <c r="E506" s="91" t="s">
        <v>906</v>
      </c>
      <c r="F506" s="91">
        <v>23</v>
      </c>
      <c r="G506" s="91">
        <v>28</v>
      </c>
      <c r="H506" s="91">
        <v>5</v>
      </c>
      <c r="I506" s="91">
        <v>106.55</v>
      </c>
      <c r="J506" s="91">
        <f t="shared" si="166"/>
        <v>-18</v>
      </c>
      <c r="K506" s="95" t="s">
        <v>217</v>
      </c>
      <c r="L506" s="91">
        <f>I506*0.04</f>
        <v>4.262</v>
      </c>
      <c r="M506" s="91">
        <v>23</v>
      </c>
      <c r="N506" s="91">
        <v>29</v>
      </c>
      <c r="O506" s="91">
        <v>14</v>
      </c>
      <c r="P506" s="91">
        <v>395.1</v>
      </c>
      <c r="Q506" s="91">
        <f t="shared" si="167"/>
        <v>-9</v>
      </c>
      <c r="R506" s="95" t="s">
        <v>217</v>
      </c>
      <c r="S506" s="91">
        <f>P506*0.05</f>
        <v>19.755</v>
      </c>
      <c r="T506" s="91">
        <v>27</v>
      </c>
      <c r="U506" s="91">
        <v>32</v>
      </c>
      <c r="V506" s="91">
        <v>3</v>
      </c>
      <c r="W506" s="91">
        <v>107</v>
      </c>
      <c r="X506" s="91">
        <f t="shared" si="168"/>
        <v>-24</v>
      </c>
      <c r="Y506" s="95" t="s">
        <v>217</v>
      </c>
      <c r="Z506" s="91">
        <f>W506*0.04</f>
        <v>4.28</v>
      </c>
      <c r="AA506" s="91">
        <v>6</v>
      </c>
      <c r="AB506" s="91">
        <v>7</v>
      </c>
      <c r="AC506" s="91">
        <v>0</v>
      </c>
      <c r="AD506" s="91">
        <v>0</v>
      </c>
      <c r="AE506" s="91">
        <f t="shared" si="169"/>
        <v>-6</v>
      </c>
      <c r="AF506" s="95" t="s">
        <v>217</v>
      </c>
      <c r="AG506" s="91">
        <f t="shared" si="182"/>
        <v>0</v>
      </c>
      <c r="AH506" s="91">
        <v>7</v>
      </c>
      <c r="AI506" s="91">
        <v>9</v>
      </c>
      <c r="AJ506" s="91">
        <v>0</v>
      </c>
      <c r="AK506" s="91">
        <v>0</v>
      </c>
      <c r="AL506" s="91">
        <f t="shared" si="170"/>
        <v>-7</v>
      </c>
      <c r="AM506" s="95" t="s">
        <v>217</v>
      </c>
      <c r="AN506" s="91">
        <f t="shared" si="181"/>
        <v>0</v>
      </c>
      <c r="AO506" s="91">
        <v>9</v>
      </c>
      <c r="AP506" s="91">
        <v>11</v>
      </c>
      <c r="AQ506" s="91">
        <v>3</v>
      </c>
      <c r="AR506" s="91">
        <v>45</v>
      </c>
      <c r="AS506" s="91">
        <f t="shared" si="171"/>
        <v>-6</v>
      </c>
      <c r="AT506" s="95" t="s">
        <v>217</v>
      </c>
      <c r="AU506" s="91">
        <f>AR506*0.05</f>
        <v>2.25</v>
      </c>
      <c r="AV506" s="91">
        <v>2</v>
      </c>
      <c r="AW506" s="91">
        <v>3</v>
      </c>
      <c r="AX506" s="91">
        <v>0</v>
      </c>
      <c r="AY506" s="91">
        <v>0</v>
      </c>
      <c r="AZ506" s="91">
        <f t="shared" si="172"/>
        <v>-2</v>
      </c>
      <c r="BA506" s="95" t="s">
        <v>217</v>
      </c>
      <c r="BB506" s="91">
        <f>AY506*0.05</f>
        <v>0</v>
      </c>
      <c r="BC506" s="91">
        <v>5</v>
      </c>
      <c r="BD506" s="91">
        <v>6</v>
      </c>
      <c r="BE506" s="91">
        <v>4</v>
      </c>
      <c r="BF506" s="91">
        <v>121.9</v>
      </c>
      <c r="BG506" s="91">
        <f t="shared" si="173"/>
        <v>-1</v>
      </c>
      <c r="BH506" s="95" t="s">
        <v>217</v>
      </c>
      <c r="BI506" s="91">
        <f>BF506*0.04</f>
        <v>4.876</v>
      </c>
      <c r="BJ506" s="91">
        <f>BG506*1</f>
        <v>-1</v>
      </c>
      <c r="BK506" s="101">
        <f t="shared" si="174"/>
        <v>35</v>
      </c>
      <c r="BL506" s="91">
        <f>BJ506</f>
        <v>-1</v>
      </c>
    </row>
    <row r="507" s="159" customFormat="1" customHeight="1" spans="1:64">
      <c r="A507" s="91">
        <v>13412</v>
      </c>
      <c r="B507" s="91" t="s">
        <v>911</v>
      </c>
      <c r="C507" s="91">
        <v>546</v>
      </c>
      <c r="D507" s="91" t="s">
        <v>359</v>
      </c>
      <c r="E507" s="91" t="s">
        <v>909</v>
      </c>
      <c r="F507" s="91">
        <v>28</v>
      </c>
      <c r="G507" s="91">
        <v>32</v>
      </c>
      <c r="H507" s="91">
        <v>67</v>
      </c>
      <c r="I507" s="91">
        <v>1726.57</v>
      </c>
      <c r="J507" s="91">
        <f t="shared" si="166"/>
        <v>39</v>
      </c>
      <c r="K507" s="95" t="s">
        <v>216</v>
      </c>
      <c r="L507" s="91">
        <f>I507*0.06</f>
        <v>103.5942</v>
      </c>
      <c r="M507" s="91">
        <v>16</v>
      </c>
      <c r="N507" s="91">
        <v>20</v>
      </c>
      <c r="O507" s="91">
        <v>46</v>
      </c>
      <c r="P507" s="91">
        <v>1122.34</v>
      </c>
      <c r="Q507" s="91">
        <f t="shared" si="167"/>
        <v>30</v>
      </c>
      <c r="R507" s="95" t="s">
        <v>216</v>
      </c>
      <c r="S507" s="91">
        <f>P507*0.07</f>
        <v>78.5638</v>
      </c>
      <c r="T507" s="91">
        <v>22</v>
      </c>
      <c r="U507" s="91">
        <v>27</v>
      </c>
      <c r="V507" s="91">
        <v>24</v>
      </c>
      <c r="W507" s="91">
        <v>1693.92</v>
      </c>
      <c r="X507" s="91">
        <f t="shared" si="168"/>
        <v>2</v>
      </c>
      <c r="Y507" s="95" t="s">
        <v>221</v>
      </c>
      <c r="Z507" s="91">
        <f>W507*0.05</f>
        <v>84.696</v>
      </c>
      <c r="AA507" s="91">
        <v>5</v>
      </c>
      <c r="AB507" s="91">
        <v>7</v>
      </c>
      <c r="AC507" s="91">
        <v>1</v>
      </c>
      <c r="AD507" s="91">
        <v>39</v>
      </c>
      <c r="AE507" s="91">
        <f t="shared" si="169"/>
        <v>-4</v>
      </c>
      <c r="AF507" s="95" t="s">
        <v>217</v>
      </c>
      <c r="AG507" s="91">
        <f t="shared" si="182"/>
        <v>1.95</v>
      </c>
      <c r="AH507" s="91">
        <v>6</v>
      </c>
      <c r="AI507" s="91">
        <v>7</v>
      </c>
      <c r="AJ507" s="91">
        <v>2</v>
      </c>
      <c r="AK507" s="91">
        <v>59.8</v>
      </c>
      <c r="AL507" s="91">
        <f t="shared" si="170"/>
        <v>-4</v>
      </c>
      <c r="AM507" s="95" t="s">
        <v>217</v>
      </c>
      <c r="AN507" s="91">
        <f t="shared" si="181"/>
        <v>2.99</v>
      </c>
      <c r="AO507" s="91">
        <v>6</v>
      </c>
      <c r="AP507" s="91">
        <v>6</v>
      </c>
      <c r="AQ507" s="91">
        <v>16</v>
      </c>
      <c r="AR507" s="91">
        <v>207.71</v>
      </c>
      <c r="AS507" s="91">
        <f t="shared" si="171"/>
        <v>10</v>
      </c>
      <c r="AT507" s="95" t="s">
        <v>216</v>
      </c>
      <c r="AU507" s="91">
        <f>AR507*0.08</f>
        <v>16.6168</v>
      </c>
      <c r="AV507" s="91">
        <v>2</v>
      </c>
      <c r="AW507" s="91">
        <v>3</v>
      </c>
      <c r="AX507" s="91">
        <v>0</v>
      </c>
      <c r="AY507" s="91">
        <v>0</v>
      </c>
      <c r="AZ507" s="91">
        <f t="shared" si="172"/>
        <v>-2</v>
      </c>
      <c r="BA507" s="95" t="s">
        <v>217</v>
      </c>
      <c r="BB507" s="91">
        <f>AY507*0.05</f>
        <v>0</v>
      </c>
      <c r="BC507" s="91">
        <v>6</v>
      </c>
      <c r="BD507" s="91">
        <v>8</v>
      </c>
      <c r="BE507" s="91">
        <v>15</v>
      </c>
      <c r="BF507" s="91">
        <v>423.3</v>
      </c>
      <c r="BG507" s="91">
        <f t="shared" si="173"/>
        <v>9</v>
      </c>
      <c r="BH507" s="95" t="s">
        <v>216</v>
      </c>
      <c r="BI507" s="91">
        <f>BF507*0.06</f>
        <v>25.398</v>
      </c>
      <c r="BJ507" s="91"/>
      <c r="BK507" s="101">
        <f t="shared" si="174"/>
        <v>314</v>
      </c>
      <c r="BL507" s="91"/>
    </row>
    <row r="508" s="159" customFormat="1" customHeight="1" spans="1:64">
      <c r="A508" s="91">
        <v>1000431</v>
      </c>
      <c r="B508" s="91" t="s">
        <v>912</v>
      </c>
      <c r="C508" s="91">
        <v>742</v>
      </c>
      <c r="D508" s="91" t="s">
        <v>761</v>
      </c>
      <c r="E508" s="91" t="s">
        <v>220</v>
      </c>
      <c r="F508" s="91">
        <v>10</v>
      </c>
      <c r="G508" s="91">
        <v>11</v>
      </c>
      <c r="H508" s="91">
        <v>19</v>
      </c>
      <c r="I508" s="91">
        <v>488.6</v>
      </c>
      <c r="J508" s="91">
        <f t="shared" si="166"/>
        <v>9</v>
      </c>
      <c r="K508" s="95" t="s">
        <v>216</v>
      </c>
      <c r="L508" s="91">
        <f>I508*0.06</f>
        <v>29.316</v>
      </c>
      <c r="M508" s="91">
        <v>7</v>
      </c>
      <c r="N508" s="91">
        <v>9</v>
      </c>
      <c r="O508" s="91">
        <v>7</v>
      </c>
      <c r="P508" s="91">
        <v>269.3</v>
      </c>
      <c r="Q508" s="91">
        <f t="shared" si="167"/>
        <v>0</v>
      </c>
      <c r="R508" s="95" t="s">
        <v>221</v>
      </c>
      <c r="S508" s="91">
        <f>P508*0.06</f>
        <v>16.158</v>
      </c>
      <c r="T508" s="91">
        <v>9</v>
      </c>
      <c r="U508" s="91">
        <v>12</v>
      </c>
      <c r="V508" s="91">
        <v>6</v>
      </c>
      <c r="W508" s="91">
        <v>400.5</v>
      </c>
      <c r="X508" s="91">
        <f t="shared" si="168"/>
        <v>-3</v>
      </c>
      <c r="Y508" s="95" t="s">
        <v>217</v>
      </c>
      <c r="Z508" s="91">
        <f>W508*0.04</f>
        <v>16.02</v>
      </c>
      <c r="AA508" s="91">
        <v>3</v>
      </c>
      <c r="AB508" s="91">
        <v>3</v>
      </c>
      <c r="AC508" s="91">
        <v>1</v>
      </c>
      <c r="AD508" s="91">
        <v>39</v>
      </c>
      <c r="AE508" s="91">
        <f t="shared" si="169"/>
        <v>-2</v>
      </c>
      <c r="AF508" s="95" t="s">
        <v>217</v>
      </c>
      <c r="AG508" s="91">
        <f t="shared" si="182"/>
        <v>1.95</v>
      </c>
      <c r="AH508" s="91">
        <v>3</v>
      </c>
      <c r="AI508" s="91">
        <v>4</v>
      </c>
      <c r="AJ508" s="91">
        <v>0</v>
      </c>
      <c r="AK508" s="91">
        <v>0</v>
      </c>
      <c r="AL508" s="91">
        <f t="shared" si="170"/>
        <v>-3</v>
      </c>
      <c r="AM508" s="95" t="s">
        <v>217</v>
      </c>
      <c r="AN508" s="91">
        <f t="shared" si="181"/>
        <v>0</v>
      </c>
      <c r="AO508" s="91">
        <v>3</v>
      </c>
      <c r="AP508" s="91">
        <v>4</v>
      </c>
      <c r="AQ508" s="91">
        <v>0</v>
      </c>
      <c r="AR508" s="91">
        <v>0</v>
      </c>
      <c r="AS508" s="91">
        <f t="shared" si="171"/>
        <v>-3</v>
      </c>
      <c r="AT508" s="95" t="s">
        <v>217</v>
      </c>
      <c r="AU508" s="91">
        <f>AR508*0.05</f>
        <v>0</v>
      </c>
      <c r="AV508" s="91">
        <v>1</v>
      </c>
      <c r="AW508" s="91">
        <v>2</v>
      </c>
      <c r="AX508" s="91">
        <v>0</v>
      </c>
      <c r="AY508" s="91">
        <v>0</v>
      </c>
      <c r="AZ508" s="91">
        <f t="shared" si="172"/>
        <v>-1</v>
      </c>
      <c r="BA508" s="95" t="s">
        <v>217</v>
      </c>
      <c r="BB508" s="91">
        <f>AY508*0.05</f>
        <v>0</v>
      </c>
      <c r="BC508" s="91">
        <v>2</v>
      </c>
      <c r="BD508" s="91">
        <v>3</v>
      </c>
      <c r="BE508" s="91">
        <v>0</v>
      </c>
      <c r="BF508" s="91">
        <v>0</v>
      </c>
      <c r="BG508" s="91">
        <f t="shared" si="173"/>
        <v>-2</v>
      </c>
      <c r="BH508" s="95" t="s">
        <v>217</v>
      </c>
      <c r="BI508" s="91">
        <f>BF508*0.04</f>
        <v>0</v>
      </c>
      <c r="BJ508" s="91">
        <f>BG508*1</f>
        <v>-2</v>
      </c>
      <c r="BK508" s="101">
        <f t="shared" si="174"/>
        <v>63</v>
      </c>
      <c r="BL508" s="91">
        <f>BJ508</f>
        <v>-2</v>
      </c>
    </row>
    <row r="509" s="159" customFormat="1" customHeight="1" spans="1:64">
      <c r="A509" s="91">
        <v>1000434</v>
      </c>
      <c r="B509" s="91" t="s">
        <v>913</v>
      </c>
      <c r="C509" s="91">
        <v>742</v>
      </c>
      <c r="D509" s="91" t="s">
        <v>761</v>
      </c>
      <c r="E509" s="91" t="s">
        <v>220</v>
      </c>
      <c r="F509" s="91">
        <v>25</v>
      </c>
      <c r="G509" s="91">
        <v>31</v>
      </c>
      <c r="H509" s="91">
        <v>16</v>
      </c>
      <c r="I509" s="91">
        <v>415.93</v>
      </c>
      <c r="J509" s="91">
        <f t="shared" ref="J509:J545" si="183">H509-F509</f>
        <v>-9</v>
      </c>
      <c r="K509" s="95" t="s">
        <v>217</v>
      </c>
      <c r="L509" s="91">
        <f>I509*0.04</f>
        <v>16.6372</v>
      </c>
      <c r="M509" s="91">
        <v>21</v>
      </c>
      <c r="N509" s="91">
        <v>25</v>
      </c>
      <c r="O509" s="91">
        <v>12</v>
      </c>
      <c r="P509" s="91">
        <v>518.5</v>
      </c>
      <c r="Q509" s="91">
        <f t="shared" ref="Q509:Q545" si="184">O509-M509</f>
        <v>-9</v>
      </c>
      <c r="R509" s="95" t="s">
        <v>217</v>
      </c>
      <c r="S509" s="91">
        <f>P509*0.05</f>
        <v>25.925</v>
      </c>
      <c r="T509" s="91">
        <v>26</v>
      </c>
      <c r="U509" s="91">
        <v>31</v>
      </c>
      <c r="V509" s="91">
        <v>23</v>
      </c>
      <c r="W509" s="91">
        <v>2057.6</v>
      </c>
      <c r="X509" s="91">
        <f t="shared" ref="X509:X545" si="185">V509-T509</f>
        <v>-3</v>
      </c>
      <c r="Y509" s="95" t="s">
        <v>217</v>
      </c>
      <c r="Z509" s="91">
        <f>W509*0.04</f>
        <v>82.304</v>
      </c>
      <c r="AA509" s="91">
        <v>9</v>
      </c>
      <c r="AB509" s="91">
        <v>11</v>
      </c>
      <c r="AC509" s="91">
        <v>1</v>
      </c>
      <c r="AD509" s="91">
        <v>39</v>
      </c>
      <c r="AE509" s="91">
        <f t="shared" ref="AE509:AE545" si="186">AC509-AA509</f>
        <v>-8</v>
      </c>
      <c r="AF509" s="95" t="s">
        <v>217</v>
      </c>
      <c r="AG509" s="91">
        <f>AD509*0.05</f>
        <v>1.95</v>
      </c>
      <c r="AH509" s="91">
        <v>9</v>
      </c>
      <c r="AI509" s="91">
        <v>10</v>
      </c>
      <c r="AJ509" s="91">
        <v>0</v>
      </c>
      <c r="AK509" s="91">
        <v>0</v>
      </c>
      <c r="AL509" s="91">
        <f t="shared" ref="AL509:AL545" si="187">AJ509-AH509</f>
        <v>-9</v>
      </c>
      <c r="AM509" s="95" t="s">
        <v>217</v>
      </c>
      <c r="AN509" s="91">
        <f>AK509*0.05</f>
        <v>0</v>
      </c>
      <c r="AO509" s="91">
        <v>9</v>
      </c>
      <c r="AP509" s="91">
        <v>10</v>
      </c>
      <c r="AQ509" s="91">
        <v>0</v>
      </c>
      <c r="AR509" s="91">
        <v>0</v>
      </c>
      <c r="AS509" s="91">
        <f t="shared" ref="AS509:AS545" si="188">AQ509-AO509</f>
        <v>-9</v>
      </c>
      <c r="AT509" s="95" t="s">
        <v>217</v>
      </c>
      <c r="AU509" s="91">
        <f>AR509*0.05</f>
        <v>0</v>
      </c>
      <c r="AV509" s="91">
        <v>4</v>
      </c>
      <c r="AW509" s="91">
        <v>4</v>
      </c>
      <c r="AX509" s="91">
        <v>0</v>
      </c>
      <c r="AY509" s="91">
        <v>0</v>
      </c>
      <c r="AZ509" s="91">
        <f t="shared" ref="AZ509:AZ545" si="189">AX509-AV509</f>
        <v>-4</v>
      </c>
      <c r="BA509" s="95" t="s">
        <v>217</v>
      </c>
      <c r="BB509" s="91">
        <f>AY509*0.05</f>
        <v>0</v>
      </c>
      <c r="BC509" s="91">
        <v>6</v>
      </c>
      <c r="BD509" s="91">
        <v>7</v>
      </c>
      <c r="BE509" s="91">
        <v>11</v>
      </c>
      <c r="BF509" s="91">
        <v>340.4</v>
      </c>
      <c r="BG509" s="91">
        <f t="shared" ref="BG509:BG545" si="190">BE509-BC509</f>
        <v>5</v>
      </c>
      <c r="BH509" s="95" t="s">
        <v>216</v>
      </c>
      <c r="BI509" s="91">
        <f>BF509*0.06</f>
        <v>20.424</v>
      </c>
      <c r="BJ509" s="91"/>
      <c r="BK509" s="101">
        <f t="shared" ref="BK509:BK545" si="191">ROUND(L509+S509+Z509+AG509+AN509+AU509+BB509+BI509,0)</f>
        <v>147</v>
      </c>
      <c r="BL509" s="91"/>
    </row>
    <row r="510" s="159" customFormat="1" customHeight="1" spans="1:64">
      <c r="A510" s="91">
        <v>1000435</v>
      </c>
      <c r="B510" s="91" t="s">
        <v>914</v>
      </c>
      <c r="C510" s="91">
        <v>742</v>
      </c>
      <c r="D510" s="91" t="s">
        <v>761</v>
      </c>
      <c r="E510" s="91" t="s">
        <v>220</v>
      </c>
      <c r="F510" s="91">
        <v>22</v>
      </c>
      <c r="G510" s="91">
        <v>26</v>
      </c>
      <c r="H510" s="91">
        <v>9</v>
      </c>
      <c r="I510" s="91">
        <v>236</v>
      </c>
      <c r="J510" s="91">
        <f t="shared" si="183"/>
        <v>-13</v>
      </c>
      <c r="K510" s="95" t="s">
        <v>217</v>
      </c>
      <c r="L510" s="91">
        <f>I510*0.04</f>
        <v>9.44</v>
      </c>
      <c r="M510" s="91">
        <v>18</v>
      </c>
      <c r="N510" s="91">
        <v>21</v>
      </c>
      <c r="O510" s="91">
        <v>27</v>
      </c>
      <c r="P510" s="91">
        <v>1014</v>
      </c>
      <c r="Q510" s="91">
        <f t="shared" si="184"/>
        <v>9</v>
      </c>
      <c r="R510" s="95" t="s">
        <v>216</v>
      </c>
      <c r="S510" s="91">
        <f>P510*0.07</f>
        <v>70.98</v>
      </c>
      <c r="T510" s="91">
        <v>22</v>
      </c>
      <c r="U510" s="91">
        <v>26</v>
      </c>
      <c r="V510" s="91">
        <v>14</v>
      </c>
      <c r="W510" s="91">
        <v>1114.78</v>
      </c>
      <c r="X510" s="91">
        <f t="shared" si="185"/>
        <v>-8</v>
      </c>
      <c r="Y510" s="95" t="s">
        <v>217</v>
      </c>
      <c r="Z510" s="91">
        <f>W510*0.04</f>
        <v>44.5912</v>
      </c>
      <c r="AA510" s="91">
        <v>7</v>
      </c>
      <c r="AB510" s="91">
        <v>9</v>
      </c>
      <c r="AC510" s="91">
        <v>4</v>
      </c>
      <c r="AD510" s="91">
        <v>129</v>
      </c>
      <c r="AE510" s="91">
        <f t="shared" si="186"/>
        <v>-3</v>
      </c>
      <c r="AF510" s="95" t="s">
        <v>217</v>
      </c>
      <c r="AG510" s="91">
        <f>AD510*0.05</f>
        <v>6.45</v>
      </c>
      <c r="AH510" s="91">
        <v>8</v>
      </c>
      <c r="AI510" s="91">
        <v>9</v>
      </c>
      <c r="AJ510" s="91">
        <v>0</v>
      </c>
      <c r="AK510" s="91">
        <v>0</v>
      </c>
      <c r="AL510" s="91">
        <f t="shared" si="187"/>
        <v>-8</v>
      </c>
      <c r="AM510" s="95" t="s">
        <v>217</v>
      </c>
      <c r="AN510" s="91">
        <f>AK510*0.05</f>
        <v>0</v>
      </c>
      <c r="AO510" s="91">
        <v>7</v>
      </c>
      <c r="AP510" s="91">
        <v>10</v>
      </c>
      <c r="AQ510" s="91">
        <v>3</v>
      </c>
      <c r="AR510" s="91">
        <v>63</v>
      </c>
      <c r="AS510" s="91">
        <f t="shared" si="188"/>
        <v>-4</v>
      </c>
      <c r="AT510" s="95" t="s">
        <v>217</v>
      </c>
      <c r="AU510" s="91">
        <f>AR510*0.05</f>
        <v>3.15</v>
      </c>
      <c r="AV510" s="91">
        <v>3</v>
      </c>
      <c r="AW510" s="91">
        <v>3</v>
      </c>
      <c r="AX510" s="91">
        <v>3</v>
      </c>
      <c r="AY510" s="91">
        <v>156</v>
      </c>
      <c r="AZ510" s="91">
        <f t="shared" si="189"/>
        <v>0</v>
      </c>
      <c r="BA510" s="95" t="s">
        <v>216</v>
      </c>
      <c r="BB510" s="91">
        <f>AY510*0.07</f>
        <v>10.92</v>
      </c>
      <c r="BC510" s="91">
        <v>5</v>
      </c>
      <c r="BD510" s="91">
        <v>6</v>
      </c>
      <c r="BE510" s="91">
        <v>5</v>
      </c>
      <c r="BF510" s="91">
        <v>156.43</v>
      </c>
      <c r="BG510" s="91">
        <f t="shared" si="190"/>
        <v>0</v>
      </c>
      <c r="BH510" s="95" t="s">
        <v>221</v>
      </c>
      <c r="BI510" s="91">
        <f>BF510*0.05</f>
        <v>7.8215</v>
      </c>
      <c r="BJ510" s="91"/>
      <c r="BK510" s="101">
        <f t="shared" si="191"/>
        <v>153</v>
      </c>
      <c r="BL510" s="91"/>
    </row>
    <row r="511" s="159" customFormat="1" customHeight="1" spans="1:64">
      <c r="A511" s="91">
        <v>1000452</v>
      </c>
      <c r="B511" s="91" t="s">
        <v>915</v>
      </c>
      <c r="C511" s="91">
        <v>742</v>
      </c>
      <c r="D511" s="91" t="s">
        <v>761</v>
      </c>
      <c r="E511" s="91" t="s">
        <v>220</v>
      </c>
      <c r="F511" s="91">
        <v>25</v>
      </c>
      <c r="G511" s="91">
        <v>31</v>
      </c>
      <c r="H511" s="91">
        <v>14</v>
      </c>
      <c r="I511" s="91">
        <v>363.56</v>
      </c>
      <c r="J511" s="91">
        <f t="shared" si="183"/>
        <v>-11</v>
      </c>
      <c r="K511" s="95" t="s">
        <v>217</v>
      </c>
      <c r="L511" s="91">
        <f>I511*0.04</f>
        <v>14.5424</v>
      </c>
      <c r="M511" s="91">
        <v>21</v>
      </c>
      <c r="N511" s="91">
        <v>25</v>
      </c>
      <c r="O511" s="91">
        <v>14</v>
      </c>
      <c r="P511" s="91">
        <v>1645.1</v>
      </c>
      <c r="Q511" s="91">
        <f t="shared" si="184"/>
        <v>-7</v>
      </c>
      <c r="R511" s="95" t="s">
        <v>217</v>
      </c>
      <c r="S511" s="91">
        <f>P511*0.05</f>
        <v>82.255</v>
      </c>
      <c r="T511" s="91">
        <v>26</v>
      </c>
      <c r="U511" s="91">
        <v>31</v>
      </c>
      <c r="V511" s="91">
        <v>20</v>
      </c>
      <c r="W511" s="91">
        <v>1601</v>
      </c>
      <c r="X511" s="91">
        <f t="shared" si="185"/>
        <v>-6</v>
      </c>
      <c r="Y511" s="95" t="s">
        <v>217</v>
      </c>
      <c r="Z511" s="91">
        <f>W511*0.04</f>
        <v>64.04</v>
      </c>
      <c r="AA511" s="91">
        <v>9</v>
      </c>
      <c r="AB511" s="91">
        <v>11</v>
      </c>
      <c r="AC511" s="91">
        <v>2</v>
      </c>
      <c r="AD511" s="91">
        <v>71.78</v>
      </c>
      <c r="AE511" s="91">
        <f t="shared" si="186"/>
        <v>-7</v>
      </c>
      <c r="AF511" s="95" t="s">
        <v>217</v>
      </c>
      <c r="AG511" s="91">
        <f>AD511*0.05</f>
        <v>3.589</v>
      </c>
      <c r="AH511" s="91">
        <v>8</v>
      </c>
      <c r="AI511" s="91">
        <v>10</v>
      </c>
      <c r="AJ511" s="91">
        <v>1</v>
      </c>
      <c r="AK511" s="91">
        <v>29.9</v>
      </c>
      <c r="AL511" s="91">
        <f t="shared" si="187"/>
        <v>-7</v>
      </c>
      <c r="AM511" s="95" t="s">
        <v>217</v>
      </c>
      <c r="AN511" s="91">
        <f>AK511*0.05</f>
        <v>1.495</v>
      </c>
      <c r="AO511" s="91">
        <v>9</v>
      </c>
      <c r="AP511" s="91">
        <v>10</v>
      </c>
      <c r="AQ511" s="91">
        <v>0</v>
      </c>
      <c r="AR511" s="91">
        <v>0</v>
      </c>
      <c r="AS511" s="91">
        <f t="shared" si="188"/>
        <v>-9</v>
      </c>
      <c r="AT511" s="95" t="s">
        <v>217</v>
      </c>
      <c r="AU511" s="91">
        <f>AR511*0.05</f>
        <v>0</v>
      </c>
      <c r="AV511" s="91">
        <v>3</v>
      </c>
      <c r="AW511" s="91">
        <v>4</v>
      </c>
      <c r="AX511" s="91">
        <v>0</v>
      </c>
      <c r="AY511" s="91">
        <v>0</v>
      </c>
      <c r="AZ511" s="91">
        <f t="shared" si="189"/>
        <v>-3</v>
      </c>
      <c r="BA511" s="95" t="s">
        <v>217</v>
      </c>
      <c r="BB511" s="91">
        <f>AY511*0.05</f>
        <v>0</v>
      </c>
      <c r="BC511" s="91">
        <v>6</v>
      </c>
      <c r="BD511" s="91">
        <v>7</v>
      </c>
      <c r="BE511" s="91">
        <v>13</v>
      </c>
      <c r="BF511" s="91">
        <v>375.9</v>
      </c>
      <c r="BG511" s="91">
        <f t="shared" si="190"/>
        <v>7</v>
      </c>
      <c r="BH511" s="95" t="s">
        <v>216</v>
      </c>
      <c r="BI511" s="91">
        <f>BF511*0.06</f>
        <v>22.554</v>
      </c>
      <c r="BJ511" s="91"/>
      <c r="BK511" s="101">
        <f t="shared" si="191"/>
        <v>188</v>
      </c>
      <c r="BL511" s="91"/>
    </row>
    <row r="512" s="159" customFormat="1" customHeight="1" spans="1:64">
      <c r="A512" s="91">
        <v>1000438</v>
      </c>
      <c r="B512" s="91" t="s">
        <v>916</v>
      </c>
      <c r="C512" s="91">
        <v>742</v>
      </c>
      <c r="D512" s="91" t="s">
        <v>761</v>
      </c>
      <c r="E512" s="91" t="s">
        <v>220</v>
      </c>
      <c r="F512" s="91"/>
      <c r="G512" s="91"/>
      <c r="H512" s="91">
        <v>7</v>
      </c>
      <c r="I512" s="91">
        <v>233.04</v>
      </c>
      <c r="J512" s="91">
        <f t="shared" si="183"/>
        <v>7</v>
      </c>
      <c r="K512" s="95" t="s">
        <v>227</v>
      </c>
      <c r="L512" s="91">
        <f>I512*0.04</f>
        <v>9.3216</v>
      </c>
      <c r="M512" s="91"/>
      <c r="N512" s="91"/>
      <c r="O512" s="91">
        <v>0</v>
      </c>
      <c r="P512" s="91">
        <v>0</v>
      </c>
      <c r="Q512" s="91">
        <f t="shared" si="184"/>
        <v>0</v>
      </c>
      <c r="R512" s="95" t="s">
        <v>227</v>
      </c>
      <c r="S512" s="91">
        <f>P512*0.05</f>
        <v>0</v>
      </c>
      <c r="T512" s="91"/>
      <c r="U512" s="91"/>
      <c r="V512" s="91">
        <v>0</v>
      </c>
      <c r="W512" s="91">
        <v>0</v>
      </c>
      <c r="X512" s="91">
        <f t="shared" si="185"/>
        <v>0</v>
      </c>
      <c r="Y512" s="95" t="s">
        <v>227</v>
      </c>
      <c r="Z512" s="91">
        <f>W512*0.04</f>
        <v>0</v>
      </c>
      <c r="AA512" s="91"/>
      <c r="AB512" s="91"/>
      <c r="AC512" s="91">
        <v>0</v>
      </c>
      <c r="AD512" s="91">
        <v>0</v>
      </c>
      <c r="AE512" s="91">
        <f t="shared" si="186"/>
        <v>0</v>
      </c>
      <c r="AF512" s="95" t="s">
        <v>227</v>
      </c>
      <c r="AG512" s="91">
        <f>AD512*0.05</f>
        <v>0</v>
      </c>
      <c r="AH512" s="91"/>
      <c r="AI512" s="91"/>
      <c r="AJ512" s="91">
        <v>0</v>
      </c>
      <c r="AK512" s="91">
        <v>0</v>
      </c>
      <c r="AL512" s="91">
        <f t="shared" si="187"/>
        <v>0</v>
      </c>
      <c r="AM512" s="95" t="s">
        <v>227</v>
      </c>
      <c r="AN512" s="91">
        <f>AK512*0.05</f>
        <v>0</v>
      </c>
      <c r="AO512" s="91"/>
      <c r="AP512" s="91"/>
      <c r="AQ512" s="91">
        <v>0</v>
      </c>
      <c r="AR512" s="91">
        <v>0</v>
      </c>
      <c r="AS512" s="91">
        <f t="shared" si="188"/>
        <v>0</v>
      </c>
      <c r="AT512" s="95" t="s">
        <v>227</v>
      </c>
      <c r="AU512" s="91">
        <f>AR512*0.05</f>
        <v>0</v>
      </c>
      <c r="AV512" s="91"/>
      <c r="AW512" s="91"/>
      <c r="AX512" s="91">
        <v>0</v>
      </c>
      <c r="AY512" s="91">
        <v>0</v>
      </c>
      <c r="AZ512" s="91">
        <f t="shared" si="189"/>
        <v>0</v>
      </c>
      <c r="BA512" s="95" t="s">
        <v>227</v>
      </c>
      <c r="BB512" s="91">
        <f>AY512*0.05</f>
        <v>0</v>
      </c>
      <c r="BC512" s="91"/>
      <c r="BD512" s="91"/>
      <c r="BE512" s="91">
        <v>1</v>
      </c>
      <c r="BF512" s="91">
        <v>29.8</v>
      </c>
      <c r="BG512" s="91">
        <f t="shared" si="190"/>
        <v>1</v>
      </c>
      <c r="BH512" s="95" t="s">
        <v>227</v>
      </c>
      <c r="BI512" s="91">
        <f>BF512*0.04</f>
        <v>1.192</v>
      </c>
      <c r="BJ512" s="91"/>
      <c r="BK512" s="101">
        <f t="shared" si="191"/>
        <v>11</v>
      </c>
      <c r="BL512" s="91"/>
    </row>
    <row r="513" s="159" customFormat="1" customHeight="1" spans="1:64">
      <c r="A513" s="91">
        <v>1000456</v>
      </c>
      <c r="B513" s="91" t="s">
        <v>917</v>
      </c>
      <c r="C513" s="91">
        <v>742</v>
      </c>
      <c r="D513" s="91" t="s">
        <v>761</v>
      </c>
      <c r="E513" s="91" t="s">
        <v>220</v>
      </c>
      <c r="F513" s="91">
        <v>25</v>
      </c>
      <c r="G513" s="91">
        <v>31</v>
      </c>
      <c r="H513" s="91">
        <v>21</v>
      </c>
      <c r="I513" s="91">
        <v>586.5</v>
      </c>
      <c r="J513" s="91">
        <f t="shared" si="183"/>
        <v>-4</v>
      </c>
      <c r="K513" s="95" t="s">
        <v>217</v>
      </c>
      <c r="L513" s="91">
        <f>I513*0.04</f>
        <v>23.46</v>
      </c>
      <c r="M513" s="91">
        <v>21</v>
      </c>
      <c r="N513" s="91">
        <v>25</v>
      </c>
      <c r="O513" s="91">
        <v>17</v>
      </c>
      <c r="P513" s="91">
        <v>381.2</v>
      </c>
      <c r="Q513" s="91">
        <f t="shared" si="184"/>
        <v>-4</v>
      </c>
      <c r="R513" s="95" t="s">
        <v>217</v>
      </c>
      <c r="S513" s="91">
        <f>P513*0.05</f>
        <v>19.06</v>
      </c>
      <c r="T513" s="91">
        <v>26</v>
      </c>
      <c r="U513" s="91">
        <v>31</v>
      </c>
      <c r="V513" s="91">
        <v>14</v>
      </c>
      <c r="W513" s="91">
        <v>1353.52</v>
      </c>
      <c r="X513" s="91">
        <f t="shared" si="185"/>
        <v>-12</v>
      </c>
      <c r="Y513" s="95" t="s">
        <v>217</v>
      </c>
      <c r="Z513" s="91">
        <f>W513*0.04</f>
        <v>54.1408</v>
      </c>
      <c r="AA513" s="91">
        <v>9</v>
      </c>
      <c r="AB513" s="91">
        <v>11</v>
      </c>
      <c r="AC513" s="91">
        <v>0</v>
      </c>
      <c r="AD513" s="91">
        <v>0</v>
      </c>
      <c r="AE513" s="91">
        <f t="shared" si="186"/>
        <v>-9</v>
      </c>
      <c r="AF513" s="95" t="s">
        <v>217</v>
      </c>
      <c r="AG513" s="91">
        <f t="shared" ref="AG513:AG520" si="192">AD513*0.05</f>
        <v>0</v>
      </c>
      <c r="AH513" s="91">
        <v>8</v>
      </c>
      <c r="AI513" s="91">
        <v>10</v>
      </c>
      <c r="AJ513" s="91">
        <v>0</v>
      </c>
      <c r="AK513" s="91">
        <v>0</v>
      </c>
      <c r="AL513" s="91">
        <f t="shared" si="187"/>
        <v>-8</v>
      </c>
      <c r="AM513" s="95" t="s">
        <v>217</v>
      </c>
      <c r="AN513" s="91">
        <f>AK513*0.05</f>
        <v>0</v>
      </c>
      <c r="AO513" s="91">
        <v>9</v>
      </c>
      <c r="AP513" s="91">
        <v>10</v>
      </c>
      <c r="AQ513" s="91">
        <v>2</v>
      </c>
      <c r="AR513" s="91">
        <v>42</v>
      </c>
      <c r="AS513" s="91">
        <f t="shared" si="188"/>
        <v>-7</v>
      </c>
      <c r="AT513" s="95" t="s">
        <v>217</v>
      </c>
      <c r="AU513" s="91">
        <f>AR513*0.05</f>
        <v>2.1</v>
      </c>
      <c r="AV513" s="91">
        <v>3</v>
      </c>
      <c r="AW513" s="91">
        <v>4</v>
      </c>
      <c r="AX513" s="91">
        <v>0</v>
      </c>
      <c r="AY513" s="91">
        <v>0</v>
      </c>
      <c r="AZ513" s="91">
        <f t="shared" si="189"/>
        <v>-3</v>
      </c>
      <c r="BA513" s="95" t="s">
        <v>217</v>
      </c>
      <c r="BB513" s="91">
        <f>AY513*0.05</f>
        <v>0</v>
      </c>
      <c r="BC513" s="91">
        <v>6</v>
      </c>
      <c r="BD513" s="91">
        <v>7</v>
      </c>
      <c r="BE513" s="91">
        <v>3</v>
      </c>
      <c r="BF513" s="91">
        <v>93.3</v>
      </c>
      <c r="BG513" s="91">
        <f t="shared" si="190"/>
        <v>-3</v>
      </c>
      <c r="BH513" s="95" t="s">
        <v>217</v>
      </c>
      <c r="BI513" s="91">
        <f>BF513*0.04</f>
        <v>3.732</v>
      </c>
      <c r="BJ513" s="91">
        <f>BG513*1</f>
        <v>-3</v>
      </c>
      <c r="BK513" s="101">
        <f t="shared" si="191"/>
        <v>102</v>
      </c>
      <c r="BL513" s="91">
        <f>BJ513</f>
        <v>-3</v>
      </c>
    </row>
    <row r="514" s="159" customFormat="1" customHeight="1" spans="1:64">
      <c r="A514" s="91">
        <v>13447</v>
      </c>
      <c r="B514" s="91" t="s">
        <v>918</v>
      </c>
      <c r="C514" s="91">
        <v>102565</v>
      </c>
      <c r="D514" s="91" t="s">
        <v>699</v>
      </c>
      <c r="E514" s="91" t="s">
        <v>919</v>
      </c>
      <c r="F514" s="91">
        <v>41</v>
      </c>
      <c r="G514" s="91">
        <v>49</v>
      </c>
      <c r="H514" s="91">
        <v>65</v>
      </c>
      <c r="I514" s="91">
        <v>1739</v>
      </c>
      <c r="J514" s="91">
        <f t="shared" si="183"/>
        <v>24</v>
      </c>
      <c r="K514" s="95" t="s">
        <v>216</v>
      </c>
      <c r="L514" s="91">
        <f>I514*0.06</f>
        <v>104.34</v>
      </c>
      <c r="M514" s="91">
        <v>35</v>
      </c>
      <c r="N514" s="91">
        <v>43</v>
      </c>
      <c r="O514" s="91">
        <v>29</v>
      </c>
      <c r="P514" s="91">
        <v>790.66</v>
      </c>
      <c r="Q514" s="91">
        <f t="shared" si="184"/>
        <v>-6</v>
      </c>
      <c r="R514" s="95" t="s">
        <v>217</v>
      </c>
      <c r="S514" s="91">
        <f>P514*0.05</f>
        <v>39.533</v>
      </c>
      <c r="T514" s="91">
        <v>31</v>
      </c>
      <c r="U514" s="91">
        <v>37</v>
      </c>
      <c r="V514" s="91">
        <v>14</v>
      </c>
      <c r="W514" s="91">
        <v>877.3</v>
      </c>
      <c r="X514" s="91">
        <f t="shared" si="185"/>
        <v>-17</v>
      </c>
      <c r="Y514" s="95" t="s">
        <v>217</v>
      </c>
      <c r="Z514" s="91">
        <f>W514*0.04</f>
        <v>35.092</v>
      </c>
      <c r="AA514" s="91">
        <v>5</v>
      </c>
      <c r="AB514" s="91">
        <v>7</v>
      </c>
      <c r="AC514" s="91">
        <v>4</v>
      </c>
      <c r="AD514" s="91">
        <v>129</v>
      </c>
      <c r="AE514" s="91">
        <f t="shared" si="186"/>
        <v>-1</v>
      </c>
      <c r="AF514" s="95" t="s">
        <v>217</v>
      </c>
      <c r="AG514" s="91">
        <f t="shared" si="192"/>
        <v>6.45</v>
      </c>
      <c r="AH514" s="91">
        <v>8</v>
      </c>
      <c r="AI514" s="91">
        <v>9</v>
      </c>
      <c r="AJ514" s="91">
        <v>0</v>
      </c>
      <c r="AK514" s="91">
        <v>0</v>
      </c>
      <c r="AL514" s="91">
        <f t="shared" si="187"/>
        <v>-8</v>
      </c>
      <c r="AM514" s="95" t="s">
        <v>217</v>
      </c>
      <c r="AN514" s="91">
        <f>AK514*0.05</f>
        <v>0</v>
      </c>
      <c r="AO514" s="91">
        <v>9</v>
      </c>
      <c r="AP514" s="91">
        <v>11</v>
      </c>
      <c r="AQ514" s="91">
        <v>6</v>
      </c>
      <c r="AR514" s="91">
        <v>98.71</v>
      </c>
      <c r="AS514" s="91">
        <f t="shared" si="188"/>
        <v>-3</v>
      </c>
      <c r="AT514" s="95" t="s">
        <v>217</v>
      </c>
      <c r="AU514" s="91">
        <f>AR514*0.05</f>
        <v>4.9355</v>
      </c>
      <c r="AV514" s="91">
        <v>4</v>
      </c>
      <c r="AW514" s="91">
        <v>5</v>
      </c>
      <c r="AX514" s="91">
        <v>0</v>
      </c>
      <c r="AY514" s="91">
        <v>0</v>
      </c>
      <c r="AZ514" s="91">
        <f t="shared" si="189"/>
        <v>-4</v>
      </c>
      <c r="BA514" s="95" t="s">
        <v>217</v>
      </c>
      <c r="BB514" s="91">
        <f>AY514*0.05</f>
        <v>0</v>
      </c>
      <c r="BC514" s="91">
        <v>10</v>
      </c>
      <c r="BD514" s="91">
        <v>12</v>
      </c>
      <c r="BE514" s="91">
        <v>22</v>
      </c>
      <c r="BF514" s="91">
        <v>632.73</v>
      </c>
      <c r="BG514" s="91">
        <f t="shared" si="190"/>
        <v>12</v>
      </c>
      <c r="BH514" s="95" t="s">
        <v>216</v>
      </c>
      <c r="BI514" s="91">
        <f>BF514*0.06</f>
        <v>37.9638</v>
      </c>
      <c r="BJ514" s="91"/>
      <c r="BK514" s="101">
        <f t="shared" si="191"/>
        <v>228</v>
      </c>
      <c r="BL514" s="91"/>
    </row>
    <row r="515" s="159" customFormat="1" customHeight="1" spans="1:64">
      <c r="A515" s="91">
        <v>1000509</v>
      </c>
      <c r="B515" s="91" t="s">
        <v>920</v>
      </c>
      <c r="C515" s="91">
        <v>742</v>
      </c>
      <c r="D515" s="91" t="s">
        <v>761</v>
      </c>
      <c r="E515" s="91" t="s">
        <v>220</v>
      </c>
      <c r="F515" s="91">
        <v>10</v>
      </c>
      <c r="G515" s="91">
        <v>10</v>
      </c>
      <c r="H515" s="91">
        <v>1</v>
      </c>
      <c r="I515" s="91">
        <v>28</v>
      </c>
      <c r="J515" s="91">
        <f t="shared" si="183"/>
        <v>-9</v>
      </c>
      <c r="K515" s="95" t="s">
        <v>217</v>
      </c>
      <c r="L515" s="91">
        <f>I515*0.04</f>
        <v>1.12</v>
      </c>
      <c r="M515" s="91">
        <v>7</v>
      </c>
      <c r="N515" s="91">
        <v>9</v>
      </c>
      <c r="O515" s="91">
        <v>6</v>
      </c>
      <c r="P515" s="91">
        <v>144.5</v>
      </c>
      <c r="Q515" s="91">
        <f t="shared" si="184"/>
        <v>-1</v>
      </c>
      <c r="R515" s="95" t="s">
        <v>217</v>
      </c>
      <c r="S515" s="91">
        <f>P515*0.05</f>
        <v>7.225</v>
      </c>
      <c r="T515" s="91">
        <v>9</v>
      </c>
      <c r="U515" s="91">
        <v>11</v>
      </c>
      <c r="V515" s="91">
        <v>6</v>
      </c>
      <c r="W515" s="91">
        <v>643.08</v>
      </c>
      <c r="X515" s="91">
        <f t="shared" si="185"/>
        <v>-3</v>
      </c>
      <c r="Y515" s="95" t="s">
        <v>217</v>
      </c>
      <c r="Z515" s="91">
        <f>W515*0.04</f>
        <v>25.7232</v>
      </c>
      <c r="AA515" s="91">
        <v>3</v>
      </c>
      <c r="AB515" s="91">
        <v>3</v>
      </c>
      <c r="AC515" s="91">
        <v>0</v>
      </c>
      <c r="AD515" s="91">
        <v>0</v>
      </c>
      <c r="AE515" s="91">
        <f t="shared" si="186"/>
        <v>-3</v>
      </c>
      <c r="AF515" s="95" t="s">
        <v>217</v>
      </c>
      <c r="AG515" s="91">
        <f t="shared" si="192"/>
        <v>0</v>
      </c>
      <c r="AH515" s="91">
        <v>3</v>
      </c>
      <c r="AI515" s="91">
        <v>4</v>
      </c>
      <c r="AJ515" s="91">
        <v>0</v>
      </c>
      <c r="AK515" s="91">
        <v>0</v>
      </c>
      <c r="AL515" s="91">
        <f t="shared" si="187"/>
        <v>-3</v>
      </c>
      <c r="AM515" s="95" t="s">
        <v>217</v>
      </c>
      <c r="AN515" s="91">
        <f>AK515*0.05</f>
        <v>0</v>
      </c>
      <c r="AO515" s="91">
        <v>2</v>
      </c>
      <c r="AP515" s="91">
        <v>4</v>
      </c>
      <c r="AQ515" s="91">
        <v>2</v>
      </c>
      <c r="AR515" s="91">
        <v>35.31</v>
      </c>
      <c r="AS515" s="91">
        <f t="shared" si="188"/>
        <v>0</v>
      </c>
      <c r="AT515" s="95" t="s">
        <v>221</v>
      </c>
      <c r="AU515" s="91">
        <f>AR515*0.06</f>
        <v>2.1186</v>
      </c>
      <c r="AV515" s="91">
        <v>1</v>
      </c>
      <c r="AW515" s="91">
        <v>1</v>
      </c>
      <c r="AX515" s="91">
        <v>0</v>
      </c>
      <c r="AY515" s="91">
        <v>0</v>
      </c>
      <c r="AZ515" s="91">
        <f t="shared" si="189"/>
        <v>-1</v>
      </c>
      <c r="BA515" s="95" t="s">
        <v>217</v>
      </c>
      <c r="BB515" s="91">
        <f>AY515*0.05</f>
        <v>0</v>
      </c>
      <c r="BC515" s="91">
        <v>2</v>
      </c>
      <c r="BD515" s="91">
        <v>2</v>
      </c>
      <c r="BE515" s="91">
        <v>2</v>
      </c>
      <c r="BF515" s="91">
        <v>55</v>
      </c>
      <c r="BG515" s="91">
        <f t="shared" si="190"/>
        <v>0</v>
      </c>
      <c r="BH515" s="95" t="s">
        <v>216</v>
      </c>
      <c r="BI515" s="91">
        <f>BF515*0.06</f>
        <v>3.3</v>
      </c>
      <c r="BJ515" s="91"/>
      <c r="BK515" s="101">
        <f t="shared" si="191"/>
        <v>39</v>
      </c>
      <c r="BL515" s="91"/>
    </row>
    <row r="516" s="159" customFormat="1" customHeight="1" spans="1:64">
      <c r="A516" s="91">
        <v>13342</v>
      </c>
      <c r="B516" s="91" t="s">
        <v>921</v>
      </c>
      <c r="C516" s="91">
        <v>106865</v>
      </c>
      <c r="D516" s="91" t="s">
        <v>462</v>
      </c>
      <c r="E516" s="91" t="s">
        <v>634</v>
      </c>
      <c r="F516" s="91">
        <v>11</v>
      </c>
      <c r="G516" s="91">
        <v>13</v>
      </c>
      <c r="H516" s="91">
        <v>33</v>
      </c>
      <c r="I516" s="91">
        <v>826.88</v>
      </c>
      <c r="J516" s="91">
        <f t="shared" si="183"/>
        <v>22</v>
      </c>
      <c r="K516" s="95" t="s">
        <v>216</v>
      </c>
      <c r="L516" s="91">
        <f>I516*0.06</f>
        <v>49.6128</v>
      </c>
      <c r="M516" s="91">
        <v>11</v>
      </c>
      <c r="N516" s="91">
        <v>13</v>
      </c>
      <c r="O516" s="91">
        <v>10</v>
      </c>
      <c r="P516" s="91">
        <v>239.22</v>
      </c>
      <c r="Q516" s="91">
        <f t="shared" si="184"/>
        <v>-1</v>
      </c>
      <c r="R516" s="95" t="s">
        <v>217</v>
      </c>
      <c r="S516" s="91">
        <f>P516*0.05</f>
        <v>11.961</v>
      </c>
      <c r="T516" s="91">
        <v>11</v>
      </c>
      <c r="U516" s="91">
        <v>14</v>
      </c>
      <c r="V516" s="91">
        <v>21</v>
      </c>
      <c r="W516" s="91">
        <v>1766.97</v>
      </c>
      <c r="X516" s="91">
        <f t="shared" si="185"/>
        <v>10</v>
      </c>
      <c r="Y516" s="95" t="s">
        <v>216</v>
      </c>
      <c r="Z516" s="91">
        <f>W516*0.06</f>
        <v>106.0182</v>
      </c>
      <c r="AA516" s="91">
        <v>3</v>
      </c>
      <c r="AB516" s="91">
        <v>4</v>
      </c>
      <c r="AC516" s="91">
        <v>2</v>
      </c>
      <c r="AD516" s="91">
        <v>78</v>
      </c>
      <c r="AE516" s="91">
        <f t="shared" si="186"/>
        <v>-1</v>
      </c>
      <c r="AF516" s="95" t="s">
        <v>217</v>
      </c>
      <c r="AG516" s="91">
        <f t="shared" si="192"/>
        <v>3.9</v>
      </c>
      <c r="AH516" s="91">
        <v>4</v>
      </c>
      <c r="AI516" s="91">
        <v>4</v>
      </c>
      <c r="AJ516" s="91">
        <v>1</v>
      </c>
      <c r="AK516" s="91">
        <v>29.9</v>
      </c>
      <c r="AL516" s="91">
        <f t="shared" si="187"/>
        <v>-3</v>
      </c>
      <c r="AM516" s="95" t="s">
        <v>217</v>
      </c>
      <c r="AN516" s="91">
        <f>AK516*0.05</f>
        <v>1.495</v>
      </c>
      <c r="AO516" s="91">
        <v>4</v>
      </c>
      <c r="AP516" s="91">
        <v>5</v>
      </c>
      <c r="AQ516" s="91">
        <v>2</v>
      </c>
      <c r="AR516" s="91">
        <v>23.69</v>
      </c>
      <c r="AS516" s="91">
        <f t="shared" si="188"/>
        <v>-2</v>
      </c>
      <c r="AT516" s="95" t="s">
        <v>217</v>
      </c>
      <c r="AU516" s="91">
        <f>AR516*0.05</f>
        <v>1.1845</v>
      </c>
      <c r="AV516" s="91">
        <v>1</v>
      </c>
      <c r="AW516" s="91">
        <v>1</v>
      </c>
      <c r="AX516" s="91">
        <v>0</v>
      </c>
      <c r="AY516" s="91">
        <v>0</v>
      </c>
      <c r="AZ516" s="91">
        <f t="shared" si="189"/>
        <v>-1</v>
      </c>
      <c r="BA516" s="95" t="s">
        <v>217</v>
      </c>
      <c r="BB516" s="91">
        <f>AY516*0.05</f>
        <v>0</v>
      </c>
      <c r="BC516" s="91">
        <v>2</v>
      </c>
      <c r="BD516" s="91">
        <v>3</v>
      </c>
      <c r="BE516" s="91">
        <v>2</v>
      </c>
      <c r="BF516" s="91">
        <v>43.41</v>
      </c>
      <c r="BG516" s="91">
        <f t="shared" si="190"/>
        <v>0</v>
      </c>
      <c r="BH516" s="95" t="s">
        <v>221</v>
      </c>
      <c r="BI516" s="91">
        <f>BF516*0.05</f>
        <v>2.1705</v>
      </c>
      <c r="BJ516" s="91"/>
      <c r="BK516" s="101">
        <f t="shared" si="191"/>
        <v>176</v>
      </c>
      <c r="BL516" s="91"/>
    </row>
    <row r="517" s="159" customFormat="1" customHeight="1" spans="1:64">
      <c r="A517" s="91">
        <v>13296</v>
      </c>
      <c r="B517" s="91" t="s">
        <v>922</v>
      </c>
      <c r="C517" s="91">
        <v>113833</v>
      </c>
      <c r="D517" s="91" t="s">
        <v>697</v>
      </c>
      <c r="E517" s="91" t="s">
        <v>241</v>
      </c>
      <c r="F517" s="91">
        <v>25</v>
      </c>
      <c r="G517" s="91">
        <v>30</v>
      </c>
      <c r="H517" s="91">
        <v>27</v>
      </c>
      <c r="I517" s="91">
        <v>710.98</v>
      </c>
      <c r="J517" s="91">
        <f t="shared" si="183"/>
        <v>2</v>
      </c>
      <c r="K517" s="95" t="s">
        <v>221</v>
      </c>
      <c r="L517" s="91">
        <f>I517*0.05</f>
        <v>35.549</v>
      </c>
      <c r="M517" s="91">
        <v>11</v>
      </c>
      <c r="N517" s="91">
        <v>14</v>
      </c>
      <c r="O517" s="91">
        <v>18</v>
      </c>
      <c r="P517" s="91">
        <v>524.75</v>
      </c>
      <c r="Q517" s="91">
        <f t="shared" si="184"/>
        <v>7</v>
      </c>
      <c r="R517" s="95" t="s">
        <v>216</v>
      </c>
      <c r="S517" s="91">
        <f>P517*0.07</f>
        <v>36.7325</v>
      </c>
      <c r="T517" s="91">
        <v>19</v>
      </c>
      <c r="U517" s="91">
        <v>23</v>
      </c>
      <c r="V517" s="91">
        <v>23</v>
      </c>
      <c r="W517" s="91">
        <v>1683.77</v>
      </c>
      <c r="X517" s="91">
        <f t="shared" si="185"/>
        <v>4</v>
      </c>
      <c r="Y517" s="95" t="s">
        <v>216</v>
      </c>
      <c r="Z517" s="91">
        <f>W517*0.06</f>
        <v>101.0262</v>
      </c>
      <c r="AA517" s="91">
        <v>6</v>
      </c>
      <c r="AB517" s="91">
        <v>6</v>
      </c>
      <c r="AC517" s="91">
        <v>0</v>
      </c>
      <c r="AD517" s="91">
        <v>0</v>
      </c>
      <c r="AE517" s="91">
        <f t="shared" si="186"/>
        <v>-6</v>
      </c>
      <c r="AF517" s="95" t="s">
        <v>217</v>
      </c>
      <c r="AG517" s="91">
        <f t="shared" si="192"/>
        <v>0</v>
      </c>
      <c r="AH517" s="91">
        <v>4</v>
      </c>
      <c r="AI517" s="91">
        <v>4</v>
      </c>
      <c r="AJ517" s="91">
        <v>7</v>
      </c>
      <c r="AK517" s="91">
        <v>149.5</v>
      </c>
      <c r="AL517" s="91">
        <f t="shared" si="187"/>
        <v>3</v>
      </c>
      <c r="AM517" s="95" t="s">
        <v>216</v>
      </c>
      <c r="AN517" s="91">
        <f>AK517*0.07</f>
        <v>10.465</v>
      </c>
      <c r="AO517" s="91">
        <v>13</v>
      </c>
      <c r="AP517" s="91">
        <v>14</v>
      </c>
      <c r="AQ517" s="91">
        <v>13</v>
      </c>
      <c r="AR517" s="91">
        <v>227.74</v>
      </c>
      <c r="AS517" s="91">
        <f t="shared" si="188"/>
        <v>0</v>
      </c>
      <c r="AT517" s="95" t="s">
        <v>221</v>
      </c>
      <c r="AU517" s="91">
        <f>AR517*0.06</f>
        <v>13.6644</v>
      </c>
      <c r="AV517" s="91">
        <v>3</v>
      </c>
      <c r="AW517" s="91">
        <v>3</v>
      </c>
      <c r="AX517" s="91">
        <v>3</v>
      </c>
      <c r="AY517" s="91">
        <v>0.24</v>
      </c>
      <c r="AZ517" s="91">
        <f t="shared" si="189"/>
        <v>0</v>
      </c>
      <c r="BA517" s="95" t="s">
        <v>216</v>
      </c>
      <c r="BB517" s="91">
        <f>AY517*0.07</f>
        <v>0.0168</v>
      </c>
      <c r="BC517" s="91">
        <v>5</v>
      </c>
      <c r="BD517" s="91">
        <v>7</v>
      </c>
      <c r="BE517" s="91">
        <v>3</v>
      </c>
      <c r="BF517" s="91">
        <v>74.49</v>
      </c>
      <c r="BG517" s="91">
        <f t="shared" si="190"/>
        <v>-2</v>
      </c>
      <c r="BH517" s="95" t="s">
        <v>217</v>
      </c>
      <c r="BI517" s="91">
        <f>BF517*0.04</f>
        <v>2.9796</v>
      </c>
      <c r="BJ517" s="91">
        <f>BG517*1</f>
        <v>-2</v>
      </c>
      <c r="BK517" s="101">
        <f t="shared" si="191"/>
        <v>200</v>
      </c>
      <c r="BL517" s="91">
        <f>BJ517</f>
        <v>-2</v>
      </c>
    </row>
    <row r="518" s="159" customFormat="1" customHeight="1" spans="1:64">
      <c r="A518" s="91">
        <v>11512</v>
      </c>
      <c r="B518" s="91" t="s">
        <v>923</v>
      </c>
      <c r="C518" s="91">
        <v>102934</v>
      </c>
      <c r="D518" s="91" t="s">
        <v>260</v>
      </c>
      <c r="E518" s="91" t="s">
        <v>220</v>
      </c>
      <c r="F518" s="91">
        <v>49</v>
      </c>
      <c r="G518" s="91">
        <v>59</v>
      </c>
      <c r="H518" s="91">
        <v>28</v>
      </c>
      <c r="I518" s="91">
        <v>697.32</v>
      </c>
      <c r="J518" s="91">
        <f t="shared" si="183"/>
        <v>-21</v>
      </c>
      <c r="K518" s="95" t="s">
        <v>217</v>
      </c>
      <c r="L518" s="91">
        <f>I518*0.04</f>
        <v>27.8928</v>
      </c>
      <c r="M518" s="91">
        <v>42</v>
      </c>
      <c r="N518" s="91">
        <v>51</v>
      </c>
      <c r="O518" s="91">
        <v>27</v>
      </c>
      <c r="P518" s="91">
        <v>702.2</v>
      </c>
      <c r="Q518" s="91">
        <f t="shared" si="184"/>
        <v>-15</v>
      </c>
      <c r="R518" s="95" t="s">
        <v>217</v>
      </c>
      <c r="S518" s="91">
        <f>P518*0.05</f>
        <v>35.11</v>
      </c>
      <c r="T518" s="91">
        <v>55</v>
      </c>
      <c r="U518" s="91">
        <v>68</v>
      </c>
      <c r="V518" s="91">
        <v>34</v>
      </c>
      <c r="W518" s="91">
        <v>2566.78</v>
      </c>
      <c r="X518" s="91">
        <f t="shared" si="185"/>
        <v>-21</v>
      </c>
      <c r="Y518" s="95" t="s">
        <v>217</v>
      </c>
      <c r="Z518" s="91">
        <f>W518*0.04</f>
        <v>102.6712</v>
      </c>
      <c r="AA518" s="91">
        <v>15</v>
      </c>
      <c r="AB518" s="91">
        <v>18</v>
      </c>
      <c r="AC518" s="91">
        <v>1</v>
      </c>
      <c r="AD518" s="91">
        <v>39</v>
      </c>
      <c r="AE518" s="91">
        <f t="shared" si="186"/>
        <v>-14</v>
      </c>
      <c r="AF518" s="95" t="s">
        <v>217</v>
      </c>
      <c r="AG518" s="91">
        <f t="shared" si="192"/>
        <v>1.95</v>
      </c>
      <c r="AH518" s="91">
        <v>15</v>
      </c>
      <c r="AI518" s="91">
        <v>18</v>
      </c>
      <c r="AJ518" s="91">
        <v>15</v>
      </c>
      <c r="AK518" s="91">
        <v>299</v>
      </c>
      <c r="AL518" s="91">
        <f t="shared" si="187"/>
        <v>0</v>
      </c>
      <c r="AM518" s="95" t="s">
        <v>221</v>
      </c>
      <c r="AN518" s="91">
        <f>AK518*0.06</f>
        <v>17.94</v>
      </c>
      <c r="AO518" s="91">
        <v>15</v>
      </c>
      <c r="AP518" s="91">
        <v>18</v>
      </c>
      <c r="AQ518" s="91">
        <v>10</v>
      </c>
      <c r="AR518" s="91">
        <v>180.6</v>
      </c>
      <c r="AS518" s="91">
        <f t="shared" si="188"/>
        <v>-5</v>
      </c>
      <c r="AT518" s="95" t="s">
        <v>217</v>
      </c>
      <c r="AU518" s="91">
        <f>AR518*0.05</f>
        <v>9.03</v>
      </c>
      <c r="AV518" s="91">
        <v>7</v>
      </c>
      <c r="AW518" s="91">
        <v>8</v>
      </c>
      <c r="AX518" s="91">
        <v>2</v>
      </c>
      <c r="AY518" s="91">
        <v>0.08</v>
      </c>
      <c r="AZ518" s="91">
        <f t="shared" si="189"/>
        <v>-5</v>
      </c>
      <c r="BA518" s="95" t="s">
        <v>217</v>
      </c>
      <c r="BB518" s="91">
        <f>AY518*0.05</f>
        <v>0.004</v>
      </c>
      <c r="BC518" s="91">
        <v>13</v>
      </c>
      <c r="BD518" s="91">
        <v>15</v>
      </c>
      <c r="BE518" s="91">
        <v>10</v>
      </c>
      <c r="BF518" s="91">
        <v>257.86</v>
      </c>
      <c r="BG518" s="91">
        <f t="shared" si="190"/>
        <v>-3</v>
      </c>
      <c r="BH518" s="95" t="s">
        <v>217</v>
      </c>
      <c r="BI518" s="91">
        <f>BF518*0.04</f>
        <v>10.3144</v>
      </c>
      <c r="BJ518" s="91">
        <f>BG518*1</f>
        <v>-3</v>
      </c>
      <c r="BK518" s="101">
        <f t="shared" si="191"/>
        <v>205</v>
      </c>
      <c r="BL518" s="91">
        <f>BJ518</f>
        <v>-3</v>
      </c>
    </row>
    <row r="519" s="159" customFormat="1" customHeight="1" spans="1:64">
      <c r="A519" s="91">
        <v>11871</v>
      </c>
      <c r="B519" s="91" t="s">
        <v>924</v>
      </c>
      <c r="C519" s="91">
        <v>102565</v>
      </c>
      <c r="D519" s="91" t="s">
        <v>699</v>
      </c>
      <c r="E519" s="91" t="s">
        <v>220</v>
      </c>
      <c r="F519" s="91">
        <v>67</v>
      </c>
      <c r="G519" s="91">
        <v>80</v>
      </c>
      <c r="H519" s="91">
        <v>81</v>
      </c>
      <c r="I519" s="91">
        <v>2136.25</v>
      </c>
      <c r="J519" s="91">
        <f t="shared" si="183"/>
        <v>14</v>
      </c>
      <c r="K519" s="95" t="s">
        <v>216</v>
      </c>
      <c r="L519" s="91">
        <f>I519*0.06</f>
        <v>128.175</v>
      </c>
      <c r="M519" s="91">
        <v>59</v>
      </c>
      <c r="N519" s="91">
        <v>71</v>
      </c>
      <c r="O519" s="91">
        <v>41</v>
      </c>
      <c r="P519" s="91">
        <v>1666.13</v>
      </c>
      <c r="Q519" s="91">
        <f t="shared" si="184"/>
        <v>-18</v>
      </c>
      <c r="R519" s="95" t="s">
        <v>217</v>
      </c>
      <c r="S519" s="91">
        <f>P519*0.05</f>
        <v>83.3065</v>
      </c>
      <c r="T519" s="91">
        <v>52</v>
      </c>
      <c r="U519" s="91">
        <v>63</v>
      </c>
      <c r="V519" s="91">
        <v>22</v>
      </c>
      <c r="W519" s="91">
        <v>1776.04</v>
      </c>
      <c r="X519" s="91">
        <f t="shared" si="185"/>
        <v>-30</v>
      </c>
      <c r="Y519" s="95" t="s">
        <v>217</v>
      </c>
      <c r="Z519" s="91">
        <f>W519*0.04</f>
        <v>71.0416</v>
      </c>
      <c r="AA519" s="91">
        <v>10</v>
      </c>
      <c r="AB519" s="91">
        <v>11</v>
      </c>
      <c r="AC519" s="91">
        <v>6</v>
      </c>
      <c r="AD519" s="91">
        <v>211</v>
      </c>
      <c r="AE519" s="91">
        <f t="shared" si="186"/>
        <v>-4</v>
      </c>
      <c r="AF519" s="95" t="s">
        <v>217</v>
      </c>
      <c r="AG519" s="91">
        <f t="shared" si="192"/>
        <v>10.55</v>
      </c>
      <c r="AH519" s="91">
        <v>11</v>
      </c>
      <c r="AI519" s="91">
        <v>14</v>
      </c>
      <c r="AJ519" s="91">
        <v>15</v>
      </c>
      <c r="AK519" s="91">
        <v>299</v>
      </c>
      <c r="AL519" s="91">
        <f t="shared" si="187"/>
        <v>4</v>
      </c>
      <c r="AM519" s="95" t="s">
        <v>216</v>
      </c>
      <c r="AN519" s="91">
        <f>AK519*0.07</f>
        <v>20.93</v>
      </c>
      <c r="AO519" s="91">
        <v>15</v>
      </c>
      <c r="AP519" s="91">
        <v>18</v>
      </c>
      <c r="AQ519" s="91">
        <v>21</v>
      </c>
      <c r="AR519" s="91">
        <v>379.05</v>
      </c>
      <c r="AS519" s="91">
        <f t="shared" si="188"/>
        <v>6</v>
      </c>
      <c r="AT519" s="95" t="s">
        <v>216</v>
      </c>
      <c r="AU519" s="91">
        <f>AR519*0.08</f>
        <v>30.324</v>
      </c>
      <c r="AV519" s="91">
        <v>8</v>
      </c>
      <c r="AW519" s="91">
        <v>9</v>
      </c>
      <c r="AX519" s="91">
        <v>0</v>
      </c>
      <c r="AY519" s="91">
        <v>0</v>
      </c>
      <c r="AZ519" s="91">
        <f t="shared" si="189"/>
        <v>-8</v>
      </c>
      <c r="BA519" s="95" t="s">
        <v>217</v>
      </c>
      <c r="BB519" s="91">
        <f>AY519*0.05</f>
        <v>0</v>
      </c>
      <c r="BC519" s="91">
        <v>17</v>
      </c>
      <c r="BD519" s="91">
        <v>19</v>
      </c>
      <c r="BE519" s="91">
        <v>31</v>
      </c>
      <c r="BF519" s="91">
        <v>861.64</v>
      </c>
      <c r="BG519" s="91">
        <f t="shared" si="190"/>
        <v>14</v>
      </c>
      <c r="BH519" s="95" t="s">
        <v>216</v>
      </c>
      <c r="BI519" s="91">
        <f>BF519*0.06</f>
        <v>51.6984</v>
      </c>
      <c r="BJ519" s="91"/>
      <c r="BK519" s="101">
        <f t="shared" si="191"/>
        <v>396</v>
      </c>
      <c r="BL519" s="91"/>
    </row>
    <row r="520" s="159" customFormat="1" customHeight="1" spans="1:64">
      <c r="A520" s="91">
        <v>12158</v>
      </c>
      <c r="B520" s="91" t="s">
        <v>925</v>
      </c>
      <c r="C520" s="91">
        <v>106399</v>
      </c>
      <c r="D520" s="91" t="s">
        <v>513</v>
      </c>
      <c r="E520" s="91" t="s">
        <v>220</v>
      </c>
      <c r="F520" s="91">
        <v>50</v>
      </c>
      <c r="G520" s="91">
        <v>60</v>
      </c>
      <c r="H520" s="91">
        <v>57</v>
      </c>
      <c r="I520" s="91">
        <v>1516.69</v>
      </c>
      <c r="J520" s="91">
        <f t="shared" si="183"/>
        <v>7</v>
      </c>
      <c r="K520" s="95" t="s">
        <v>221</v>
      </c>
      <c r="L520" s="91">
        <f>I520*0.05</f>
        <v>75.8345</v>
      </c>
      <c r="M520" s="91">
        <v>39</v>
      </c>
      <c r="N520" s="91">
        <v>46</v>
      </c>
      <c r="O520" s="91">
        <v>52</v>
      </c>
      <c r="P520" s="91">
        <v>1676.65</v>
      </c>
      <c r="Q520" s="91">
        <f t="shared" si="184"/>
        <v>13</v>
      </c>
      <c r="R520" s="95" t="s">
        <v>216</v>
      </c>
      <c r="S520" s="91">
        <f>P520*0.07</f>
        <v>117.3655</v>
      </c>
      <c r="T520" s="91">
        <v>55</v>
      </c>
      <c r="U520" s="91">
        <v>67</v>
      </c>
      <c r="V520" s="91">
        <v>72</v>
      </c>
      <c r="W520" s="91">
        <v>5698.12</v>
      </c>
      <c r="X520" s="91">
        <f t="shared" si="185"/>
        <v>17</v>
      </c>
      <c r="Y520" s="95" t="s">
        <v>216</v>
      </c>
      <c r="Z520" s="91">
        <f>W520*0.06</f>
        <v>341.8872</v>
      </c>
      <c r="AA520" s="91">
        <v>11</v>
      </c>
      <c r="AB520" s="91">
        <v>14</v>
      </c>
      <c r="AC520" s="91">
        <v>9</v>
      </c>
      <c r="AD520" s="91">
        <v>297</v>
      </c>
      <c r="AE520" s="91">
        <f t="shared" si="186"/>
        <v>-2</v>
      </c>
      <c r="AF520" s="95" t="s">
        <v>217</v>
      </c>
      <c r="AG520" s="91">
        <f t="shared" si="192"/>
        <v>14.85</v>
      </c>
      <c r="AH520" s="91">
        <v>15</v>
      </c>
      <c r="AI520" s="91">
        <v>18</v>
      </c>
      <c r="AJ520" s="91">
        <v>30</v>
      </c>
      <c r="AK520" s="91">
        <v>598</v>
      </c>
      <c r="AL520" s="91">
        <f t="shared" si="187"/>
        <v>15</v>
      </c>
      <c r="AM520" s="95" t="s">
        <v>216</v>
      </c>
      <c r="AN520" s="91">
        <f>AK520*0.07</f>
        <v>41.86</v>
      </c>
      <c r="AO520" s="91">
        <v>18</v>
      </c>
      <c r="AP520" s="91">
        <v>22</v>
      </c>
      <c r="AQ520" s="91">
        <v>18</v>
      </c>
      <c r="AR520" s="91">
        <v>343.01</v>
      </c>
      <c r="AS520" s="91">
        <f t="shared" si="188"/>
        <v>0</v>
      </c>
      <c r="AT520" s="95" t="s">
        <v>221</v>
      </c>
      <c r="AU520" s="91">
        <f>AR520*0.06</f>
        <v>20.5806</v>
      </c>
      <c r="AV520" s="91">
        <v>6</v>
      </c>
      <c r="AW520" s="91">
        <v>8</v>
      </c>
      <c r="AX520" s="91">
        <v>5</v>
      </c>
      <c r="AY520" s="91">
        <v>396.08</v>
      </c>
      <c r="AZ520" s="91">
        <f t="shared" si="189"/>
        <v>-1</v>
      </c>
      <c r="BA520" s="95" t="s">
        <v>217</v>
      </c>
      <c r="BB520" s="91">
        <f>AY520*0.05</f>
        <v>19.804</v>
      </c>
      <c r="BC520" s="91">
        <v>13</v>
      </c>
      <c r="BD520" s="91">
        <v>15</v>
      </c>
      <c r="BE520" s="91">
        <v>16</v>
      </c>
      <c r="BF520" s="91">
        <v>446.05</v>
      </c>
      <c r="BG520" s="91">
        <f t="shared" si="190"/>
        <v>3</v>
      </c>
      <c r="BH520" s="95" t="s">
        <v>216</v>
      </c>
      <c r="BI520" s="91">
        <f>BF520*0.06</f>
        <v>26.763</v>
      </c>
      <c r="BJ520" s="91"/>
      <c r="BK520" s="101">
        <f t="shared" si="191"/>
        <v>659</v>
      </c>
      <c r="BL520" s="91"/>
    </row>
    <row r="521" s="159" customFormat="1" customHeight="1" spans="1:64">
      <c r="A521" s="91">
        <v>12914</v>
      </c>
      <c r="B521" s="91" t="s">
        <v>926</v>
      </c>
      <c r="C521" s="91">
        <v>720</v>
      </c>
      <c r="D521" s="91" t="s">
        <v>364</v>
      </c>
      <c r="E521" s="91" t="s">
        <v>220</v>
      </c>
      <c r="F521" s="91">
        <v>30</v>
      </c>
      <c r="G521" s="91">
        <v>37</v>
      </c>
      <c r="H521" s="91">
        <v>95</v>
      </c>
      <c r="I521" s="91">
        <v>2290.78</v>
      </c>
      <c r="J521" s="91">
        <f t="shared" si="183"/>
        <v>65</v>
      </c>
      <c r="K521" s="95" t="s">
        <v>216</v>
      </c>
      <c r="L521" s="91">
        <f>I521*0.06</f>
        <v>137.4468</v>
      </c>
      <c r="M521" s="91">
        <v>28</v>
      </c>
      <c r="N521" s="91">
        <v>34</v>
      </c>
      <c r="O521" s="91">
        <v>43</v>
      </c>
      <c r="P521" s="91">
        <v>2110.17</v>
      </c>
      <c r="Q521" s="91">
        <f t="shared" si="184"/>
        <v>15</v>
      </c>
      <c r="R521" s="95" t="s">
        <v>216</v>
      </c>
      <c r="S521" s="91">
        <f>P521*0.07</f>
        <v>147.7119</v>
      </c>
      <c r="T521" s="91">
        <v>44</v>
      </c>
      <c r="U521" s="91">
        <v>53</v>
      </c>
      <c r="V521" s="91">
        <v>70</v>
      </c>
      <c r="W521" s="91">
        <v>5757.56</v>
      </c>
      <c r="X521" s="91">
        <f t="shared" si="185"/>
        <v>26</v>
      </c>
      <c r="Y521" s="95" t="s">
        <v>216</v>
      </c>
      <c r="Z521" s="91">
        <f>W521*0.06</f>
        <v>345.4536</v>
      </c>
      <c r="AA521" s="91">
        <v>14</v>
      </c>
      <c r="AB521" s="91">
        <v>17</v>
      </c>
      <c r="AC521" s="91">
        <v>25</v>
      </c>
      <c r="AD521" s="91">
        <v>613</v>
      </c>
      <c r="AE521" s="91">
        <f t="shared" si="186"/>
        <v>11</v>
      </c>
      <c r="AF521" s="95" t="s">
        <v>216</v>
      </c>
      <c r="AG521" s="91">
        <f>AD521*0.08</f>
        <v>49.04</v>
      </c>
      <c r="AH521" s="91">
        <v>10</v>
      </c>
      <c r="AI521" s="91">
        <v>12</v>
      </c>
      <c r="AJ521" s="91">
        <v>7.5</v>
      </c>
      <c r="AK521" s="91">
        <v>149.53</v>
      </c>
      <c r="AL521" s="91">
        <f t="shared" si="187"/>
        <v>-2.5</v>
      </c>
      <c r="AM521" s="95" t="s">
        <v>217</v>
      </c>
      <c r="AN521" s="91">
        <f>AK521*0.05</f>
        <v>7.4765</v>
      </c>
      <c r="AO521" s="91">
        <v>12</v>
      </c>
      <c r="AP521" s="91">
        <v>15</v>
      </c>
      <c r="AQ521" s="91">
        <v>34</v>
      </c>
      <c r="AR521" s="91">
        <v>477.94</v>
      </c>
      <c r="AS521" s="91">
        <f t="shared" si="188"/>
        <v>22</v>
      </c>
      <c r="AT521" s="95" t="s">
        <v>216</v>
      </c>
      <c r="AU521" s="91">
        <f>AR521*0.08</f>
        <v>38.2352</v>
      </c>
      <c r="AV521" s="91">
        <v>3</v>
      </c>
      <c r="AW521" s="91">
        <v>4</v>
      </c>
      <c r="AX521" s="91">
        <v>0</v>
      </c>
      <c r="AY521" s="91">
        <v>0</v>
      </c>
      <c r="AZ521" s="91">
        <f t="shared" si="189"/>
        <v>-3</v>
      </c>
      <c r="BA521" s="95" t="s">
        <v>217</v>
      </c>
      <c r="BB521" s="91">
        <f>AY521*0.05</f>
        <v>0</v>
      </c>
      <c r="BC521" s="91">
        <v>11</v>
      </c>
      <c r="BD521" s="91">
        <v>13</v>
      </c>
      <c r="BE521" s="91">
        <v>12</v>
      </c>
      <c r="BF521" s="91">
        <v>314.8</v>
      </c>
      <c r="BG521" s="91">
        <f t="shared" si="190"/>
        <v>1</v>
      </c>
      <c r="BH521" s="95" t="s">
        <v>221</v>
      </c>
      <c r="BI521" s="91">
        <f>BF521*0.05</f>
        <v>15.74</v>
      </c>
      <c r="BJ521" s="91"/>
      <c r="BK521" s="101">
        <f t="shared" si="191"/>
        <v>741</v>
      </c>
      <c r="BL521" s="91"/>
    </row>
    <row r="522" s="159" customFormat="1" customHeight="1" spans="1:64">
      <c r="A522" s="91">
        <v>13020</v>
      </c>
      <c r="B522" s="91" t="s">
        <v>927</v>
      </c>
      <c r="C522" s="91">
        <v>723</v>
      </c>
      <c r="D522" s="91" t="s">
        <v>692</v>
      </c>
      <c r="E522" s="91" t="s">
        <v>220</v>
      </c>
      <c r="F522" s="91">
        <v>47</v>
      </c>
      <c r="G522" s="91">
        <v>56</v>
      </c>
      <c r="H522" s="91">
        <v>78</v>
      </c>
      <c r="I522" s="91">
        <v>1989.04</v>
      </c>
      <c r="J522" s="91">
        <f t="shared" si="183"/>
        <v>31</v>
      </c>
      <c r="K522" s="95" t="s">
        <v>216</v>
      </c>
      <c r="L522" s="91">
        <f>I522*0.06</f>
        <v>119.3424</v>
      </c>
      <c r="M522" s="91">
        <v>34</v>
      </c>
      <c r="N522" s="91">
        <v>41</v>
      </c>
      <c r="O522" s="91">
        <v>44</v>
      </c>
      <c r="P522" s="91">
        <v>1547.1</v>
      </c>
      <c r="Q522" s="91">
        <f t="shared" si="184"/>
        <v>10</v>
      </c>
      <c r="R522" s="95" t="s">
        <v>216</v>
      </c>
      <c r="S522" s="91">
        <f>P522*0.07</f>
        <v>108.297</v>
      </c>
      <c r="T522" s="91">
        <v>47</v>
      </c>
      <c r="U522" s="91">
        <v>57</v>
      </c>
      <c r="V522" s="91">
        <v>53</v>
      </c>
      <c r="W522" s="91">
        <v>3546.87</v>
      </c>
      <c r="X522" s="91">
        <f t="shared" si="185"/>
        <v>6</v>
      </c>
      <c r="Y522" s="95" t="s">
        <v>221</v>
      </c>
      <c r="Z522" s="91">
        <f>W522*0.05</f>
        <v>177.3435</v>
      </c>
      <c r="AA522" s="91">
        <v>13</v>
      </c>
      <c r="AB522" s="91">
        <v>15</v>
      </c>
      <c r="AC522" s="91">
        <v>4</v>
      </c>
      <c r="AD522" s="91">
        <v>167</v>
      </c>
      <c r="AE522" s="91">
        <f t="shared" si="186"/>
        <v>-9</v>
      </c>
      <c r="AF522" s="95" t="s">
        <v>217</v>
      </c>
      <c r="AG522" s="91">
        <f>AD522*0.05</f>
        <v>8.35</v>
      </c>
      <c r="AH522" s="91">
        <v>15</v>
      </c>
      <c r="AI522" s="91">
        <v>18</v>
      </c>
      <c r="AJ522" s="91">
        <v>15</v>
      </c>
      <c r="AK522" s="91">
        <v>299</v>
      </c>
      <c r="AL522" s="91">
        <f t="shared" si="187"/>
        <v>0</v>
      </c>
      <c r="AM522" s="95" t="s">
        <v>221</v>
      </c>
      <c r="AN522" s="91">
        <f>AK522*0.06</f>
        <v>17.94</v>
      </c>
      <c r="AO522" s="91">
        <v>19</v>
      </c>
      <c r="AP522" s="91">
        <v>23</v>
      </c>
      <c r="AQ522" s="91">
        <v>25</v>
      </c>
      <c r="AR522" s="91">
        <v>458.15</v>
      </c>
      <c r="AS522" s="91">
        <f t="shared" si="188"/>
        <v>6</v>
      </c>
      <c r="AT522" s="95" t="s">
        <v>216</v>
      </c>
      <c r="AU522" s="91">
        <f>AR522*0.08</f>
        <v>36.652</v>
      </c>
      <c r="AV522" s="91">
        <v>5</v>
      </c>
      <c r="AW522" s="91">
        <v>6</v>
      </c>
      <c r="AX522" s="91">
        <v>0</v>
      </c>
      <c r="AY522" s="91">
        <v>0</v>
      </c>
      <c r="AZ522" s="91">
        <f t="shared" si="189"/>
        <v>-5</v>
      </c>
      <c r="BA522" s="95" t="s">
        <v>217</v>
      </c>
      <c r="BB522" s="91">
        <f>AY522*0.05</f>
        <v>0</v>
      </c>
      <c r="BC522" s="91">
        <v>16</v>
      </c>
      <c r="BD522" s="91">
        <v>19</v>
      </c>
      <c r="BE522" s="91">
        <v>28</v>
      </c>
      <c r="BF522" s="91">
        <v>811.57</v>
      </c>
      <c r="BG522" s="91">
        <f t="shared" si="190"/>
        <v>12</v>
      </c>
      <c r="BH522" s="95" t="s">
        <v>216</v>
      </c>
      <c r="BI522" s="91">
        <f>BF522*0.06</f>
        <v>48.6942</v>
      </c>
      <c r="BJ522" s="91"/>
      <c r="BK522" s="101">
        <f t="shared" si="191"/>
        <v>517</v>
      </c>
      <c r="BL522" s="91"/>
    </row>
    <row r="523" s="159" customFormat="1" customHeight="1" spans="1:64">
      <c r="A523" s="91">
        <v>12486</v>
      </c>
      <c r="B523" s="91" t="s">
        <v>928</v>
      </c>
      <c r="C523" s="91">
        <v>113023</v>
      </c>
      <c r="D523" s="91" t="s">
        <v>449</v>
      </c>
      <c r="E523" s="91" t="s">
        <v>220</v>
      </c>
      <c r="F523" s="91">
        <v>25</v>
      </c>
      <c r="G523" s="91">
        <v>30</v>
      </c>
      <c r="H523" s="91">
        <v>28</v>
      </c>
      <c r="I523" s="91">
        <v>623.11</v>
      </c>
      <c r="J523" s="91">
        <f t="shared" si="183"/>
        <v>3</v>
      </c>
      <c r="K523" s="95" t="s">
        <v>221</v>
      </c>
      <c r="L523" s="91">
        <f>I523*0.05</f>
        <v>31.1555</v>
      </c>
      <c r="M523" s="91">
        <v>15</v>
      </c>
      <c r="N523" s="91">
        <v>18</v>
      </c>
      <c r="O523" s="91">
        <v>14</v>
      </c>
      <c r="P523" s="91">
        <v>580.5</v>
      </c>
      <c r="Q523" s="91">
        <f t="shared" si="184"/>
        <v>-1</v>
      </c>
      <c r="R523" s="95" t="s">
        <v>217</v>
      </c>
      <c r="S523" s="91">
        <f>P523*0.05</f>
        <v>29.025</v>
      </c>
      <c r="T523" s="91">
        <v>19</v>
      </c>
      <c r="U523" s="91">
        <v>22</v>
      </c>
      <c r="V523" s="91">
        <v>10</v>
      </c>
      <c r="W523" s="91">
        <v>675.09</v>
      </c>
      <c r="X523" s="91">
        <f t="shared" si="185"/>
        <v>-9</v>
      </c>
      <c r="Y523" s="95" t="s">
        <v>217</v>
      </c>
      <c r="Z523" s="91">
        <f>W523*0.04</f>
        <v>27.0036</v>
      </c>
      <c r="AA523" s="91">
        <v>7</v>
      </c>
      <c r="AB523" s="91">
        <v>8</v>
      </c>
      <c r="AC523" s="91">
        <v>1</v>
      </c>
      <c r="AD523" s="91">
        <v>25</v>
      </c>
      <c r="AE523" s="91">
        <f t="shared" si="186"/>
        <v>-6</v>
      </c>
      <c r="AF523" s="95" t="s">
        <v>217</v>
      </c>
      <c r="AG523" s="91">
        <f>AD523*0.05</f>
        <v>1.25</v>
      </c>
      <c r="AH523" s="91">
        <v>7</v>
      </c>
      <c r="AI523" s="91">
        <v>8</v>
      </c>
      <c r="AJ523" s="91">
        <v>0</v>
      </c>
      <c r="AK523" s="91">
        <v>0</v>
      </c>
      <c r="AL523" s="91">
        <f t="shared" si="187"/>
        <v>-7</v>
      </c>
      <c r="AM523" s="95" t="s">
        <v>217</v>
      </c>
      <c r="AN523" s="91">
        <f>AK523*0.05</f>
        <v>0</v>
      </c>
      <c r="AO523" s="91">
        <v>13</v>
      </c>
      <c r="AP523" s="91">
        <v>15</v>
      </c>
      <c r="AQ523" s="91">
        <v>8</v>
      </c>
      <c r="AR523" s="91">
        <v>154.5</v>
      </c>
      <c r="AS523" s="91">
        <f t="shared" si="188"/>
        <v>-5</v>
      </c>
      <c r="AT523" s="95" t="s">
        <v>217</v>
      </c>
      <c r="AU523" s="91">
        <f>AR523*0.05</f>
        <v>7.725</v>
      </c>
      <c r="AV523" s="91">
        <v>2</v>
      </c>
      <c r="AW523" s="91">
        <v>2</v>
      </c>
      <c r="AX523" s="91">
        <v>2</v>
      </c>
      <c r="AY523" s="91">
        <v>198</v>
      </c>
      <c r="AZ523" s="91">
        <f t="shared" si="189"/>
        <v>0</v>
      </c>
      <c r="BA523" s="95" t="s">
        <v>216</v>
      </c>
      <c r="BB523" s="91">
        <f>AY523*0.07</f>
        <v>13.86</v>
      </c>
      <c r="BC523" s="91">
        <v>5</v>
      </c>
      <c r="BD523" s="91">
        <v>7</v>
      </c>
      <c r="BE523" s="91">
        <v>6</v>
      </c>
      <c r="BF523" s="91">
        <v>148.65</v>
      </c>
      <c r="BG523" s="91">
        <f t="shared" si="190"/>
        <v>1</v>
      </c>
      <c r="BH523" s="95" t="s">
        <v>221</v>
      </c>
      <c r="BI523" s="91">
        <f>BF523*0.05</f>
        <v>7.4325</v>
      </c>
      <c r="BJ523" s="91"/>
      <c r="BK523" s="101">
        <f t="shared" si="191"/>
        <v>117</v>
      </c>
      <c r="BL523" s="91"/>
    </row>
    <row r="524" s="159" customFormat="1" customHeight="1" spans="1:64">
      <c r="A524" s="91">
        <v>12504</v>
      </c>
      <c r="B524" s="91" t="s">
        <v>929</v>
      </c>
      <c r="C524" s="91">
        <v>105910</v>
      </c>
      <c r="D524" s="91" t="s">
        <v>668</v>
      </c>
      <c r="E524" s="91" t="s">
        <v>215</v>
      </c>
      <c r="F524" s="91">
        <v>32</v>
      </c>
      <c r="G524" s="91">
        <v>38</v>
      </c>
      <c r="H524" s="91">
        <v>88</v>
      </c>
      <c r="I524" s="91">
        <v>2351.57</v>
      </c>
      <c r="J524" s="91">
        <f t="shared" si="183"/>
        <v>56</v>
      </c>
      <c r="K524" s="95" t="s">
        <v>216</v>
      </c>
      <c r="L524" s="91">
        <f>I524*0.06</f>
        <v>141.0942</v>
      </c>
      <c r="M524" s="91">
        <v>29</v>
      </c>
      <c r="N524" s="91">
        <v>35</v>
      </c>
      <c r="O524" s="91">
        <v>60</v>
      </c>
      <c r="P524" s="91">
        <v>1376.21</v>
      </c>
      <c r="Q524" s="91">
        <f t="shared" si="184"/>
        <v>31</v>
      </c>
      <c r="R524" s="95" t="s">
        <v>216</v>
      </c>
      <c r="S524" s="91">
        <f>P524*0.07</f>
        <v>96.3347</v>
      </c>
      <c r="T524" s="91">
        <v>28</v>
      </c>
      <c r="U524" s="91">
        <v>34</v>
      </c>
      <c r="V524" s="91">
        <v>38</v>
      </c>
      <c r="W524" s="91">
        <v>3171.92</v>
      </c>
      <c r="X524" s="91">
        <f t="shared" si="185"/>
        <v>10</v>
      </c>
      <c r="Y524" s="95" t="s">
        <v>216</v>
      </c>
      <c r="Z524" s="91">
        <f>W524*0.06</f>
        <v>190.3152</v>
      </c>
      <c r="AA524" s="91">
        <v>7</v>
      </c>
      <c r="AB524" s="91">
        <v>8</v>
      </c>
      <c r="AC524" s="91">
        <v>7</v>
      </c>
      <c r="AD524" s="91">
        <v>243.69</v>
      </c>
      <c r="AE524" s="91">
        <f t="shared" si="186"/>
        <v>0</v>
      </c>
      <c r="AF524" s="95" t="s">
        <v>221</v>
      </c>
      <c r="AG524" s="91">
        <f>AD524*0.06</f>
        <v>14.6214</v>
      </c>
      <c r="AH524" s="91">
        <v>5</v>
      </c>
      <c r="AI524" s="91">
        <v>8</v>
      </c>
      <c r="AJ524" s="91">
        <v>33</v>
      </c>
      <c r="AK524" s="91">
        <v>406.7</v>
      </c>
      <c r="AL524" s="91">
        <f t="shared" si="187"/>
        <v>28</v>
      </c>
      <c r="AM524" s="95" t="s">
        <v>216</v>
      </c>
      <c r="AN524" s="91">
        <f>AK524*0.07</f>
        <v>28.469</v>
      </c>
      <c r="AO524" s="91">
        <v>11</v>
      </c>
      <c r="AP524" s="91">
        <v>13</v>
      </c>
      <c r="AQ524" s="91">
        <v>12</v>
      </c>
      <c r="AR524" s="91">
        <v>220.2</v>
      </c>
      <c r="AS524" s="91">
        <f t="shared" si="188"/>
        <v>1</v>
      </c>
      <c r="AT524" s="95" t="s">
        <v>221</v>
      </c>
      <c r="AU524" s="91">
        <f>AR524*0.06</f>
        <v>13.212</v>
      </c>
      <c r="AV524" s="91">
        <v>5</v>
      </c>
      <c r="AW524" s="91">
        <v>5</v>
      </c>
      <c r="AX524" s="91">
        <v>0</v>
      </c>
      <c r="AY524" s="91">
        <v>0</v>
      </c>
      <c r="AZ524" s="91">
        <f t="shared" si="189"/>
        <v>-5</v>
      </c>
      <c r="BA524" s="95" t="s">
        <v>217</v>
      </c>
      <c r="BB524" s="91">
        <f t="shared" ref="BB524:BB531" si="193">AY524*0.05</f>
        <v>0</v>
      </c>
      <c r="BC524" s="91">
        <v>10</v>
      </c>
      <c r="BD524" s="91">
        <v>12</v>
      </c>
      <c r="BE524" s="91">
        <v>27</v>
      </c>
      <c r="BF524" s="91">
        <v>782.17</v>
      </c>
      <c r="BG524" s="91">
        <f t="shared" si="190"/>
        <v>17</v>
      </c>
      <c r="BH524" s="95" t="s">
        <v>216</v>
      </c>
      <c r="BI524" s="91">
        <f>BF524*0.06</f>
        <v>46.9302</v>
      </c>
      <c r="BJ524" s="91"/>
      <c r="BK524" s="101">
        <f t="shared" si="191"/>
        <v>531</v>
      </c>
      <c r="BL524" s="91"/>
    </row>
    <row r="525" s="159" customFormat="1" customHeight="1" spans="1:64">
      <c r="A525" s="91">
        <v>13130</v>
      </c>
      <c r="B525" s="91" t="s">
        <v>930</v>
      </c>
      <c r="C525" s="91">
        <v>308</v>
      </c>
      <c r="D525" s="91" t="s">
        <v>632</v>
      </c>
      <c r="E525" s="91" t="s">
        <v>634</v>
      </c>
      <c r="F525" s="91">
        <v>14</v>
      </c>
      <c r="G525" s="91">
        <v>17</v>
      </c>
      <c r="H525" s="91">
        <v>8</v>
      </c>
      <c r="I525" s="91">
        <v>223.66</v>
      </c>
      <c r="J525" s="91">
        <f t="shared" si="183"/>
        <v>-6</v>
      </c>
      <c r="K525" s="95" t="s">
        <v>217</v>
      </c>
      <c r="L525" s="91">
        <f>I525*0.04</f>
        <v>8.9464</v>
      </c>
      <c r="M525" s="91">
        <v>13</v>
      </c>
      <c r="N525" s="91">
        <v>15</v>
      </c>
      <c r="O525" s="91">
        <v>6</v>
      </c>
      <c r="P525" s="91">
        <v>141</v>
      </c>
      <c r="Q525" s="91">
        <f t="shared" si="184"/>
        <v>-7</v>
      </c>
      <c r="R525" s="95" t="s">
        <v>217</v>
      </c>
      <c r="S525" s="91">
        <f>P525*0.05</f>
        <v>7.05</v>
      </c>
      <c r="T525" s="91">
        <v>18</v>
      </c>
      <c r="U525" s="91">
        <v>21</v>
      </c>
      <c r="V525" s="91">
        <v>7</v>
      </c>
      <c r="W525" s="91">
        <v>445.6</v>
      </c>
      <c r="X525" s="91">
        <f t="shared" si="185"/>
        <v>-11</v>
      </c>
      <c r="Y525" s="95" t="s">
        <v>217</v>
      </c>
      <c r="Z525" s="91">
        <f>W525*0.04</f>
        <v>17.824</v>
      </c>
      <c r="AA525" s="91">
        <v>6</v>
      </c>
      <c r="AB525" s="91">
        <v>7</v>
      </c>
      <c r="AC525" s="91">
        <v>1</v>
      </c>
      <c r="AD525" s="91">
        <v>39</v>
      </c>
      <c r="AE525" s="91">
        <f t="shared" si="186"/>
        <v>-5</v>
      </c>
      <c r="AF525" s="95" t="s">
        <v>217</v>
      </c>
      <c r="AG525" s="91">
        <f t="shared" ref="AG525:AG531" si="194">AD525*0.05</f>
        <v>1.95</v>
      </c>
      <c r="AH525" s="91">
        <v>7</v>
      </c>
      <c r="AI525" s="91">
        <v>8</v>
      </c>
      <c r="AJ525" s="91">
        <v>0</v>
      </c>
      <c r="AK525" s="91">
        <v>0</v>
      </c>
      <c r="AL525" s="91">
        <f t="shared" si="187"/>
        <v>-7</v>
      </c>
      <c r="AM525" s="95" t="s">
        <v>217</v>
      </c>
      <c r="AN525" s="91">
        <f t="shared" ref="AN525:AN534" si="195">AK525*0.05</f>
        <v>0</v>
      </c>
      <c r="AO525" s="91">
        <v>7</v>
      </c>
      <c r="AP525" s="91">
        <v>9</v>
      </c>
      <c r="AQ525" s="91">
        <v>2</v>
      </c>
      <c r="AR525" s="91">
        <v>37.23</v>
      </c>
      <c r="AS525" s="91">
        <f t="shared" si="188"/>
        <v>-5</v>
      </c>
      <c r="AT525" s="95" t="s">
        <v>217</v>
      </c>
      <c r="AU525" s="91">
        <f>AR525*0.05</f>
        <v>1.8615</v>
      </c>
      <c r="AV525" s="91">
        <v>2</v>
      </c>
      <c r="AW525" s="91">
        <v>2</v>
      </c>
      <c r="AX525" s="91">
        <v>0</v>
      </c>
      <c r="AY525" s="91">
        <v>0</v>
      </c>
      <c r="AZ525" s="91">
        <f t="shared" si="189"/>
        <v>-2</v>
      </c>
      <c r="BA525" s="95" t="s">
        <v>217</v>
      </c>
      <c r="BB525" s="91">
        <f t="shared" si="193"/>
        <v>0</v>
      </c>
      <c r="BC525" s="91">
        <v>4</v>
      </c>
      <c r="BD525" s="91">
        <v>5</v>
      </c>
      <c r="BE525" s="91">
        <v>7</v>
      </c>
      <c r="BF525" s="91">
        <v>136.54</v>
      </c>
      <c r="BG525" s="91">
        <f t="shared" si="190"/>
        <v>3</v>
      </c>
      <c r="BH525" s="95" t="s">
        <v>216</v>
      </c>
      <c r="BI525" s="91">
        <f>BF525*0.06</f>
        <v>8.1924</v>
      </c>
      <c r="BJ525" s="91"/>
      <c r="BK525" s="101">
        <f t="shared" si="191"/>
        <v>46</v>
      </c>
      <c r="BL525" s="91"/>
    </row>
    <row r="526" s="159" customFormat="1" customHeight="1" spans="1:64">
      <c r="A526" s="91">
        <v>13144</v>
      </c>
      <c r="B526" s="91" t="s">
        <v>931</v>
      </c>
      <c r="C526" s="91">
        <v>105910</v>
      </c>
      <c r="D526" s="91" t="s">
        <v>668</v>
      </c>
      <c r="E526" s="91" t="s">
        <v>634</v>
      </c>
      <c r="F526" s="91">
        <v>21</v>
      </c>
      <c r="G526" s="91">
        <v>26</v>
      </c>
      <c r="H526" s="91">
        <v>27</v>
      </c>
      <c r="I526" s="91">
        <v>714.7</v>
      </c>
      <c r="J526" s="91">
        <f t="shared" si="183"/>
        <v>6</v>
      </c>
      <c r="K526" s="95" t="s">
        <v>216</v>
      </c>
      <c r="L526" s="91">
        <f>I526*0.06</f>
        <v>42.882</v>
      </c>
      <c r="M526" s="91">
        <v>19</v>
      </c>
      <c r="N526" s="91">
        <v>23</v>
      </c>
      <c r="O526" s="91">
        <v>42</v>
      </c>
      <c r="P526" s="91">
        <v>1368.25</v>
      </c>
      <c r="Q526" s="91">
        <f t="shared" si="184"/>
        <v>23</v>
      </c>
      <c r="R526" s="95" t="s">
        <v>216</v>
      </c>
      <c r="S526" s="91">
        <f>P526*0.07</f>
        <v>95.7775</v>
      </c>
      <c r="T526" s="91">
        <v>19</v>
      </c>
      <c r="U526" s="91">
        <v>23</v>
      </c>
      <c r="V526" s="91">
        <v>19</v>
      </c>
      <c r="W526" s="91">
        <v>1490.6</v>
      </c>
      <c r="X526" s="91">
        <f t="shared" si="185"/>
        <v>0</v>
      </c>
      <c r="Y526" s="95" t="s">
        <v>221</v>
      </c>
      <c r="Z526" s="91">
        <f>W526*0.05</f>
        <v>74.53</v>
      </c>
      <c r="AA526" s="91">
        <v>4</v>
      </c>
      <c r="AB526" s="91">
        <v>5</v>
      </c>
      <c r="AC526" s="91">
        <v>1</v>
      </c>
      <c r="AD526" s="91">
        <v>39</v>
      </c>
      <c r="AE526" s="91">
        <f t="shared" si="186"/>
        <v>-3</v>
      </c>
      <c r="AF526" s="95" t="s">
        <v>217</v>
      </c>
      <c r="AG526" s="91">
        <f t="shared" si="194"/>
        <v>1.95</v>
      </c>
      <c r="AH526" s="91">
        <v>5</v>
      </c>
      <c r="AI526" s="91">
        <v>5</v>
      </c>
      <c r="AJ526" s="91">
        <v>0</v>
      </c>
      <c r="AK526" s="91">
        <v>0</v>
      </c>
      <c r="AL526" s="91">
        <f t="shared" si="187"/>
        <v>-5</v>
      </c>
      <c r="AM526" s="95" t="s">
        <v>217</v>
      </c>
      <c r="AN526" s="91">
        <f t="shared" si="195"/>
        <v>0</v>
      </c>
      <c r="AO526" s="91">
        <v>8</v>
      </c>
      <c r="AP526" s="91">
        <v>10</v>
      </c>
      <c r="AQ526" s="91">
        <v>1</v>
      </c>
      <c r="AR526" s="91">
        <v>21</v>
      </c>
      <c r="AS526" s="91">
        <f t="shared" si="188"/>
        <v>-7</v>
      </c>
      <c r="AT526" s="95" t="s">
        <v>217</v>
      </c>
      <c r="AU526" s="91">
        <f>AR526*0.05</f>
        <v>1.05</v>
      </c>
      <c r="AV526" s="91">
        <v>3</v>
      </c>
      <c r="AW526" s="91">
        <v>5</v>
      </c>
      <c r="AX526" s="91">
        <v>0</v>
      </c>
      <c r="AY526" s="91">
        <v>0</v>
      </c>
      <c r="AZ526" s="91">
        <f t="shared" si="189"/>
        <v>-3</v>
      </c>
      <c r="BA526" s="95" t="s">
        <v>217</v>
      </c>
      <c r="BB526" s="91">
        <f t="shared" si="193"/>
        <v>0</v>
      </c>
      <c r="BC526" s="91">
        <v>7</v>
      </c>
      <c r="BD526" s="91">
        <v>8</v>
      </c>
      <c r="BE526" s="91">
        <v>11</v>
      </c>
      <c r="BF526" s="91">
        <v>289.56</v>
      </c>
      <c r="BG526" s="91">
        <f t="shared" si="190"/>
        <v>4</v>
      </c>
      <c r="BH526" s="95" t="s">
        <v>216</v>
      </c>
      <c r="BI526" s="91">
        <f>BF526*0.06</f>
        <v>17.3736</v>
      </c>
      <c r="BJ526" s="91"/>
      <c r="BK526" s="101">
        <f t="shared" si="191"/>
        <v>234</v>
      </c>
      <c r="BL526" s="91"/>
    </row>
    <row r="527" s="159" customFormat="1" customHeight="1" spans="1:64">
      <c r="A527" s="91">
        <v>13282</v>
      </c>
      <c r="B527" s="91" t="s">
        <v>932</v>
      </c>
      <c r="C527" s="91">
        <v>745</v>
      </c>
      <c r="D527" s="91" t="s">
        <v>538</v>
      </c>
      <c r="E527" s="91" t="s">
        <v>634</v>
      </c>
      <c r="F527" s="91">
        <v>21</v>
      </c>
      <c r="G527" s="91">
        <v>25</v>
      </c>
      <c r="H527" s="91">
        <v>39</v>
      </c>
      <c r="I527" s="91">
        <v>980.59</v>
      </c>
      <c r="J527" s="91">
        <f t="shared" si="183"/>
        <v>18</v>
      </c>
      <c r="K527" s="95" t="s">
        <v>216</v>
      </c>
      <c r="L527" s="91">
        <f>I527*0.06</f>
        <v>58.8354</v>
      </c>
      <c r="M527" s="91">
        <v>22</v>
      </c>
      <c r="N527" s="91">
        <v>26</v>
      </c>
      <c r="O527" s="91">
        <v>20</v>
      </c>
      <c r="P527" s="91">
        <v>339.12</v>
      </c>
      <c r="Q527" s="91">
        <f t="shared" si="184"/>
        <v>-2</v>
      </c>
      <c r="R527" s="95" t="s">
        <v>217</v>
      </c>
      <c r="S527" s="91">
        <f>P527*0.05</f>
        <v>16.956</v>
      </c>
      <c r="T527" s="91">
        <v>27</v>
      </c>
      <c r="U527" s="91">
        <v>32</v>
      </c>
      <c r="V527" s="91">
        <v>18</v>
      </c>
      <c r="W527" s="91">
        <v>1818.01</v>
      </c>
      <c r="X527" s="91">
        <f t="shared" si="185"/>
        <v>-9</v>
      </c>
      <c r="Y527" s="95" t="s">
        <v>217</v>
      </c>
      <c r="Z527" s="91">
        <f>W527*0.04</f>
        <v>72.7204</v>
      </c>
      <c r="AA527" s="91">
        <v>6</v>
      </c>
      <c r="AB527" s="91">
        <v>7</v>
      </c>
      <c r="AC527" s="91">
        <v>4</v>
      </c>
      <c r="AD527" s="91">
        <v>115.2</v>
      </c>
      <c r="AE527" s="91">
        <f t="shared" si="186"/>
        <v>-2</v>
      </c>
      <c r="AF527" s="95" t="s">
        <v>217</v>
      </c>
      <c r="AG527" s="91">
        <f t="shared" si="194"/>
        <v>5.76</v>
      </c>
      <c r="AH527" s="91">
        <v>7</v>
      </c>
      <c r="AI527" s="91">
        <v>8</v>
      </c>
      <c r="AJ527" s="91">
        <v>0</v>
      </c>
      <c r="AK527" s="91">
        <v>0</v>
      </c>
      <c r="AL527" s="91">
        <f t="shared" si="187"/>
        <v>-7</v>
      </c>
      <c r="AM527" s="95" t="s">
        <v>217</v>
      </c>
      <c r="AN527" s="91">
        <f t="shared" si="195"/>
        <v>0</v>
      </c>
      <c r="AO527" s="91">
        <v>10</v>
      </c>
      <c r="AP527" s="91">
        <v>11</v>
      </c>
      <c r="AQ527" s="91">
        <v>7</v>
      </c>
      <c r="AR527" s="91">
        <v>105</v>
      </c>
      <c r="AS527" s="91">
        <f t="shared" si="188"/>
        <v>-3</v>
      </c>
      <c r="AT527" s="95" t="s">
        <v>217</v>
      </c>
      <c r="AU527" s="91">
        <f>AR527*0.05</f>
        <v>5.25</v>
      </c>
      <c r="AV527" s="91">
        <v>3</v>
      </c>
      <c r="AW527" s="91">
        <v>3</v>
      </c>
      <c r="AX527" s="91">
        <v>2</v>
      </c>
      <c r="AY527" s="91">
        <v>198</v>
      </c>
      <c r="AZ527" s="91">
        <f t="shared" si="189"/>
        <v>-1</v>
      </c>
      <c r="BA527" s="95" t="s">
        <v>217</v>
      </c>
      <c r="BB527" s="91">
        <f t="shared" si="193"/>
        <v>9.9</v>
      </c>
      <c r="BC527" s="91">
        <v>6</v>
      </c>
      <c r="BD527" s="91">
        <v>6</v>
      </c>
      <c r="BE527" s="91">
        <v>10</v>
      </c>
      <c r="BF527" s="91">
        <v>242.95</v>
      </c>
      <c r="BG527" s="91">
        <f t="shared" si="190"/>
        <v>4</v>
      </c>
      <c r="BH527" s="95" t="s">
        <v>216</v>
      </c>
      <c r="BI527" s="91">
        <f>BF527*0.06</f>
        <v>14.577</v>
      </c>
      <c r="BJ527" s="91"/>
      <c r="BK527" s="101">
        <f t="shared" si="191"/>
        <v>184</v>
      </c>
      <c r="BL527" s="91"/>
    </row>
    <row r="528" s="159" customFormat="1" customHeight="1" spans="1:64">
      <c r="A528" s="91">
        <v>13285</v>
      </c>
      <c r="B528" s="91" t="s">
        <v>933</v>
      </c>
      <c r="C528" s="91">
        <v>724</v>
      </c>
      <c r="D528" s="91" t="s">
        <v>475</v>
      </c>
      <c r="E528" s="91" t="s">
        <v>634</v>
      </c>
      <c r="F528" s="91">
        <v>8</v>
      </c>
      <c r="G528" s="91">
        <v>11</v>
      </c>
      <c r="H528" s="91">
        <v>56</v>
      </c>
      <c r="I528" s="91">
        <v>1460.23</v>
      </c>
      <c r="J528" s="91">
        <f t="shared" si="183"/>
        <v>48</v>
      </c>
      <c r="K528" s="95" t="s">
        <v>216</v>
      </c>
      <c r="L528" s="91">
        <f>I528*0.06</f>
        <v>87.6138</v>
      </c>
      <c r="M528" s="91">
        <v>7</v>
      </c>
      <c r="N528" s="91">
        <v>10</v>
      </c>
      <c r="O528" s="91">
        <v>15</v>
      </c>
      <c r="P528" s="91">
        <v>371.3</v>
      </c>
      <c r="Q528" s="91">
        <f t="shared" si="184"/>
        <v>8</v>
      </c>
      <c r="R528" s="95" t="s">
        <v>216</v>
      </c>
      <c r="S528" s="91">
        <f>P528*0.07</f>
        <v>25.991</v>
      </c>
      <c r="T528" s="91">
        <v>15</v>
      </c>
      <c r="U528" s="91">
        <v>19</v>
      </c>
      <c r="V528" s="91">
        <v>25</v>
      </c>
      <c r="W528" s="91">
        <v>2002.82</v>
      </c>
      <c r="X528" s="91">
        <f t="shared" si="185"/>
        <v>10</v>
      </c>
      <c r="Y528" s="95" t="s">
        <v>216</v>
      </c>
      <c r="Z528" s="91">
        <f>W528*0.06</f>
        <v>120.1692</v>
      </c>
      <c r="AA528" s="91">
        <v>4</v>
      </c>
      <c r="AB528" s="91">
        <v>4</v>
      </c>
      <c r="AC528" s="91">
        <v>1</v>
      </c>
      <c r="AD528" s="91">
        <v>39</v>
      </c>
      <c r="AE528" s="91">
        <f t="shared" si="186"/>
        <v>-3</v>
      </c>
      <c r="AF528" s="95" t="s">
        <v>217</v>
      </c>
      <c r="AG528" s="91">
        <f t="shared" si="194"/>
        <v>1.95</v>
      </c>
      <c r="AH528" s="91">
        <v>3</v>
      </c>
      <c r="AI528" s="91">
        <v>4</v>
      </c>
      <c r="AJ528" s="91">
        <v>0</v>
      </c>
      <c r="AK528" s="91">
        <v>0</v>
      </c>
      <c r="AL528" s="91">
        <f t="shared" si="187"/>
        <v>-3</v>
      </c>
      <c r="AM528" s="95" t="s">
        <v>217</v>
      </c>
      <c r="AN528" s="91">
        <f t="shared" si="195"/>
        <v>0</v>
      </c>
      <c r="AO528" s="91">
        <v>3</v>
      </c>
      <c r="AP528" s="91">
        <v>4</v>
      </c>
      <c r="AQ528" s="91">
        <v>7</v>
      </c>
      <c r="AR528" s="91">
        <v>143.85</v>
      </c>
      <c r="AS528" s="91">
        <f t="shared" si="188"/>
        <v>4</v>
      </c>
      <c r="AT528" s="95" t="s">
        <v>216</v>
      </c>
      <c r="AU528" s="91">
        <f>AR528*0.08</f>
        <v>11.508</v>
      </c>
      <c r="AV528" s="91">
        <v>2</v>
      </c>
      <c r="AW528" s="91">
        <v>1</v>
      </c>
      <c r="AX528" s="91">
        <v>0</v>
      </c>
      <c r="AY528" s="91">
        <v>0</v>
      </c>
      <c r="AZ528" s="91">
        <f t="shared" si="189"/>
        <v>-2</v>
      </c>
      <c r="BA528" s="95" t="s">
        <v>217</v>
      </c>
      <c r="BB528" s="91">
        <f t="shared" si="193"/>
        <v>0</v>
      </c>
      <c r="BC528" s="91">
        <v>3</v>
      </c>
      <c r="BD528" s="91">
        <v>4</v>
      </c>
      <c r="BE528" s="91">
        <v>3</v>
      </c>
      <c r="BF528" s="91">
        <v>93.3</v>
      </c>
      <c r="BG528" s="91">
        <f t="shared" si="190"/>
        <v>0</v>
      </c>
      <c r="BH528" s="95" t="s">
        <v>221</v>
      </c>
      <c r="BI528" s="91">
        <f>BF528*0.05</f>
        <v>4.665</v>
      </c>
      <c r="BJ528" s="91"/>
      <c r="BK528" s="101">
        <f t="shared" si="191"/>
        <v>252</v>
      </c>
      <c r="BL528" s="91"/>
    </row>
    <row r="529" s="159" customFormat="1" customHeight="1" spans="1:64">
      <c r="A529" s="91">
        <v>13313</v>
      </c>
      <c r="B529" s="91" t="s">
        <v>934</v>
      </c>
      <c r="C529" s="91">
        <v>114685</v>
      </c>
      <c r="D529" s="91" t="s">
        <v>248</v>
      </c>
      <c r="E529" s="91" t="s">
        <v>220</v>
      </c>
      <c r="F529" s="91">
        <v>24</v>
      </c>
      <c r="G529" s="91">
        <v>29</v>
      </c>
      <c r="H529" s="91">
        <v>31</v>
      </c>
      <c r="I529" s="91">
        <v>870.18</v>
      </c>
      <c r="J529" s="91">
        <f t="shared" si="183"/>
        <v>7</v>
      </c>
      <c r="K529" s="95" t="s">
        <v>216</v>
      </c>
      <c r="L529" s="91">
        <f>I529*0.06</f>
        <v>52.2108</v>
      </c>
      <c r="M529" s="91">
        <v>14</v>
      </c>
      <c r="N529" s="91">
        <v>17</v>
      </c>
      <c r="O529" s="91">
        <v>2</v>
      </c>
      <c r="P529" s="91">
        <v>66.5</v>
      </c>
      <c r="Q529" s="91">
        <f t="shared" si="184"/>
        <v>-12</v>
      </c>
      <c r="R529" s="95" t="s">
        <v>217</v>
      </c>
      <c r="S529" s="91">
        <f>P529*0.05</f>
        <v>3.325</v>
      </c>
      <c r="T529" s="91">
        <v>23</v>
      </c>
      <c r="U529" s="91">
        <v>27</v>
      </c>
      <c r="V529" s="91">
        <v>10</v>
      </c>
      <c r="W529" s="91">
        <v>968.2</v>
      </c>
      <c r="X529" s="91">
        <f t="shared" si="185"/>
        <v>-13</v>
      </c>
      <c r="Y529" s="95" t="s">
        <v>217</v>
      </c>
      <c r="Z529" s="91">
        <f t="shared" ref="Z529:Z538" si="196">W529*0.04</f>
        <v>38.728</v>
      </c>
      <c r="AA529" s="91">
        <v>3</v>
      </c>
      <c r="AB529" s="91">
        <v>3</v>
      </c>
      <c r="AC529" s="91">
        <v>0</v>
      </c>
      <c r="AD529" s="91">
        <v>0</v>
      </c>
      <c r="AE529" s="91">
        <f t="shared" si="186"/>
        <v>-3</v>
      </c>
      <c r="AF529" s="95" t="s">
        <v>217</v>
      </c>
      <c r="AG529" s="91">
        <f t="shared" si="194"/>
        <v>0</v>
      </c>
      <c r="AH529" s="91">
        <v>8</v>
      </c>
      <c r="AI529" s="91">
        <v>9</v>
      </c>
      <c r="AJ529" s="91">
        <v>0</v>
      </c>
      <c r="AK529" s="91">
        <v>0</v>
      </c>
      <c r="AL529" s="91">
        <f t="shared" si="187"/>
        <v>-8</v>
      </c>
      <c r="AM529" s="95" t="s">
        <v>217</v>
      </c>
      <c r="AN529" s="91">
        <f t="shared" si="195"/>
        <v>0</v>
      </c>
      <c r="AO529" s="91">
        <v>8</v>
      </c>
      <c r="AP529" s="91">
        <v>9</v>
      </c>
      <c r="AQ529" s="91">
        <v>2</v>
      </c>
      <c r="AR529" s="91">
        <v>38.85</v>
      </c>
      <c r="AS529" s="91">
        <f t="shared" si="188"/>
        <v>-6</v>
      </c>
      <c r="AT529" s="95" t="s">
        <v>217</v>
      </c>
      <c r="AU529" s="91">
        <f>AR529*0.05</f>
        <v>1.9425</v>
      </c>
      <c r="AV529" s="91">
        <v>4</v>
      </c>
      <c r="AW529" s="91">
        <v>5</v>
      </c>
      <c r="AX529" s="91">
        <v>0</v>
      </c>
      <c r="AY529" s="91">
        <v>0</v>
      </c>
      <c r="AZ529" s="91">
        <f t="shared" si="189"/>
        <v>-4</v>
      </c>
      <c r="BA529" s="95" t="s">
        <v>217</v>
      </c>
      <c r="BB529" s="91">
        <f t="shared" si="193"/>
        <v>0</v>
      </c>
      <c r="BC529" s="91">
        <v>11</v>
      </c>
      <c r="BD529" s="91">
        <v>13</v>
      </c>
      <c r="BE529" s="91">
        <v>9</v>
      </c>
      <c r="BF529" s="91">
        <v>229.8</v>
      </c>
      <c r="BG529" s="91">
        <f t="shared" si="190"/>
        <v>-2</v>
      </c>
      <c r="BH529" s="95" t="s">
        <v>217</v>
      </c>
      <c r="BI529" s="91">
        <f>BF529*0.04</f>
        <v>9.192</v>
      </c>
      <c r="BJ529" s="91">
        <f>BG529*1</f>
        <v>-2</v>
      </c>
      <c r="BK529" s="101">
        <f t="shared" si="191"/>
        <v>105</v>
      </c>
      <c r="BL529" s="91">
        <f>BJ529</f>
        <v>-2</v>
      </c>
    </row>
    <row r="530" s="159" customFormat="1" customHeight="1" spans="1:64">
      <c r="A530" s="91">
        <v>13341</v>
      </c>
      <c r="B530" s="91" t="s">
        <v>935</v>
      </c>
      <c r="C530" s="91">
        <v>343</v>
      </c>
      <c r="D530" s="91" t="s">
        <v>399</v>
      </c>
      <c r="E530" s="91" t="s">
        <v>634</v>
      </c>
      <c r="F530" s="91">
        <v>25</v>
      </c>
      <c r="G530" s="91">
        <v>30</v>
      </c>
      <c r="H530" s="91">
        <v>9</v>
      </c>
      <c r="I530" s="91">
        <v>247.04</v>
      </c>
      <c r="J530" s="91">
        <f t="shared" si="183"/>
        <v>-16</v>
      </c>
      <c r="K530" s="95" t="s">
        <v>217</v>
      </c>
      <c r="L530" s="91">
        <f>I530*0.04</f>
        <v>9.8816</v>
      </c>
      <c r="M530" s="91">
        <v>22</v>
      </c>
      <c r="N530" s="91">
        <v>26</v>
      </c>
      <c r="O530" s="91">
        <v>10</v>
      </c>
      <c r="P530" s="91">
        <v>258.5</v>
      </c>
      <c r="Q530" s="91">
        <f t="shared" si="184"/>
        <v>-12</v>
      </c>
      <c r="R530" s="95" t="s">
        <v>217</v>
      </c>
      <c r="S530" s="91">
        <f>P530*0.05</f>
        <v>12.925</v>
      </c>
      <c r="T530" s="91">
        <v>29</v>
      </c>
      <c r="U530" s="91">
        <v>34</v>
      </c>
      <c r="V530" s="91">
        <v>19</v>
      </c>
      <c r="W530" s="91">
        <v>1787.6</v>
      </c>
      <c r="X530" s="91">
        <f t="shared" si="185"/>
        <v>-10</v>
      </c>
      <c r="Y530" s="95" t="s">
        <v>217</v>
      </c>
      <c r="Z530" s="91">
        <f t="shared" si="196"/>
        <v>71.504</v>
      </c>
      <c r="AA530" s="91">
        <v>6</v>
      </c>
      <c r="AB530" s="91">
        <v>7</v>
      </c>
      <c r="AC530" s="91">
        <v>0</v>
      </c>
      <c r="AD530" s="91">
        <v>0</v>
      </c>
      <c r="AE530" s="91">
        <f t="shared" si="186"/>
        <v>-6</v>
      </c>
      <c r="AF530" s="95" t="s">
        <v>217</v>
      </c>
      <c r="AG530" s="91">
        <f t="shared" si="194"/>
        <v>0</v>
      </c>
      <c r="AH530" s="91">
        <v>6</v>
      </c>
      <c r="AI530" s="91">
        <v>7</v>
      </c>
      <c r="AJ530" s="91">
        <v>2</v>
      </c>
      <c r="AK530" s="91">
        <v>59.8</v>
      </c>
      <c r="AL530" s="91">
        <f t="shared" si="187"/>
        <v>-4</v>
      </c>
      <c r="AM530" s="95" t="s">
        <v>217</v>
      </c>
      <c r="AN530" s="91">
        <f t="shared" si="195"/>
        <v>2.99</v>
      </c>
      <c r="AO530" s="91">
        <v>6</v>
      </c>
      <c r="AP530" s="91">
        <v>7</v>
      </c>
      <c r="AQ530" s="91">
        <v>2</v>
      </c>
      <c r="AR530" s="91">
        <v>37.38</v>
      </c>
      <c r="AS530" s="91">
        <f t="shared" si="188"/>
        <v>-4</v>
      </c>
      <c r="AT530" s="95" t="s">
        <v>217</v>
      </c>
      <c r="AU530" s="91">
        <f>AR530*0.05</f>
        <v>1.869</v>
      </c>
      <c r="AV530" s="91">
        <v>2</v>
      </c>
      <c r="AW530" s="91">
        <v>3</v>
      </c>
      <c r="AX530" s="91">
        <v>0</v>
      </c>
      <c r="AY530" s="91">
        <v>0</v>
      </c>
      <c r="AZ530" s="91">
        <f t="shared" si="189"/>
        <v>-2</v>
      </c>
      <c r="BA530" s="95" t="s">
        <v>217</v>
      </c>
      <c r="BB530" s="91">
        <f t="shared" si="193"/>
        <v>0</v>
      </c>
      <c r="BC530" s="91">
        <v>4</v>
      </c>
      <c r="BD530" s="91">
        <v>5</v>
      </c>
      <c r="BE530" s="91">
        <v>1</v>
      </c>
      <c r="BF530" s="91">
        <v>23.24</v>
      </c>
      <c r="BG530" s="91">
        <f t="shared" si="190"/>
        <v>-3</v>
      </c>
      <c r="BH530" s="95" t="s">
        <v>217</v>
      </c>
      <c r="BI530" s="91">
        <f>BF530*0.04</f>
        <v>0.9296</v>
      </c>
      <c r="BJ530" s="91">
        <f>BG530*1</f>
        <v>-3</v>
      </c>
      <c r="BK530" s="101">
        <f t="shared" si="191"/>
        <v>100</v>
      </c>
      <c r="BL530" s="91">
        <f>BJ530</f>
        <v>-3</v>
      </c>
    </row>
    <row r="531" s="159" customFormat="1" customHeight="1" spans="1:64">
      <c r="A531" s="91">
        <v>13202</v>
      </c>
      <c r="B531" s="91" t="s">
        <v>936</v>
      </c>
      <c r="C531" s="91">
        <v>733</v>
      </c>
      <c r="D531" s="91" t="s">
        <v>214</v>
      </c>
      <c r="E531" s="91" t="s">
        <v>634</v>
      </c>
      <c r="F531" s="91">
        <v>13</v>
      </c>
      <c r="G531" s="91">
        <v>16</v>
      </c>
      <c r="H531" s="91">
        <v>12</v>
      </c>
      <c r="I531" s="91">
        <v>345.6</v>
      </c>
      <c r="J531" s="91">
        <f t="shared" si="183"/>
        <v>-1</v>
      </c>
      <c r="K531" s="95" t="s">
        <v>217</v>
      </c>
      <c r="L531" s="91">
        <f>I531*0.04</f>
        <v>13.824</v>
      </c>
      <c r="M531" s="91">
        <v>14</v>
      </c>
      <c r="N531" s="91">
        <v>14</v>
      </c>
      <c r="O531" s="91">
        <v>16</v>
      </c>
      <c r="P531" s="91">
        <v>432</v>
      </c>
      <c r="Q531" s="91">
        <f t="shared" si="184"/>
        <v>2</v>
      </c>
      <c r="R531" s="95" t="s">
        <v>216</v>
      </c>
      <c r="S531" s="91">
        <f>P531*0.07</f>
        <v>30.24</v>
      </c>
      <c r="T531" s="91">
        <v>12</v>
      </c>
      <c r="U531" s="91">
        <v>14</v>
      </c>
      <c r="V531" s="91">
        <v>6</v>
      </c>
      <c r="W531" s="91">
        <v>611.13</v>
      </c>
      <c r="X531" s="91">
        <f t="shared" si="185"/>
        <v>-6</v>
      </c>
      <c r="Y531" s="95" t="s">
        <v>217</v>
      </c>
      <c r="Z531" s="91">
        <f t="shared" si="196"/>
        <v>24.4452</v>
      </c>
      <c r="AA531" s="91">
        <v>4</v>
      </c>
      <c r="AB531" s="91">
        <v>4</v>
      </c>
      <c r="AC531" s="91">
        <v>1</v>
      </c>
      <c r="AD531" s="91">
        <v>39</v>
      </c>
      <c r="AE531" s="91">
        <f t="shared" si="186"/>
        <v>-3</v>
      </c>
      <c r="AF531" s="95" t="s">
        <v>217</v>
      </c>
      <c r="AG531" s="91">
        <f t="shared" si="194"/>
        <v>1.95</v>
      </c>
      <c r="AH531" s="91">
        <v>4</v>
      </c>
      <c r="AI531" s="91">
        <v>5</v>
      </c>
      <c r="AJ531" s="91">
        <v>0</v>
      </c>
      <c r="AK531" s="91">
        <v>0</v>
      </c>
      <c r="AL531" s="91">
        <f t="shared" si="187"/>
        <v>-4</v>
      </c>
      <c r="AM531" s="95" t="s">
        <v>217</v>
      </c>
      <c r="AN531" s="91">
        <f t="shared" si="195"/>
        <v>0</v>
      </c>
      <c r="AO531" s="91">
        <v>5</v>
      </c>
      <c r="AP531" s="91">
        <v>6</v>
      </c>
      <c r="AQ531" s="91">
        <v>10</v>
      </c>
      <c r="AR531" s="91">
        <v>199.69</v>
      </c>
      <c r="AS531" s="91">
        <f t="shared" si="188"/>
        <v>5</v>
      </c>
      <c r="AT531" s="95" t="s">
        <v>216</v>
      </c>
      <c r="AU531" s="91">
        <f>AR531*0.08</f>
        <v>15.9752</v>
      </c>
      <c r="AV531" s="91">
        <v>2</v>
      </c>
      <c r="AW531" s="91">
        <v>2</v>
      </c>
      <c r="AX531" s="91">
        <v>0</v>
      </c>
      <c r="AY531" s="91">
        <v>0</v>
      </c>
      <c r="AZ531" s="91">
        <f t="shared" si="189"/>
        <v>-2</v>
      </c>
      <c r="BA531" s="95" t="s">
        <v>217</v>
      </c>
      <c r="BB531" s="91">
        <f t="shared" si="193"/>
        <v>0</v>
      </c>
      <c r="BC531" s="91">
        <v>3</v>
      </c>
      <c r="BD531" s="91">
        <v>4</v>
      </c>
      <c r="BE531" s="91">
        <v>4</v>
      </c>
      <c r="BF531" s="91">
        <v>99.2</v>
      </c>
      <c r="BG531" s="91">
        <f t="shared" si="190"/>
        <v>1</v>
      </c>
      <c r="BH531" s="95" t="s">
        <v>216</v>
      </c>
      <c r="BI531" s="91">
        <f>BF531*0.06</f>
        <v>5.952</v>
      </c>
      <c r="BJ531" s="91"/>
      <c r="BK531" s="101">
        <f t="shared" si="191"/>
        <v>92</v>
      </c>
      <c r="BL531" s="91"/>
    </row>
    <row r="532" s="159" customFormat="1" customHeight="1" spans="1:64">
      <c r="A532" s="91">
        <v>13184</v>
      </c>
      <c r="B532" s="91" t="s">
        <v>937</v>
      </c>
      <c r="C532" s="91">
        <v>116773</v>
      </c>
      <c r="D532" s="91" t="s">
        <v>572</v>
      </c>
      <c r="E532" s="91" t="s">
        <v>634</v>
      </c>
      <c r="F532" s="91">
        <v>15</v>
      </c>
      <c r="G532" s="91">
        <v>19</v>
      </c>
      <c r="H532" s="91">
        <v>21</v>
      </c>
      <c r="I532" s="91">
        <v>487.91</v>
      </c>
      <c r="J532" s="91">
        <f t="shared" si="183"/>
        <v>6</v>
      </c>
      <c r="K532" s="95" t="s">
        <v>216</v>
      </c>
      <c r="L532" s="91">
        <f>I532*0.06</f>
        <v>29.2746</v>
      </c>
      <c r="M532" s="91">
        <v>9</v>
      </c>
      <c r="N532" s="91">
        <v>11</v>
      </c>
      <c r="O532" s="91">
        <v>14</v>
      </c>
      <c r="P532" s="91">
        <v>309</v>
      </c>
      <c r="Q532" s="91">
        <f t="shared" si="184"/>
        <v>5</v>
      </c>
      <c r="R532" s="95" t="s">
        <v>216</v>
      </c>
      <c r="S532" s="91">
        <f>P532*0.07</f>
        <v>21.63</v>
      </c>
      <c r="T532" s="91">
        <v>10</v>
      </c>
      <c r="U532" s="91">
        <v>13</v>
      </c>
      <c r="V532" s="91">
        <v>9</v>
      </c>
      <c r="W532" s="91">
        <v>783.1</v>
      </c>
      <c r="X532" s="91">
        <f t="shared" si="185"/>
        <v>-1</v>
      </c>
      <c r="Y532" s="95" t="s">
        <v>217</v>
      </c>
      <c r="Z532" s="91">
        <f t="shared" si="196"/>
        <v>31.324</v>
      </c>
      <c r="AA532" s="91">
        <v>3</v>
      </c>
      <c r="AB532" s="91">
        <v>4</v>
      </c>
      <c r="AC532" s="91">
        <v>3</v>
      </c>
      <c r="AD532" s="91">
        <v>117</v>
      </c>
      <c r="AE532" s="91">
        <f t="shared" si="186"/>
        <v>0</v>
      </c>
      <c r="AF532" s="95" t="s">
        <v>221</v>
      </c>
      <c r="AG532" s="91">
        <f>AD532*0.06</f>
        <v>7.02</v>
      </c>
      <c r="AH532" s="91">
        <v>2</v>
      </c>
      <c r="AI532" s="91">
        <v>3</v>
      </c>
      <c r="AJ532" s="91">
        <v>0</v>
      </c>
      <c r="AK532" s="91">
        <v>0</v>
      </c>
      <c r="AL532" s="91">
        <f t="shared" si="187"/>
        <v>-2</v>
      </c>
      <c r="AM532" s="95" t="s">
        <v>217</v>
      </c>
      <c r="AN532" s="91">
        <f t="shared" si="195"/>
        <v>0</v>
      </c>
      <c r="AO532" s="91">
        <v>7</v>
      </c>
      <c r="AP532" s="91">
        <v>8</v>
      </c>
      <c r="AQ532" s="91">
        <v>3</v>
      </c>
      <c r="AR532" s="91">
        <v>42</v>
      </c>
      <c r="AS532" s="91">
        <f t="shared" si="188"/>
        <v>-4</v>
      </c>
      <c r="AT532" s="95" t="s">
        <v>217</v>
      </c>
      <c r="AU532" s="91">
        <f>AR532*0.05</f>
        <v>2.1</v>
      </c>
      <c r="AV532" s="91">
        <v>1</v>
      </c>
      <c r="AW532" s="91">
        <v>2</v>
      </c>
      <c r="AX532" s="91">
        <v>2</v>
      </c>
      <c r="AY532" s="91">
        <v>198</v>
      </c>
      <c r="AZ532" s="91">
        <f t="shared" si="189"/>
        <v>1</v>
      </c>
      <c r="BA532" s="95" t="s">
        <v>216</v>
      </c>
      <c r="BB532" s="91">
        <f>AY532*0.07</f>
        <v>13.86</v>
      </c>
      <c r="BC532" s="91">
        <v>2</v>
      </c>
      <c r="BD532" s="91">
        <v>4</v>
      </c>
      <c r="BE532" s="91">
        <v>14</v>
      </c>
      <c r="BF532" s="91">
        <v>321.1</v>
      </c>
      <c r="BG532" s="91">
        <f t="shared" si="190"/>
        <v>12</v>
      </c>
      <c r="BH532" s="95" t="s">
        <v>216</v>
      </c>
      <c r="BI532" s="91">
        <f>BF532*0.06</f>
        <v>19.266</v>
      </c>
      <c r="BJ532" s="91"/>
      <c r="BK532" s="101">
        <f t="shared" si="191"/>
        <v>124</v>
      </c>
      <c r="BL532" s="91"/>
    </row>
    <row r="533" s="159" customFormat="1" customHeight="1" spans="1:64">
      <c r="A533" s="91">
        <v>13207</v>
      </c>
      <c r="B533" s="91" t="s">
        <v>938</v>
      </c>
      <c r="C533" s="91">
        <v>111064</v>
      </c>
      <c r="D533" s="91" t="s">
        <v>683</v>
      </c>
      <c r="E533" s="91" t="s">
        <v>634</v>
      </c>
      <c r="F533" s="91">
        <v>37</v>
      </c>
      <c r="G533" s="91">
        <v>44</v>
      </c>
      <c r="H533" s="91">
        <v>29</v>
      </c>
      <c r="I533" s="91">
        <v>739.2</v>
      </c>
      <c r="J533" s="91">
        <f t="shared" si="183"/>
        <v>-8</v>
      </c>
      <c r="K533" s="95" t="s">
        <v>217</v>
      </c>
      <c r="L533" s="91">
        <f>I533*0.04</f>
        <v>29.568</v>
      </c>
      <c r="M533" s="91">
        <v>22</v>
      </c>
      <c r="N533" s="91">
        <v>27</v>
      </c>
      <c r="O533" s="91">
        <v>31</v>
      </c>
      <c r="P533" s="91">
        <v>485.1</v>
      </c>
      <c r="Q533" s="91">
        <f t="shared" si="184"/>
        <v>9</v>
      </c>
      <c r="R533" s="95" t="s">
        <v>216</v>
      </c>
      <c r="S533" s="91">
        <f>P533*0.07</f>
        <v>33.957</v>
      </c>
      <c r="T533" s="91">
        <v>27</v>
      </c>
      <c r="U533" s="91">
        <v>27</v>
      </c>
      <c r="V533" s="91">
        <v>10</v>
      </c>
      <c r="W533" s="91">
        <v>684.83</v>
      </c>
      <c r="X533" s="91">
        <f t="shared" si="185"/>
        <v>-17</v>
      </c>
      <c r="Y533" s="95" t="s">
        <v>217</v>
      </c>
      <c r="Z533" s="91">
        <f t="shared" si="196"/>
        <v>27.3932</v>
      </c>
      <c r="AA533" s="91">
        <v>10</v>
      </c>
      <c r="AB533" s="91">
        <v>12</v>
      </c>
      <c r="AC533" s="91">
        <v>1</v>
      </c>
      <c r="AD533" s="91">
        <v>39</v>
      </c>
      <c r="AE533" s="91">
        <f t="shared" si="186"/>
        <v>-9</v>
      </c>
      <c r="AF533" s="95" t="s">
        <v>217</v>
      </c>
      <c r="AG533" s="91">
        <f t="shared" ref="AG533:AG538" si="197">AD533*0.05</f>
        <v>1.95</v>
      </c>
      <c r="AH533" s="91">
        <v>10</v>
      </c>
      <c r="AI533" s="91">
        <v>12</v>
      </c>
      <c r="AJ533" s="91">
        <v>0</v>
      </c>
      <c r="AK533" s="91">
        <v>0</v>
      </c>
      <c r="AL533" s="91">
        <f t="shared" si="187"/>
        <v>-10</v>
      </c>
      <c r="AM533" s="95" t="s">
        <v>217</v>
      </c>
      <c r="AN533" s="91">
        <f t="shared" si="195"/>
        <v>0</v>
      </c>
      <c r="AO533" s="91">
        <v>24</v>
      </c>
      <c r="AP533" s="91">
        <v>29</v>
      </c>
      <c r="AQ533" s="91">
        <v>8</v>
      </c>
      <c r="AR533" s="91">
        <v>127.8</v>
      </c>
      <c r="AS533" s="91">
        <f t="shared" si="188"/>
        <v>-16</v>
      </c>
      <c r="AT533" s="95" t="s">
        <v>217</v>
      </c>
      <c r="AU533" s="91">
        <f>AR533*0.05</f>
        <v>6.39</v>
      </c>
      <c r="AV533" s="91">
        <v>3</v>
      </c>
      <c r="AW533" s="91">
        <v>3</v>
      </c>
      <c r="AX533" s="91">
        <v>0</v>
      </c>
      <c r="AY533" s="91">
        <v>0</v>
      </c>
      <c r="AZ533" s="91">
        <f t="shared" si="189"/>
        <v>-3</v>
      </c>
      <c r="BA533" s="95" t="s">
        <v>217</v>
      </c>
      <c r="BB533" s="91">
        <f t="shared" ref="BB533:BB538" si="198">AY533*0.05</f>
        <v>0</v>
      </c>
      <c r="BC533" s="91">
        <v>8</v>
      </c>
      <c r="BD533" s="91">
        <v>10</v>
      </c>
      <c r="BE533" s="91">
        <v>12</v>
      </c>
      <c r="BF533" s="91">
        <v>356.48</v>
      </c>
      <c r="BG533" s="91">
        <f t="shared" si="190"/>
        <v>4</v>
      </c>
      <c r="BH533" s="95" t="s">
        <v>216</v>
      </c>
      <c r="BI533" s="91">
        <f>BF533*0.06</f>
        <v>21.3888</v>
      </c>
      <c r="BJ533" s="91"/>
      <c r="BK533" s="101">
        <f t="shared" si="191"/>
        <v>121</v>
      </c>
      <c r="BL533" s="91"/>
    </row>
    <row r="534" s="159" customFormat="1" customHeight="1" spans="1:64">
      <c r="A534" s="91">
        <v>13220</v>
      </c>
      <c r="B534" s="91" t="s">
        <v>939</v>
      </c>
      <c r="C534" s="91">
        <v>573</v>
      </c>
      <c r="D534" s="91" t="s">
        <v>293</v>
      </c>
      <c r="E534" s="91" t="s">
        <v>634</v>
      </c>
      <c r="F534" s="91">
        <v>16</v>
      </c>
      <c r="G534" s="91">
        <v>19</v>
      </c>
      <c r="H534" s="91">
        <v>40</v>
      </c>
      <c r="I534" s="91">
        <v>1005.79</v>
      </c>
      <c r="J534" s="91">
        <f t="shared" si="183"/>
        <v>24</v>
      </c>
      <c r="K534" s="95" t="s">
        <v>216</v>
      </c>
      <c r="L534" s="91">
        <f>I534*0.06</f>
        <v>60.3474</v>
      </c>
      <c r="M534" s="91">
        <v>10</v>
      </c>
      <c r="N534" s="91">
        <v>13</v>
      </c>
      <c r="O534" s="91">
        <v>9</v>
      </c>
      <c r="P534" s="91">
        <v>374.66</v>
      </c>
      <c r="Q534" s="91">
        <f t="shared" si="184"/>
        <v>-1</v>
      </c>
      <c r="R534" s="95" t="s">
        <v>217</v>
      </c>
      <c r="S534" s="91">
        <f>P534*0.05</f>
        <v>18.733</v>
      </c>
      <c r="T534" s="91">
        <v>16</v>
      </c>
      <c r="U534" s="91">
        <v>21</v>
      </c>
      <c r="V534" s="91">
        <v>10</v>
      </c>
      <c r="W534" s="91">
        <v>593.41</v>
      </c>
      <c r="X534" s="91">
        <f t="shared" si="185"/>
        <v>-6</v>
      </c>
      <c r="Y534" s="95" t="s">
        <v>217</v>
      </c>
      <c r="Z534" s="91">
        <f t="shared" si="196"/>
        <v>23.7364</v>
      </c>
      <c r="AA534" s="91">
        <v>9</v>
      </c>
      <c r="AB534" s="91">
        <v>11</v>
      </c>
      <c r="AC534" s="91">
        <v>4</v>
      </c>
      <c r="AD534" s="91">
        <v>160</v>
      </c>
      <c r="AE534" s="91">
        <f t="shared" si="186"/>
        <v>-5</v>
      </c>
      <c r="AF534" s="95" t="s">
        <v>217</v>
      </c>
      <c r="AG534" s="91">
        <f t="shared" si="197"/>
        <v>8</v>
      </c>
      <c r="AH534" s="91">
        <v>5</v>
      </c>
      <c r="AI534" s="91">
        <v>5</v>
      </c>
      <c r="AJ534" s="91">
        <v>0</v>
      </c>
      <c r="AK534" s="91">
        <v>0</v>
      </c>
      <c r="AL534" s="91">
        <f t="shared" si="187"/>
        <v>-5</v>
      </c>
      <c r="AM534" s="95" t="s">
        <v>217</v>
      </c>
      <c r="AN534" s="91">
        <f t="shared" si="195"/>
        <v>0</v>
      </c>
      <c r="AO534" s="91">
        <v>6</v>
      </c>
      <c r="AP534" s="91">
        <v>8</v>
      </c>
      <c r="AQ534" s="91">
        <v>10</v>
      </c>
      <c r="AR534" s="91">
        <v>164.86</v>
      </c>
      <c r="AS534" s="91">
        <f t="shared" si="188"/>
        <v>4</v>
      </c>
      <c r="AT534" s="95" t="s">
        <v>216</v>
      </c>
      <c r="AU534" s="91">
        <f>AR534*0.08</f>
        <v>13.1888</v>
      </c>
      <c r="AV534" s="91">
        <v>2</v>
      </c>
      <c r="AW534" s="91">
        <v>2</v>
      </c>
      <c r="AX534" s="91">
        <v>1</v>
      </c>
      <c r="AY534" s="91">
        <v>58.5</v>
      </c>
      <c r="AZ534" s="91">
        <f t="shared" si="189"/>
        <v>-1</v>
      </c>
      <c r="BA534" s="95" t="s">
        <v>217</v>
      </c>
      <c r="BB534" s="91">
        <f t="shared" si="198"/>
        <v>2.925</v>
      </c>
      <c r="BC534" s="91">
        <v>4</v>
      </c>
      <c r="BD534" s="91">
        <v>5</v>
      </c>
      <c r="BE534" s="91">
        <v>2</v>
      </c>
      <c r="BF534" s="91">
        <v>57</v>
      </c>
      <c r="BG534" s="91">
        <f t="shared" si="190"/>
        <v>-2</v>
      </c>
      <c r="BH534" s="95" t="s">
        <v>217</v>
      </c>
      <c r="BI534" s="91">
        <f>BF534*0.04</f>
        <v>2.28</v>
      </c>
      <c r="BJ534" s="91">
        <f>BG534*1</f>
        <v>-2</v>
      </c>
      <c r="BK534" s="101">
        <f t="shared" si="191"/>
        <v>129</v>
      </c>
      <c r="BL534" s="91">
        <f>BJ534</f>
        <v>-2</v>
      </c>
    </row>
    <row r="535" s="159" customFormat="1" customHeight="1" spans="1:64">
      <c r="A535" s="91">
        <v>13100</v>
      </c>
      <c r="B535" s="91" t="s">
        <v>940</v>
      </c>
      <c r="C535" s="91">
        <v>357</v>
      </c>
      <c r="D535" s="91" t="s">
        <v>390</v>
      </c>
      <c r="E535" s="91" t="s">
        <v>388</v>
      </c>
      <c r="F535" s="91">
        <v>46</v>
      </c>
      <c r="G535" s="91">
        <v>55</v>
      </c>
      <c r="H535" s="91">
        <v>32</v>
      </c>
      <c r="I535" s="91">
        <v>813.98</v>
      </c>
      <c r="J535" s="91">
        <f t="shared" si="183"/>
        <v>-14</v>
      </c>
      <c r="K535" s="95" t="s">
        <v>217</v>
      </c>
      <c r="L535" s="91">
        <f>I535*0.04</f>
        <v>32.5592</v>
      </c>
      <c r="M535" s="91">
        <v>32</v>
      </c>
      <c r="N535" s="91">
        <v>38</v>
      </c>
      <c r="O535" s="91">
        <v>25</v>
      </c>
      <c r="P535" s="91">
        <v>654.81</v>
      </c>
      <c r="Q535" s="91">
        <f t="shared" si="184"/>
        <v>-7</v>
      </c>
      <c r="R535" s="95" t="s">
        <v>217</v>
      </c>
      <c r="S535" s="91">
        <f>P535*0.05</f>
        <v>32.7405</v>
      </c>
      <c r="T535" s="91">
        <v>44</v>
      </c>
      <c r="U535" s="91">
        <v>53</v>
      </c>
      <c r="V535" s="91">
        <v>23</v>
      </c>
      <c r="W535" s="91">
        <v>1615.5</v>
      </c>
      <c r="X535" s="91">
        <f t="shared" si="185"/>
        <v>-21</v>
      </c>
      <c r="Y535" s="95" t="s">
        <v>217</v>
      </c>
      <c r="Z535" s="91">
        <f t="shared" si="196"/>
        <v>64.62</v>
      </c>
      <c r="AA535" s="91">
        <v>16</v>
      </c>
      <c r="AB535" s="91">
        <v>19</v>
      </c>
      <c r="AC535" s="91">
        <v>4</v>
      </c>
      <c r="AD535" s="91">
        <v>129</v>
      </c>
      <c r="AE535" s="91">
        <f t="shared" si="186"/>
        <v>-12</v>
      </c>
      <c r="AF535" s="95" t="s">
        <v>217</v>
      </c>
      <c r="AG535" s="91">
        <f t="shared" si="197"/>
        <v>6.45</v>
      </c>
      <c r="AH535" s="91">
        <v>15</v>
      </c>
      <c r="AI535" s="91">
        <v>18</v>
      </c>
      <c r="AJ535" s="91">
        <v>15</v>
      </c>
      <c r="AK535" s="91">
        <v>299</v>
      </c>
      <c r="AL535" s="91">
        <f t="shared" si="187"/>
        <v>0</v>
      </c>
      <c r="AM535" s="95" t="s">
        <v>221</v>
      </c>
      <c r="AN535" s="91">
        <f>AK535*0.06</f>
        <v>17.94</v>
      </c>
      <c r="AO535" s="91">
        <v>14</v>
      </c>
      <c r="AP535" s="91">
        <v>17</v>
      </c>
      <c r="AQ535" s="91">
        <v>5</v>
      </c>
      <c r="AR535" s="91">
        <v>81.76</v>
      </c>
      <c r="AS535" s="91">
        <f t="shared" si="188"/>
        <v>-9</v>
      </c>
      <c r="AT535" s="95" t="s">
        <v>217</v>
      </c>
      <c r="AU535" s="91">
        <f>AR535*0.05</f>
        <v>4.088</v>
      </c>
      <c r="AV535" s="91">
        <v>6</v>
      </c>
      <c r="AW535" s="91">
        <v>7</v>
      </c>
      <c r="AX535" s="91">
        <v>3</v>
      </c>
      <c r="AY535" s="91">
        <v>198.08</v>
      </c>
      <c r="AZ535" s="91">
        <f t="shared" si="189"/>
        <v>-3</v>
      </c>
      <c r="BA535" s="95" t="s">
        <v>217</v>
      </c>
      <c r="BB535" s="91">
        <f t="shared" si="198"/>
        <v>9.904</v>
      </c>
      <c r="BC535" s="91">
        <v>10</v>
      </c>
      <c r="BD535" s="91">
        <v>12</v>
      </c>
      <c r="BE535" s="91">
        <v>14</v>
      </c>
      <c r="BF535" s="91">
        <v>320.8</v>
      </c>
      <c r="BG535" s="91">
        <f t="shared" si="190"/>
        <v>4</v>
      </c>
      <c r="BH535" s="95" t="s">
        <v>216</v>
      </c>
      <c r="BI535" s="91">
        <f>BF535*0.06</f>
        <v>19.248</v>
      </c>
      <c r="BJ535" s="91"/>
      <c r="BK535" s="101">
        <f t="shared" si="191"/>
        <v>188</v>
      </c>
      <c r="BL535" s="91"/>
    </row>
    <row r="536" s="159" customFormat="1" customHeight="1" spans="1:64">
      <c r="A536" s="91">
        <v>13332</v>
      </c>
      <c r="B536" s="91" t="s">
        <v>941</v>
      </c>
      <c r="C536" s="91">
        <v>357</v>
      </c>
      <c r="D536" s="91" t="s">
        <v>390</v>
      </c>
      <c r="E536" s="91" t="s">
        <v>942</v>
      </c>
      <c r="F536" s="91">
        <v>25</v>
      </c>
      <c r="G536" s="91">
        <v>31</v>
      </c>
      <c r="H536" s="91">
        <v>24</v>
      </c>
      <c r="I536" s="91">
        <v>543.95</v>
      </c>
      <c r="J536" s="91">
        <f t="shared" si="183"/>
        <v>-1</v>
      </c>
      <c r="K536" s="95" t="s">
        <v>217</v>
      </c>
      <c r="L536" s="91">
        <f>I536*0.04</f>
        <v>21.758</v>
      </c>
      <c r="M536" s="91">
        <v>17</v>
      </c>
      <c r="N536" s="91">
        <v>21</v>
      </c>
      <c r="O536" s="91">
        <v>15</v>
      </c>
      <c r="P536" s="91">
        <v>340.06</v>
      </c>
      <c r="Q536" s="91">
        <f t="shared" si="184"/>
        <v>-2</v>
      </c>
      <c r="R536" s="95" t="s">
        <v>217</v>
      </c>
      <c r="S536" s="91">
        <f>P536*0.05</f>
        <v>17.003</v>
      </c>
      <c r="T536" s="91">
        <v>24</v>
      </c>
      <c r="U536" s="91">
        <v>29</v>
      </c>
      <c r="V536" s="91">
        <v>2</v>
      </c>
      <c r="W536" s="91">
        <v>94.8</v>
      </c>
      <c r="X536" s="91">
        <f t="shared" si="185"/>
        <v>-22</v>
      </c>
      <c r="Y536" s="95" t="s">
        <v>217</v>
      </c>
      <c r="Z536" s="91">
        <f t="shared" si="196"/>
        <v>3.792</v>
      </c>
      <c r="AA536" s="91">
        <v>9</v>
      </c>
      <c r="AB536" s="91">
        <v>12</v>
      </c>
      <c r="AC536" s="91">
        <v>5</v>
      </c>
      <c r="AD536" s="91">
        <v>172</v>
      </c>
      <c r="AE536" s="91">
        <f t="shared" si="186"/>
        <v>-4</v>
      </c>
      <c r="AF536" s="95" t="s">
        <v>217</v>
      </c>
      <c r="AG536" s="91">
        <f t="shared" si="197"/>
        <v>8.6</v>
      </c>
      <c r="AH536" s="91">
        <v>8</v>
      </c>
      <c r="AI536" s="91">
        <v>10</v>
      </c>
      <c r="AJ536" s="91">
        <v>0</v>
      </c>
      <c r="AK536" s="91">
        <v>0</v>
      </c>
      <c r="AL536" s="91">
        <f t="shared" si="187"/>
        <v>-8</v>
      </c>
      <c r="AM536" s="95" t="s">
        <v>217</v>
      </c>
      <c r="AN536" s="91">
        <f>AK536*0.05</f>
        <v>0</v>
      </c>
      <c r="AO536" s="91">
        <v>8</v>
      </c>
      <c r="AP536" s="91">
        <v>9</v>
      </c>
      <c r="AQ536" s="91">
        <v>0</v>
      </c>
      <c r="AR536" s="91">
        <v>0</v>
      </c>
      <c r="AS536" s="91">
        <f t="shared" si="188"/>
        <v>-8</v>
      </c>
      <c r="AT536" s="95" t="s">
        <v>217</v>
      </c>
      <c r="AU536" s="91">
        <f>AR536*0.05</f>
        <v>0</v>
      </c>
      <c r="AV536" s="91">
        <v>3</v>
      </c>
      <c r="AW536" s="91">
        <v>4</v>
      </c>
      <c r="AX536" s="91">
        <v>0</v>
      </c>
      <c r="AY536" s="91">
        <v>0</v>
      </c>
      <c r="AZ536" s="91">
        <f t="shared" si="189"/>
        <v>-3</v>
      </c>
      <c r="BA536" s="95" t="s">
        <v>217</v>
      </c>
      <c r="BB536" s="91">
        <f t="shared" si="198"/>
        <v>0</v>
      </c>
      <c r="BC536" s="91">
        <v>6</v>
      </c>
      <c r="BD536" s="91">
        <v>7</v>
      </c>
      <c r="BE536" s="91">
        <v>2</v>
      </c>
      <c r="BF536" s="91">
        <v>51.74</v>
      </c>
      <c r="BG536" s="91">
        <f t="shared" si="190"/>
        <v>-4</v>
      </c>
      <c r="BH536" s="95" t="s">
        <v>217</v>
      </c>
      <c r="BI536" s="91">
        <f>BF536*0.04</f>
        <v>2.0696</v>
      </c>
      <c r="BJ536" s="91">
        <f>BG536*1</f>
        <v>-4</v>
      </c>
      <c r="BK536" s="101">
        <f t="shared" si="191"/>
        <v>53</v>
      </c>
      <c r="BL536" s="91">
        <f>BJ536</f>
        <v>-4</v>
      </c>
    </row>
    <row r="537" s="159" customFormat="1" customHeight="1" spans="1:64">
      <c r="A537" s="91">
        <v>13191</v>
      </c>
      <c r="B537" s="91" t="s">
        <v>943</v>
      </c>
      <c r="C537" s="91">
        <v>573</v>
      </c>
      <c r="D537" s="91" t="s">
        <v>293</v>
      </c>
      <c r="E537" s="91" t="s">
        <v>634</v>
      </c>
      <c r="F537" s="91">
        <v>16</v>
      </c>
      <c r="G537" s="91">
        <v>19</v>
      </c>
      <c r="H537" s="91">
        <v>21</v>
      </c>
      <c r="I537" s="91">
        <v>500.74</v>
      </c>
      <c r="J537" s="91">
        <f t="shared" si="183"/>
        <v>5</v>
      </c>
      <c r="K537" s="95" t="s">
        <v>216</v>
      </c>
      <c r="L537" s="91">
        <f>I537*0.06</f>
        <v>30.0444</v>
      </c>
      <c r="M537" s="91">
        <v>10</v>
      </c>
      <c r="N537" s="91">
        <v>13</v>
      </c>
      <c r="O537" s="91">
        <v>3</v>
      </c>
      <c r="P537" s="91">
        <v>97.77</v>
      </c>
      <c r="Q537" s="91">
        <f t="shared" si="184"/>
        <v>-7</v>
      </c>
      <c r="R537" s="95" t="s">
        <v>217</v>
      </c>
      <c r="S537" s="91">
        <f>P537*0.05</f>
        <v>4.8885</v>
      </c>
      <c r="T537" s="91">
        <v>16</v>
      </c>
      <c r="U537" s="91">
        <v>21</v>
      </c>
      <c r="V537" s="91">
        <v>5</v>
      </c>
      <c r="W537" s="91">
        <v>418.93</v>
      </c>
      <c r="X537" s="91">
        <f t="shared" si="185"/>
        <v>-11</v>
      </c>
      <c r="Y537" s="95" t="s">
        <v>217</v>
      </c>
      <c r="Z537" s="91">
        <f t="shared" si="196"/>
        <v>16.7572</v>
      </c>
      <c r="AA537" s="91">
        <v>9</v>
      </c>
      <c r="AB537" s="91">
        <v>11</v>
      </c>
      <c r="AC537" s="91">
        <v>0</v>
      </c>
      <c r="AD537" s="91">
        <v>0</v>
      </c>
      <c r="AE537" s="91">
        <f t="shared" si="186"/>
        <v>-9</v>
      </c>
      <c r="AF537" s="95" t="s">
        <v>217</v>
      </c>
      <c r="AG537" s="91">
        <f t="shared" si="197"/>
        <v>0</v>
      </c>
      <c r="AH537" s="91">
        <v>5</v>
      </c>
      <c r="AI537" s="91">
        <v>5</v>
      </c>
      <c r="AJ537" s="91">
        <v>2</v>
      </c>
      <c r="AK537" s="91">
        <v>59.8</v>
      </c>
      <c r="AL537" s="91">
        <f t="shared" si="187"/>
        <v>-3</v>
      </c>
      <c r="AM537" s="95" t="s">
        <v>217</v>
      </c>
      <c r="AN537" s="91">
        <f>AK537*0.05</f>
        <v>2.99</v>
      </c>
      <c r="AO537" s="91">
        <v>6</v>
      </c>
      <c r="AP537" s="91">
        <v>8</v>
      </c>
      <c r="AQ537" s="91">
        <v>15</v>
      </c>
      <c r="AR537" s="91">
        <v>255.31</v>
      </c>
      <c r="AS537" s="91">
        <f t="shared" si="188"/>
        <v>9</v>
      </c>
      <c r="AT537" s="95" t="s">
        <v>216</v>
      </c>
      <c r="AU537" s="91">
        <f>AR537*0.08</f>
        <v>20.4248</v>
      </c>
      <c r="AV537" s="91">
        <v>2</v>
      </c>
      <c r="AW537" s="91">
        <v>2</v>
      </c>
      <c r="AX537" s="91">
        <v>0</v>
      </c>
      <c r="AY537" s="91">
        <v>0</v>
      </c>
      <c r="AZ537" s="91">
        <f t="shared" si="189"/>
        <v>-2</v>
      </c>
      <c r="BA537" s="95" t="s">
        <v>217</v>
      </c>
      <c r="BB537" s="91">
        <f t="shared" si="198"/>
        <v>0</v>
      </c>
      <c r="BC537" s="91">
        <v>4</v>
      </c>
      <c r="BD537" s="91">
        <v>5</v>
      </c>
      <c r="BE537" s="91">
        <v>3</v>
      </c>
      <c r="BF537" s="91">
        <v>94.12</v>
      </c>
      <c r="BG537" s="91">
        <f t="shared" si="190"/>
        <v>-1</v>
      </c>
      <c r="BH537" s="95" t="s">
        <v>217</v>
      </c>
      <c r="BI537" s="91">
        <f>BF537*0.04</f>
        <v>3.7648</v>
      </c>
      <c r="BJ537" s="91">
        <f>BG537*1</f>
        <v>-1</v>
      </c>
      <c r="BK537" s="101">
        <f t="shared" si="191"/>
        <v>79</v>
      </c>
      <c r="BL537" s="91">
        <f>BJ537</f>
        <v>-1</v>
      </c>
    </row>
    <row r="538" s="159" customFormat="1" customHeight="1" spans="1:64">
      <c r="A538" s="91">
        <v>13257</v>
      </c>
      <c r="B538" s="91" t="s">
        <v>944</v>
      </c>
      <c r="C538" s="91">
        <v>112415</v>
      </c>
      <c r="D538" s="91" t="s">
        <v>229</v>
      </c>
      <c r="E538" s="91" t="s">
        <v>634</v>
      </c>
      <c r="F538" s="91">
        <v>19</v>
      </c>
      <c r="G538" s="91">
        <v>23</v>
      </c>
      <c r="H538" s="91">
        <v>21</v>
      </c>
      <c r="I538" s="91">
        <v>534.2</v>
      </c>
      <c r="J538" s="91">
        <f t="shared" si="183"/>
        <v>2</v>
      </c>
      <c r="K538" s="95" t="s">
        <v>221</v>
      </c>
      <c r="L538" s="91">
        <f>I538*0.05</f>
        <v>26.71</v>
      </c>
      <c r="M538" s="91">
        <v>12</v>
      </c>
      <c r="N538" s="91">
        <v>15</v>
      </c>
      <c r="O538" s="91">
        <v>19</v>
      </c>
      <c r="P538" s="91">
        <v>445.32</v>
      </c>
      <c r="Q538" s="91">
        <f t="shared" si="184"/>
        <v>7</v>
      </c>
      <c r="R538" s="95" t="s">
        <v>216</v>
      </c>
      <c r="S538" s="91">
        <f>P538*0.07</f>
        <v>31.1724</v>
      </c>
      <c r="T538" s="91">
        <v>19</v>
      </c>
      <c r="U538" s="91">
        <v>23</v>
      </c>
      <c r="V538" s="91">
        <v>4</v>
      </c>
      <c r="W538" s="91">
        <v>237.25</v>
      </c>
      <c r="X538" s="91">
        <f t="shared" si="185"/>
        <v>-15</v>
      </c>
      <c r="Y538" s="95" t="s">
        <v>217</v>
      </c>
      <c r="Z538" s="91">
        <f t="shared" si="196"/>
        <v>9.49</v>
      </c>
      <c r="AA538" s="91">
        <v>12</v>
      </c>
      <c r="AB538" s="91">
        <v>15</v>
      </c>
      <c r="AC538" s="91">
        <v>1</v>
      </c>
      <c r="AD538" s="91">
        <v>39</v>
      </c>
      <c r="AE538" s="91">
        <f t="shared" si="186"/>
        <v>-11</v>
      </c>
      <c r="AF538" s="95" t="s">
        <v>217</v>
      </c>
      <c r="AG538" s="91">
        <f t="shared" si="197"/>
        <v>1.95</v>
      </c>
      <c r="AH538" s="91">
        <v>5</v>
      </c>
      <c r="AI538" s="91">
        <v>6</v>
      </c>
      <c r="AJ538" s="91">
        <v>0</v>
      </c>
      <c r="AK538" s="91">
        <v>0</v>
      </c>
      <c r="AL538" s="91">
        <f t="shared" si="187"/>
        <v>-5</v>
      </c>
      <c r="AM538" s="95" t="s">
        <v>217</v>
      </c>
      <c r="AN538" s="91">
        <f>AK538*0.05</f>
        <v>0</v>
      </c>
      <c r="AO538" s="91">
        <v>8</v>
      </c>
      <c r="AP538" s="91">
        <v>10</v>
      </c>
      <c r="AQ538" s="91">
        <v>8</v>
      </c>
      <c r="AR538" s="91">
        <v>123</v>
      </c>
      <c r="AS538" s="91">
        <f t="shared" si="188"/>
        <v>0</v>
      </c>
      <c r="AT538" s="95" t="s">
        <v>221</v>
      </c>
      <c r="AU538" s="91">
        <f>AR538*0.06</f>
        <v>7.38</v>
      </c>
      <c r="AV538" s="91">
        <v>2</v>
      </c>
      <c r="AW538" s="91">
        <v>3</v>
      </c>
      <c r="AX538" s="91">
        <v>0</v>
      </c>
      <c r="AY538" s="91">
        <v>0</v>
      </c>
      <c r="AZ538" s="91">
        <f t="shared" si="189"/>
        <v>-2</v>
      </c>
      <c r="BA538" s="95" t="s">
        <v>217</v>
      </c>
      <c r="BB538" s="91">
        <f t="shared" si="198"/>
        <v>0</v>
      </c>
      <c r="BC538" s="91">
        <v>5</v>
      </c>
      <c r="BD538" s="91">
        <v>6</v>
      </c>
      <c r="BE538" s="91">
        <v>8</v>
      </c>
      <c r="BF538" s="91">
        <v>207.36</v>
      </c>
      <c r="BG538" s="91">
        <f t="shared" si="190"/>
        <v>3</v>
      </c>
      <c r="BH538" s="95" t="s">
        <v>216</v>
      </c>
      <c r="BI538" s="91">
        <f>BF538*0.06</f>
        <v>12.4416</v>
      </c>
      <c r="BJ538" s="91"/>
      <c r="BK538" s="101">
        <f t="shared" si="191"/>
        <v>89</v>
      </c>
      <c r="BL538" s="91"/>
    </row>
    <row r="539" s="159" customFormat="1" customHeight="1" spans="1:64">
      <c r="A539" s="91">
        <v>13987</v>
      </c>
      <c r="B539" s="91" t="s">
        <v>945</v>
      </c>
      <c r="C539" s="91">
        <v>105910</v>
      </c>
      <c r="D539" s="91" t="s">
        <v>668</v>
      </c>
      <c r="E539" s="91" t="s">
        <v>634</v>
      </c>
      <c r="F539" s="91"/>
      <c r="G539" s="91"/>
      <c r="H539" s="91">
        <v>4</v>
      </c>
      <c r="I539" s="91">
        <v>101.5</v>
      </c>
      <c r="J539" s="91">
        <f t="shared" si="183"/>
        <v>4</v>
      </c>
      <c r="K539" s="95" t="s">
        <v>227</v>
      </c>
      <c r="L539" s="91">
        <f>I539*0.04</f>
        <v>4.06</v>
      </c>
      <c r="M539" s="91"/>
      <c r="N539" s="91"/>
      <c r="O539" s="91">
        <v>4</v>
      </c>
      <c r="P539" s="91">
        <v>102.5</v>
      </c>
      <c r="Q539" s="91">
        <f t="shared" si="184"/>
        <v>4</v>
      </c>
      <c r="R539" s="95" t="s">
        <v>227</v>
      </c>
      <c r="S539" s="91">
        <f>P539*0.05</f>
        <v>5.125</v>
      </c>
      <c r="T539" s="91"/>
      <c r="U539" s="91"/>
      <c r="V539" s="91">
        <v>2</v>
      </c>
      <c r="W539" s="91">
        <v>177.8</v>
      </c>
      <c r="X539" s="91">
        <f t="shared" si="185"/>
        <v>2</v>
      </c>
      <c r="Y539" s="95" t="s">
        <v>227</v>
      </c>
      <c r="Z539" s="91">
        <f>W539*0.04</f>
        <v>7.112</v>
      </c>
      <c r="AA539" s="91"/>
      <c r="AB539" s="91"/>
      <c r="AC539" s="91">
        <v>0</v>
      </c>
      <c r="AD539" s="91">
        <v>0</v>
      </c>
      <c r="AE539" s="91">
        <f t="shared" si="186"/>
        <v>0</v>
      </c>
      <c r="AF539" s="95" t="s">
        <v>227</v>
      </c>
      <c r="AG539" s="91">
        <f>AD539*0.05</f>
        <v>0</v>
      </c>
      <c r="AH539" s="91"/>
      <c r="AI539" s="91"/>
      <c r="AJ539" s="91">
        <v>0</v>
      </c>
      <c r="AK539" s="91">
        <v>0</v>
      </c>
      <c r="AL539" s="91">
        <f t="shared" si="187"/>
        <v>0</v>
      </c>
      <c r="AM539" s="95" t="s">
        <v>227</v>
      </c>
      <c r="AN539" s="91">
        <f>AK539*0.05</f>
        <v>0</v>
      </c>
      <c r="AO539" s="91"/>
      <c r="AP539" s="91"/>
      <c r="AQ539" s="91">
        <v>0</v>
      </c>
      <c r="AR539" s="91">
        <v>0</v>
      </c>
      <c r="AS539" s="91">
        <f t="shared" si="188"/>
        <v>0</v>
      </c>
      <c r="AT539" s="95" t="s">
        <v>227</v>
      </c>
      <c r="AU539" s="91">
        <f>AR539*0.05</f>
        <v>0</v>
      </c>
      <c r="AV539" s="91"/>
      <c r="AW539" s="91"/>
      <c r="AX539" s="91">
        <v>0</v>
      </c>
      <c r="AY539" s="91">
        <v>0</v>
      </c>
      <c r="AZ539" s="91">
        <f t="shared" si="189"/>
        <v>0</v>
      </c>
      <c r="BA539" s="95" t="s">
        <v>227</v>
      </c>
      <c r="BB539" s="91">
        <f>AY539*0.05</f>
        <v>0</v>
      </c>
      <c r="BC539" s="91"/>
      <c r="BD539" s="91"/>
      <c r="BE539" s="91">
        <v>0</v>
      </c>
      <c r="BF539" s="91">
        <v>0</v>
      </c>
      <c r="BG539" s="91">
        <f t="shared" si="190"/>
        <v>0</v>
      </c>
      <c r="BH539" s="95" t="s">
        <v>227</v>
      </c>
      <c r="BI539" s="91">
        <f>BF539*0.04</f>
        <v>0</v>
      </c>
      <c r="BJ539" s="91"/>
      <c r="BK539" s="101">
        <f t="shared" si="191"/>
        <v>16</v>
      </c>
      <c r="BL539" s="91"/>
    </row>
    <row r="540" s="159" customFormat="1" customHeight="1" spans="1:64">
      <c r="A540" s="91">
        <v>13990</v>
      </c>
      <c r="B540" s="91" t="s">
        <v>946</v>
      </c>
      <c r="C540" s="91">
        <v>105910</v>
      </c>
      <c r="D540" s="91" t="s">
        <v>668</v>
      </c>
      <c r="E540" s="91" t="s">
        <v>634</v>
      </c>
      <c r="F540" s="91"/>
      <c r="G540" s="91"/>
      <c r="H540" s="91">
        <v>6</v>
      </c>
      <c r="I540" s="91">
        <v>174.2</v>
      </c>
      <c r="J540" s="91">
        <f t="shared" si="183"/>
        <v>6</v>
      </c>
      <c r="K540" s="95" t="s">
        <v>227</v>
      </c>
      <c r="L540" s="91">
        <f>I540*0.04</f>
        <v>6.968</v>
      </c>
      <c r="M540" s="91"/>
      <c r="N540" s="91"/>
      <c r="O540" s="91">
        <v>5</v>
      </c>
      <c r="P540" s="91">
        <v>125.4</v>
      </c>
      <c r="Q540" s="91">
        <f t="shared" si="184"/>
        <v>5</v>
      </c>
      <c r="R540" s="95" t="s">
        <v>227</v>
      </c>
      <c r="S540" s="91">
        <f>P540*0.05</f>
        <v>6.27</v>
      </c>
      <c r="T540" s="91"/>
      <c r="U540" s="91"/>
      <c r="V540" s="91">
        <v>3</v>
      </c>
      <c r="W540" s="91">
        <v>89.5</v>
      </c>
      <c r="X540" s="91">
        <f t="shared" si="185"/>
        <v>3</v>
      </c>
      <c r="Y540" s="95" t="s">
        <v>227</v>
      </c>
      <c r="Z540" s="91">
        <f>W540*0.04</f>
        <v>3.58</v>
      </c>
      <c r="AA540" s="91"/>
      <c r="AB540" s="91"/>
      <c r="AC540" s="91">
        <v>1</v>
      </c>
      <c r="AD540" s="91">
        <v>39</v>
      </c>
      <c r="AE540" s="91">
        <f t="shared" si="186"/>
        <v>1</v>
      </c>
      <c r="AF540" s="95" t="s">
        <v>227</v>
      </c>
      <c r="AG540" s="91">
        <f>AD540*0.05</f>
        <v>1.95</v>
      </c>
      <c r="AH540" s="91"/>
      <c r="AI540" s="91"/>
      <c r="AJ540" s="91">
        <v>0</v>
      </c>
      <c r="AK540" s="91">
        <v>0</v>
      </c>
      <c r="AL540" s="91">
        <f t="shared" si="187"/>
        <v>0</v>
      </c>
      <c r="AM540" s="95" t="s">
        <v>227</v>
      </c>
      <c r="AN540" s="91">
        <f>AK540*0.05</f>
        <v>0</v>
      </c>
      <c r="AO540" s="91"/>
      <c r="AP540" s="91"/>
      <c r="AQ540" s="91">
        <v>0</v>
      </c>
      <c r="AR540" s="91">
        <v>0</v>
      </c>
      <c r="AS540" s="91">
        <f t="shared" si="188"/>
        <v>0</v>
      </c>
      <c r="AT540" s="95" t="s">
        <v>227</v>
      </c>
      <c r="AU540" s="91">
        <f>AR540*0.05</f>
        <v>0</v>
      </c>
      <c r="AV540" s="91"/>
      <c r="AW540" s="91"/>
      <c r="AX540" s="91">
        <v>0</v>
      </c>
      <c r="AY540" s="91">
        <v>0</v>
      </c>
      <c r="AZ540" s="91">
        <f t="shared" si="189"/>
        <v>0</v>
      </c>
      <c r="BA540" s="95" t="s">
        <v>227</v>
      </c>
      <c r="BB540" s="91">
        <f>AY540*0.05</f>
        <v>0</v>
      </c>
      <c r="BC540" s="91"/>
      <c r="BD540" s="91"/>
      <c r="BE540" s="91">
        <v>2</v>
      </c>
      <c r="BF540" s="91">
        <v>48.83</v>
      </c>
      <c r="BG540" s="91">
        <f t="shared" si="190"/>
        <v>2</v>
      </c>
      <c r="BH540" s="95" t="s">
        <v>227</v>
      </c>
      <c r="BI540" s="91">
        <f>BF540*0.04</f>
        <v>1.9532</v>
      </c>
      <c r="BJ540" s="91"/>
      <c r="BK540" s="101">
        <f t="shared" si="191"/>
        <v>21</v>
      </c>
      <c r="BL540" s="91"/>
    </row>
    <row r="541" s="159" customFormat="1" customHeight="1" spans="1:64">
      <c r="A541" s="92">
        <v>4450</v>
      </c>
      <c r="B541" s="93" t="s">
        <v>947</v>
      </c>
      <c r="C541" s="92">
        <v>111400</v>
      </c>
      <c r="D541" s="93" t="s">
        <v>267</v>
      </c>
      <c r="E541" s="91" t="s">
        <v>676</v>
      </c>
      <c r="F541" s="91"/>
      <c r="G541" s="91"/>
      <c r="H541" s="91">
        <v>4</v>
      </c>
      <c r="I541" s="91">
        <v>101.15</v>
      </c>
      <c r="J541" s="91">
        <f t="shared" si="183"/>
        <v>4</v>
      </c>
      <c r="K541" s="95" t="s">
        <v>227</v>
      </c>
      <c r="L541" s="91">
        <f>I541*0.04</f>
        <v>4.046</v>
      </c>
      <c r="M541" s="91"/>
      <c r="N541" s="91"/>
      <c r="O541" s="91">
        <v>6</v>
      </c>
      <c r="P541" s="91">
        <v>338.05</v>
      </c>
      <c r="Q541" s="91">
        <f t="shared" si="184"/>
        <v>6</v>
      </c>
      <c r="R541" s="95" t="s">
        <v>227</v>
      </c>
      <c r="S541" s="91">
        <f>P541*0.05</f>
        <v>16.9025</v>
      </c>
      <c r="T541" s="91"/>
      <c r="U541" s="91"/>
      <c r="V541" s="91">
        <v>5</v>
      </c>
      <c r="W541" s="91">
        <v>399</v>
      </c>
      <c r="X541" s="91">
        <f t="shared" si="185"/>
        <v>5</v>
      </c>
      <c r="Y541" s="95" t="s">
        <v>227</v>
      </c>
      <c r="Z541" s="91">
        <f>W541*0.04</f>
        <v>15.96</v>
      </c>
      <c r="AA541" s="91"/>
      <c r="AB541" s="91"/>
      <c r="AC541" s="91">
        <v>0</v>
      </c>
      <c r="AD541" s="91">
        <v>0</v>
      </c>
      <c r="AE541" s="91">
        <f t="shared" si="186"/>
        <v>0</v>
      </c>
      <c r="AF541" s="95" t="s">
        <v>227</v>
      </c>
      <c r="AG541" s="91">
        <f>AD541*0.05</f>
        <v>0</v>
      </c>
      <c r="AH541" s="91"/>
      <c r="AI541" s="91"/>
      <c r="AJ541" s="91">
        <v>0</v>
      </c>
      <c r="AK541" s="91">
        <v>0</v>
      </c>
      <c r="AL541" s="91">
        <f t="shared" si="187"/>
        <v>0</v>
      </c>
      <c r="AM541" s="95" t="s">
        <v>227</v>
      </c>
      <c r="AN541" s="91">
        <f>AK541*0.05</f>
        <v>0</v>
      </c>
      <c r="AO541" s="91"/>
      <c r="AP541" s="91"/>
      <c r="AQ541" s="91">
        <v>0</v>
      </c>
      <c r="AR541" s="91">
        <v>0</v>
      </c>
      <c r="AS541" s="91">
        <f t="shared" si="188"/>
        <v>0</v>
      </c>
      <c r="AT541" s="95" t="s">
        <v>227</v>
      </c>
      <c r="AU541" s="91">
        <f>AR541*0.05</f>
        <v>0</v>
      </c>
      <c r="AV541" s="91"/>
      <c r="AW541" s="91"/>
      <c r="AX541" s="91">
        <v>0</v>
      </c>
      <c r="AY541" s="91">
        <v>0</v>
      </c>
      <c r="AZ541" s="91">
        <f t="shared" si="189"/>
        <v>0</v>
      </c>
      <c r="BA541" s="95" t="s">
        <v>227</v>
      </c>
      <c r="BB541" s="91">
        <f>AY541*0.05</f>
        <v>0</v>
      </c>
      <c r="BC541" s="91"/>
      <c r="BD541" s="91"/>
      <c r="BE541" s="91">
        <v>3</v>
      </c>
      <c r="BF541" s="91">
        <v>87</v>
      </c>
      <c r="BG541" s="91">
        <f t="shared" si="190"/>
        <v>3</v>
      </c>
      <c r="BH541" s="95" t="s">
        <v>227</v>
      </c>
      <c r="BI541" s="91">
        <f>BF541*0.04</f>
        <v>3.48</v>
      </c>
      <c r="BJ541" s="91"/>
      <c r="BK541" s="101">
        <f t="shared" si="191"/>
        <v>40</v>
      </c>
      <c r="BL541" s="91"/>
    </row>
    <row r="542" customHeight="1" spans="1:64">
      <c r="A542" s="92">
        <v>6456</v>
      </c>
      <c r="B542" s="93" t="s">
        <v>948</v>
      </c>
      <c r="C542" s="92">
        <v>339</v>
      </c>
      <c r="D542" s="93" t="s">
        <v>525</v>
      </c>
      <c r="E542" s="91"/>
      <c r="F542" s="91"/>
      <c r="G542" s="91"/>
      <c r="H542" s="91">
        <v>52</v>
      </c>
      <c r="I542" s="91">
        <v>1322.32</v>
      </c>
      <c r="J542" s="91">
        <f t="shared" si="183"/>
        <v>52</v>
      </c>
      <c r="K542" s="95" t="s">
        <v>227</v>
      </c>
      <c r="L542" s="91">
        <f>I542*0.04</f>
        <v>52.8928</v>
      </c>
      <c r="M542" s="91"/>
      <c r="N542" s="91"/>
      <c r="O542" s="91">
        <v>27</v>
      </c>
      <c r="P542" s="91">
        <v>786.8</v>
      </c>
      <c r="Q542" s="91">
        <f t="shared" si="184"/>
        <v>27</v>
      </c>
      <c r="R542" s="95" t="s">
        <v>227</v>
      </c>
      <c r="S542" s="91">
        <f>P542*0.05</f>
        <v>39.34</v>
      </c>
      <c r="T542" s="91"/>
      <c r="U542" s="91"/>
      <c r="V542" s="91">
        <v>41</v>
      </c>
      <c r="W542" s="91">
        <v>3446.52</v>
      </c>
      <c r="X542" s="91">
        <f t="shared" si="185"/>
        <v>41</v>
      </c>
      <c r="Y542" s="95" t="s">
        <v>227</v>
      </c>
      <c r="Z542" s="91">
        <f>W542*0.04</f>
        <v>137.8608</v>
      </c>
      <c r="AA542" s="91"/>
      <c r="AB542" s="91"/>
      <c r="AC542" s="91">
        <v>19</v>
      </c>
      <c r="AD542" s="91">
        <v>627.21</v>
      </c>
      <c r="AE542" s="91">
        <f t="shared" si="186"/>
        <v>19</v>
      </c>
      <c r="AF542" s="95" t="s">
        <v>227</v>
      </c>
      <c r="AG542" s="91">
        <f>AD542*0.05</f>
        <v>31.3605</v>
      </c>
      <c r="AH542" s="91"/>
      <c r="AI542" s="91"/>
      <c r="AJ542" s="91">
        <v>0</v>
      </c>
      <c r="AK542" s="91">
        <v>0</v>
      </c>
      <c r="AL542" s="91">
        <f t="shared" si="187"/>
        <v>0</v>
      </c>
      <c r="AM542" s="95" t="s">
        <v>227</v>
      </c>
      <c r="AN542" s="91">
        <f>AK542*0.05</f>
        <v>0</v>
      </c>
      <c r="AO542" s="91"/>
      <c r="AP542" s="91"/>
      <c r="AQ542" s="91">
        <v>6</v>
      </c>
      <c r="AR542" s="91">
        <v>89.26</v>
      </c>
      <c r="AS542" s="91">
        <f t="shared" si="188"/>
        <v>6</v>
      </c>
      <c r="AT542" s="95" t="s">
        <v>227</v>
      </c>
      <c r="AU542" s="91">
        <f>AR542*0.05</f>
        <v>4.463</v>
      </c>
      <c r="AV542" s="91"/>
      <c r="AW542" s="91"/>
      <c r="AX542" s="91">
        <v>0</v>
      </c>
      <c r="AY542" s="91">
        <v>0</v>
      </c>
      <c r="AZ542" s="91">
        <f t="shared" si="189"/>
        <v>0</v>
      </c>
      <c r="BA542" s="95" t="s">
        <v>227</v>
      </c>
      <c r="BB542" s="91">
        <f>AY542*0.05</f>
        <v>0</v>
      </c>
      <c r="BC542" s="91"/>
      <c r="BD542" s="91"/>
      <c r="BE542" s="91">
        <v>9</v>
      </c>
      <c r="BF542" s="91">
        <v>213.56</v>
      </c>
      <c r="BG542" s="91">
        <f t="shared" si="190"/>
        <v>9</v>
      </c>
      <c r="BH542" s="95" t="s">
        <v>227</v>
      </c>
      <c r="BI542" s="91">
        <f>BF542*0.04</f>
        <v>8.5424</v>
      </c>
      <c r="BJ542" s="91"/>
      <c r="BK542" s="101">
        <f t="shared" si="191"/>
        <v>274</v>
      </c>
      <c r="BL542" s="91"/>
    </row>
    <row r="543" customHeight="1" spans="1:64">
      <c r="A543" s="92">
        <v>8060</v>
      </c>
      <c r="B543" s="93" t="s">
        <v>949</v>
      </c>
      <c r="C543" s="92">
        <v>727</v>
      </c>
      <c r="D543" s="93" t="s">
        <v>950</v>
      </c>
      <c r="E543" s="91"/>
      <c r="F543" s="91"/>
      <c r="G543" s="91"/>
      <c r="H543" s="91">
        <v>51</v>
      </c>
      <c r="I543" s="91">
        <v>1430.54</v>
      </c>
      <c r="J543" s="91">
        <f t="shared" si="183"/>
        <v>51</v>
      </c>
      <c r="K543" s="95" t="s">
        <v>227</v>
      </c>
      <c r="L543" s="91">
        <f>I543*0.04</f>
        <v>57.2216</v>
      </c>
      <c r="M543" s="91"/>
      <c r="N543" s="91"/>
      <c r="O543" s="91">
        <v>36</v>
      </c>
      <c r="P543" s="91">
        <v>1259.51</v>
      </c>
      <c r="Q543" s="91">
        <f t="shared" si="184"/>
        <v>36</v>
      </c>
      <c r="R543" s="95" t="s">
        <v>227</v>
      </c>
      <c r="S543" s="91">
        <f>P543*0.05</f>
        <v>62.9755</v>
      </c>
      <c r="T543" s="91"/>
      <c r="U543" s="91"/>
      <c r="V543" s="91">
        <v>45</v>
      </c>
      <c r="W543" s="91">
        <v>4185.08</v>
      </c>
      <c r="X543" s="91">
        <f t="shared" si="185"/>
        <v>45</v>
      </c>
      <c r="Y543" s="95" t="s">
        <v>227</v>
      </c>
      <c r="Z543" s="91">
        <f>W543*0.04</f>
        <v>167.4032</v>
      </c>
      <c r="AA543" s="91"/>
      <c r="AB543" s="91"/>
      <c r="AC543" s="91">
        <v>14</v>
      </c>
      <c r="AD543" s="91">
        <v>508</v>
      </c>
      <c r="AE543" s="91">
        <f t="shared" si="186"/>
        <v>14</v>
      </c>
      <c r="AF543" s="95" t="s">
        <v>227</v>
      </c>
      <c r="AG543" s="91">
        <f>AD543*0.05</f>
        <v>25.4</v>
      </c>
      <c r="AH543" s="91"/>
      <c r="AI543" s="91"/>
      <c r="AJ543" s="91">
        <v>7</v>
      </c>
      <c r="AK543" s="91">
        <v>149.5</v>
      </c>
      <c r="AL543" s="91">
        <f t="shared" si="187"/>
        <v>7</v>
      </c>
      <c r="AM543" s="95" t="s">
        <v>227</v>
      </c>
      <c r="AN543" s="91">
        <f>AK543*0.05</f>
        <v>7.475</v>
      </c>
      <c r="AO543" s="91"/>
      <c r="AP543" s="91"/>
      <c r="AQ543" s="91">
        <v>7</v>
      </c>
      <c r="AR543" s="91">
        <v>98.72</v>
      </c>
      <c r="AS543" s="91">
        <f t="shared" si="188"/>
        <v>7</v>
      </c>
      <c r="AT543" s="95" t="s">
        <v>227</v>
      </c>
      <c r="AU543" s="91">
        <f>AR543*0.05</f>
        <v>4.936</v>
      </c>
      <c r="AV543" s="91"/>
      <c r="AW543" s="91"/>
      <c r="AX543" s="91">
        <v>0</v>
      </c>
      <c r="AY543" s="91">
        <v>0</v>
      </c>
      <c r="AZ543" s="91">
        <f t="shared" si="189"/>
        <v>0</v>
      </c>
      <c r="BA543" s="95" t="s">
        <v>227</v>
      </c>
      <c r="BB543" s="91">
        <f>AY543*0.05</f>
        <v>0</v>
      </c>
      <c r="BC543" s="91"/>
      <c r="BD543" s="91"/>
      <c r="BE543" s="91">
        <v>5</v>
      </c>
      <c r="BF543" s="91">
        <v>129.1</v>
      </c>
      <c r="BG543" s="91">
        <f t="shared" si="190"/>
        <v>5</v>
      </c>
      <c r="BH543" s="95" t="s">
        <v>227</v>
      </c>
      <c r="BI543" s="91">
        <f>BF543*0.04</f>
        <v>5.164</v>
      </c>
      <c r="BJ543" s="91"/>
      <c r="BK543" s="101">
        <f t="shared" si="191"/>
        <v>331</v>
      </c>
      <c r="BL543" s="91"/>
    </row>
    <row r="544" customHeight="1" spans="1:64">
      <c r="A544" s="92">
        <v>8386</v>
      </c>
      <c r="B544" s="93" t="s">
        <v>951</v>
      </c>
      <c r="C544" s="92">
        <v>349</v>
      </c>
      <c r="D544" s="93" t="s">
        <v>316</v>
      </c>
      <c r="E544" s="91"/>
      <c r="F544" s="91"/>
      <c r="G544" s="91"/>
      <c r="H544" s="91">
        <v>3</v>
      </c>
      <c r="I544" s="91">
        <v>93</v>
      </c>
      <c r="J544" s="91">
        <f t="shared" si="183"/>
        <v>3</v>
      </c>
      <c r="K544" s="95" t="s">
        <v>227</v>
      </c>
      <c r="L544" s="91">
        <f>I544*0.04</f>
        <v>3.72</v>
      </c>
      <c r="M544" s="91"/>
      <c r="N544" s="91"/>
      <c r="O544" s="91">
        <v>8</v>
      </c>
      <c r="P544" s="91">
        <v>292</v>
      </c>
      <c r="Q544" s="91">
        <f t="shared" si="184"/>
        <v>8</v>
      </c>
      <c r="R544" s="95" t="s">
        <v>227</v>
      </c>
      <c r="S544" s="91">
        <f>P544*0.05</f>
        <v>14.6</v>
      </c>
      <c r="T544" s="91"/>
      <c r="U544" s="91"/>
      <c r="V544" s="91">
        <v>0</v>
      </c>
      <c r="W544" s="91">
        <v>0</v>
      </c>
      <c r="X544" s="91">
        <f t="shared" si="185"/>
        <v>0</v>
      </c>
      <c r="Y544" s="95" t="s">
        <v>227</v>
      </c>
      <c r="Z544" s="91">
        <f>W544*0.04</f>
        <v>0</v>
      </c>
      <c r="AA544" s="91"/>
      <c r="AB544" s="91"/>
      <c r="AC544" s="91">
        <v>9</v>
      </c>
      <c r="AD544" s="91">
        <v>297</v>
      </c>
      <c r="AE544" s="91">
        <f t="shared" si="186"/>
        <v>9</v>
      </c>
      <c r="AF544" s="95" t="s">
        <v>227</v>
      </c>
      <c r="AG544" s="91">
        <f>AD544*0.05</f>
        <v>14.85</v>
      </c>
      <c r="AH544" s="91"/>
      <c r="AI544" s="91"/>
      <c r="AJ544" s="91">
        <v>0</v>
      </c>
      <c r="AK544" s="91">
        <v>0</v>
      </c>
      <c r="AL544" s="91">
        <f t="shared" si="187"/>
        <v>0</v>
      </c>
      <c r="AM544" s="95" t="s">
        <v>227</v>
      </c>
      <c r="AN544" s="91">
        <f>AK544*0.05</f>
        <v>0</v>
      </c>
      <c r="AO544" s="91"/>
      <c r="AP544" s="91"/>
      <c r="AQ544" s="91">
        <v>0</v>
      </c>
      <c r="AR544" s="91">
        <v>0</v>
      </c>
      <c r="AS544" s="91">
        <f t="shared" si="188"/>
        <v>0</v>
      </c>
      <c r="AT544" s="95" t="s">
        <v>227</v>
      </c>
      <c r="AU544" s="91">
        <f>AR544*0.05</f>
        <v>0</v>
      </c>
      <c r="AV544" s="91"/>
      <c r="AW544" s="91"/>
      <c r="AX544" s="91">
        <v>0</v>
      </c>
      <c r="AY544" s="91">
        <v>0</v>
      </c>
      <c r="AZ544" s="91">
        <f t="shared" si="189"/>
        <v>0</v>
      </c>
      <c r="BA544" s="95" t="s">
        <v>227</v>
      </c>
      <c r="BB544" s="91">
        <f>AY544*0.05</f>
        <v>0</v>
      </c>
      <c r="BC544" s="91"/>
      <c r="BD544" s="91"/>
      <c r="BE544" s="91">
        <v>3</v>
      </c>
      <c r="BF544" s="91">
        <v>72.42</v>
      </c>
      <c r="BG544" s="91">
        <f t="shared" si="190"/>
        <v>3</v>
      </c>
      <c r="BH544" s="95" t="s">
        <v>227</v>
      </c>
      <c r="BI544" s="91">
        <f>BF544*0.04</f>
        <v>2.8968</v>
      </c>
      <c r="BJ544" s="91"/>
      <c r="BK544" s="101">
        <f t="shared" si="191"/>
        <v>36</v>
      </c>
      <c r="BL544" s="91"/>
    </row>
    <row r="545" customHeight="1" spans="1:64">
      <c r="A545" s="92">
        <v>11949</v>
      </c>
      <c r="B545" s="93" t="s">
        <v>952</v>
      </c>
      <c r="C545" s="92">
        <v>104428</v>
      </c>
      <c r="D545" s="93" t="s">
        <v>953</v>
      </c>
      <c r="E545" s="91"/>
      <c r="F545" s="91"/>
      <c r="G545" s="91"/>
      <c r="H545" s="91">
        <v>8</v>
      </c>
      <c r="I545" s="91">
        <v>211.2</v>
      </c>
      <c r="J545" s="91">
        <f t="shared" si="183"/>
        <v>8</v>
      </c>
      <c r="K545" s="95" t="s">
        <v>227</v>
      </c>
      <c r="L545" s="91">
        <f>I545*0.04</f>
        <v>8.448</v>
      </c>
      <c r="M545" s="91"/>
      <c r="N545" s="91"/>
      <c r="O545" s="91">
        <v>6</v>
      </c>
      <c r="P545" s="91">
        <v>431</v>
      </c>
      <c r="Q545" s="91">
        <f t="shared" si="184"/>
        <v>6</v>
      </c>
      <c r="R545" s="95" t="s">
        <v>227</v>
      </c>
      <c r="S545" s="91">
        <f>P545*0.05</f>
        <v>21.55</v>
      </c>
      <c r="T545" s="91"/>
      <c r="U545" s="91"/>
      <c r="V545" s="91">
        <v>2</v>
      </c>
      <c r="W545" s="91">
        <v>114</v>
      </c>
      <c r="X545" s="91">
        <f t="shared" si="185"/>
        <v>2</v>
      </c>
      <c r="Y545" s="95" t="s">
        <v>227</v>
      </c>
      <c r="Z545" s="91">
        <f>W545*0.04</f>
        <v>4.56</v>
      </c>
      <c r="AA545" s="91"/>
      <c r="AB545" s="91"/>
      <c r="AC545" s="91">
        <v>2</v>
      </c>
      <c r="AD545" s="91">
        <v>78</v>
      </c>
      <c r="AE545" s="91">
        <f t="shared" si="186"/>
        <v>2</v>
      </c>
      <c r="AF545" s="95" t="s">
        <v>227</v>
      </c>
      <c r="AG545" s="91">
        <f>AD545*0.05</f>
        <v>3.9</v>
      </c>
      <c r="AH545" s="91"/>
      <c r="AI545" s="91"/>
      <c r="AJ545" s="91">
        <v>0</v>
      </c>
      <c r="AK545" s="91">
        <v>0</v>
      </c>
      <c r="AL545" s="91">
        <f t="shared" si="187"/>
        <v>0</v>
      </c>
      <c r="AM545" s="95" t="s">
        <v>227</v>
      </c>
      <c r="AN545" s="91">
        <f>AK545*0.05</f>
        <v>0</v>
      </c>
      <c r="AO545" s="91"/>
      <c r="AP545" s="91"/>
      <c r="AQ545" s="91">
        <v>1</v>
      </c>
      <c r="AR545" s="91">
        <v>17.72</v>
      </c>
      <c r="AS545" s="91">
        <f t="shared" si="188"/>
        <v>1</v>
      </c>
      <c r="AT545" s="95" t="s">
        <v>227</v>
      </c>
      <c r="AU545" s="91">
        <f>AR545*0.05</f>
        <v>0.886</v>
      </c>
      <c r="AV545" s="91"/>
      <c r="AW545" s="91"/>
      <c r="AX545" s="91">
        <v>0</v>
      </c>
      <c r="AY545" s="91">
        <v>0</v>
      </c>
      <c r="AZ545" s="91">
        <f t="shared" si="189"/>
        <v>0</v>
      </c>
      <c r="BA545" s="95" t="s">
        <v>227</v>
      </c>
      <c r="BB545" s="91">
        <f>AY545*0.05</f>
        <v>0</v>
      </c>
      <c r="BC545" s="91"/>
      <c r="BD545" s="91"/>
      <c r="BE545" s="91">
        <v>2</v>
      </c>
      <c r="BF545" s="91">
        <v>63.5</v>
      </c>
      <c r="BG545" s="91">
        <f t="shared" si="190"/>
        <v>2</v>
      </c>
      <c r="BH545" s="95" t="s">
        <v>227</v>
      </c>
      <c r="BI545" s="91">
        <f>BF545*0.04</f>
        <v>2.54</v>
      </c>
      <c r="BJ545" s="91"/>
      <c r="BK545" s="101">
        <f t="shared" si="191"/>
        <v>42</v>
      </c>
      <c r="BL545" s="91"/>
    </row>
    <row r="546" customHeight="1" spans="1:64">
      <c r="A546" s="92">
        <v>12471</v>
      </c>
      <c r="B546" s="93" t="s">
        <v>954</v>
      </c>
      <c r="C546" s="92">
        <v>113025</v>
      </c>
      <c r="D546" s="93" t="s">
        <v>583</v>
      </c>
      <c r="E546" s="91"/>
      <c r="F546" s="91"/>
      <c r="G546" s="91"/>
      <c r="H546" s="91">
        <v>42</v>
      </c>
      <c r="I546" s="91">
        <v>1031.52</v>
      </c>
      <c r="J546" s="91">
        <f>H546-F546</f>
        <v>42</v>
      </c>
      <c r="K546" s="95" t="s">
        <v>227</v>
      </c>
      <c r="L546" s="91">
        <f>I546*0.04</f>
        <v>41.2608</v>
      </c>
      <c r="M546" s="91"/>
      <c r="N546" s="91"/>
      <c r="O546" s="91">
        <v>20</v>
      </c>
      <c r="P546" s="91">
        <v>1153.81</v>
      </c>
      <c r="Q546" s="91">
        <f>O546-M546</f>
        <v>20</v>
      </c>
      <c r="R546" s="95" t="s">
        <v>227</v>
      </c>
      <c r="S546" s="91">
        <f>P546*0.05</f>
        <v>57.6905</v>
      </c>
      <c r="T546" s="91"/>
      <c r="U546" s="91"/>
      <c r="V546" s="91">
        <v>24</v>
      </c>
      <c r="W546" s="91">
        <v>2302.46</v>
      </c>
      <c r="X546" s="91">
        <f>V546-T546</f>
        <v>24</v>
      </c>
      <c r="Y546" s="95" t="s">
        <v>227</v>
      </c>
      <c r="Z546" s="91">
        <f>W546*0.04</f>
        <v>92.0984</v>
      </c>
      <c r="AA546" s="91"/>
      <c r="AB546" s="91"/>
      <c r="AC546" s="91">
        <v>15</v>
      </c>
      <c r="AD546" s="91">
        <v>559</v>
      </c>
      <c r="AE546" s="91">
        <f>AC546-AA546</f>
        <v>15</v>
      </c>
      <c r="AF546" s="95" t="s">
        <v>227</v>
      </c>
      <c r="AG546" s="91">
        <f>AD546*0.05</f>
        <v>27.95</v>
      </c>
      <c r="AH546" s="91"/>
      <c r="AI546" s="91"/>
      <c r="AJ546" s="91">
        <v>0</v>
      </c>
      <c r="AK546" s="91">
        <v>0</v>
      </c>
      <c r="AL546" s="91">
        <f>AJ546-AH546</f>
        <v>0</v>
      </c>
      <c r="AM546" s="95" t="s">
        <v>227</v>
      </c>
      <c r="AN546" s="91">
        <f>AK546*0.05</f>
        <v>0</v>
      </c>
      <c r="AO546" s="91"/>
      <c r="AP546" s="91"/>
      <c r="AQ546" s="91">
        <v>13</v>
      </c>
      <c r="AR546" s="91">
        <v>221.89</v>
      </c>
      <c r="AS546" s="91">
        <f>AQ546-AO546</f>
        <v>13</v>
      </c>
      <c r="AT546" s="95" t="s">
        <v>227</v>
      </c>
      <c r="AU546" s="91">
        <f>AR546*0.05</f>
        <v>11.0945</v>
      </c>
      <c r="AV546" s="91"/>
      <c r="AW546" s="91"/>
      <c r="AX546" s="91">
        <v>0</v>
      </c>
      <c r="AY546" s="91">
        <v>0</v>
      </c>
      <c r="AZ546" s="91">
        <f>AX546-AV546</f>
        <v>0</v>
      </c>
      <c r="BA546" s="95" t="s">
        <v>227</v>
      </c>
      <c r="BB546" s="91">
        <f>AY546*0.05</f>
        <v>0</v>
      </c>
      <c r="BC546" s="91"/>
      <c r="BD546" s="91"/>
      <c r="BE546" s="91">
        <v>10</v>
      </c>
      <c r="BF546" s="91">
        <v>263.95</v>
      </c>
      <c r="BG546" s="91">
        <f>BE546-BC546</f>
        <v>10</v>
      </c>
      <c r="BH546" s="95" t="s">
        <v>227</v>
      </c>
      <c r="BI546" s="91">
        <f>BF546*0.04</f>
        <v>10.558</v>
      </c>
      <c r="BJ546" s="91"/>
      <c r="BK546" s="101">
        <f>ROUND(L546+S546+Z546+AG546+AN546+AU546+BB546+BI546,0)</f>
        <v>241</v>
      </c>
      <c r="BL546" s="91"/>
    </row>
    <row r="547" customHeight="1" spans="1:64">
      <c r="A547" s="92">
        <v>12482</v>
      </c>
      <c r="B547" s="93" t="s">
        <v>955</v>
      </c>
      <c r="C547" s="92">
        <v>359</v>
      </c>
      <c r="D547" s="93" t="s">
        <v>279</v>
      </c>
      <c r="E547" s="91"/>
      <c r="F547" s="91"/>
      <c r="G547" s="91"/>
      <c r="H547" s="91">
        <v>0</v>
      </c>
      <c r="I547" s="91">
        <v>0</v>
      </c>
      <c r="J547" s="91">
        <f>H547-F547</f>
        <v>0</v>
      </c>
      <c r="K547" s="95" t="s">
        <v>227</v>
      </c>
      <c r="L547" s="91">
        <f>I547*0.04</f>
        <v>0</v>
      </c>
      <c r="M547" s="91"/>
      <c r="N547" s="91"/>
      <c r="O547" s="91">
        <v>3</v>
      </c>
      <c r="P547" s="91">
        <v>35.38</v>
      </c>
      <c r="Q547" s="91">
        <f>O547-M547</f>
        <v>3</v>
      </c>
      <c r="R547" s="95" t="s">
        <v>227</v>
      </c>
      <c r="S547" s="91">
        <f>P547*0.05</f>
        <v>1.769</v>
      </c>
      <c r="T547" s="91"/>
      <c r="U547" s="91"/>
      <c r="V547" s="91">
        <v>0</v>
      </c>
      <c r="W547" s="91">
        <v>0</v>
      </c>
      <c r="X547" s="91">
        <f>V547-T547</f>
        <v>0</v>
      </c>
      <c r="Y547" s="95" t="s">
        <v>227</v>
      </c>
      <c r="Z547" s="91">
        <f>W547*0.04</f>
        <v>0</v>
      </c>
      <c r="AA547" s="91"/>
      <c r="AB547" s="91"/>
      <c r="AC547" s="91">
        <v>0</v>
      </c>
      <c r="AD547" s="91">
        <v>0</v>
      </c>
      <c r="AE547" s="91">
        <f>AC547-AA547</f>
        <v>0</v>
      </c>
      <c r="AF547" s="95" t="s">
        <v>227</v>
      </c>
      <c r="AG547" s="91">
        <f>AD547*0.05</f>
        <v>0</v>
      </c>
      <c r="AH547" s="91"/>
      <c r="AI547" s="91"/>
      <c r="AJ547" s="91">
        <v>0</v>
      </c>
      <c r="AK547" s="91">
        <v>0</v>
      </c>
      <c r="AL547" s="91">
        <f>AJ547-AH547</f>
        <v>0</v>
      </c>
      <c r="AM547" s="95" t="s">
        <v>227</v>
      </c>
      <c r="AN547" s="91">
        <f>AK547*0.05</f>
        <v>0</v>
      </c>
      <c r="AO547" s="91"/>
      <c r="AP547" s="91"/>
      <c r="AQ547" s="91">
        <v>0</v>
      </c>
      <c r="AR547" s="91">
        <v>0</v>
      </c>
      <c r="AS547" s="91">
        <f>AQ547-AO547</f>
        <v>0</v>
      </c>
      <c r="AT547" s="95" t="s">
        <v>227</v>
      </c>
      <c r="AU547" s="91">
        <f>AR547*0.05</f>
        <v>0</v>
      </c>
      <c r="AV547" s="91"/>
      <c r="AW547" s="91"/>
      <c r="AX547" s="91">
        <v>0</v>
      </c>
      <c r="AY547" s="91">
        <v>0</v>
      </c>
      <c r="AZ547" s="91">
        <f>AX547-AV547</f>
        <v>0</v>
      </c>
      <c r="BA547" s="95" t="s">
        <v>227</v>
      </c>
      <c r="BB547" s="91">
        <f>AY547*0.05</f>
        <v>0</v>
      </c>
      <c r="BC547" s="91"/>
      <c r="BD547" s="91"/>
      <c r="BE547" s="91">
        <v>0</v>
      </c>
      <c r="BF547" s="91">
        <v>0</v>
      </c>
      <c r="BG547" s="91">
        <f>BE547-BC547</f>
        <v>0</v>
      </c>
      <c r="BH547" s="95" t="s">
        <v>227</v>
      </c>
      <c r="BI547" s="91">
        <f>BF547*0.04</f>
        <v>0</v>
      </c>
      <c r="BJ547" s="91"/>
      <c r="BK547" s="101">
        <f>ROUND(L547+S547+Z547+AG547+AN547+AU547+BB547+BI547,0)</f>
        <v>2</v>
      </c>
      <c r="BL547" s="91"/>
    </row>
    <row r="548" customHeight="1" spans="1:64">
      <c r="A548" s="92">
        <v>12915</v>
      </c>
      <c r="B548" s="93" t="s">
        <v>956</v>
      </c>
      <c r="C548" s="92">
        <v>727</v>
      </c>
      <c r="D548" s="93" t="s">
        <v>950</v>
      </c>
      <c r="E548" s="91"/>
      <c r="F548" s="91"/>
      <c r="G548" s="91"/>
      <c r="H548" s="91">
        <v>37</v>
      </c>
      <c r="I548" s="91">
        <v>944.7</v>
      </c>
      <c r="J548" s="91">
        <f>H548-F548</f>
        <v>37</v>
      </c>
      <c r="K548" s="95" t="s">
        <v>227</v>
      </c>
      <c r="L548" s="91">
        <f>I548*0.04</f>
        <v>37.788</v>
      </c>
      <c r="M548" s="91"/>
      <c r="N548" s="91"/>
      <c r="O548" s="91">
        <v>33</v>
      </c>
      <c r="P548" s="91">
        <v>800.13</v>
      </c>
      <c r="Q548" s="91">
        <f>O548-M548</f>
        <v>33</v>
      </c>
      <c r="R548" s="95" t="s">
        <v>227</v>
      </c>
      <c r="S548" s="91">
        <f>P548*0.05</f>
        <v>40.0065</v>
      </c>
      <c r="T548" s="91"/>
      <c r="U548" s="91"/>
      <c r="V548" s="91">
        <v>33</v>
      </c>
      <c r="W548" s="91">
        <v>2895.81</v>
      </c>
      <c r="X548" s="91">
        <f>V548-T548</f>
        <v>33</v>
      </c>
      <c r="Y548" s="95" t="s">
        <v>227</v>
      </c>
      <c r="Z548" s="91">
        <f>W548*0.04</f>
        <v>115.8324</v>
      </c>
      <c r="AA548" s="91"/>
      <c r="AB548" s="91"/>
      <c r="AC548" s="91">
        <v>0</v>
      </c>
      <c r="AD548" s="91">
        <v>0</v>
      </c>
      <c r="AE548" s="91">
        <f>AC548-AA548</f>
        <v>0</v>
      </c>
      <c r="AF548" s="95" t="s">
        <v>227</v>
      </c>
      <c r="AG548" s="91">
        <f>AD548*0.05</f>
        <v>0</v>
      </c>
      <c r="AH548" s="91"/>
      <c r="AI548" s="91"/>
      <c r="AJ548" s="91">
        <v>0</v>
      </c>
      <c r="AK548" s="91">
        <v>0</v>
      </c>
      <c r="AL548" s="91">
        <f>AJ548-AH548</f>
        <v>0</v>
      </c>
      <c r="AM548" s="95" t="s">
        <v>227</v>
      </c>
      <c r="AN548" s="91">
        <f>AK548*0.05</f>
        <v>0</v>
      </c>
      <c r="AO548" s="91"/>
      <c r="AP548" s="91"/>
      <c r="AQ548" s="91">
        <v>6</v>
      </c>
      <c r="AR548" s="91">
        <v>116.55</v>
      </c>
      <c r="AS548" s="91">
        <f>AQ548-AO548</f>
        <v>6</v>
      </c>
      <c r="AT548" s="95" t="s">
        <v>227</v>
      </c>
      <c r="AU548" s="91">
        <f>AR548*0.05</f>
        <v>5.8275</v>
      </c>
      <c r="AV548" s="91"/>
      <c r="AW548" s="91"/>
      <c r="AX548" s="91">
        <v>1</v>
      </c>
      <c r="AY548" s="91">
        <v>0.08</v>
      </c>
      <c r="AZ548" s="91">
        <f>AX548-AV548</f>
        <v>1</v>
      </c>
      <c r="BA548" s="95" t="s">
        <v>227</v>
      </c>
      <c r="BB548" s="91">
        <f>AY548*0.05</f>
        <v>0.004</v>
      </c>
      <c r="BC548" s="91"/>
      <c r="BD548" s="91"/>
      <c r="BE548" s="91">
        <v>13</v>
      </c>
      <c r="BF548" s="91">
        <v>372.59</v>
      </c>
      <c r="BG548" s="91">
        <f>BE548-BC548</f>
        <v>13</v>
      </c>
      <c r="BH548" s="95" t="s">
        <v>227</v>
      </c>
      <c r="BI548" s="91">
        <f>BF548*0.04</f>
        <v>14.9036</v>
      </c>
      <c r="BJ548" s="91"/>
      <c r="BK548" s="101">
        <f>ROUND(L548+S548+Z548+AG548+AN548+AU548+BB548+BI548,0)</f>
        <v>214</v>
      </c>
      <c r="BL548" s="91"/>
    </row>
    <row r="549" customHeight="1" spans="1:64">
      <c r="A549" s="92">
        <v>13088</v>
      </c>
      <c r="B549" s="93" t="s">
        <v>957</v>
      </c>
      <c r="C549" s="92">
        <v>115971</v>
      </c>
      <c r="D549" s="93" t="s">
        <v>377</v>
      </c>
      <c r="E549" s="91"/>
      <c r="F549" s="91"/>
      <c r="G549" s="91"/>
      <c r="H549" s="91">
        <v>1</v>
      </c>
      <c r="I549" s="91">
        <v>28</v>
      </c>
      <c r="J549" s="91">
        <f>H549-F549</f>
        <v>1</v>
      </c>
      <c r="K549" s="95" t="s">
        <v>227</v>
      </c>
      <c r="L549" s="91">
        <f>I549*0.04</f>
        <v>1.12</v>
      </c>
      <c r="M549" s="91"/>
      <c r="N549" s="91"/>
      <c r="O549" s="91">
        <v>2</v>
      </c>
      <c r="P549" s="91">
        <v>59.6</v>
      </c>
      <c r="Q549" s="91">
        <f>O549-M549</f>
        <v>2</v>
      </c>
      <c r="R549" s="95" t="s">
        <v>227</v>
      </c>
      <c r="S549" s="91">
        <f>P549*0.05</f>
        <v>2.98</v>
      </c>
      <c r="T549" s="91"/>
      <c r="U549" s="91"/>
      <c r="V549" s="91">
        <v>0</v>
      </c>
      <c r="W549" s="91">
        <v>0</v>
      </c>
      <c r="X549" s="91">
        <f>V549-T549</f>
        <v>0</v>
      </c>
      <c r="Y549" s="95" t="s">
        <v>227</v>
      </c>
      <c r="Z549" s="91">
        <f>W549*0.04</f>
        <v>0</v>
      </c>
      <c r="AA549" s="91"/>
      <c r="AB549" s="91"/>
      <c r="AC549" s="91">
        <v>0</v>
      </c>
      <c r="AD549" s="91">
        <v>0</v>
      </c>
      <c r="AE549" s="91">
        <f>AC549-AA549</f>
        <v>0</v>
      </c>
      <c r="AF549" s="95" t="s">
        <v>227</v>
      </c>
      <c r="AG549" s="91">
        <f>AD549*0.05</f>
        <v>0</v>
      </c>
      <c r="AH549" s="91"/>
      <c r="AI549" s="91"/>
      <c r="AJ549" s="91">
        <v>1</v>
      </c>
      <c r="AK549" s="91">
        <v>9.9</v>
      </c>
      <c r="AL549" s="91">
        <f>AJ549-AH549</f>
        <v>1</v>
      </c>
      <c r="AM549" s="95" t="s">
        <v>227</v>
      </c>
      <c r="AN549" s="91">
        <f>AK549*0.05</f>
        <v>0.495</v>
      </c>
      <c r="AO549" s="91"/>
      <c r="AP549" s="91"/>
      <c r="AQ549" s="91">
        <v>0</v>
      </c>
      <c r="AR549" s="91">
        <v>0</v>
      </c>
      <c r="AS549" s="91">
        <f>AQ549-AO549</f>
        <v>0</v>
      </c>
      <c r="AT549" s="95" t="s">
        <v>227</v>
      </c>
      <c r="AU549" s="91">
        <f>AR549*0.05</f>
        <v>0</v>
      </c>
      <c r="AV549" s="91"/>
      <c r="AW549" s="91"/>
      <c r="AX549" s="91">
        <v>0</v>
      </c>
      <c r="AY549" s="91">
        <v>0</v>
      </c>
      <c r="AZ549" s="91">
        <f>AX549-AV549</f>
        <v>0</v>
      </c>
      <c r="BA549" s="95" t="s">
        <v>227</v>
      </c>
      <c r="BB549" s="91">
        <f>AY549*0.05</f>
        <v>0</v>
      </c>
      <c r="BC549" s="91"/>
      <c r="BD549" s="91"/>
      <c r="BE549" s="91">
        <v>1</v>
      </c>
      <c r="BF549" s="91">
        <v>16.38</v>
      </c>
      <c r="BG549" s="91">
        <f>BE549-BC549</f>
        <v>1</v>
      </c>
      <c r="BH549" s="95" t="s">
        <v>227</v>
      </c>
      <c r="BI549" s="91">
        <f>BF549*0.04</f>
        <v>0.6552</v>
      </c>
      <c r="BJ549" s="91"/>
      <c r="BK549" s="101">
        <f>ROUND(L549+S549+Z549+AG549+AN549+AU549+BB549+BI549,0)</f>
        <v>5</v>
      </c>
      <c r="BL549" s="91"/>
    </row>
    <row r="550" customHeight="1" spans="1:64">
      <c r="A550" s="92">
        <v>13128</v>
      </c>
      <c r="B550" s="93" t="s">
        <v>958</v>
      </c>
      <c r="C550" s="92">
        <v>104429</v>
      </c>
      <c r="D550" s="93" t="s">
        <v>695</v>
      </c>
      <c r="E550" s="91"/>
      <c r="F550" s="91"/>
      <c r="G550" s="91"/>
      <c r="H550" s="91">
        <v>17</v>
      </c>
      <c r="I550" s="91">
        <v>433.18</v>
      </c>
      <c r="J550" s="91">
        <f>H550-F550</f>
        <v>17</v>
      </c>
      <c r="K550" s="95" t="s">
        <v>227</v>
      </c>
      <c r="L550" s="91">
        <f>I550*0.04</f>
        <v>17.3272</v>
      </c>
      <c r="M550" s="91"/>
      <c r="N550" s="91"/>
      <c r="O550" s="91">
        <v>10</v>
      </c>
      <c r="P550" s="91">
        <v>299.71</v>
      </c>
      <c r="Q550" s="91">
        <f>O550-M550</f>
        <v>10</v>
      </c>
      <c r="R550" s="95" t="s">
        <v>227</v>
      </c>
      <c r="S550" s="91">
        <f>P550*0.05</f>
        <v>14.9855</v>
      </c>
      <c r="T550" s="91"/>
      <c r="U550" s="91"/>
      <c r="V550" s="91">
        <v>7</v>
      </c>
      <c r="W550" s="91">
        <v>567.19</v>
      </c>
      <c r="X550" s="91">
        <f>V550-T550</f>
        <v>7</v>
      </c>
      <c r="Y550" s="95" t="s">
        <v>227</v>
      </c>
      <c r="Z550" s="91">
        <f>W550*0.04</f>
        <v>22.6876</v>
      </c>
      <c r="AA550" s="91"/>
      <c r="AB550" s="91"/>
      <c r="AC550" s="91">
        <v>0</v>
      </c>
      <c r="AD550" s="91">
        <v>0</v>
      </c>
      <c r="AE550" s="91">
        <f>AC550-AA550</f>
        <v>0</v>
      </c>
      <c r="AF550" s="95" t="s">
        <v>227</v>
      </c>
      <c r="AG550" s="91">
        <f>AD550*0.05</f>
        <v>0</v>
      </c>
      <c r="AH550" s="91"/>
      <c r="AI550" s="91"/>
      <c r="AJ550" s="91">
        <v>0</v>
      </c>
      <c r="AK550" s="91">
        <v>0</v>
      </c>
      <c r="AL550" s="91">
        <f>AJ550-AH550</f>
        <v>0</v>
      </c>
      <c r="AM550" s="95" t="s">
        <v>227</v>
      </c>
      <c r="AN550" s="91">
        <f>AK550*0.05</f>
        <v>0</v>
      </c>
      <c r="AO550" s="91"/>
      <c r="AP550" s="91"/>
      <c r="AQ550" s="91">
        <v>1</v>
      </c>
      <c r="AR550" s="91">
        <v>15.75</v>
      </c>
      <c r="AS550" s="91">
        <f>AQ550-AO550</f>
        <v>1</v>
      </c>
      <c r="AT550" s="95" t="s">
        <v>227</v>
      </c>
      <c r="AU550" s="91">
        <f>AR550*0.05</f>
        <v>0.7875</v>
      </c>
      <c r="AV550" s="91"/>
      <c r="AW550" s="91"/>
      <c r="AX550" s="91">
        <v>0</v>
      </c>
      <c r="AY550" s="91">
        <v>0</v>
      </c>
      <c r="AZ550" s="91">
        <f>AX550-AV550</f>
        <v>0</v>
      </c>
      <c r="BA550" s="95" t="s">
        <v>227</v>
      </c>
      <c r="BB550" s="91">
        <f>AY550*0.05</f>
        <v>0</v>
      </c>
      <c r="BC550" s="91"/>
      <c r="BD550" s="91"/>
      <c r="BE550" s="91">
        <v>6</v>
      </c>
      <c r="BF550" s="91">
        <v>152.98</v>
      </c>
      <c r="BG550" s="91">
        <f>BE550-BC550</f>
        <v>6</v>
      </c>
      <c r="BH550" s="95" t="s">
        <v>227</v>
      </c>
      <c r="BI550" s="91">
        <f>BF550*0.04</f>
        <v>6.1192</v>
      </c>
      <c r="BJ550" s="91"/>
      <c r="BK550" s="101">
        <f>ROUND(L550+S550+Z550+AG550+AN550+AU550+BB550+BI550,0)</f>
        <v>62</v>
      </c>
      <c r="BL550" s="91"/>
    </row>
    <row r="551" customHeight="1" spans="1:64">
      <c r="A551" s="92">
        <v>13142</v>
      </c>
      <c r="B551" s="93" t="s">
        <v>959</v>
      </c>
      <c r="C551" s="92">
        <v>105396</v>
      </c>
      <c r="D551" s="93" t="s">
        <v>375</v>
      </c>
      <c r="E551" s="91"/>
      <c r="F551" s="91"/>
      <c r="G551" s="91"/>
      <c r="H551" s="91">
        <v>4</v>
      </c>
      <c r="I551" s="91">
        <v>133.2</v>
      </c>
      <c r="J551" s="91">
        <f>H551-F551</f>
        <v>4</v>
      </c>
      <c r="K551" s="95" t="s">
        <v>227</v>
      </c>
      <c r="L551" s="91">
        <f>I551*0.04</f>
        <v>5.328</v>
      </c>
      <c r="M551" s="91"/>
      <c r="N551" s="91"/>
      <c r="O551" s="91">
        <v>1</v>
      </c>
      <c r="P551" s="91">
        <v>18</v>
      </c>
      <c r="Q551" s="91">
        <f>O551-M551</f>
        <v>1</v>
      </c>
      <c r="R551" s="95" t="s">
        <v>227</v>
      </c>
      <c r="S551" s="91">
        <f>P551*0.05</f>
        <v>0.9</v>
      </c>
      <c r="T551" s="91"/>
      <c r="U551" s="91"/>
      <c r="V551" s="91">
        <v>4</v>
      </c>
      <c r="W551" s="91">
        <v>414</v>
      </c>
      <c r="X551" s="91">
        <f>V551-T551</f>
        <v>4</v>
      </c>
      <c r="Y551" s="95" t="s">
        <v>227</v>
      </c>
      <c r="Z551" s="91">
        <f>W551*0.04</f>
        <v>16.56</v>
      </c>
      <c r="AA551" s="91"/>
      <c r="AB551" s="91"/>
      <c r="AC551" s="91">
        <v>0</v>
      </c>
      <c r="AD551" s="91">
        <v>0</v>
      </c>
      <c r="AE551" s="91">
        <f>AC551-AA551</f>
        <v>0</v>
      </c>
      <c r="AF551" s="95" t="s">
        <v>227</v>
      </c>
      <c r="AG551" s="91">
        <f>AD551*0.05</f>
        <v>0</v>
      </c>
      <c r="AH551" s="91"/>
      <c r="AI551" s="91"/>
      <c r="AJ551" s="91">
        <v>0</v>
      </c>
      <c r="AK551" s="91">
        <v>0</v>
      </c>
      <c r="AL551" s="91">
        <f>AJ551-AH551</f>
        <v>0</v>
      </c>
      <c r="AM551" s="95" t="s">
        <v>227</v>
      </c>
      <c r="AN551" s="91">
        <f>AK551*0.05</f>
        <v>0</v>
      </c>
      <c r="AO551" s="91"/>
      <c r="AP551" s="91"/>
      <c r="AQ551" s="91">
        <v>1</v>
      </c>
      <c r="AR551" s="91">
        <v>21</v>
      </c>
      <c r="AS551" s="91">
        <f>AQ551-AO551</f>
        <v>1</v>
      </c>
      <c r="AT551" s="95" t="s">
        <v>227</v>
      </c>
      <c r="AU551" s="91">
        <f>AR551*0.05</f>
        <v>1.05</v>
      </c>
      <c r="AV551" s="91"/>
      <c r="AW551" s="91"/>
      <c r="AX551" s="91">
        <v>0</v>
      </c>
      <c r="AY551" s="91">
        <v>0</v>
      </c>
      <c r="AZ551" s="91">
        <f>AX551-AV551</f>
        <v>0</v>
      </c>
      <c r="BA551" s="95" t="s">
        <v>227</v>
      </c>
      <c r="BB551" s="91">
        <f>AY551*0.05</f>
        <v>0</v>
      </c>
      <c r="BC551" s="91"/>
      <c r="BD551" s="91"/>
      <c r="BE551" s="91">
        <v>5</v>
      </c>
      <c r="BF551" s="91">
        <v>149</v>
      </c>
      <c r="BG551" s="91">
        <f>BE551-BC551</f>
        <v>5</v>
      </c>
      <c r="BH551" s="95" t="s">
        <v>227</v>
      </c>
      <c r="BI551" s="91">
        <f>BF551*0.04</f>
        <v>5.96</v>
      </c>
      <c r="BJ551" s="91"/>
      <c r="BK551" s="101">
        <f>ROUND(L551+S551+Z551+AG551+AN551+AU551+BB551+BI551,0)</f>
        <v>30</v>
      </c>
      <c r="BL551" s="91"/>
    </row>
    <row r="552" customHeight="1" spans="1:64">
      <c r="A552" s="92">
        <v>13195</v>
      </c>
      <c r="B552" s="93" t="s">
        <v>960</v>
      </c>
      <c r="C552" s="92">
        <v>727</v>
      </c>
      <c r="D552" s="93" t="s">
        <v>950</v>
      </c>
      <c r="E552" s="91"/>
      <c r="F552" s="91"/>
      <c r="G552" s="91"/>
      <c r="H552" s="91">
        <v>20</v>
      </c>
      <c r="I552" s="91">
        <v>544.34</v>
      </c>
      <c r="J552" s="91">
        <f>H552-F552</f>
        <v>20</v>
      </c>
      <c r="K552" s="95" t="s">
        <v>227</v>
      </c>
      <c r="L552" s="91">
        <f>I552*0.04</f>
        <v>21.7736</v>
      </c>
      <c r="M552" s="91"/>
      <c r="N552" s="91"/>
      <c r="O552" s="91">
        <v>17</v>
      </c>
      <c r="P552" s="91">
        <v>536.46</v>
      </c>
      <c r="Q552" s="91">
        <f>O552-M552</f>
        <v>17</v>
      </c>
      <c r="R552" s="95" t="s">
        <v>227</v>
      </c>
      <c r="S552" s="91">
        <f>P552*0.05</f>
        <v>26.823</v>
      </c>
      <c r="T552" s="91"/>
      <c r="U552" s="91"/>
      <c r="V552" s="91">
        <v>21</v>
      </c>
      <c r="W552" s="91">
        <v>1234</v>
      </c>
      <c r="X552" s="91">
        <f>V552-T552</f>
        <v>21</v>
      </c>
      <c r="Y552" s="95" t="s">
        <v>227</v>
      </c>
      <c r="Z552" s="91">
        <f>W552*0.04</f>
        <v>49.36</v>
      </c>
      <c r="AA552" s="91"/>
      <c r="AB552" s="91"/>
      <c r="AC552" s="91">
        <v>7</v>
      </c>
      <c r="AD552" s="91">
        <v>254</v>
      </c>
      <c r="AE552" s="91">
        <f>AC552-AA552</f>
        <v>7</v>
      </c>
      <c r="AF552" s="95" t="s">
        <v>227</v>
      </c>
      <c r="AG552" s="91">
        <f>AD552*0.05</f>
        <v>12.7</v>
      </c>
      <c r="AH552" s="91"/>
      <c r="AI552" s="91"/>
      <c r="AJ552" s="91">
        <v>1</v>
      </c>
      <c r="AK552" s="91">
        <v>14.93</v>
      </c>
      <c r="AL552" s="91">
        <f>AJ552-AH552</f>
        <v>1</v>
      </c>
      <c r="AM552" s="95" t="s">
        <v>227</v>
      </c>
      <c r="AN552" s="91">
        <f>AK552*0.05</f>
        <v>0.7465</v>
      </c>
      <c r="AO552" s="91"/>
      <c r="AP552" s="91"/>
      <c r="AQ552" s="91">
        <v>3</v>
      </c>
      <c r="AR552" s="91">
        <v>58.86</v>
      </c>
      <c r="AS552" s="91">
        <f>AQ552-AO552</f>
        <v>3</v>
      </c>
      <c r="AT552" s="95" t="s">
        <v>227</v>
      </c>
      <c r="AU552" s="91">
        <f>AR552*0.05</f>
        <v>2.943</v>
      </c>
      <c r="AV552" s="91"/>
      <c r="AW552" s="91"/>
      <c r="AX552" s="91">
        <v>1</v>
      </c>
      <c r="AY552" s="91">
        <v>0.08</v>
      </c>
      <c r="AZ552" s="91">
        <f>AX552-AV552</f>
        <v>1</v>
      </c>
      <c r="BA552" s="95" t="s">
        <v>227</v>
      </c>
      <c r="BB552" s="91">
        <f>AY552*0.05</f>
        <v>0.004</v>
      </c>
      <c r="BC552" s="91"/>
      <c r="BD552" s="91"/>
      <c r="BE552" s="91">
        <v>9</v>
      </c>
      <c r="BF552" s="91">
        <v>251.99</v>
      </c>
      <c r="BG552" s="91">
        <f>BE552-BC552</f>
        <v>9</v>
      </c>
      <c r="BH552" s="95" t="s">
        <v>227</v>
      </c>
      <c r="BI552" s="91">
        <f>BF552*0.04</f>
        <v>10.0796</v>
      </c>
      <c r="BJ552" s="91"/>
      <c r="BK552" s="101">
        <f>ROUND(L552+S552+Z552+AG552+AN552+AU552+BB552+BI552,0)</f>
        <v>124</v>
      </c>
      <c r="BL552" s="91"/>
    </row>
    <row r="553" customHeight="1" spans="1:64">
      <c r="A553" s="92">
        <v>13299</v>
      </c>
      <c r="B553" s="93" t="s">
        <v>961</v>
      </c>
      <c r="C553" s="92">
        <v>587</v>
      </c>
      <c r="D553" s="93" t="s">
        <v>332</v>
      </c>
      <c r="E553" s="91"/>
      <c r="F553" s="91"/>
      <c r="G553" s="91"/>
      <c r="H553" s="91">
        <v>16</v>
      </c>
      <c r="I553" s="91">
        <v>458.66</v>
      </c>
      <c r="J553" s="91">
        <f>H553-F553</f>
        <v>16</v>
      </c>
      <c r="K553" s="95" t="s">
        <v>227</v>
      </c>
      <c r="L553" s="91">
        <f>I553*0.04</f>
        <v>18.3464</v>
      </c>
      <c r="M553" s="91"/>
      <c r="N553" s="91"/>
      <c r="O553" s="91">
        <v>14</v>
      </c>
      <c r="P553" s="91">
        <v>338.22</v>
      </c>
      <c r="Q553" s="91">
        <f>O553-M553</f>
        <v>14</v>
      </c>
      <c r="R553" s="95" t="s">
        <v>227</v>
      </c>
      <c r="S553" s="91">
        <f>P553*0.05</f>
        <v>16.911</v>
      </c>
      <c r="T553" s="91"/>
      <c r="U553" s="91"/>
      <c r="V553" s="91">
        <v>0</v>
      </c>
      <c r="W553" s="91">
        <v>0</v>
      </c>
      <c r="X553" s="91">
        <f>V553-T553</f>
        <v>0</v>
      </c>
      <c r="Y553" s="95" t="s">
        <v>227</v>
      </c>
      <c r="Z553" s="91">
        <f>W553*0.04</f>
        <v>0</v>
      </c>
      <c r="AA553" s="91"/>
      <c r="AB553" s="91"/>
      <c r="AC553" s="91">
        <v>3</v>
      </c>
      <c r="AD553" s="91">
        <v>117</v>
      </c>
      <c r="AE553" s="91">
        <f>AC553-AA553</f>
        <v>3</v>
      </c>
      <c r="AF553" s="95" t="s">
        <v>227</v>
      </c>
      <c r="AG553" s="91">
        <f>AD553*0.05</f>
        <v>5.85</v>
      </c>
      <c r="AH553" s="91"/>
      <c r="AI553" s="91"/>
      <c r="AJ553" s="91">
        <v>0</v>
      </c>
      <c r="AK553" s="91">
        <v>0</v>
      </c>
      <c r="AL553" s="91">
        <f>AJ553-AH553</f>
        <v>0</v>
      </c>
      <c r="AM553" s="95" t="s">
        <v>227</v>
      </c>
      <c r="AN553" s="91">
        <f>AK553*0.05</f>
        <v>0</v>
      </c>
      <c r="AO553" s="91"/>
      <c r="AP553" s="91"/>
      <c r="AQ553" s="91">
        <v>1</v>
      </c>
      <c r="AR553" s="91">
        <v>9.2</v>
      </c>
      <c r="AS553" s="91">
        <f>AQ553-AO553</f>
        <v>1</v>
      </c>
      <c r="AT553" s="95" t="s">
        <v>227</v>
      </c>
      <c r="AU553" s="91">
        <f>AR553*0.05</f>
        <v>0.46</v>
      </c>
      <c r="AV553" s="91"/>
      <c r="AW553" s="91"/>
      <c r="AX553" s="91">
        <v>0</v>
      </c>
      <c r="AY553" s="91">
        <v>0</v>
      </c>
      <c r="AZ553" s="91">
        <f>AX553-AV553</f>
        <v>0</v>
      </c>
      <c r="BA553" s="95" t="s">
        <v>227</v>
      </c>
      <c r="BB553" s="91">
        <f>AY553*0.05</f>
        <v>0</v>
      </c>
      <c r="BC553" s="91"/>
      <c r="BD553" s="91"/>
      <c r="BE553" s="91">
        <v>7</v>
      </c>
      <c r="BF553" s="91">
        <v>168.34</v>
      </c>
      <c r="BG553" s="91">
        <f>BE553-BC553</f>
        <v>7</v>
      </c>
      <c r="BH553" s="95" t="s">
        <v>227</v>
      </c>
      <c r="BI553" s="91">
        <f>BF553*0.04</f>
        <v>6.7336</v>
      </c>
      <c r="BJ553" s="91"/>
      <c r="BK553" s="101">
        <f>ROUND(L553+S553+Z553+AG553+AN553+AU553+BB553+BI553,0)</f>
        <v>48</v>
      </c>
      <c r="BL553" s="91"/>
    </row>
    <row r="554" customHeight="1" spans="1:64">
      <c r="A554" s="92">
        <v>13304</v>
      </c>
      <c r="B554" s="93" t="s">
        <v>962</v>
      </c>
      <c r="C554" s="92">
        <v>710</v>
      </c>
      <c r="D554" s="93" t="s">
        <v>457</v>
      </c>
      <c r="E554" s="91"/>
      <c r="F554" s="91"/>
      <c r="G554" s="91"/>
      <c r="H554" s="91">
        <v>20</v>
      </c>
      <c r="I554" s="91">
        <v>564</v>
      </c>
      <c r="J554" s="91">
        <f>H554-F554</f>
        <v>20</v>
      </c>
      <c r="K554" s="95" t="s">
        <v>227</v>
      </c>
      <c r="L554" s="91">
        <f>I554*0.04</f>
        <v>22.56</v>
      </c>
      <c r="M554" s="91"/>
      <c r="N554" s="91"/>
      <c r="O554" s="91">
        <v>12</v>
      </c>
      <c r="P554" s="91">
        <v>391.57</v>
      </c>
      <c r="Q554" s="91">
        <f>O554-M554</f>
        <v>12</v>
      </c>
      <c r="R554" s="95" t="s">
        <v>227</v>
      </c>
      <c r="S554" s="91">
        <f>P554*0.05</f>
        <v>19.5785</v>
      </c>
      <c r="T554" s="91"/>
      <c r="U554" s="91"/>
      <c r="V554" s="91">
        <v>8</v>
      </c>
      <c r="W554" s="91">
        <v>336.1</v>
      </c>
      <c r="X554" s="91">
        <f>V554-T554</f>
        <v>8</v>
      </c>
      <c r="Y554" s="95" t="s">
        <v>227</v>
      </c>
      <c r="Z554" s="91">
        <f>W554*0.04</f>
        <v>13.444</v>
      </c>
      <c r="AA554" s="91"/>
      <c r="AB554" s="91"/>
      <c r="AC554" s="91">
        <v>4</v>
      </c>
      <c r="AD554" s="91">
        <v>86.36</v>
      </c>
      <c r="AE554" s="91">
        <f>AC554-AA554</f>
        <v>4</v>
      </c>
      <c r="AF554" s="95" t="s">
        <v>227</v>
      </c>
      <c r="AG554" s="91">
        <f>AD554*0.05</f>
        <v>4.318</v>
      </c>
      <c r="AH554" s="91"/>
      <c r="AI554" s="91"/>
      <c r="AJ554" s="91">
        <v>0</v>
      </c>
      <c r="AK554" s="91">
        <v>0</v>
      </c>
      <c r="AL554" s="91">
        <f>AJ554-AH554</f>
        <v>0</v>
      </c>
      <c r="AM554" s="95" t="s">
        <v>227</v>
      </c>
      <c r="AN554" s="91">
        <f>AK554*0.05</f>
        <v>0</v>
      </c>
      <c r="AO554" s="91"/>
      <c r="AP554" s="91"/>
      <c r="AQ554" s="91">
        <v>4</v>
      </c>
      <c r="AR554" s="91">
        <v>71.52</v>
      </c>
      <c r="AS554" s="91">
        <f>AQ554-AO554</f>
        <v>4</v>
      </c>
      <c r="AT554" s="95" t="s">
        <v>227</v>
      </c>
      <c r="AU554" s="91">
        <f>AR554*0.05</f>
        <v>3.576</v>
      </c>
      <c r="AV554" s="91"/>
      <c r="AW554" s="91"/>
      <c r="AX554" s="91">
        <v>0</v>
      </c>
      <c r="AY554" s="91">
        <v>0</v>
      </c>
      <c r="AZ554" s="91">
        <f>AX554-AV554</f>
        <v>0</v>
      </c>
      <c r="BA554" s="95" t="s">
        <v>227</v>
      </c>
      <c r="BB554" s="91">
        <f>AY554*0.05</f>
        <v>0</v>
      </c>
      <c r="BC554" s="91"/>
      <c r="BD554" s="91"/>
      <c r="BE554" s="91">
        <v>8</v>
      </c>
      <c r="BF554" s="91">
        <v>235.57</v>
      </c>
      <c r="BG554" s="91">
        <f>BE554-BC554</f>
        <v>8</v>
      </c>
      <c r="BH554" s="95" t="s">
        <v>227</v>
      </c>
      <c r="BI554" s="91">
        <f>BF554*0.04</f>
        <v>9.4228</v>
      </c>
      <c r="BJ554" s="91"/>
      <c r="BK554" s="101">
        <f>ROUND(L554+S554+Z554+AG554+AN554+AU554+BB554+BI554,0)</f>
        <v>73</v>
      </c>
      <c r="BL554" s="91"/>
    </row>
    <row r="555" customHeight="1" spans="1:64">
      <c r="A555" s="92">
        <v>13310</v>
      </c>
      <c r="B555" s="93" t="s">
        <v>963</v>
      </c>
      <c r="C555" s="92">
        <v>513</v>
      </c>
      <c r="D555" s="93" t="s">
        <v>460</v>
      </c>
      <c r="E555" s="91"/>
      <c r="F555" s="91"/>
      <c r="G555" s="91"/>
      <c r="H555" s="91">
        <v>1</v>
      </c>
      <c r="I555" s="91">
        <v>32</v>
      </c>
      <c r="J555" s="91">
        <f>H555-F555</f>
        <v>1</v>
      </c>
      <c r="K555" s="95" t="s">
        <v>227</v>
      </c>
      <c r="L555" s="91">
        <f>I555*0.04</f>
        <v>1.28</v>
      </c>
      <c r="M555" s="91"/>
      <c r="N555" s="91"/>
      <c r="O555" s="91">
        <v>2</v>
      </c>
      <c r="P555" s="91">
        <v>34</v>
      </c>
      <c r="Q555" s="91">
        <f>O555-M555</f>
        <v>2</v>
      </c>
      <c r="R555" s="95" t="s">
        <v>227</v>
      </c>
      <c r="S555" s="91">
        <f>P555*0.05</f>
        <v>1.7</v>
      </c>
      <c r="T555" s="91"/>
      <c r="U555" s="91"/>
      <c r="V555" s="91">
        <v>0</v>
      </c>
      <c r="W555" s="91">
        <v>0</v>
      </c>
      <c r="X555" s="91">
        <f>V555-T555</f>
        <v>0</v>
      </c>
      <c r="Y555" s="95" t="s">
        <v>227</v>
      </c>
      <c r="Z555" s="91">
        <f>W555*0.04</f>
        <v>0</v>
      </c>
      <c r="AA555" s="91"/>
      <c r="AB555" s="91"/>
      <c r="AC555" s="91">
        <v>0</v>
      </c>
      <c r="AD555" s="91">
        <v>0</v>
      </c>
      <c r="AE555" s="91">
        <f>AC555-AA555</f>
        <v>0</v>
      </c>
      <c r="AF555" s="95" t="s">
        <v>227</v>
      </c>
      <c r="AG555" s="91">
        <f>AD555*0.05</f>
        <v>0</v>
      </c>
      <c r="AH555" s="91"/>
      <c r="AI555" s="91"/>
      <c r="AJ555" s="91">
        <v>0</v>
      </c>
      <c r="AK555" s="91">
        <v>0</v>
      </c>
      <c r="AL555" s="91">
        <f>AJ555-AH555</f>
        <v>0</v>
      </c>
      <c r="AM555" s="95" t="s">
        <v>227</v>
      </c>
      <c r="AN555" s="91">
        <f>AK555*0.05</f>
        <v>0</v>
      </c>
      <c r="AO555" s="91"/>
      <c r="AP555" s="91"/>
      <c r="AQ555" s="91">
        <v>0</v>
      </c>
      <c r="AR555" s="91">
        <v>0</v>
      </c>
      <c r="AS555" s="91">
        <f>AQ555-AO555</f>
        <v>0</v>
      </c>
      <c r="AT555" s="95" t="s">
        <v>227</v>
      </c>
      <c r="AU555" s="91">
        <f>AR555*0.05</f>
        <v>0</v>
      </c>
      <c r="AV555" s="91"/>
      <c r="AW555" s="91"/>
      <c r="AX555" s="91">
        <v>0</v>
      </c>
      <c r="AY555" s="91">
        <v>0</v>
      </c>
      <c r="AZ555" s="91">
        <f>AX555-AV555</f>
        <v>0</v>
      </c>
      <c r="BA555" s="95" t="s">
        <v>227</v>
      </c>
      <c r="BB555" s="91">
        <f>AY555*0.05</f>
        <v>0</v>
      </c>
      <c r="BC555" s="91"/>
      <c r="BD555" s="91"/>
      <c r="BE555" s="91">
        <v>0</v>
      </c>
      <c r="BF555" s="91">
        <v>0</v>
      </c>
      <c r="BG555" s="91">
        <f>BE555-BC555</f>
        <v>0</v>
      </c>
      <c r="BH555" s="95" t="s">
        <v>227</v>
      </c>
      <c r="BI555" s="91">
        <f>BF555*0.04</f>
        <v>0</v>
      </c>
      <c r="BJ555" s="91"/>
      <c r="BK555" s="101">
        <f>ROUND(L555+S555+Z555+AG555+AN555+AU555+BB555+BI555,0)</f>
        <v>3</v>
      </c>
      <c r="BL555" s="91"/>
    </row>
    <row r="556" customHeight="1" spans="1:64">
      <c r="A556" s="92">
        <v>13325</v>
      </c>
      <c r="B556" s="93" t="s">
        <v>964</v>
      </c>
      <c r="C556" s="92">
        <v>307</v>
      </c>
      <c r="D556" s="93" t="s">
        <v>250</v>
      </c>
      <c r="E556" s="91"/>
      <c r="F556" s="91"/>
      <c r="G556" s="91"/>
      <c r="H556" s="91">
        <v>0</v>
      </c>
      <c r="I556" s="91">
        <v>0</v>
      </c>
      <c r="J556" s="91">
        <f>H556-F556</f>
        <v>0</v>
      </c>
      <c r="K556" s="95" t="s">
        <v>227</v>
      </c>
      <c r="L556" s="91">
        <f>I556*0.04</f>
        <v>0</v>
      </c>
      <c r="M556" s="91"/>
      <c r="N556" s="91"/>
      <c r="O556" s="91">
        <v>1</v>
      </c>
      <c r="P556" s="91">
        <v>35</v>
      </c>
      <c r="Q556" s="91">
        <f>O556-M556</f>
        <v>1</v>
      </c>
      <c r="R556" s="95" t="s">
        <v>227</v>
      </c>
      <c r="S556" s="91">
        <f>P556*0.05</f>
        <v>1.75</v>
      </c>
      <c r="T556" s="91"/>
      <c r="U556" s="91"/>
      <c r="V556" s="91">
        <v>0</v>
      </c>
      <c r="W556" s="91">
        <v>0</v>
      </c>
      <c r="X556" s="91">
        <f>V556-T556</f>
        <v>0</v>
      </c>
      <c r="Y556" s="95" t="s">
        <v>227</v>
      </c>
      <c r="Z556" s="91">
        <f>W556*0.04</f>
        <v>0</v>
      </c>
      <c r="AA556" s="91"/>
      <c r="AB556" s="91"/>
      <c r="AC556" s="91">
        <v>0</v>
      </c>
      <c r="AD556" s="91">
        <v>0</v>
      </c>
      <c r="AE556" s="91">
        <f>AC556-AA556</f>
        <v>0</v>
      </c>
      <c r="AF556" s="95" t="s">
        <v>227</v>
      </c>
      <c r="AG556" s="91">
        <f>AD556*0.05</f>
        <v>0</v>
      </c>
      <c r="AH556" s="91"/>
      <c r="AI556" s="91"/>
      <c r="AJ556" s="91">
        <v>0</v>
      </c>
      <c r="AK556" s="91">
        <v>0</v>
      </c>
      <c r="AL556" s="91">
        <f>AJ556-AH556</f>
        <v>0</v>
      </c>
      <c r="AM556" s="95" t="s">
        <v>227</v>
      </c>
      <c r="AN556" s="91">
        <f>AK556*0.05</f>
        <v>0</v>
      </c>
      <c r="AO556" s="91"/>
      <c r="AP556" s="91"/>
      <c r="AQ556" s="91">
        <v>0</v>
      </c>
      <c r="AR556" s="91">
        <v>0</v>
      </c>
      <c r="AS556" s="91">
        <f>AQ556-AO556</f>
        <v>0</v>
      </c>
      <c r="AT556" s="95" t="s">
        <v>227</v>
      </c>
      <c r="AU556" s="91">
        <f>AR556*0.05</f>
        <v>0</v>
      </c>
      <c r="AV556" s="91"/>
      <c r="AW556" s="91"/>
      <c r="AX556" s="91">
        <v>0</v>
      </c>
      <c r="AY556" s="91">
        <v>0</v>
      </c>
      <c r="AZ556" s="91">
        <f>AX556-AV556</f>
        <v>0</v>
      </c>
      <c r="BA556" s="95" t="s">
        <v>227</v>
      </c>
      <c r="BB556" s="91">
        <f>AY556*0.05</f>
        <v>0</v>
      </c>
      <c r="BC556" s="91"/>
      <c r="BD556" s="91"/>
      <c r="BE556" s="91">
        <v>0</v>
      </c>
      <c r="BF556" s="91">
        <v>0</v>
      </c>
      <c r="BG556" s="91">
        <f>BE556-BC556</f>
        <v>0</v>
      </c>
      <c r="BH556" s="95" t="s">
        <v>227</v>
      </c>
      <c r="BI556" s="91">
        <f>BF556*0.04</f>
        <v>0</v>
      </c>
      <c r="BJ556" s="91"/>
      <c r="BK556" s="101">
        <f>ROUND(L556+S556+Z556+AG556+AN556+AU556+BB556+BI556,0)</f>
        <v>2</v>
      </c>
      <c r="BL556" s="91"/>
    </row>
    <row r="557" customHeight="1" spans="1:64">
      <c r="A557" s="92">
        <v>13330</v>
      </c>
      <c r="B557" s="93" t="s">
        <v>965</v>
      </c>
      <c r="C557" s="92">
        <v>104838</v>
      </c>
      <c r="D557" s="93" t="s">
        <v>503</v>
      </c>
      <c r="E557" s="91"/>
      <c r="F557" s="91"/>
      <c r="G557" s="91"/>
      <c r="H557" s="91">
        <v>29</v>
      </c>
      <c r="I557" s="91">
        <v>706.43</v>
      </c>
      <c r="J557" s="91">
        <f>H557-F557</f>
        <v>29</v>
      </c>
      <c r="K557" s="95" t="s">
        <v>227</v>
      </c>
      <c r="L557" s="91">
        <f>I557*0.04</f>
        <v>28.2572</v>
      </c>
      <c r="M557" s="91"/>
      <c r="N557" s="91"/>
      <c r="O557" s="91">
        <v>13</v>
      </c>
      <c r="P557" s="91">
        <v>330.37</v>
      </c>
      <c r="Q557" s="91">
        <f>O557-M557</f>
        <v>13</v>
      </c>
      <c r="R557" s="95" t="s">
        <v>227</v>
      </c>
      <c r="S557" s="91">
        <f>P557*0.05</f>
        <v>16.5185</v>
      </c>
      <c r="T557" s="91"/>
      <c r="U557" s="91"/>
      <c r="V557" s="91">
        <v>13</v>
      </c>
      <c r="W557" s="91">
        <v>1385.45</v>
      </c>
      <c r="X557" s="91">
        <f>V557-T557</f>
        <v>13</v>
      </c>
      <c r="Y557" s="95" t="s">
        <v>227</v>
      </c>
      <c r="Z557" s="91">
        <f>W557*0.04</f>
        <v>55.418</v>
      </c>
      <c r="AA557" s="91"/>
      <c r="AB557" s="91"/>
      <c r="AC557" s="91">
        <v>2</v>
      </c>
      <c r="AD557" s="91">
        <v>82</v>
      </c>
      <c r="AE557" s="91">
        <f>AC557-AA557</f>
        <v>2</v>
      </c>
      <c r="AF557" s="95" t="s">
        <v>227</v>
      </c>
      <c r="AG557" s="91">
        <f>AD557*0.05</f>
        <v>4.1</v>
      </c>
      <c r="AH557" s="91"/>
      <c r="AI557" s="91"/>
      <c r="AJ557" s="91">
        <v>0</v>
      </c>
      <c r="AK557" s="91">
        <v>0</v>
      </c>
      <c r="AL557" s="91">
        <f>AJ557-AH557</f>
        <v>0</v>
      </c>
      <c r="AM557" s="95" t="s">
        <v>227</v>
      </c>
      <c r="AN557" s="91">
        <f>AK557*0.05</f>
        <v>0</v>
      </c>
      <c r="AO557" s="91"/>
      <c r="AP557" s="91"/>
      <c r="AQ557" s="91">
        <v>0</v>
      </c>
      <c r="AR557" s="91">
        <v>0</v>
      </c>
      <c r="AS557" s="91">
        <f>AQ557-AO557</f>
        <v>0</v>
      </c>
      <c r="AT557" s="95" t="s">
        <v>227</v>
      </c>
      <c r="AU557" s="91">
        <f>AR557*0.05</f>
        <v>0</v>
      </c>
      <c r="AV557" s="91"/>
      <c r="AW557" s="91"/>
      <c r="AX557" s="91">
        <v>0</v>
      </c>
      <c r="AY557" s="91">
        <v>0</v>
      </c>
      <c r="AZ557" s="91">
        <f>AX557-AV557</f>
        <v>0</v>
      </c>
      <c r="BA557" s="95" t="s">
        <v>227</v>
      </c>
      <c r="BB557" s="91">
        <f>AY557*0.05</f>
        <v>0</v>
      </c>
      <c r="BC557" s="91"/>
      <c r="BD557" s="91"/>
      <c r="BE557" s="91">
        <v>4</v>
      </c>
      <c r="BF557" s="91">
        <v>118.04</v>
      </c>
      <c r="BG557" s="91">
        <f>BE557-BC557</f>
        <v>4</v>
      </c>
      <c r="BH557" s="95" t="s">
        <v>227</v>
      </c>
      <c r="BI557" s="91">
        <f>BF557*0.04</f>
        <v>4.7216</v>
      </c>
      <c r="BJ557" s="91"/>
      <c r="BK557" s="101">
        <f>ROUND(L557+S557+Z557+AG557+AN557+AU557+BB557+BI557,0)</f>
        <v>109</v>
      </c>
      <c r="BL557" s="91"/>
    </row>
    <row r="558" customHeight="1" spans="1:64">
      <c r="A558" s="92">
        <v>13331</v>
      </c>
      <c r="B558" s="93" t="s">
        <v>966</v>
      </c>
      <c r="C558" s="92">
        <v>108656</v>
      </c>
      <c r="D558" s="93" t="s">
        <v>416</v>
      </c>
      <c r="E558" s="91"/>
      <c r="F558" s="91"/>
      <c r="G558" s="91"/>
      <c r="H558" s="91">
        <v>8</v>
      </c>
      <c r="I558" s="91">
        <v>215</v>
      </c>
      <c r="J558" s="91">
        <f>H558-F558</f>
        <v>8</v>
      </c>
      <c r="K558" s="95" t="s">
        <v>227</v>
      </c>
      <c r="L558" s="91">
        <f>I558*0.04</f>
        <v>8.6</v>
      </c>
      <c r="M558" s="91"/>
      <c r="N558" s="91"/>
      <c r="O558" s="91">
        <v>1</v>
      </c>
      <c r="P558" s="91">
        <v>3</v>
      </c>
      <c r="Q558" s="91">
        <f>O558-M558</f>
        <v>1</v>
      </c>
      <c r="R558" s="95" t="s">
        <v>227</v>
      </c>
      <c r="S558" s="91">
        <f>P558*0.05</f>
        <v>0.15</v>
      </c>
      <c r="T558" s="91"/>
      <c r="U558" s="91"/>
      <c r="V558" s="91">
        <v>1</v>
      </c>
      <c r="W558" s="91">
        <v>248</v>
      </c>
      <c r="X558" s="91">
        <f>V558-T558</f>
        <v>1</v>
      </c>
      <c r="Y558" s="95" t="s">
        <v>227</v>
      </c>
      <c r="Z558" s="91">
        <f>W558*0.04</f>
        <v>9.92</v>
      </c>
      <c r="AA558" s="91"/>
      <c r="AB558" s="91"/>
      <c r="AC558" s="91">
        <v>1</v>
      </c>
      <c r="AD558" s="91">
        <v>39</v>
      </c>
      <c r="AE558" s="91">
        <f>AC558-AA558</f>
        <v>1</v>
      </c>
      <c r="AF558" s="95" t="s">
        <v>227</v>
      </c>
      <c r="AG558" s="91">
        <f>AD558*0.05</f>
        <v>1.95</v>
      </c>
      <c r="AH558" s="91"/>
      <c r="AI558" s="91"/>
      <c r="AJ558" s="91">
        <v>0</v>
      </c>
      <c r="AK558" s="91">
        <v>0</v>
      </c>
      <c r="AL558" s="91">
        <f>AJ558-AH558</f>
        <v>0</v>
      </c>
      <c r="AM558" s="95" t="s">
        <v>227</v>
      </c>
      <c r="AN558" s="91">
        <f>AK558*0.05</f>
        <v>0</v>
      </c>
      <c r="AO558" s="91"/>
      <c r="AP558" s="91"/>
      <c r="AQ558" s="91">
        <v>2</v>
      </c>
      <c r="AR558" s="91">
        <v>42</v>
      </c>
      <c r="AS558" s="91">
        <f>AQ558-AO558</f>
        <v>2</v>
      </c>
      <c r="AT558" s="95" t="s">
        <v>227</v>
      </c>
      <c r="AU558" s="91">
        <f>AR558*0.05</f>
        <v>2.1</v>
      </c>
      <c r="AV558" s="91"/>
      <c r="AW558" s="91"/>
      <c r="AX558" s="91">
        <v>1</v>
      </c>
      <c r="AY558" s="91">
        <v>0.01</v>
      </c>
      <c r="AZ558" s="91">
        <f>AX558-AV558</f>
        <v>1</v>
      </c>
      <c r="BA558" s="95" t="s">
        <v>227</v>
      </c>
      <c r="BB558" s="91">
        <f>AY558*0.05</f>
        <v>0.0005</v>
      </c>
      <c r="BC558" s="91"/>
      <c r="BD558" s="91"/>
      <c r="BE558" s="91">
        <v>2</v>
      </c>
      <c r="BF558" s="91">
        <v>60.5</v>
      </c>
      <c r="BG558" s="91">
        <f>BE558-BC558</f>
        <v>2</v>
      </c>
      <c r="BH558" s="95" t="s">
        <v>227</v>
      </c>
      <c r="BI558" s="91">
        <f>BF558*0.04</f>
        <v>2.42</v>
      </c>
      <c r="BJ558" s="91"/>
      <c r="BK558" s="101">
        <f>ROUND(L558+S558+Z558+AG558+AN558+AU558+BB558+BI558,0)</f>
        <v>25</v>
      </c>
      <c r="BL558" s="91"/>
    </row>
    <row r="559" customHeight="1" spans="1:64">
      <c r="A559" s="92">
        <v>13644</v>
      </c>
      <c r="B559" s="93" t="s">
        <v>967</v>
      </c>
      <c r="C559" s="92">
        <v>717</v>
      </c>
      <c r="D559" s="93" t="s">
        <v>397</v>
      </c>
      <c r="E559" s="91"/>
      <c r="F559" s="91"/>
      <c r="G559" s="91"/>
      <c r="H559" s="91">
        <v>35</v>
      </c>
      <c r="I559" s="91">
        <v>893.94</v>
      </c>
      <c r="J559" s="91">
        <f>H559-F559</f>
        <v>35</v>
      </c>
      <c r="K559" s="95" t="s">
        <v>227</v>
      </c>
      <c r="L559" s="91">
        <f>I559*0.04</f>
        <v>35.7576</v>
      </c>
      <c r="M559" s="91"/>
      <c r="N559" s="91"/>
      <c r="O559" s="91">
        <v>11</v>
      </c>
      <c r="P559" s="91">
        <v>664</v>
      </c>
      <c r="Q559" s="91">
        <f>O559-M559</f>
        <v>11</v>
      </c>
      <c r="R559" s="95" t="s">
        <v>227</v>
      </c>
      <c r="S559" s="91">
        <f>P559*0.05</f>
        <v>33.2</v>
      </c>
      <c r="T559" s="91"/>
      <c r="U559" s="91"/>
      <c r="V559" s="91">
        <v>27</v>
      </c>
      <c r="W559" s="91">
        <v>1924.87</v>
      </c>
      <c r="X559" s="91">
        <f>V559-T559</f>
        <v>27</v>
      </c>
      <c r="Y559" s="95" t="s">
        <v>227</v>
      </c>
      <c r="Z559" s="91">
        <f>W559*0.04</f>
        <v>76.9948</v>
      </c>
      <c r="AA559" s="91"/>
      <c r="AB559" s="91"/>
      <c r="AC559" s="91">
        <v>7</v>
      </c>
      <c r="AD559" s="91">
        <v>215</v>
      </c>
      <c r="AE559" s="91">
        <f>AC559-AA559</f>
        <v>7</v>
      </c>
      <c r="AF559" s="95" t="s">
        <v>227</v>
      </c>
      <c r="AG559" s="91">
        <f>AD559*0.05</f>
        <v>10.75</v>
      </c>
      <c r="AH559" s="91"/>
      <c r="AI559" s="91"/>
      <c r="AJ559" s="91">
        <v>0</v>
      </c>
      <c r="AK559" s="91">
        <v>0</v>
      </c>
      <c r="AL559" s="91">
        <f>AJ559-AH559</f>
        <v>0</v>
      </c>
      <c r="AM559" s="95" t="s">
        <v>227</v>
      </c>
      <c r="AN559" s="91">
        <f>AK559*0.05</f>
        <v>0</v>
      </c>
      <c r="AO559" s="91"/>
      <c r="AP559" s="91"/>
      <c r="AQ559" s="91">
        <v>4</v>
      </c>
      <c r="AR559" s="91">
        <v>84</v>
      </c>
      <c r="AS559" s="91">
        <f>AQ559-AO559</f>
        <v>4</v>
      </c>
      <c r="AT559" s="95" t="s">
        <v>227</v>
      </c>
      <c r="AU559" s="91">
        <f>AR559*0.05</f>
        <v>4.2</v>
      </c>
      <c r="AV559" s="91"/>
      <c r="AW559" s="91"/>
      <c r="AX559" s="91">
        <v>0</v>
      </c>
      <c r="AY559" s="91">
        <v>0</v>
      </c>
      <c r="AZ559" s="91">
        <f>AX559-AV559</f>
        <v>0</v>
      </c>
      <c r="BA559" s="95" t="s">
        <v>227</v>
      </c>
      <c r="BB559" s="91">
        <f>AY559*0.05</f>
        <v>0</v>
      </c>
      <c r="BC559" s="91"/>
      <c r="BD559" s="91"/>
      <c r="BE559" s="91">
        <v>1</v>
      </c>
      <c r="BF559" s="91">
        <v>36</v>
      </c>
      <c r="BG559" s="91">
        <f>BE559-BC559</f>
        <v>1</v>
      </c>
      <c r="BH559" s="95" t="s">
        <v>227</v>
      </c>
      <c r="BI559" s="91">
        <f>BF559*0.04</f>
        <v>1.44</v>
      </c>
      <c r="BJ559" s="91"/>
      <c r="BK559" s="101">
        <f>ROUND(L559+S559+Z559+AG559+AN559+AU559+BB559+BI559,0)</f>
        <v>162</v>
      </c>
      <c r="BL559" s="91"/>
    </row>
    <row r="560" customHeight="1" spans="1:64">
      <c r="A560" s="92">
        <v>13831</v>
      </c>
      <c r="B560" s="93" t="s">
        <v>968</v>
      </c>
      <c r="C560" s="92">
        <v>106865</v>
      </c>
      <c r="D560" s="93" t="s">
        <v>462</v>
      </c>
      <c r="E560" s="91"/>
      <c r="F560" s="91"/>
      <c r="G560" s="91"/>
      <c r="H560" s="91">
        <v>35</v>
      </c>
      <c r="I560" s="91">
        <v>876.93</v>
      </c>
      <c r="J560" s="91">
        <f>H560-F560</f>
        <v>35</v>
      </c>
      <c r="K560" s="95" t="s">
        <v>227</v>
      </c>
      <c r="L560" s="91">
        <f>I560*0.04</f>
        <v>35.0772</v>
      </c>
      <c r="M560" s="91"/>
      <c r="N560" s="91"/>
      <c r="O560" s="91">
        <v>19</v>
      </c>
      <c r="P560" s="91">
        <v>526.07</v>
      </c>
      <c r="Q560" s="91">
        <f>O560-M560</f>
        <v>19</v>
      </c>
      <c r="R560" s="95" t="s">
        <v>227</v>
      </c>
      <c r="S560" s="91">
        <f>P560*0.05</f>
        <v>26.3035</v>
      </c>
      <c r="T560" s="91"/>
      <c r="U560" s="91"/>
      <c r="V560" s="91">
        <v>38</v>
      </c>
      <c r="W560" s="91">
        <v>2022.58</v>
      </c>
      <c r="X560" s="91">
        <f>V560-T560</f>
        <v>38</v>
      </c>
      <c r="Y560" s="95" t="s">
        <v>227</v>
      </c>
      <c r="Z560" s="91">
        <f>W560*0.04</f>
        <v>80.9032</v>
      </c>
      <c r="AA560" s="91"/>
      <c r="AB560" s="91"/>
      <c r="AC560" s="91">
        <v>6</v>
      </c>
      <c r="AD560" s="91">
        <v>215</v>
      </c>
      <c r="AE560" s="91">
        <f>AC560-AA560</f>
        <v>6</v>
      </c>
      <c r="AF560" s="95" t="s">
        <v>227</v>
      </c>
      <c r="AG560" s="91">
        <f>AD560*0.05</f>
        <v>10.75</v>
      </c>
      <c r="AH560" s="91"/>
      <c r="AI560" s="91"/>
      <c r="AJ560" s="91">
        <v>7</v>
      </c>
      <c r="AK560" s="91">
        <v>149.5</v>
      </c>
      <c r="AL560" s="91">
        <f>AJ560-AH560</f>
        <v>7</v>
      </c>
      <c r="AM560" s="95" t="s">
        <v>227</v>
      </c>
      <c r="AN560" s="91">
        <f>AK560*0.05</f>
        <v>7.475</v>
      </c>
      <c r="AO560" s="91"/>
      <c r="AP560" s="91"/>
      <c r="AQ560" s="91">
        <v>4</v>
      </c>
      <c r="AR560" s="91">
        <v>53.26</v>
      </c>
      <c r="AS560" s="91">
        <f>AQ560-AO560</f>
        <v>4</v>
      </c>
      <c r="AT560" s="95" t="s">
        <v>227</v>
      </c>
      <c r="AU560" s="91">
        <f>AR560*0.05</f>
        <v>2.663</v>
      </c>
      <c r="AV560" s="91"/>
      <c r="AW560" s="91"/>
      <c r="AX560" s="91">
        <v>0</v>
      </c>
      <c r="AY560" s="91">
        <v>0</v>
      </c>
      <c r="AZ560" s="91">
        <f>AX560-AV560</f>
        <v>0</v>
      </c>
      <c r="BA560" s="95" t="s">
        <v>227</v>
      </c>
      <c r="BB560" s="91">
        <f>AY560*0.05</f>
        <v>0</v>
      </c>
      <c r="BC560" s="91"/>
      <c r="BD560" s="91"/>
      <c r="BE560" s="91">
        <v>12</v>
      </c>
      <c r="BF560" s="91">
        <v>355.46</v>
      </c>
      <c r="BG560" s="91">
        <f>BE560-BC560</f>
        <v>12</v>
      </c>
      <c r="BH560" s="95" t="s">
        <v>227</v>
      </c>
      <c r="BI560" s="91">
        <f>BF560*0.04</f>
        <v>14.2184</v>
      </c>
      <c r="BJ560" s="91"/>
      <c r="BK560" s="101">
        <f>ROUND(L560+S560+Z560+AG560+AN560+AU560+BB560+BI560,0)</f>
        <v>177</v>
      </c>
      <c r="BL560" s="91"/>
    </row>
    <row r="561" customHeight="1" spans="1:64">
      <c r="A561" s="92">
        <v>13922</v>
      </c>
      <c r="B561" s="93" t="s">
        <v>969</v>
      </c>
      <c r="C561" s="92">
        <v>104533</v>
      </c>
      <c r="D561" s="93" t="s">
        <v>245</v>
      </c>
      <c r="E561" s="91"/>
      <c r="F561" s="91"/>
      <c r="G561" s="91"/>
      <c r="H561" s="91">
        <v>25</v>
      </c>
      <c r="I561" s="91">
        <v>715.89</v>
      </c>
      <c r="J561" s="91">
        <f>H561-F561</f>
        <v>25</v>
      </c>
      <c r="K561" s="95" t="s">
        <v>227</v>
      </c>
      <c r="L561" s="91">
        <f>I561*0.04</f>
        <v>28.6356</v>
      </c>
      <c r="M561" s="91"/>
      <c r="N561" s="91"/>
      <c r="O561" s="91">
        <v>7</v>
      </c>
      <c r="P561" s="91">
        <v>113.59</v>
      </c>
      <c r="Q561" s="91">
        <f>O561-M561</f>
        <v>7</v>
      </c>
      <c r="R561" s="95" t="s">
        <v>227</v>
      </c>
      <c r="S561" s="91">
        <f>P561*0.05</f>
        <v>5.6795</v>
      </c>
      <c r="T561" s="91"/>
      <c r="U561" s="91"/>
      <c r="V561" s="91">
        <v>31</v>
      </c>
      <c r="W561" s="91">
        <v>2588.22</v>
      </c>
      <c r="X561" s="91">
        <f>V561-T561</f>
        <v>31</v>
      </c>
      <c r="Y561" s="95" t="s">
        <v>227</v>
      </c>
      <c r="Z561" s="91">
        <f>W561*0.04</f>
        <v>103.5288</v>
      </c>
      <c r="AA561" s="91"/>
      <c r="AB561" s="91"/>
      <c r="AC561" s="91">
        <v>2</v>
      </c>
      <c r="AD561" s="91">
        <v>78</v>
      </c>
      <c r="AE561" s="91">
        <f>AC561-AA561</f>
        <v>2</v>
      </c>
      <c r="AF561" s="95" t="s">
        <v>227</v>
      </c>
      <c r="AG561" s="91">
        <f>AD561*0.05</f>
        <v>3.9</v>
      </c>
      <c r="AH561" s="91"/>
      <c r="AI561" s="91"/>
      <c r="AJ561" s="91">
        <v>0</v>
      </c>
      <c r="AK561" s="91">
        <v>0</v>
      </c>
      <c r="AL561" s="91">
        <f>AJ561-AH561</f>
        <v>0</v>
      </c>
      <c r="AM561" s="95" t="s">
        <v>227</v>
      </c>
      <c r="AN561" s="91">
        <f>AK561*0.05</f>
        <v>0</v>
      </c>
      <c r="AO561" s="91"/>
      <c r="AP561" s="91"/>
      <c r="AQ561" s="91">
        <v>1</v>
      </c>
      <c r="AR561" s="91">
        <v>21</v>
      </c>
      <c r="AS561" s="91">
        <f>AQ561-AO561</f>
        <v>1</v>
      </c>
      <c r="AT561" s="95" t="s">
        <v>227</v>
      </c>
      <c r="AU561" s="91">
        <f>AR561*0.05</f>
        <v>1.05</v>
      </c>
      <c r="AV561" s="91"/>
      <c r="AW561" s="91"/>
      <c r="AX561" s="91">
        <v>0</v>
      </c>
      <c r="AY561" s="91">
        <v>0</v>
      </c>
      <c r="AZ561" s="91">
        <f>AX561-AV561</f>
        <v>0</v>
      </c>
      <c r="BA561" s="95" t="s">
        <v>227</v>
      </c>
      <c r="BB561" s="91">
        <f>AY561*0.05</f>
        <v>0</v>
      </c>
      <c r="BC561" s="91"/>
      <c r="BD561" s="91"/>
      <c r="BE561" s="91">
        <v>6</v>
      </c>
      <c r="BF561" s="91">
        <v>170.26</v>
      </c>
      <c r="BG561" s="91">
        <f>BE561-BC561</f>
        <v>6</v>
      </c>
      <c r="BH561" s="95" t="s">
        <v>227</v>
      </c>
      <c r="BI561" s="91">
        <f>BF561*0.04</f>
        <v>6.8104</v>
      </c>
      <c r="BJ561" s="91"/>
      <c r="BK561" s="101">
        <f>ROUND(L561+S561+Z561+AG561+AN561+AU561+BB561+BI561,0)</f>
        <v>150</v>
      </c>
      <c r="BL561" s="91"/>
    </row>
    <row r="562" customHeight="1" spans="1:64">
      <c r="A562" s="92">
        <v>13937</v>
      </c>
      <c r="B562" s="93" t="s">
        <v>970</v>
      </c>
      <c r="C562" s="92">
        <v>101453</v>
      </c>
      <c r="D562" s="93" t="s">
        <v>252</v>
      </c>
      <c r="E562" s="91"/>
      <c r="F562" s="91"/>
      <c r="G562" s="91"/>
      <c r="H562" s="91">
        <v>9</v>
      </c>
      <c r="I562" s="91">
        <v>238.3</v>
      </c>
      <c r="J562" s="91">
        <f>H562-F562</f>
        <v>9</v>
      </c>
      <c r="K562" s="95" t="s">
        <v>227</v>
      </c>
      <c r="L562" s="91">
        <f>I562*0.04</f>
        <v>9.532</v>
      </c>
      <c r="M562" s="91"/>
      <c r="N562" s="91"/>
      <c r="O562" s="91">
        <v>12</v>
      </c>
      <c r="P562" s="91">
        <v>294.03</v>
      </c>
      <c r="Q562" s="91">
        <f>O562-M562</f>
        <v>12</v>
      </c>
      <c r="R562" s="95" t="s">
        <v>227</v>
      </c>
      <c r="S562" s="91">
        <f>P562*0.05</f>
        <v>14.7015</v>
      </c>
      <c r="T562" s="91"/>
      <c r="U562" s="91"/>
      <c r="V562" s="91">
        <v>1</v>
      </c>
      <c r="W562" s="91">
        <v>25.6</v>
      </c>
      <c r="X562" s="91">
        <f>V562-T562</f>
        <v>1</v>
      </c>
      <c r="Y562" s="95" t="s">
        <v>227</v>
      </c>
      <c r="Z562" s="91">
        <f>W562*0.04</f>
        <v>1.024</v>
      </c>
      <c r="AA562" s="91"/>
      <c r="AB562" s="91"/>
      <c r="AC562" s="91">
        <v>1</v>
      </c>
      <c r="AD562" s="91">
        <v>39</v>
      </c>
      <c r="AE562" s="91">
        <f>AC562-AA562</f>
        <v>1</v>
      </c>
      <c r="AF562" s="95" t="s">
        <v>227</v>
      </c>
      <c r="AG562" s="91">
        <f>AD562*0.05</f>
        <v>1.95</v>
      </c>
      <c r="AH562" s="91"/>
      <c r="AI562" s="91"/>
      <c r="AJ562" s="91">
        <v>0</v>
      </c>
      <c r="AK562" s="91">
        <v>0</v>
      </c>
      <c r="AL562" s="91">
        <f>AJ562-AH562</f>
        <v>0</v>
      </c>
      <c r="AM562" s="95" t="s">
        <v>227</v>
      </c>
      <c r="AN562" s="91">
        <f>AK562*0.05</f>
        <v>0</v>
      </c>
      <c r="AO562" s="91"/>
      <c r="AP562" s="91"/>
      <c r="AQ562" s="91">
        <v>0</v>
      </c>
      <c r="AR562" s="91">
        <v>0</v>
      </c>
      <c r="AS562" s="91">
        <f>AQ562-AO562</f>
        <v>0</v>
      </c>
      <c r="AT562" s="95" t="s">
        <v>227</v>
      </c>
      <c r="AU562" s="91">
        <f>AR562*0.05</f>
        <v>0</v>
      </c>
      <c r="AV562" s="91"/>
      <c r="AW562" s="91"/>
      <c r="AX562" s="91">
        <v>0</v>
      </c>
      <c r="AY562" s="91">
        <v>0</v>
      </c>
      <c r="AZ562" s="91">
        <f>AX562-AV562</f>
        <v>0</v>
      </c>
      <c r="BA562" s="95" t="s">
        <v>227</v>
      </c>
      <c r="BB562" s="91">
        <f>AY562*0.05</f>
        <v>0</v>
      </c>
      <c r="BC562" s="91"/>
      <c r="BD562" s="91"/>
      <c r="BE562" s="91">
        <v>4</v>
      </c>
      <c r="BF562" s="91">
        <v>127.3</v>
      </c>
      <c r="BG562" s="91">
        <f>BE562-BC562</f>
        <v>4</v>
      </c>
      <c r="BH562" s="95" t="s">
        <v>227</v>
      </c>
      <c r="BI562" s="91">
        <f>BF562*0.04</f>
        <v>5.092</v>
      </c>
      <c r="BJ562" s="91"/>
      <c r="BK562" s="101">
        <f>ROUND(L562+S562+Z562+AG562+AN562+AU562+BB562+BI562,0)</f>
        <v>32</v>
      </c>
      <c r="BL562" s="91"/>
    </row>
    <row r="563" customHeight="1" spans="1:64">
      <c r="A563" s="92">
        <v>13940</v>
      </c>
      <c r="B563" s="93" t="s">
        <v>971</v>
      </c>
      <c r="C563" s="92">
        <v>106399</v>
      </c>
      <c r="D563" s="93" t="s">
        <v>513</v>
      </c>
      <c r="E563" s="91"/>
      <c r="F563" s="91"/>
      <c r="G563" s="91"/>
      <c r="H563" s="91">
        <v>2</v>
      </c>
      <c r="I563" s="91">
        <v>53.5</v>
      </c>
      <c r="J563" s="91">
        <f>H563-F563</f>
        <v>2</v>
      </c>
      <c r="K563" s="95" t="s">
        <v>227</v>
      </c>
      <c r="L563" s="91">
        <f>I563*0.04</f>
        <v>2.14</v>
      </c>
      <c r="M563" s="91"/>
      <c r="N563" s="91"/>
      <c r="O563" s="91">
        <v>2</v>
      </c>
      <c r="P563" s="91">
        <v>50</v>
      </c>
      <c r="Q563" s="91">
        <f>O563-M563</f>
        <v>2</v>
      </c>
      <c r="R563" s="95" t="s">
        <v>227</v>
      </c>
      <c r="S563" s="91">
        <f>P563*0.05</f>
        <v>2.5</v>
      </c>
      <c r="T563" s="91"/>
      <c r="U563" s="91"/>
      <c r="V563" s="91">
        <v>0</v>
      </c>
      <c r="W563" s="91">
        <v>0</v>
      </c>
      <c r="X563" s="91">
        <f>V563-T563</f>
        <v>0</v>
      </c>
      <c r="Y563" s="95" t="s">
        <v>227</v>
      </c>
      <c r="Z563" s="91">
        <f>W563*0.04</f>
        <v>0</v>
      </c>
      <c r="AA563" s="91"/>
      <c r="AB563" s="91"/>
      <c r="AC563" s="91">
        <v>1</v>
      </c>
      <c r="AD563" s="91">
        <v>39</v>
      </c>
      <c r="AE563" s="91">
        <f>AC563-AA563</f>
        <v>1</v>
      </c>
      <c r="AF563" s="95" t="s">
        <v>227</v>
      </c>
      <c r="AG563" s="91">
        <f>AD563*0.05</f>
        <v>1.95</v>
      </c>
      <c r="AH563" s="91"/>
      <c r="AI563" s="91"/>
      <c r="AJ563" s="91">
        <v>0</v>
      </c>
      <c r="AK563" s="91">
        <v>0</v>
      </c>
      <c r="AL563" s="91">
        <f>AJ563-AH563</f>
        <v>0</v>
      </c>
      <c r="AM563" s="95" t="s">
        <v>227</v>
      </c>
      <c r="AN563" s="91">
        <f>AK563*0.05</f>
        <v>0</v>
      </c>
      <c r="AO563" s="91"/>
      <c r="AP563" s="91"/>
      <c r="AQ563" s="91">
        <v>0</v>
      </c>
      <c r="AR563" s="91">
        <v>0</v>
      </c>
      <c r="AS563" s="91">
        <f>AQ563-AO563</f>
        <v>0</v>
      </c>
      <c r="AT563" s="95" t="s">
        <v>227</v>
      </c>
      <c r="AU563" s="91">
        <f>AR563*0.05</f>
        <v>0</v>
      </c>
      <c r="AV563" s="91"/>
      <c r="AW563" s="91"/>
      <c r="AX563" s="91">
        <v>0</v>
      </c>
      <c r="AY563" s="91">
        <v>0</v>
      </c>
      <c r="AZ563" s="91">
        <f>AX563-AV563</f>
        <v>0</v>
      </c>
      <c r="BA563" s="95" t="s">
        <v>227</v>
      </c>
      <c r="BB563" s="91">
        <f>AY563*0.05</f>
        <v>0</v>
      </c>
      <c r="BC563" s="91"/>
      <c r="BD563" s="91"/>
      <c r="BE563" s="91">
        <v>4</v>
      </c>
      <c r="BF563" s="91">
        <v>117.9</v>
      </c>
      <c r="BG563" s="91">
        <f>BE563-BC563</f>
        <v>4</v>
      </c>
      <c r="BH563" s="95" t="s">
        <v>227</v>
      </c>
      <c r="BI563" s="91">
        <f>BF563*0.04</f>
        <v>4.716</v>
      </c>
      <c r="BJ563" s="91"/>
      <c r="BK563" s="101">
        <f>ROUND(L563+S563+Z563+AG563+AN563+AU563+BB563+BI563,0)</f>
        <v>11</v>
      </c>
      <c r="BL563" s="91"/>
    </row>
    <row r="564" customHeight="1" spans="1:64">
      <c r="A564" s="92">
        <v>13969</v>
      </c>
      <c r="B564" s="93" t="s">
        <v>972</v>
      </c>
      <c r="C564" s="92">
        <v>748</v>
      </c>
      <c r="D564" s="93" t="s">
        <v>334</v>
      </c>
      <c r="E564" s="91"/>
      <c r="F564" s="91"/>
      <c r="G564" s="91"/>
      <c r="H564" s="91">
        <v>23</v>
      </c>
      <c r="I564" s="91">
        <v>527.53</v>
      </c>
      <c r="J564" s="91">
        <f>H564-F564</f>
        <v>23</v>
      </c>
      <c r="K564" s="95" t="s">
        <v>227</v>
      </c>
      <c r="L564" s="91">
        <f>I564*0.04</f>
        <v>21.1012</v>
      </c>
      <c r="M564" s="91"/>
      <c r="N564" s="91"/>
      <c r="O564" s="91">
        <v>24</v>
      </c>
      <c r="P564" s="91">
        <v>603</v>
      </c>
      <c r="Q564" s="91">
        <f>O564-M564</f>
        <v>24</v>
      </c>
      <c r="R564" s="95" t="s">
        <v>227</v>
      </c>
      <c r="S564" s="91">
        <f>P564*0.05</f>
        <v>30.15</v>
      </c>
      <c r="T564" s="91"/>
      <c r="U564" s="91"/>
      <c r="V564" s="91">
        <v>39</v>
      </c>
      <c r="W564" s="91">
        <v>3907.59</v>
      </c>
      <c r="X564" s="91">
        <f>V564-T564</f>
        <v>39</v>
      </c>
      <c r="Y564" s="95" t="s">
        <v>227</v>
      </c>
      <c r="Z564" s="91">
        <f>W564*0.04</f>
        <v>156.3036</v>
      </c>
      <c r="AA564" s="91"/>
      <c r="AB564" s="91"/>
      <c r="AC564" s="91">
        <v>1</v>
      </c>
      <c r="AD564" s="91">
        <v>32.5</v>
      </c>
      <c r="AE564" s="91">
        <f>AC564-AA564</f>
        <v>1</v>
      </c>
      <c r="AF564" s="95" t="s">
        <v>227</v>
      </c>
      <c r="AG564" s="91">
        <f>AD564*0.05</f>
        <v>1.625</v>
      </c>
      <c r="AH564" s="91"/>
      <c r="AI564" s="91"/>
      <c r="AJ564" s="91">
        <v>0</v>
      </c>
      <c r="AK564" s="91">
        <v>0</v>
      </c>
      <c r="AL564" s="91">
        <f>AJ564-AH564</f>
        <v>0</v>
      </c>
      <c r="AM564" s="95" t="s">
        <v>227</v>
      </c>
      <c r="AN564" s="91">
        <f>AK564*0.05</f>
        <v>0</v>
      </c>
      <c r="AO564" s="91"/>
      <c r="AP564" s="91"/>
      <c r="AQ564" s="91">
        <v>4</v>
      </c>
      <c r="AR564" s="91">
        <v>82.5</v>
      </c>
      <c r="AS564" s="91">
        <f>AQ564-AO564</f>
        <v>4</v>
      </c>
      <c r="AT564" s="95" t="s">
        <v>227</v>
      </c>
      <c r="AU564" s="91">
        <f>AR564*0.05</f>
        <v>4.125</v>
      </c>
      <c r="AV564" s="91"/>
      <c r="AW564" s="91"/>
      <c r="AX564" s="91">
        <v>1</v>
      </c>
      <c r="AY564" s="91">
        <v>0.08</v>
      </c>
      <c r="AZ564" s="91">
        <f>AX564-AV564</f>
        <v>1</v>
      </c>
      <c r="BA564" s="95" t="s">
        <v>227</v>
      </c>
      <c r="BB564" s="91">
        <f>AY564*0.05</f>
        <v>0.004</v>
      </c>
      <c r="BC564" s="91"/>
      <c r="BD564" s="91"/>
      <c r="BE564" s="91">
        <v>8</v>
      </c>
      <c r="BF564" s="91">
        <v>233.04</v>
      </c>
      <c r="BG564" s="91">
        <f>BE564-BC564</f>
        <v>8</v>
      </c>
      <c r="BH564" s="95" t="s">
        <v>227</v>
      </c>
      <c r="BI564" s="91">
        <f>BF564*0.04</f>
        <v>9.3216</v>
      </c>
      <c r="BJ564" s="91"/>
      <c r="BK564" s="101">
        <f>ROUND(L564+S564+Z564+AG564+AN564+AU564+BB564+BI564,0)</f>
        <v>223</v>
      </c>
      <c r="BL564" s="91"/>
    </row>
    <row r="565" customHeight="1" spans="1:64">
      <c r="A565" s="92">
        <v>13986</v>
      </c>
      <c r="B565" s="93" t="s">
        <v>973</v>
      </c>
      <c r="C565" s="92">
        <v>105267</v>
      </c>
      <c r="D565" s="93" t="s">
        <v>304</v>
      </c>
      <c r="E565" s="91"/>
      <c r="F565" s="91"/>
      <c r="G565" s="91"/>
      <c r="H565" s="91">
        <v>0</v>
      </c>
      <c r="I565" s="91">
        <v>0</v>
      </c>
      <c r="J565" s="91">
        <f>H565-F565</f>
        <v>0</v>
      </c>
      <c r="K565" s="95" t="s">
        <v>227</v>
      </c>
      <c r="L565" s="91">
        <f t="shared" ref="L565:L583" si="199">I565*0.04</f>
        <v>0</v>
      </c>
      <c r="M565" s="91"/>
      <c r="N565" s="91"/>
      <c r="O565" s="91">
        <v>0</v>
      </c>
      <c r="P565" s="91">
        <v>0</v>
      </c>
      <c r="Q565" s="91">
        <f>O565-M565</f>
        <v>0</v>
      </c>
      <c r="R565" s="95" t="s">
        <v>227</v>
      </c>
      <c r="S565" s="91">
        <f t="shared" ref="S565:S583" si="200">P565*0.05</f>
        <v>0</v>
      </c>
      <c r="T565" s="91"/>
      <c r="U565" s="91"/>
      <c r="V565" s="91">
        <v>1</v>
      </c>
      <c r="W565" s="91">
        <v>25</v>
      </c>
      <c r="X565" s="91">
        <f>V565-T565</f>
        <v>1</v>
      </c>
      <c r="Y565" s="95" t="s">
        <v>227</v>
      </c>
      <c r="Z565" s="91">
        <f t="shared" ref="Z565:Z583" si="201">W565*0.04</f>
        <v>1</v>
      </c>
      <c r="AA565" s="91"/>
      <c r="AB565" s="91"/>
      <c r="AC565" s="91">
        <v>0</v>
      </c>
      <c r="AD565" s="91">
        <v>0</v>
      </c>
      <c r="AE565" s="91">
        <f>AC565-AA565</f>
        <v>0</v>
      </c>
      <c r="AF565" s="95" t="s">
        <v>227</v>
      </c>
      <c r="AG565" s="91">
        <f t="shared" ref="AG565:AG583" si="202">AD565*0.05</f>
        <v>0</v>
      </c>
      <c r="AH565" s="91"/>
      <c r="AI565" s="91"/>
      <c r="AJ565" s="91">
        <v>0</v>
      </c>
      <c r="AK565" s="91">
        <v>0</v>
      </c>
      <c r="AL565" s="91">
        <f>AJ565-AH565</f>
        <v>0</v>
      </c>
      <c r="AM565" s="95" t="s">
        <v>227</v>
      </c>
      <c r="AN565" s="91">
        <f t="shared" ref="AN565:AN583" si="203">AK565*0.05</f>
        <v>0</v>
      </c>
      <c r="AO565" s="91"/>
      <c r="AP565" s="91"/>
      <c r="AQ565" s="91">
        <v>0</v>
      </c>
      <c r="AR565" s="91">
        <v>0</v>
      </c>
      <c r="AS565" s="91">
        <f>AQ565-AO565</f>
        <v>0</v>
      </c>
      <c r="AT565" s="95" t="s">
        <v>227</v>
      </c>
      <c r="AU565" s="91">
        <f t="shared" ref="AU565:AU583" si="204">AR565*0.05</f>
        <v>0</v>
      </c>
      <c r="AV565" s="91"/>
      <c r="AW565" s="91"/>
      <c r="AX565" s="91">
        <v>0</v>
      </c>
      <c r="AY565" s="91">
        <v>0</v>
      </c>
      <c r="AZ565" s="91">
        <f>AX565-AV565</f>
        <v>0</v>
      </c>
      <c r="BA565" s="95" t="s">
        <v>227</v>
      </c>
      <c r="BB565" s="91">
        <f t="shared" ref="BB565:BB583" si="205">AY565*0.05</f>
        <v>0</v>
      </c>
      <c r="BC565" s="91"/>
      <c r="BD565" s="91"/>
      <c r="BE565" s="91">
        <v>1</v>
      </c>
      <c r="BF565" s="91">
        <v>29.8</v>
      </c>
      <c r="BG565" s="91">
        <f>BE565-BC565</f>
        <v>1</v>
      </c>
      <c r="BH565" s="95" t="s">
        <v>227</v>
      </c>
      <c r="BI565" s="91">
        <f t="shared" ref="BI565:BI583" si="206">BF565*0.04</f>
        <v>1.192</v>
      </c>
      <c r="BJ565" s="91"/>
      <c r="BK565" s="101">
        <f>ROUND(L565+S565+Z565+AG565+AN565+AU565+BB565+BI565,0)</f>
        <v>2</v>
      </c>
      <c r="BL565" s="91"/>
    </row>
    <row r="566" customHeight="1" spans="1:64">
      <c r="A566" s="92">
        <v>13988</v>
      </c>
      <c r="B566" s="93" t="s">
        <v>974</v>
      </c>
      <c r="C566" s="92">
        <v>111219</v>
      </c>
      <c r="D566" s="93" t="s">
        <v>258</v>
      </c>
      <c r="E566" s="91"/>
      <c r="F566" s="91"/>
      <c r="G566" s="91"/>
      <c r="H566" s="91">
        <v>0</v>
      </c>
      <c r="I566" s="91">
        <v>0</v>
      </c>
      <c r="J566" s="91">
        <f>H566-F566</f>
        <v>0</v>
      </c>
      <c r="K566" s="95" t="s">
        <v>227</v>
      </c>
      <c r="L566" s="91">
        <f t="shared" si="199"/>
        <v>0</v>
      </c>
      <c r="M566" s="91"/>
      <c r="N566" s="91"/>
      <c r="O566" s="91">
        <v>2</v>
      </c>
      <c r="P566" s="91">
        <v>79.5</v>
      </c>
      <c r="Q566" s="91">
        <f>O566-M566</f>
        <v>2</v>
      </c>
      <c r="R566" s="95" t="s">
        <v>227</v>
      </c>
      <c r="S566" s="91">
        <f t="shared" si="200"/>
        <v>3.975</v>
      </c>
      <c r="T566" s="91"/>
      <c r="U566" s="91"/>
      <c r="V566" s="91">
        <v>0</v>
      </c>
      <c r="W566" s="91">
        <v>0</v>
      </c>
      <c r="X566" s="91">
        <f>V566-T566</f>
        <v>0</v>
      </c>
      <c r="Y566" s="95" t="s">
        <v>227</v>
      </c>
      <c r="Z566" s="91">
        <f t="shared" si="201"/>
        <v>0</v>
      </c>
      <c r="AA566" s="91"/>
      <c r="AB566" s="91"/>
      <c r="AC566" s="91">
        <v>0</v>
      </c>
      <c r="AD566" s="91">
        <v>0</v>
      </c>
      <c r="AE566" s="91">
        <f>AC566-AA566</f>
        <v>0</v>
      </c>
      <c r="AF566" s="95" t="s">
        <v>227</v>
      </c>
      <c r="AG566" s="91">
        <f t="shared" si="202"/>
        <v>0</v>
      </c>
      <c r="AH566" s="91"/>
      <c r="AI566" s="91"/>
      <c r="AJ566" s="91">
        <v>0</v>
      </c>
      <c r="AK566" s="91">
        <v>0</v>
      </c>
      <c r="AL566" s="91">
        <f>AJ566-AH566</f>
        <v>0</v>
      </c>
      <c r="AM566" s="95" t="s">
        <v>227</v>
      </c>
      <c r="AN566" s="91">
        <f t="shared" si="203"/>
        <v>0</v>
      </c>
      <c r="AO566" s="91"/>
      <c r="AP566" s="91"/>
      <c r="AQ566" s="91">
        <v>0</v>
      </c>
      <c r="AR566" s="91">
        <v>0</v>
      </c>
      <c r="AS566" s="91">
        <f>AQ566-AO566</f>
        <v>0</v>
      </c>
      <c r="AT566" s="95" t="s">
        <v>227</v>
      </c>
      <c r="AU566" s="91">
        <f t="shared" si="204"/>
        <v>0</v>
      </c>
      <c r="AV566" s="91"/>
      <c r="AW566" s="91"/>
      <c r="AX566" s="91">
        <v>0</v>
      </c>
      <c r="AY566" s="91">
        <v>0</v>
      </c>
      <c r="AZ566" s="91">
        <f>AX566-AV566</f>
        <v>0</v>
      </c>
      <c r="BA566" s="95" t="s">
        <v>227</v>
      </c>
      <c r="BB566" s="91">
        <f t="shared" si="205"/>
        <v>0</v>
      </c>
      <c r="BC566" s="91"/>
      <c r="BD566" s="91"/>
      <c r="BE566" s="91">
        <v>0</v>
      </c>
      <c r="BF566" s="91">
        <v>0</v>
      </c>
      <c r="BG566" s="91">
        <f>BE566-BC566</f>
        <v>0</v>
      </c>
      <c r="BH566" s="95" t="s">
        <v>227</v>
      </c>
      <c r="BI566" s="91">
        <f t="shared" si="206"/>
        <v>0</v>
      </c>
      <c r="BJ566" s="91"/>
      <c r="BK566" s="101">
        <f>ROUND(L566+S566+Z566+AG566+AN566+AU566+BB566+BI566,0)</f>
        <v>4</v>
      </c>
      <c r="BL566" s="91"/>
    </row>
    <row r="567" customHeight="1" spans="1:64">
      <c r="A567" s="92">
        <v>13989</v>
      </c>
      <c r="B567" s="93" t="s">
        <v>975</v>
      </c>
      <c r="C567" s="92">
        <v>106399</v>
      </c>
      <c r="D567" s="93" t="s">
        <v>513</v>
      </c>
      <c r="E567" s="91"/>
      <c r="F567" s="91"/>
      <c r="G567" s="91"/>
      <c r="H567" s="91">
        <v>1</v>
      </c>
      <c r="I567" s="91">
        <v>20</v>
      </c>
      <c r="J567" s="91">
        <f>H567-F567</f>
        <v>1</v>
      </c>
      <c r="K567" s="95" t="s">
        <v>227</v>
      </c>
      <c r="L567" s="91">
        <f t="shared" si="199"/>
        <v>0.8</v>
      </c>
      <c r="M567" s="91"/>
      <c r="N567" s="91"/>
      <c r="O567" s="91">
        <v>1</v>
      </c>
      <c r="P567" s="91">
        <v>35</v>
      </c>
      <c r="Q567" s="91">
        <f>O567-M567</f>
        <v>1</v>
      </c>
      <c r="R567" s="95" t="s">
        <v>227</v>
      </c>
      <c r="S567" s="91">
        <f t="shared" si="200"/>
        <v>1.75</v>
      </c>
      <c r="T567" s="91"/>
      <c r="U567" s="91"/>
      <c r="V567" s="91">
        <v>1</v>
      </c>
      <c r="W567" s="91">
        <v>69.8</v>
      </c>
      <c r="X567" s="91">
        <f>V567-T567</f>
        <v>1</v>
      </c>
      <c r="Y567" s="95" t="s">
        <v>227</v>
      </c>
      <c r="Z567" s="91">
        <f t="shared" si="201"/>
        <v>2.792</v>
      </c>
      <c r="AA567" s="91"/>
      <c r="AB567" s="91"/>
      <c r="AC567" s="91">
        <v>0</v>
      </c>
      <c r="AD567" s="91">
        <v>0</v>
      </c>
      <c r="AE567" s="91">
        <f>AC567-AA567</f>
        <v>0</v>
      </c>
      <c r="AF567" s="95" t="s">
        <v>227</v>
      </c>
      <c r="AG567" s="91">
        <f t="shared" si="202"/>
        <v>0</v>
      </c>
      <c r="AH567" s="91"/>
      <c r="AI567" s="91"/>
      <c r="AJ567" s="91">
        <v>0</v>
      </c>
      <c r="AK567" s="91">
        <v>0</v>
      </c>
      <c r="AL567" s="91">
        <f>AJ567-AH567</f>
        <v>0</v>
      </c>
      <c r="AM567" s="95" t="s">
        <v>227</v>
      </c>
      <c r="AN567" s="91">
        <f t="shared" si="203"/>
        <v>0</v>
      </c>
      <c r="AO567" s="91"/>
      <c r="AP567" s="91"/>
      <c r="AQ567" s="91">
        <v>0</v>
      </c>
      <c r="AR567" s="91">
        <v>0</v>
      </c>
      <c r="AS567" s="91">
        <f>AQ567-AO567</f>
        <v>0</v>
      </c>
      <c r="AT567" s="95" t="s">
        <v>227</v>
      </c>
      <c r="AU567" s="91">
        <f t="shared" si="204"/>
        <v>0</v>
      </c>
      <c r="AV567" s="91"/>
      <c r="AW567" s="91"/>
      <c r="AX567" s="91">
        <v>0</v>
      </c>
      <c r="AY567" s="91">
        <v>0</v>
      </c>
      <c r="AZ567" s="91">
        <f>AX567-AV567</f>
        <v>0</v>
      </c>
      <c r="BA567" s="95" t="s">
        <v>227</v>
      </c>
      <c r="BB567" s="91">
        <f t="shared" si="205"/>
        <v>0</v>
      </c>
      <c r="BC567" s="91"/>
      <c r="BD567" s="91"/>
      <c r="BE567" s="91">
        <v>2</v>
      </c>
      <c r="BF567" s="91">
        <v>59.6</v>
      </c>
      <c r="BG567" s="91">
        <f>BE567-BC567</f>
        <v>2</v>
      </c>
      <c r="BH567" s="95" t="s">
        <v>227</v>
      </c>
      <c r="BI567" s="91">
        <f t="shared" si="206"/>
        <v>2.384</v>
      </c>
      <c r="BJ567" s="91"/>
      <c r="BK567" s="101">
        <f>ROUND(L567+S567+Z567+AG567+AN567+AU567+BB567+BI567,0)</f>
        <v>8</v>
      </c>
      <c r="BL567" s="91"/>
    </row>
    <row r="568" customHeight="1" spans="1:64">
      <c r="A568" s="92">
        <v>14006</v>
      </c>
      <c r="B568" s="93" t="s">
        <v>976</v>
      </c>
      <c r="C568" s="92">
        <v>355</v>
      </c>
      <c r="D568" s="93" t="s">
        <v>410</v>
      </c>
      <c r="E568" s="91"/>
      <c r="F568" s="91"/>
      <c r="G568" s="91"/>
      <c r="H568" s="91">
        <v>5</v>
      </c>
      <c r="I568" s="91">
        <v>139</v>
      </c>
      <c r="J568" s="91">
        <f>H568-F568</f>
        <v>5</v>
      </c>
      <c r="K568" s="95" t="s">
        <v>227</v>
      </c>
      <c r="L568" s="91">
        <f t="shared" si="199"/>
        <v>5.56</v>
      </c>
      <c r="M568" s="91"/>
      <c r="N568" s="91"/>
      <c r="O568" s="91">
        <v>6</v>
      </c>
      <c r="P568" s="91">
        <v>153</v>
      </c>
      <c r="Q568" s="91">
        <f>O568-M568</f>
        <v>6</v>
      </c>
      <c r="R568" s="95" t="s">
        <v>227</v>
      </c>
      <c r="S568" s="91">
        <f t="shared" si="200"/>
        <v>7.65</v>
      </c>
      <c r="T568" s="91"/>
      <c r="U568" s="91"/>
      <c r="V568" s="91">
        <v>2</v>
      </c>
      <c r="W568" s="91">
        <v>253.09</v>
      </c>
      <c r="X568" s="91">
        <f>V568-T568</f>
        <v>2</v>
      </c>
      <c r="Y568" s="95" t="s">
        <v>227</v>
      </c>
      <c r="Z568" s="91">
        <f t="shared" si="201"/>
        <v>10.1236</v>
      </c>
      <c r="AA568" s="91"/>
      <c r="AB568" s="91"/>
      <c r="AC568" s="91">
        <v>0</v>
      </c>
      <c r="AD568" s="91">
        <v>0</v>
      </c>
      <c r="AE568" s="91">
        <f>AC568-AA568</f>
        <v>0</v>
      </c>
      <c r="AF568" s="95" t="s">
        <v>227</v>
      </c>
      <c r="AG568" s="91">
        <f t="shared" si="202"/>
        <v>0</v>
      </c>
      <c r="AH568" s="91"/>
      <c r="AI568" s="91"/>
      <c r="AJ568" s="91">
        <v>0</v>
      </c>
      <c r="AK568" s="91">
        <v>0</v>
      </c>
      <c r="AL568" s="91">
        <f>AJ568-AH568</f>
        <v>0</v>
      </c>
      <c r="AM568" s="95" t="s">
        <v>227</v>
      </c>
      <c r="AN568" s="91">
        <f t="shared" si="203"/>
        <v>0</v>
      </c>
      <c r="AO568" s="91"/>
      <c r="AP568" s="91"/>
      <c r="AQ568" s="91">
        <v>0</v>
      </c>
      <c r="AR568" s="91">
        <v>0</v>
      </c>
      <c r="AS568" s="91">
        <f>AQ568-AO568</f>
        <v>0</v>
      </c>
      <c r="AT568" s="95" t="s">
        <v>227</v>
      </c>
      <c r="AU568" s="91">
        <f t="shared" si="204"/>
        <v>0</v>
      </c>
      <c r="AV568" s="91"/>
      <c r="AW568" s="91"/>
      <c r="AX568" s="91">
        <v>0</v>
      </c>
      <c r="AY568" s="91">
        <v>0</v>
      </c>
      <c r="AZ568" s="91">
        <f>AX568-AV568</f>
        <v>0</v>
      </c>
      <c r="BA568" s="95" t="s">
        <v>227</v>
      </c>
      <c r="BB568" s="91">
        <f t="shared" si="205"/>
        <v>0</v>
      </c>
      <c r="BC568" s="91"/>
      <c r="BD568" s="91"/>
      <c r="BE568" s="91">
        <v>0</v>
      </c>
      <c r="BF568" s="91">
        <v>0</v>
      </c>
      <c r="BG568" s="91">
        <f>BE568-BC568</f>
        <v>0</v>
      </c>
      <c r="BH568" s="95" t="s">
        <v>227</v>
      </c>
      <c r="BI568" s="91">
        <f t="shared" si="206"/>
        <v>0</v>
      </c>
      <c r="BJ568" s="91"/>
      <c r="BK568" s="101">
        <f>ROUND(L568+S568+Z568+AG568+AN568+AU568+BB568+BI568,0)</f>
        <v>23</v>
      </c>
      <c r="BL568" s="91"/>
    </row>
    <row r="569" customHeight="1" spans="1:64">
      <c r="A569" s="92">
        <v>14040</v>
      </c>
      <c r="B569" s="93" t="s">
        <v>977</v>
      </c>
      <c r="C569" s="92">
        <v>104428</v>
      </c>
      <c r="D569" s="93" t="s">
        <v>978</v>
      </c>
      <c r="E569" s="91"/>
      <c r="F569" s="91"/>
      <c r="G569" s="91"/>
      <c r="H569" s="91">
        <v>6</v>
      </c>
      <c r="I569" s="91">
        <v>152.3</v>
      </c>
      <c r="J569" s="91">
        <f>H569-F569</f>
        <v>6</v>
      </c>
      <c r="K569" s="95" t="s">
        <v>227</v>
      </c>
      <c r="L569" s="91">
        <f t="shared" si="199"/>
        <v>6.092</v>
      </c>
      <c r="M569" s="91"/>
      <c r="N569" s="91"/>
      <c r="O569" s="91">
        <v>2</v>
      </c>
      <c r="P569" s="91">
        <v>70</v>
      </c>
      <c r="Q569" s="91">
        <f>O569-M569</f>
        <v>2</v>
      </c>
      <c r="R569" s="95" t="s">
        <v>227</v>
      </c>
      <c r="S569" s="91">
        <f t="shared" si="200"/>
        <v>3.5</v>
      </c>
      <c r="T569" s="91"/>
      <c r="U569" s="91"/>
      <c r="V569" s="91">
        <v>1</v>
      </c>
      <c r="W569" s="91">
        <v>43.8</v>
      </c>
      <c r="X569" s="91">
        <f>V569-T569</f>
        <v>1</v>
      </c>
      <c r="Y569" s="95" t="s">
        <v>227</v>
      </c>
      <c r="Z569" s="91">
        <f t="shared" si="201"/>
        <v>1.752</v>
      </c>
      <c r="AA569" s="91"/>
      <c r="AB569" s="91"/>
      <c r="AC569" s="91">
        <v>0</v>
      </c>
      <c r="AD569" s="91">
        <v>0</v>
      </c>
      <c r="AE569" s="91">
        <f>AC569-AA569</f>
        <v>0</v>
      </c>
      <c r="AF569" s="95" t="s">
        <v>227</v>
      </c>
      <c r="AG569" s="91">
        <f t="shared" si="202"/>
        <v>0</v>
      </c>
      <c r="AH569" s="91"/>
      <c r="AI569" s="91"/>
      <c r="AJ569" s="91">
        <v>0</v>
      </c>
      <c r="AK569" s="91">
        <v>0</v>
      </c>
      <c r="AL569" s="91">
        <f>AJ569-AH569</f>
        <v>0</v>
      </c>
      <c r="AM569" s="95" t="s">
        <v>227</v>
      </c>
      <c r="AN569" s="91">
        <f t="shared" si="203"/>
        <v>0</v>
      </c>
      <c r="AO569" s="91"/>
      <c r="AP569" s="91"/>
      <c r="AQ569" s="91">
        <v>0</v>
      </c>
      <c r="AR569" s="91">
        <v>0</v>
      </c>
      <c r="AS569" s="91">
        <f>AQ569-AO569</f>
        <v>0</v>
      </c>
      <c r="AT569" s="95" t="s">
        <v>227</v>
      </c>
      <c r="AU569" s="91">
        <f t="shared" si="204"/>
        <v>0</v>
      </c>
      <c r="AV569" s="91"/>
      <c r="AW569" s="91"/>
      <c r="AX569" s="91">
        <v>0</v>
      </c>
      <c r="AY569" s="91">
        <v>0</v>
      </c>
      <c r="AZ569" s="91">
        <f>AX569-AV569</f>
        <v>0</v>
      </c>
      <c r="BA569" s="95" t="s">
        <v>227</v>
      </c>
      <c r="BB569" s="91">
        <f t="shared" si="205"/>
        <v>0</v>
      </c>
      <c r="BC569" s="91"/>
      <c r="BD569" s="91"/>
      <c r="BE569" s="91">
        <v>0</v>
      </c>
      <c r="BF569" s="91">
        <v>0</v>
      </c>
      <c r="BG569" s="91">
        <f>BE569-BC569</f>
        <v>0</v>
      </c>
      <c r="BH569" s="95" t="s">
        <v>227</v>
      </c>
      <c r="BI569" s="91">
        <f t="shared" si="206"/>
        <v>0</v>
      </c>
      <c r="BJ569" s="91"/>
      <c r="BK569" s="101">
        <f>ROUND(L569+S569+Z569+AG569+AN569+AU569+BB569+BI569,0)</f>
        <v>11</v>
      </c>
      <c r="BL569" s="91"/>
    </row>
    <row r="570" customHeight="1" spans="1:64">
      <c r="A570" s="92">
        <v>14041</v>
      </c>
      <c r="B570" s="93" t="s">
        <v>979</v>
      </c>
      <c r="C570" s="92">
        <v>114622</v>
      </c>
      <c r="D570" s="93" t="s">
        <v>295</v>
      </c>
      <c r="E570" s="91"/>
      <c r="F570" s="91"/>
      <c r="G570" s="91"/>
      <c r="H570" s="91">
        <v>24</v>
      </c>
      <c r="I570" s="91">
        <v>595.12</v>
      </c>
      <c r="J570" s="91">
        <f>H570-F570</f>
        <v>24</v>
      </c>
      <c r="K570" s="95" t="s">
        <v>227</v>
      </c>
      <c r="L570" s="91">
        <f t="shared" si="199"/>
        <v>23.8048</v>
      </c>
      <c r="M570" s="91"/>
      <c r="N570" s="91"/>
      <c r="O570" s="91">
        <v>6</v>
      </c>
      <c r="P570" s="91">
        <v>162</v>
      </c>
      <c r="Q570" s="91">
        <f>O570-M570</f>
        <v>6</v>
      </c>
      <c r="R570" s="95" t="s">
        <v>227</v>
      </c>
      <c r="S570" s="91">
        <f t="shared" si="200"/>
        <v>8.1</v>
      </c>
      <c r="T570" s="91"/>
      <c r="U570" s="91"/>
      <c r="V570" s="91">
        <v>8</v>
      </c>
      <c r="W570" s="91">
        <v>522.1</v>
      </c>
      <c r="X570" s="91">
        <f>V570-T570</f>
        <v>8</v>
      </c>
      <c r="Y570" s="95" t="s">
        <v>227</v>
      </c>
      <c r="Z570" s="91">
        <f t="shared" si="201"/>
        <v>20.884</v>
      </c>
      <c r="AA570" s="91"/>
      <c r="AB570" s="91"/>
      <c r="AC570" s="91">
        <v>0</v>
      </c>
      <c r="AD570" s="91">
        <v>0</v>
      </c>
      <c r="AE570" s="91">
        <f>AC570-AA570</f>
        <v>0</v>
      </c>
      <c r="AF570" s="95" t="s">
        <v>227</v>
      </c>
      <c r="AG570" s="91">
        <f t="shared" si="202"/>
        <v>0</v>
      </c>
      <c r="AH570" s="91"/>
      <c r="AI570" s="91"/>
      <c r="AJ570" s="91">
        <v>0</v>
      </c>
      <c r="AK570" s="91">
        <v>0</v>
      </c>
      <c r="AL570" s="91">
        <f>AJ570-AH570</f>
        <v>0</v>
      </c>
      <c r="AM570" s="95" t="s">
        <v>227</v>
      </c>
      <c r="AN570" s="91">
        <f t="shared" si="203"/>
        <v>0</v>
      </c>
      <c r="AO570" s="91"/>
      <c r="AP570" s="91"/>
      <c r="AQ570" s="91">
        <v>0</v>
      </c>
      <c r="AR570" s="91">
        <v>0</v>
      </c>
      <c r="AS570" s="91">
        <f>AQ570-AO570</f>
        <v>0</v>
      </c>
      <c r="AT570" s="95" t="s">
        <v>227</v>
      </c>
      <c r="AU570" s="91">
        <f t="shared" si="204"/>
        <v>0</v>
      </c>
      <c r="AV570" s="91"/>
      <c r="AW570" s="91"/>
      <c r="AX570" s="91">
        <v>0</v>
      </c>
      <c r="AY570" s="91">
        <v>0</v>
      </c>
      <c r="AZ570" s="91">
        <f>AX570-AV570</f>
        <v>0</v>
      </c>
      <c r="BA570" s="95" t="s">
        <v>227</v>
      </c>
      <c r="BB570" s="91">
        <f t="shared" si="205"/>
        <v>0</v>
      </c>
      <c r="BC570" s="91"/>
      <c r="BD570" s="91"/>
      <c r="BE570" s="91">
        <v>6</v>
      </c>
      <c r="BF570" s="91">
        <v>166.75</v>
      </c>
      <c r="BG570" s="91">
        <f>BE570-BC570</f>
        <v>6</v>
      </c>
      <c r="BH570" s="95" t="s">
        <v>227</v>
      </c>
      <c r="BI570" s="91">
        <f t="shared" si="206"/>
        <v>6.67</v>
      </c>
      <c r="BJ570" s="91"/>
      <c r="BK570" s="101">
        <f>ROUND(L570+S570+Z570+AG570+AN570+AU570+BB570+BI570,0)</f>
        <v>59</v>
      </c>
      <c r="BL570" s="91"/>
    </row>
    <row r="571" customHeight="1" spans="1:64">
      <c r="A571" s="92">
        <v>14052</v>
      </c>
      <c r="B571" s="93" t="s">
        <v>980</v>
      </c>
      <c r="C571" s="92">
        <v>517</v>
      </c>
      <c r="D571" s="93" t="s">
        <v>234</v>
      </c>
      <c r="E571" s="91"/>
      <c r="F571" s="91"/>
      <c r="G571" s="91"/>
      <c r="H571" s="91">
        <v>0</v>
      </c>
      <c r="I571" s="91">
        <v>0</v>
      </c>
      <c r="J571" s="91">
        <f>H571-F571</f>
        <v>0</v>
      </c>
      <c r="K571" s="95" t="s">
        <v>227</v>
      </c>
      <c r="L571" s="91">
        <f t="shared" si="199"/>
        <v>0</v>
      </c>
      <c r="M571" s="91"/>
      <c r="N571" s="91"/>
      <c r="O571" s="91">
        <v>0</v>
      </c>
      <c r="P571" s="91">
        <v>0</v>
      </c>
      <c r="Q571" s="91">
        <f>O571-M571</f>
        <v>0</v>
      </c>
      <c r="R571" s="95" t="s">
        <v>227</v>
      </c>
      <c r="S571" s="91">
        <f t="shared" si="200"/>
        <v>0</v>
      </c>
      <c r="T571" s="91"/>
      <c r="U571" s="91"/>
      <c r="V571" s="91">
        <v>1</v>
      </c>
      <c r="W571" s="91">
        <v>39.8</v>
      </c>
      <c r="X571" s="91">
        <f>V571-T571</f>
        <v>1</v>
      </c>
      <c r="Y571" s="95" t="s">
        <v>227</v>
      </c>
      <c r="Z571" s="91">
        <f t="shared" si="201"/>
        <v>1.592</v>
      </c>
      <c r="AA571" s="91"/>
      <c r="AB571" s="91"/>
      <c r="AC571" s="91">
        <v>0</v>
      </c>
      <c r="AD571" s="91">
        <v>0</v>
      </c>
      <c r="AE571" s="91">
        <f>AC571-AA571</f>
        <v>0</v>
      </c>
      <c r="AF571" s="95" t="s">
        <v>227</v>
      </c>
      <c r="AG571" s="91">
        <f t="shared" si="202"/>
        <v>0</v>
      </c>
      <c r="AH571" s="91"/>
      <c r="AI571" s="91"/>
      <c r="AJ571" s="91">
        <v>0</v>
      </c>
      <c r="AK571" s="91">
        <v>0</v>
      </c>
      <c r="AL571" s="91">
        <f>AJ571-AH571</f>
        <v>0</v>
      </c>
      <c r="AM571" s="95" t="s">
        <v>227</v>
      </c>
      <c r="AN571" s="91">
        <f t="shared" si="203"/>
        <v>0</v>
      </c>
      <c r="AO571" s="91"/>
      <c r="AP571" s="91"/>
      <c r="AQ571" s="91">
        <v>0</v>
      </c>
      <c r="AR571" s="91">
        <v>0</v>
      </c>
      <c r="AS571" s="91">
        <f>AQ571-AO571</f>
        <v>0</v>
      </c>
      <c r="AT571" s="95" t="s">
        <v>227</v>
      </c>
      <c r="AU571" s="91">
        <f t="shared" si="204"/>
        <v>0</v>
      </c>
      <c r="AV571" s="91"/>
      <c r="AW571" s="91"/>
      <c r="AX571" s="91">
        <v>0</v>
      </c>
      <c r="AY571" s="91">
        <v>0</v>
      </c>
      <c r="AZ571" s="91">
        <f>AX571-AV571</f>
        <v>0</v>
      </c>
      <c r="BA571" s="95" t="s">
        <v>227</v>
      </c>
      <c r="BB571" s="91">
        <f t="shared" si="205"/>
        <v>0</v>
      </c>
      <c r="BC571" s="91"/>
      <c r="BD571" s="91"/>
      <c r="BE571" s="91">
        <v>2</v>
      </c>
      <c r="BF571" s="91">
        <v>57.3</v>
      </c>
      <c r="BG571" s="91">
        <f>BE571-BC571</f>
        <v>2</v>
      </c>
      <c r="BH571" s="95" t="s">
        <v>227</v>
      </c>
      <c r="BI571" s="91">
        <f t="shared" si="206"/>
        <v>2.292</v>
      </c>
      <c r="BJ571" s="91"/>
      <c r="BK571" s="101">
        <f>ROUND(L571+S571+Z571+AG571+AN571+AU571+BB571+BI571,0)</f>
        <v>4</v>
      </c>
      <c r="BL571" s="91"/>
    </row>
    <row r="572" customHeight="1" spans="1:64">
      <c r="A572" s="92">
        <v>14055</v>
      </c>
      <c r="B572" s="93" t="s">
        <v>981</v>
      </c>
      <c r="C572" s="92">
        <v>114622</v>
      </c>
      <c r="D572" s="93" t="s">
        <v>295</v>
      </c>
      <c r="E572" s="91"/>
      <c r="F572" s="91"/>
      <c r="G572" s="91"/>
      <c r="H572" s="91">
        <v>0</v>
      </c>
      <c r="I572" s="91">
        <v>0</v>
      </c>
      <c r="J572" s="91">
        <f>H572-F572</f>
        <v>0</v>
      </c>
      <c r="K572" s="95" t="s">
        <v>227</v>
      </c>
      <c r="L572" s="91">
        <f t="shared" si="199"/>
        <v>0</v>
      </c>
      <c r="M572" s="91"/>
      <c r="N572" s="91"/>
      <c r="O572" s="91">
        <v>1</v>
      </c>
      <c r="P572" s="91">
        <v>17</v>
      </c>
      <c r="Q572" s="91">
        <f>O572-M572</f>
        <v>1</v>
      </c>
      <c r="R572" s="95" t="s">
        <v>227</v>
      </c>
      <c r="S572" s="91">
        <f t="shared" si="200"/>
        <v>0.85</v>
      </c>
      <c r="T572" s="91"/>
      <c r="U572" s="91"/>
      <c r="V572" s="91">
        <v>0</v>
      </c>
      <c r="W572" s="91">
        <v>0</v>
      </c>
      <c r="X572" s="91">
        <f>V572-T572</f>
        <v>0</v>
      </c>
      <c r="Y572" s="95" t="s">
        <v>227</v>
      </c>
      <c r="Z572" s="91">
        <f t="shared" si="201"/>
        <v>0</v>
      </c>
      <c r="AA572" s="91"/>
      <c r="AB572" s="91"/>
      <c r="AC572" s="91">
        <v>0</v>
      </c>
      <c r="AD572" s="91">
        <v>0</v>
      </c>
      <c r="AE572" s="91">
        <f>AC572-AA572</f>
        <v>0</v>
      </c>
      <c r="AF572" s="95" t="s">
        <v>227</v>
      </c>
      <c r="AG572" s="91">
        <f t="shared" si="202"/>
        <v>0</v>
      </c>
      <c r="AH572" s="91"/>
      <c r="AI572" s="91"/>
      <c r="AJ572" s="91">
        <v>0</v>
      </c>
      <c r="AK572" s="91">
        <v>0</v>
      </c>
      <c r="AL572" s="91">
        <f>AJ572-AH572</f>
        <v>0</v>
      </c>
      <c r="AM572" s="95" t="s">
        <v>227</v>
      </c>
      <c r="AN572" s="91">
        <f t="shared" si="203"/>
        <v>0</v>
      </c>
      <c r="AO572" s="91"/>
      <c r="AP572" s="91"/>
      <c r="AQ572" s="91">
        <v>0</v>
      </c>
      <c r="AR572" s="91">
        <v>0</v>
      </c>
      <c r="AS572" s="91">
        <f>AQ572-AO572</f>
        <v>0</v>
      </c>
      <c r="AT572" s="95" t="s">
        <v>227</v>
      </c>
      <c r="AU572" s="91">
        <f t="shared" si="204"/>
        <v>0</v>
      </c>
      <c r="AV572" s="91"/>
      <c r="AW572" s="91"/>
      <c r="AX572" s="91">
        <v>0</v>
      </c>
      <c r="AY572" s="91">
        <v>0</v>
      </c>
      <c r="AZ572" s="91">
        <f>AX572-AV572</f>
        <v>0</v>
      </c>
      <c r="BA572" s="95" t="s">
        <v>227</v>
      </c>
      <c r="BB572" s="91">
        <f t="shared" si="205"/>
        <v>0</v>
      </c>
      <c r="BC572" s="91"/>
      <c r="BD572" s="91"/>
      <c r="BE572" s="91">
        <v>0</v>
      </c>
      <c r="BF572" s="91">
        <v>0</v>
      </c>
      <c r="BG572" s="91">
        <f>BE572-BC572</f>
        <v>0</v>
      </c>
      <c r="BH572" s="95" t="s">
        <v>227</v>
      </c>
      <c r="BI572" s="91">
        <f t="shared" si="206"/>
        <v>0</v>
      </c>
      <c r="BJ572" s="91"/>
      <c r="BK572" s="101">
        <f>ROUND(L572+S572+Z572+AG572+AN572+AU572+BB572+BI572,0)</f>
        <v>1</v>
      </c>
      <c r="BL572" s="91"/>
    </row>
    <row r="573" customHeight="1" spans="1:64">
      <c r="A573" s="92">
        <v>998829</v>
      </c>
      <c r="B573" s="93" t="s">
        <v>982</v>
      </c>
      <c r="C573" s="92">
        <v>106066</v>
      </c>
      <c r="D573" s="93" t="s">
        <v>424</v>
      </c>
      <c r="E573" s="91"/>
      <c r="F573" s="91"/>
      <c r="G573" s="91"/>
      <c r="H573" s="91">
        <v>5</v>
      </c>
      <c r="I573" s="91">
        <v>135.58</v>
      </c>
      <c r="J573" s="91">
        <f>H573-F573</f>
        <v>5</v>
      </c>
      <c r="K573" s="95" t="s">
        <v>227</v>
      </c>
      <c r="L573" s="91">
        <f t="shared" si="199"/>
        <v>5.4232</v>
      </c>
      <c r="M573" s="91"/>
      <c r="N573" s="91"/>
      <c r="O573" s="91">
        <v>0</v>
      </c>
      <c r="P573" s="91">
        <v>0</v>
      </c>
      <c r="Q573" s="91">
        <f>O573-M573</f>
        <v>0</v>
      </c>
      <c r="R573" s="95" t="s">
        <v>227</v>
      </c>
      <c r="S573" s="91">
        <f t="shared" si="200"/>
        <v>0</v>
      </c>
      <c r="T573" s="91"/>
      <c r="U573" s="91"/>
      <c r="V573" s="91">
        <v>0</v>
      </c>
      <c r="W573" s="91">
        <v>0</v>
      </c>
      <c r="X573" s="91">
        <f>V573-T573</f>
        <v>0</v>
      </c>
      <c r="Y573" s="95" t="s">
        <v>227</v>
      </c>
      <c r="Z573" s="91">
        <f t="shared" si="201"/>
        <v>0</v>
      </c>
      <c r="AA573" s="91"/>
      <c r="AB573" s="91"/>
      <c r="AC573" s="91">
        <v>0</v>
      </c>
      <c r="AD573" s="91">
        <v>0</v>
      </c>
      <c r="AE573" s="91">
        <f>AC573-AA573</f>
        <v>0</v>
      </c>
      <c r="AF573" s="95" t="s">
        <v>227</v>
      </c>
      <c r="AG573" s="91">
        <f t="shared" si="202"/>
        <v>0</v>
      </c>
      <c r="AH573" s="91"/>
      <c r="AI573" s="91"/>
      <c r="AJ573" s="91">
        <v>0</v>
      </c>
      <c r="AK573" s="91">
        <v>0</v>
      </c>
      <c r="AL573" s="91">
        <f>AJ573-AH573</f>
        <v>0</v>
      </c>
      <c r="AM573" s="95" t="s">
        <v>227</v>
      </c>
      <c r="AN573" s="91">
        <f t="shared" si="203"/>
        <v>0</v>
      </c>
      <c r="AO573" s="91"/>
      <c r="AP573" s="91"/>
      <c r="AQ573" s="91">
        <v>0</v>
      </c>
      <c r="AR573" s="91">
        <v>0</v>
      </c>
      <c r="AS573" s="91">
        <f>AQ573-AO573</f>
        <v>0</v>
      </c>
      <c r="AT573" s="95" t="s">
        <v>227</v>
      </c>
      <c r="AU573" s="91">
        <f t="shared" si="204"/>
        <v>0</v>
      </c>
      <c r="AV573" s="91"/>
      <c r="AW573" s="91"/>
      <c r="AX573" s="91">
        <v>0</v>
      </c>
      <c r="AY573" s="91">
        <v>0</v>
      </c>
      <c r="AZ573" s="91">
        <f>AX573-AV573</f>
        <v>0</v>
      </c>
      <c r="BA573" s="95" t="s">
        <v>227</v>
      </c>
      <c r="BB573" s="91">
        <f t="shared" si="205"/>
        <v>0</v>
      </c>
      <c r="BC573" s="91"/>
      <c r="BD573" s="91"/>
      <c r="BE573" s="91">
        <v>1</v>
      </c>
      <c r="BF573" s="91">
        <v>29.8</v>
      </c>
      <c r="BG573" s="91">
        <f>BE573-BC573</f>
        <v>1</v>
      </c>
      <c r="BH573" s="95" t="s">
        <v>227</v>
      </c>
      <c r="BI573" s="91">
        <f t="shared" si="206"/>
        <v>1.192</v>
      </c>
      <c r="BJ573" s="91"/>
      <c r="BK573" s="101">
        <f>ROUND(L573+S573+Z573+AG573+AN573+AU573+BB573+BI573,0)</f>
        <v>7</v>
      </c>
      <c r="BL573" s="91"/>
    </row>
    <row r="574" customHeight="1" spans="1:64">
      <c r="A574" s="92">
        <v>999870</v>
      </c>
      <c r="B574" s="93" t="s">
        <v>983</v>
      </c>
      <c r="C574" s="92">
        <v>111064</v>
      </c>
      <c r="D574" s="93" t="s">
        <v>683</v>
      </c>
      <c r="E574" s="91"/>
      <c r="F574" s="91"/>
      <c r="G574" s="91"/>
      <c r="H574" s="91">
        <v>2</v>
      </c>
      <c r="I574" s="91">
        <v>48</v>
      </c>
      <c r="J574" s="91">
        <f>H574-F574</f>
        <v>2</v>
      </c>
      <c r="K574" s="95" t="s">
        <v>227</v>
      </c>
      <c r="L574" s="91">
        <f t="shared" si="199"/>
        <v>1.92</v>
      </c>
      <c r="M574" s="91"/>
      <c r="N574" s="91"/>
      <c r="O574" s="91">
        <v>0</v>
      </c>
      <c r="P574" s="91">
        <v>0</v>
      </c>
      <c r="Q574" s="91">
        <f>O574-M574</f>
        <v>0</v>
      </c>
      <c r="R574" s="95" t="s">
        <v>227</v>
      </c>
      <c r="S574" s="91">
        <f t="shared" si="200"/>
        <v>0</v>
      </c>
      <c r="T574" s="91"/>
      <c r="U574" s="91"/>
      <c r="V574" s="91">
        <v>0</v>
      </c>
      <c r="W574" s="91">
        <v>0</v>
      </c>
      <c r="X574" s="91">
        <f>V574-T574</f>
        <v>0</v>
      </c>
      <c r="Y574" s="95" t="s">
        <v>227</v>
      </c>
      <c r="Z574" s="91">
        <f t="shared" si="201"/>
        <v>0</v>
      </c>
      <c r="AA574" s="91"/>
      <c r="AB574" s="91"/>
      <c r="AC574" s="91">
        <v>0</v>
      </c>
      <c r="AD574" s="91">
        <v>0</v>
      </c>
      <c r="AE574" s="91">
        <f>AC574-AA574</f>
        <v>0</v>
      </c>
      <c r="AF574" s="95" t="s">
        <v>227</v>
      </c>
      <c r="AG574" s="91">
        <f t="shared" si="202"/>
        <v>0</v>
      </c>
      <c r="AH574" s="91"/>
      <c r="AI574" s="91"/>
      <c r="AJ574" s="91">
        <v>0</v>
      </c>
      <c r="AK574" s="91">
        <v>0</v>
      </c>
      <c r="AL574" s="91">
        <f>AJ574-AH574</f>
        <v>0</v>
      </c>
      <c r="AM574" s="95" t="s">
        <v>227</v>
      </c>
      <c r="AN574" s="91">
        <f t="shared" si="203"/>
        <v>0</v>
      </c>
      <c r="AO574" s="91"/>
      <c r="AP574" s="91"/>
      <c r="AQ574" s="91">
        <v>0</v>
      </c>
      <c r="AR574" s="91">
        <v>0</v>
      </c>
      <c r="AS574" s="91">
        <f>AQ574-AO574</f>
        <v>0</v>
      </c>
      <c r="AT574" s="95" t="s">
        <v>227</v>
      </c>
      <c r="AU574" s="91">
        <f t="shared" si="204"/>
        <v>0</v>
      </c>
      <c r="AV574" s="91"/>
      <c r="AW574" s="91"/>
      <c r="AX574" s="91">
        <v>0</v>
      </c>
      <c r="AY574" s="91">
        <v>0</v>
      </c>
      <c r="AZ574" s="91">
        <f>AX574-AV574</f>
        <v>0</v>
      </c>
      <c r="BA574" s="95" t="s">
        <v>227</v>
      </c>
      <c r="BB574" s="91">
        <f t="shared" si="205"/>
        <v>0</v>
      </c>
      <c r="BC574" s="91"/>
      <c r="BD574" s="91"/>
      <c r="BE574" s="91">
        <v>0</v>
      </c>
      <c r="BF574" s="91">
        <v>0</v>
      </c>
      <c r="BG574" s="91">
        <f>BE574-BC574</f>
        <v>0</v>
      </c>
      <c r="BH574" s="95" t="s">
        <v>227</v>
      </c>
      <c r="BI574" s="91">
        <f t="shared" si="206"/>
        <v>0</v>
      </c>
      <c r="BJ574" s="91"/>
      <c r="BK574" s="101">
        <f>ROUND(L574+S574+Z574+AG574+AN574+AU574+BB574+BI574,0)</f>
        <v>2</v>
      </c>
      <c r="BL574" s="91"/>
    </row>
    <row r="575" customHeight="1" spans="1:64">
      <c r="A575" s="92">
        <v>1000169</v>
      </c>
      <c r="B575" s="93" t="s">
        <v>984</v>
      </c>
      <c r="C575" s="92">
        <v>106066</v>
      </c>
      <c r="D575" s="93" t="s">
        <v>424</v>
      </c>
      <c r="E575" s="91"/>
      <c r="F575" s="91"/>
      <c r="G575" s="91"/>
      <c r="H575" s="91">
        <v>0</v>
      </c>
      <c r="I575" s="91">
        <v>0</v>
      </c>
      <c r="J575" s="91">
        <f>H575-F575</f>
        <v>0</v>
      </c>
      <c r="K575" s="95" t="s">
        <v>227</v>
      </c>
      <c r="L575" s="91">
        <f t="shared" si="199"/>
        <v>0</v>
      </c>
      <c r="M575" s="91"/>
      <c r="N575" s="91"/>
      <c r="O575" s="91">
        <v>0</v>
      </c>
      <c r="P575" s="91">
        <v>0</v>
      </c>
      <c r="Q575" s="91">
        <f>O575-M575</f>
        <v>0</v>
      </c>
      <c r="R575" s="95" t="s">
        <v>227</v>
      </c>
      <c r="S575" s="91">
        <f t="shared" si="200"/>
        <v>0</v>
      </c>
      <c r="T575" s="91"/>
      <c r="U575" s="91"/>
      <c r="V575" s="91">
        <v>1</v>
      </c>
      <c r="W575" s="91">
        <v>25</v>
      </c>
      <c r="X575" s="91">
        <f>V575-T575</f>
        <v>1</v>
      </c>
      <c r="Y575" s="95" t="s">
        <v>227</v>
      </c>
      <c r="Z575" s="91">
        <f t="shared" si="201"/>
        <v>1</v>
      </c>
      <c r="AA575" s="91"/>
      <c r="AB575" s="91"/>
      <c r="AC575" s="91">
        <v>0</v>
      </c>
      <c r="AD575" s="91">
        <v>0</v>
      </c>
      <c r="AE575" s="91">
        <f>AC575-AA575</f>
        <v>0</v>
      </c>
      <c r="AF575" s="95" t="s">
        <v>227</v>
      </c>
      <c r="AG575" s="91">
        <f t="shared" si="202"/>
        <v>0</v>
      </c>
      <c r="AH575" s="91"/>
      <c r="AI575" s="91"/>
      <c r="AJ575" s="91">
        <v>0</v>
      </c>
      <c r="AK575" s="91">
        <v>0</v>
      </c>
      <c r="AL575" s="91">
        <f>AJ575-AH575</f>
        <v>0</v>
      </c>
      <c r="AM575" s="95" t="s">
        <v>227</v>
      </c>
      <c r="AN575" s="91">
        <f t="shared" si="203"/>
        <v>0</v>
      </c>
      <c r="AO575" s="91"/>
      <c r="AP575" s="91"/>
      <c r="AQ575" s="91">
        <v>0</v>
      </c>
      <c r="AR575" s="91">
        <v>0</v>
      </c>
      <c r="AS575" s="91">
        <f>AQ575-AO575</f>
        <v>0</v>
      </c>
      <c r="AT575" s="95" t="s">
        <v>227</v>
      </c>
      <c r="AU575" s="91">
        <f t="shared" si="204"/>
        <v>0</v>
      </c>
      <c r="AV575" s="91"/>
      <c r="AW575" s="91"/>
      <c r="AX575" s="91">
        <v>0</v>
      </c>
      <c r="AY575" s="91">
        <v>0</v>
      </c>
      <c r="AZ575" s="91">
        <f>AX575-AV575</f>
        <v>0</v>
      </c>
      <c r="BA575" s="95" t="s">
        <v>227</v>
      </c>
      <c r="BB575" s="91">
        <f t="shared" si="205"/>
        <v>0</v>
      </c>
      <c r="BC575" s="91"/>
      <c r="BD575" s="91"/>
      <c r="BE575" s="91">
        <v>2</v>
      </c>
      <c r="BF575" s="91">
        <v>65</v>
      </c>
      <c r="BG575" s="91">
        <f>BE575-BC575</f>
        <v>2</v>
      </c>
      <c r="BH575" s="95" t="s">
        <v>227</v>
      </c>
      <c r="BI575" s="91">
        <f t="shared" si="206"/>
        <v>2.6</v>
      </c>
      <c r="BJ575" s="91"/>
      <c r="BK575" s="101">
        <f>ROUND(L575+S575+Z575+AG575+AN575+AU575+BB575+BI575,0)</f>
        <v>4</v>
      </c>
      <c r="BL575" s="91"/>
    </row>
    <row r="576" customHeight="1" spans="1:64">
      <c r="A576" s="92">
        <v>1000429</v>
      </c>
      <c r="B576" s="93" t="s">
        <v>985</v>
      </c>
      <c r="C576" s="92">
        <v>742</v>
      </c>
      <c r="D576" s="93" t="s">
        <v>761</v>
      </c>
      <c r="E576" s="91"/>
      <c r="F576" s="91"/>
      <c r="G576" s="91"/>
      <c r="H576" s="91">
        <v>0</v>
      </c>
      <c r="I576" s="91">
        <v>0</v>
      </c>
      <c r="J576" s="91">
        <f>H576-F576</f>
        <v>0</v>
      </c>
      <c r="K576" s="95" t="s">
        <v>227</v>
      </c>
      <c r="L576" s="91">
        <f t="shared" si="199"/>
        <v>0</v>
      </c>
      <c r="M576" s="91"/>
      <c r="N576" s="91"/>
      <c r="O576" s="91">
        <v>1</v>
      </c>
      <c r="P576" s="91">
        <v>18</v>
      </c>
      <c r="Q576" s="91">
        <f>O576-M576</f>
        <v>1</v>
      </c>
      <c r="R576" s="95" t="s">
        <v>227</v>
      </c>
      <c r="S576" s="91">
        <f t="shared" si="200"/>
        <v>0.9</v>
      </c>
      <c r="T576" s="91"/>
      <c r="U576" s="91"/>
      <c r="V576" s="91">
        <v>375</v>
      </c>
      <c r="W576" s="91">
        <v>9374.88</v>
      </c>
      <c r="X576" s="91">
        <f>V576-T576</f>
        <v>375</v>
      </c>
      <c r="Y576" s="95" t="s">
        <v>227</v>
      </c>
      <c r="Z576" s="91">
        <f t="shared" si="201"/>
        <v>374.9952</v>
      </c>
      <c r="AA576" s="91"/>
      <c r="AB576" s="91"/>
      <c r="AC576" s="91">
        <v>0</v>
      </c>
      <c r="AD576" s="91">
        <v>0</v>
      </c>
      <c r="AE576" s="91">
        <f>AC576-AA576</f>
        <v>0</v>
      </c>
      <c r="AF576" s="95" t="s">
        <v>227</v>
      </c>
      <c r="AG576" s="91">
        <f t="shared" si="202"/>
        <v>0</v>
      </c>
      <c r="AH576" s="91"/>
      <c r="AI576" s="91"/>
      <c r="AJ576" s="91">
        <v>0</v>
      </c>
      <c r="AK576" s="91">
        <v>0</v>
      </c>
      <c r="AL576" s="91">
        <f>AJ576-AH576</f>
        <v>0</v>
      </c>
      <c r="AM576" s="95" t="s">
        <v>227</v>
      </c>
      <c r="AN576" s="91">
        <f t="shared" si="203"/>
        <v>0</v>
      </c>
      <c r="AO576" s="91"/>
      <c r="AP576" s="91"/>
      <c r="AQ576" s="91">
        <v>1</v>
      </c>
      <c r="AR576" s="91">
        <v>21</v>
      </c>
      <c r="AS576" s="91">
        <f>AQ576-AO576</f>
        <v>1</v>
      </c>
      <c r="AT576" s="95" t="s">
        <v>227</v>
      </c>
      <c r="AU576" s="91">
        <f t="shared" si="204"/>
        <v>1.05</v>
      </c>
      <c r="AV576" s="91"/>
      <c r="AW576" s="91"/>
      <c r="AX576" s="91">
        <v>0</v>
      </c>
      <c r="AY576" s="91">
        <v>0</v>
      </c>
      <c r="AZ576" s="91">
        <f>AX576-AV576</f>
        <v>0</v>
      </c>
      <c r="BA576" s="95" t="s">
        <v>227</v>
      </c>
      <c r="BB576" s="91">
        <f t="shared" si="205"/>
        <v>0</v>
      </c>
      <c r="BC576" s="91"/>
      <c r="BD576" s="91"/>
      <c r="BE576" s="91">
        <v>0</v>
      </c>
      <c r="BF576" s="91">
        <v>0</v>
      </c>
      <c r="BG576" s="91">
        <f>BE576-BC576</f>
        <v>0</v>
      </c>
      <c r="BH576" s="95" t="s">
        <v>227</v>
      </c>
      <c r="BI576" s="91">
        <f t="shared" si="206"/>
        <v>0</v>
      </c>
      <c r="BJ576" s="91"/>
      <c r="BK576" s="101">
        <f>ROUND(L576+S576+Z576+AG576+AN576+AU576+BB576+BI576,0)</f>
        <v>377</v>
      </c>
      <c r="BL576" s="91"/>
    </row>
    <row r="577" customHeight="1" spans="1:64">
      <c r="A577" s="92">
        <v>1000439</v>
      </c>
      <c r="B577" s="93" t="s">
        <v>986</v>
      </c>
      <c r="C577" s="92">
        <v>742</v>
      </c>
      <c r="D577" s="93" t="s">
        <v>761</v>
      </c>
      <c r="E577" s="91"/>
      <c r="F577" s="91"/>
      <c r="G577" s="91"/>
      <c r="H577" s="91">
        <v>0</v>
      </c>
      <c r="I577" s="91">
        <v>0</v>
      </c>
      <c r="J577" s="91">
        <f>H577-F577</f>
        <v>0</v>
      </c>
      <c r="K577" s="95" t="s">
        <v>227</v>
      </c>
      <c r="L577" s="91">
        <f t="shared" si="199"/>
        <v>0</v>
      </c>
      <c r="M577" s="91"/>
      <c r="N577" s="91"/>
      <c r="O577" s="91">
        <v>0</v>
      </c>
      <c r="P577" s="91">
        <v>0</v>
      </c>
      <c r="Q577" s="91">
        <f>O577-M577</f>
        <v>0</v>
      </c>
      <c r="R577" s="95" t="s">
        <v>227</v>
      </c>
      <c r="S577" s="91">
        <f t="shared" si="200"/>
        <v>0</v>
      </c>
      <c r="T577" s="91"/>
      <c r="U577" s="91"/>
      <c r="V577" s="91">
        <v>1</v>
      </c>
      <c r="W577" s="91">
        <v>25.6</v>
      </c>
      <c r="X577" s="91">
        <f>V577-T577</f>
        <v>1</v>
      </c>
      <c r="Y577" s="95" t="s">
        <v>227</v>
      </c>
      <c r="Z577" s="91">
        <f t="shared" si="201"/>
        <v>1.024</v>
      </c>
      <c r="AA577" s="91"/>
      <c r="AB577" s="91"/>
      <c r="AC577" s="91">
        <v>0</v>
      </c>
      <c r="AD577" s="91">
        <v>0</v>
      </c>
      <c r="AE577" s="91">
        <f>AC577-AA577</f>
        <v>0</v>
      </c>
      <c r="AF577" s="95" t="s">
        <v>227</v>
      </c>
      <c r="AG577" s="91">
        <f t="shared" si="202"/>
        <v>0</v>
      </c>
      <c r="AH577" s="91"/>
      <c r="AI577" s="91"/>
      <c r="AJ577" s="91">
        <v>0</v>
      </c>
      <c r="AK577" s="91">
        <v>0</v>
      </c>
      <c r="AL577" s="91">
        <f>AJ577-AH577</f>
        <v>0</v>
      </c>
      <c r="AM577" s="95" t="s">
        <v>227</v>
      </c>
      <c r="AN577" s="91">
        <f t="shared" si="203"/>
        <v>0</v>
      </c>
      <c r="AO577" s="91"/>
      <c r="AP577" s="91"/>
      <c r="AQ577" s="91">
        <v>0</v>
      </c>
      <c r="AR577" s="91">
        <v>0</v>
      </c>
      <c r="AS577" s="91">
        <f>AQ577-AO577</f>
        <v>0</v>
      </c>
      <c r="AT577" s="95" t="s">
        <v>227</v>
      </c>
      <c r="AU577" s="91">
        <f t="shared" si="204"/>
        <v>0</v>
      </c>
      <c r="AV577" s="91"/>
      <c r="AW577" s="91"/>
      <c r="AX577" s="91">
        <v>0</v>
      </c>
      <c r="AY577" s="91">
        <v>0</v>
      </c>
      <c r="AZ577" s="91">
        <f>AX577-AV577</f>
        <v>0</v>
      </c>
      <c r="BA577" s="95" t="s">
        <v>227</v>
      </c>
      <c r="BB577" s="91">
        <f t="shared" si="205"/>
        <v>0</v>
      </c>
      <c r="BC577" s="91"/>
      <c r="BD577" s="91"/>
      <c r="BE577" s="91">
        <v>0</v>
      </c>
      <c r="BF577" s="91">
        <v>0</v>
      </c>
      <c r="BG577" s="91">
        <f>BE577-BC577</f>
        <v>0</v>
      </c>
      <c r="BH577" s="95" t="s">
        <v>227</v>
      </c>
      <c r="BI577" s="91">
        <f t="shared" si="206"/>
        <v>0</v>
      </c>
      <c r="BJ577" s="91"/>
      <c r="BK577" s="101">
        <f>ROUND(L577+S577+Z577+AG577+AN577+AU577+BB577+BI577,0)</f>
        <v>1</v>
      </c>
      <c r="BL577" s="91"/>
    </row>
    <row r="578" customHeight="1" spans="1:64">
      <c r="A578" s="92">
        <v>1000440</v>
      </c>
      <c r="B578" s="93" t="s">
        <v>987</v>
      </c>
      <c r="C578" s="92">
        <v>742</v>
      </c>
      <c r="D578" s="93" t="s">
        <v>761</v>
      </c>
      <c r="E578" s="91"/>
      <c r="F578" s="91"/>
      <c r="G578" s="91"/>
      <c r="H578" s="91">
        <v>3</v>
      </c>
      <c r="I578" s="91">
        <v>101.8</v>
      </c>
      <c r="J578" s="91">
        <f>H578-F578</f>
        <v>3</v>
      </c>
      <c r="K578" s="95" t="s">
        <v>227</v>
      </c>
      <c r="L578" s="91">
        <f t="shared" si="199"/>
        <v>4.072</v>
      </c>
      <c r="M578" s="91"/>
      <c r="N578" s="91"/>
      <c r="O578" s="91">
        <v>0</v>
      </c>
      <c r="P578" s="91">
        <v>0</v>
      </c>
      <c r="Q578" s="91">
        <f>O578-M578</f>
        <v>0</v>
      </c>
      <c r="R578" s="95" t="s">
        <v>227</v>
      </c>
      <c r="S578" s="91">
        <f t="shared" si="200"/>
        <v>0</v>
      </c>
      <c r="T578" s="91"/>
      <c r="U578" s="91"/>
      <c r="V578" s="91">
        <v>0</v>
      </c>
      <c r="W578" s="91">
        <v>0</v>
      </c>
      <c r="X578" s="91">
        <f>V578-T578</f>
        <v>0</v>
      </c>
      <c r="Y578" s="95" t="s">
        <v>227</v>
      </c>
      <c r="Z578" s="91">
        <f t="shared" si="201"/>
        <v>0</v>
      </c>
      <c r="AA578" s="91"/>
      <c r="AB578" s="91"/>
      <c r="AC578" s="91">
        <v>0</v>
      </c>
      <c r="AD578" s="91">
        <v>0</v>
      </c>
      <c r="AE578" s="91">
        <f>AC578-AA578</f>
        <v>0</v>
      </c>
      <c r="AF578" s="95" t="s">
        <v>227</v>
      </c>
      <c r="AG578" s="91">
        <f t="shared" si="202"/>
        <v>0</v>
      </c>
      <c r="AH578" s="91"/>
      <c r="AI578" s="91"/>
      <c r="AJ578" s="91">
        <v>0</v>
      </c>
      <c r="AK578" s="91">
        <v>0</v>
      </c>
      <c r="AL578" s="91">
        <f>AJ578-AH578</f>
        <v>0</v>
      </c>
      <c r="AM578" s="95" t="s">
        <v>227</v>
      </c>
      <c r="AN578" s="91">
        <f t="shared" si="203"/>
        <v>0</v>
      </c>
      <c r="AO578" s="91"/>
      <c r="AP578" s="91"/>
      <c r="AQ578" s="91">
        <v>0</v>
      </c>
      <c r="AR578" s="91">
        <v>0</v>
      </c>
      <c r="AS578" s="91">
        <f>AQ578-AO578</f>
        <v>0</v>
      </c>
      <c r="AT578" s="95" t="s">
        <v>227</v>
      </c>
      <c r="AU578" s="91">
        <f t="shared" si="204"/>
        <v>0</v>
      </c>
      <c r="AV578" s="91"/>
      <c r="AW578" s="91"/>
      <c r="AX578" s="91">
        <v>0</v>
      </c>
      <c r="AY578" s="91">
        <v>0</v>
      </c>
      <c r="AZ578" s="91">
        <f>AX578-AV578</f>
        <v>0</v>
      </c>
      <c r="BA578" s="95" t="s">
        <v>227</v>
      </c>
      <c r="BB578" s="91">
        <f t="shared" si="205"/>
        <v>0</v>
      </c>
      <c r="BC578" s="91"/>
      <c r="BD578" s="91"/>
      <c r="BE578" s="91">
        <v>0</v>
      </c>
      <c r="BF578" s="91">
        <v>0</v>
      </c>
      <c r="BG578" s="91">
        <f>BE578-BC578</f>
        <v>0</v>
      </c>
      <c r="BH578" s="95" t="s">
        <v>227</v>
      </c>
      <c r="BI578" s="91">
        <f t="shared" si="206"/>
        <v>0</v>
      </c>
      <c r="BJ578" s="91"/>
      <c r="BK578" s="101">
        <f>ROUND(L578+S578+Z578+AG578+AN578+AU578+BB578+BI578,0)</f>
        <v>4</v>
      </c>
      <c r="BL578" s="91"/>
    </row>
    <row r="579" customHeight="1" spans="1:64">
      <c r="A579" s="92">
        <v>1000449</v>
      </c>
      <c r="B579" s="93" t="s">
        <v>988</v>
      </c>
      <c r="C579" s="92">
        <v>742</v>
      </c>
      <c r="D579" s="93" t="s">
        <v>761</v>
      </c>
      <c r="E579" s="91"/>
      <c r="F579" s="91"/>
      <c r="G579" s="91"/>
      <c r="H579" s="91">
        <v>1</v>
      </c>
      <c r="I579" s="91">
        <v>28</v>
      </c>
      <c r="J579" s="91">
        <f>H579-F579</f>
        <v>1</v>
      </c>
      <c r="K579" s="95" t="s">
        <v>227</v>
      </c>
      <c r="L579" s="91">
        <f t="shared" si="199"/>
        <v>1.12</v>
      </c>
      <c r="M579" s="91"/>
      <c r="N579" s="91"/>
      <c r="O579" s="91">
        <v>1</v>
      </c>
      <c r="P579" s="91">
        <v>24</v>
      </c>
      <c r="Q579" s="91">
        <f>O579-M579</f>
        <v>1</v>
      </c>
      <c r="R579" s="95" t="s">
        <v>227</v>
      </c>
      <c r="S579" s="91">
        <f t="shared" si="200"/>
        <v>1.2</v>
      </c>
      <c r="T579" s="91"/>
      <c r="U579" s="91"/>
      <c r="V579" s="91">
        <v>0</v>
      </c>
      <c r="W579" s="91">
        <v>0</v>
      </c>
      <c r="X579" s="91">
        <f>V579-T579</f>
        <v>0</v>
      </c>
      <c r="Y579" s="95" t="s">
        <v>227</v>
      </c>
      <c r="Z579" s="91">
        <f t="shared" si="201"/>
        <v>0</v>
      </c>
      <c r="AA579" s="91"/>
      <c r="AB579" s="91"/>
      <c r="AC579" s="91">
        <v>0</v>
      </c>
      <c r="AD579" s="91">
        <v>0</v>
      </c>
      <c r="AE579" s="91">
        <f>AC579-AA579</f>
        <v>0</v>
      </c>
      <c r="AF579" s="95" t="s">
        <v>227</v>
      </c>
      <c r="AG579" s="91">
        <f t="shared" si="202"/>
        <v>0</v>
      </c>
      <c r="AH579" s="91"/>
      <c r="AI579" s="91"/>
      <c r="AJ579" s="91">
        <v>0</v>
      </c>
      <c r="AK579" s="91">
        <v>0</v>
      </c>
      <c r="AL579" s="91">
        <f>AJ579-AH579</f>
        <v>0</v>
      </c>
      <c r="AM579" s="95" t="s">
        <v>227</v>
      </c>
      <c r="AN579" s="91">
        <f t="shared" si="203"/>
        <v>0</v>
      </c>
      <c r="AO579" s="91"/>
      <c r="AP579" s="91"/>
      <c r="AQ579" s="91">
        <v>0</v>
      </c>
      <c r="AR579" s="91">
        <v>0</v>
      </c>
      <c r="AS579" s="91">
        <f>AQ579-AO579</f>
        <v>0</v>
      </c>
      <c r="AT579" s="95" t="s">
        <v>227</v>
      </c>
      <c r="AU579" s="91">
        <f t="shared" si="204"/>
        <v>0</v>
      </c>
      <c r="AV579" s="91"/>
      <c r="AW579" s="91"/>
      <c r="AX579" s="91">
        <v>0</v>
      </c>
      <c r="AY579" s="91">
        <v>0</v>
      </c>
      <c r="AZ579" s="91">
        <f>AX579-AV579</f>
        <v>0</v>
      </c>
      <c r="BA579" s="95" t="s">
        <v>227</v>
      </c>
      <c r="BB579" s="91">
        <f t="shared" si="205"/>
        <v>0</v>
      </c>
      <c r="BC579" s="91"/>
      <c r="BD579" s="91"/>
      <c r="BE579" s="91">
        <v>0</v>
      </c>
      <c r="BF579" s="91">
        <v>0</v>
      </c>
      <c r="BG579" s="91">
        <f>BE579-BC579</f>
        <v>0</v>
      </c>
      <c r="BH579" s="95" t="s">
        <v>227</v>
      </c>
      <c r="BI579" s="91">
        <f t="shared" si="206"/>
        <v>0</v>
      </c>
      <c r="BJ579" s="91"/>
      <c r="BK579" s="101">
        <f>ROUND(L579+S579+Z579+AG579+AN579+AU579+BB579+BI579,0)</f>
        <v>2</v>
      </c>
      <c r="BL579" s="91"/>
    </row>
    <row r="580" customHeight="1" spans="1:64">
      <c r="A580" s="92">
        <v>1000450</v>
      </c>
      <c r="B580" s="93" t="s">
        <v>989</v>
      </c>
      <c r="C580" s="92">
        <v>742</v>
      </c>
      <c r="D580" s="93" t="s">
        <v>761</v>
      </c>
      <c r="E580" s="91"/>
      <c r="F580" s="91"/>
      <c r="G580" s="91"/>
      <c r="H580" s="91">
        <v>3</v>
      </c>
      <c r="I580" s="91">
        <v>58.06</v>
      </c>
      <c r="J580" s="91">
        <f>H580-F580</f>
        <v>3</v>
      </c>
      <c r="K580" s="95" t="s">
        <v>227</v>
      </c>
      <c r="L580" s="91">
        <f t="shared" si="199"/>
        <v>2.3224</v>
      </c>
      <c r="M580" s="91"/>
      <c r="N580" s="91"/>
      <c r="O580" s="91">
        <v>0</v>
      </c>
      <c r="P580" s="91">
        <v>0</v>
      </c>
      <c r="Q580" s="91">
        <f>O580-M580</f>
        <v>0</v>
      </c>
      <c r="R580" s="95" t="s">
        <v>227</v>
      </c>
      <c r="S580" s="91">
        <f t="shared" si="200"/>
        <v>0</v>
      </c>
      <c r="T580" s="91"/>
      <c r="U580" s="91"/>
      <c r="V580" s="91">
        <v>0</v>
      </c>
      <c r="W580" s="91">
        <v>0</v>
      </c>
      <c r="X580" s="91">
        <f>V580-T580</f>
        <v>0</v>
      </c>
      <c r="Y580" s="95" t="s">
        <v>227</v>
      </c>
      <c r="Z580" s="91">
        <f t="shared" si="201"/>
        <v>0</v>
      </c>
      <c r="AA580" s="91"/>
      <c r="AB580" s="91"/>
      <c r="AC580" s="91">
        <v>0</v>
      </c>
      <c r="AD580" s="91">
        <v>0</v>
      </c>
      <c r="AE580" s="91">
        <f>AC580-AA580</f>
        <v>0</v>
      </c>
      <c r="AF580" s="95" t="s">
        <v>227</v>
      </c>
      <c r="AG580" s="91">
        <f t="shared" si="202"/>
        <v>0</v>
      </c>
      <c r="AH580" s="91"/>
      <c r="AI580" s="91"/>
      <c r="AJ580" s="91">
        <v>0</v>
      </c>
      <c r="AK580" s="91">
        <v>0</v>
      </c>
      <c r="AL580" s="91">
        <f>AJ580-AH580</f>
        <v>0</v>
      </c>
      <c r="AM580" s="95" t="s">
        <v>227</v>
      </c>
      <c r="AN580" s="91">
        <f t="shared" si="203"/>
        <v>0</v>
      </c>
      <c r="AO580" s="91"/>
      <c r="AP580" s="91"/>
      <c r="AQ580" s="91">
        <v>0</v>
      </c>
      <c r="AR580" s="91">
        <v>0</v>
      </c>
      <c r="AS580" s="91">
        <f>AQ580-AO580</f>
        <v>0</v>
      </c>
      <c r="AT580" s="95" t="s">
        <v>227</v>
      </c>
      <c r="AU580" s="91">
        <f t="shared" si="204"/>
        <v>0</v>
      </c>
      <c r="AV580" s="91"/>
      <c r="AW580" s="91"/>
      <c r="AX580" s="91">
        <v>0</v>
      </c>
      <c r="AY580" s="91">
        <v>0</v>
      </c>
      <c r="AZ580" s="91">
        <f>AX580-AV580</f>
        <v>0</v>
      </c>
      <c r="BA580" s="95" t="s">
        <v>227</v>
      </c>
      <c r="BB580" s="91">
        <f t="shared" si="205"/>
        <v>0</v>
      </c>
      <c r="BC580" s="91"/>
      <c r="BD580" s="91"/>
      <c r="BE580" s="91">
        <v>0</v>
      </c>
      <c r="BF580" s="91">
        <v>0</v>
      </c>
      <c r="BG580" s="91">
        <f>BE580-BC580</f>
        <v>0</v>
      </c>
      <c r="BH580" s="95" t="s">
        <v>227</v>
      </c>
      <c r="BI580" s="91">
        <f t="shared" si="206"/>
        <v>0</v>
      </c>
      <c r="BJ580" s="91"/>
      <c r="BK580" s="101">
        <f>ROUND(L580+S580+Z580+AG580+AN580+AU580+BB580+BI580,0)</f>
        <v>2</v>
      </c>
      <c r="BL580" s="91"/>
    </row>
    <row r="581" customHeight="1" spans="1:64">
      <c r="A581" s="92">
        <v>1000453</v>
      </c>
      <c r="B581" s="93" t="s">
        <v>990</v>
      </c>
      <c r="C581" s="92">
        <v>742</v>
      </c>
      <c r="D581" s="93" t="s">
        <v>761</v>
      </c>
      <c r="E581" s="91"/>
      <c r="F581" s="91"/>
      <c r="G581" s="91"/>
      <c r="H581" s="91">
        <v>4</v>
      </c>
      <c r="I581" s="91">
        <v>144</v>
      </c>
      <c r="J581" s="91">
        <f>H581-F581</f>
        <v>4</v>
      </c>
      <c r="K581" s="95" t="s">
        <v>227</v>
      </c>
      <c r="L581" s="91">
        <f t="shared" si="199"/>
        <v>5.76</v>
      </c>
      <c r="M581" s="91"/>
      <c r="N581" s="91"/>
      <c r="O581" s="91">
        <v>1</v>
      </c>
      <c r="P581" s="91">
        <v>31.5</v>
      </c>
      <c r="Q581" s="91">
        <f>O581-M581</f>
        <v>1</v>
      </c>
      <c r="R581" s="95" t="s">
        <v>227</v>
      </c>
      <c r="S581" s="91">
        <f t="shared" si="200"/>
        <v>1.575</v>
      </c>
      <c r="T581" s="91"/>
      <c r="U581" s="91"/>
      <c r="V581" s="91">
        <v>2</v>
      </c>
      <c r="W581" s="91">
        <v>50</v>
      </c>
      <c r="X581" s="91">
        <f>V581-T581</f>
        <v>2</v>
      </c>
      <c r="Y581" s="95" t="s">
        <v>227</v>
      </c>
      <c r="Z581" s="91">
        <f t="shared" si="201"/>
        <v>2</v>
      </c>
      <c r="AA581" s="91"/>
      <c r="AB581" s="91"/>
      <c r="AC581" s="91">
        <v>0</v>
      </c>
      <c r="AD581" s="91">
        <v>0</v>
      </c>
      <c r="AE581" s="91">
        <f>AC581-AA581</f>
        <v>0</v>
      </c>
      <c r="AF581" s="95" t="s">
        <v>227</v>
      </c>
      <c r="AG581" s="91">
        <f t="shared" si="202"/>
        <v>0</v>
      </c>
      <c r="AH581" s="91"/>
      <c r="AI581" s="91"/>
      <c r="AJ581" s="91">
        <v>0</v>
      </c>
      <c r="AK581" s="91">
        <v>0</v>
      </c>
      <c r="AL581" s="91">
        <f>AJ581-AH581</f>
        <v>0</v>
      </c>
      <c r="AM581" s="95" t="s">
        <v>227</v>
      </c>
      <c r="AN581" s="91">
        <f t="shared" si="203"/>
        <v>0</v>
      </c>
      <c r="AO581" s="91"/>
      <c r="AP581" s="91"/>
      <c r="AQ581" s="91">
        <v>0</v>
      </c>
      <c r="AR581" s="91">
        <v>0</v>
      </c>
      <c r="AS581" s="91">
        <f>AQ581-AO581</f>
        <v>0</v>
      </c>
      <c r="AT581" s="95" t="s">
        <v>227</v>
      </c>
      <c r="AU581" s="91">
        <f t="shared" si="204"/>
        <v>0</v>
      </c>
      <c r="AV581" s="91"/>
      <c r="AW581" s="91"/>
      <c r="AX581" s="91">
        <v>0</v>
      </c>
      <c r="AY581" s="91">
        <v>0</v>
      </c>
      <c r="AZ581" s="91">
        <f>AX581-AV581</f>
        <v>0</v>
      </c>
      <c r="BA581" s="95" t="s">
        <v>227</v>
      </c>
      <c r="BB581" s="91">
        <f t="shared" si="205"/>
        <v>0</v>
      </c>
      <c r="BC581" s="91"/>
      <c r="BD581" s="91"/>
      <c r="BE581" s="91">
        <v>4</v>
      </c>
      <c r="BF581" s="91">
        <v>113.6</v>
      </c>
      <c r="BG581" s="91">
        <f>BE581-BC581</f>
        <v>4</v>
      </c>
      <c r="BH581" s="95" t="s">
        <v>227</v>
      </c>
      <c r="BI581" s="91">
        <f t="shared" si="206"/>
        <v>4.544</v>
      </c>
      <c r="BJ581" s="91"/>
      <c r="BK581" s="101">
        <f>ROUND(L581+S581+Z581+AG581+AN581+AU581+BB581+BI581,0)</f>
        <v>14</v>
      </c>
      <c r="BL581" s="91"/>
    </row>
    <row r="582" customHeight="1" spans="1:64">
      <c r="A582" s="92">
        <v>1000454</v>
      </c>
      <c r="B582" s="93" t="s">
        <v>991</v>
      </c>
      <c r="C582" s="92">
        <v>742</v>
      </c>
      <c r="D582" s="93" t="s">
        <v>761</v>
      </c>
      <c r="E582" s="91"/>
      <c r="F582" s="91"/>
      <c r="G582" s="91"/>
      <c r="H582" s="91">
        <v>0</v>
      </c>
      <c r="I582" s="91">
        <v>0</v>
      </c>
      <c r="J582" s="91">
        <f>H582-F582</f>
        <v>0</v>
      </c>
      <c r="K582" s="95" t="s">
        <v>227</v>
      </c>
      <c r="L582" s="91">
        <f t="shared" si="199"/>
        <v>0</v>
      </c>
      <c r="M582" s="91"/>
      <c r="N582" s="91"/>
      <c r="O582" s="91">
        <v>1</v>
      </c>
      <c r="P582" s="91">
        <v>48</v>
      </c>
      <c r="Q582" s="91">
        <f>O582-M582</f>
        <v>1</v>
      </c>
      <c r="R582" s="95" t="s">
        <v>227</v>
      </c>
      <c r="S582" s="91">
        <f t="shared" si="200"/>
        <v>2.4</v>
      </c>
      <c r="T582" s="91"/>
      <c r="U582" s="91"/>
      <c r="V582" s="91">
        <v>0</v>
      </c>
      <c r="W582" s="91">
        <v>0</v>
      </c>
      <c r="X582" s="91">
        <f>V582-T582</f>
        <v>0</v>
      </c>
      <c r="Y582" s="95" t="s">
        <v>227</v>
      </c>
      <c r="Z582" s="91">
        <f t="shared" si="201"/>
        <v>0</v>
      </c>
      <c r="AA582" s="91"/>
      <c r="AB582" s="91"/>
      <c r="AC582" s="91">
        <v>0</v>
      </c>
      <c r="AD582" s="91">
        <v>0</v>
      </c>
      <c r="AE582" s="91">
        <f>AC582-AA582</f>
        <v>0</v>
      </c>
      <c r="AF582" s="95" t="s">
        <v>227</v>
      </c>
      <c r="AG582" s="91">
        <f t="shared" si="202"/>
        <v>0</v>
      </c>
      <c r="AH582" s="91"/>
      <c r="AI582" s="91"/>
      <c r="AJ582" s="91">
        <v>0</v>
      </c>
      <c r="AK582" s="91">
        <v>0</v>
      </c>
      <c r="AL582" s="91">
        <f>AJ582-AH582</f>
        <v>0</v>
      </c>
      <c r="AM582" s="95" t="s">
        <v>227</v>
      </c>
      <c r="AN582" s="91">
        <f t="shared" si="203"/>
        <v>0</v>
      </c>
      <c r="AO582" s="91"/>
      <c r="AP582" s="91"/>
      <c r="AQ582" s="91">
        <v>0</v>
      </c>
      <c r="AR582" s="91">
        <v>0</v>
      </c>
      <c r="AS582" s="91">
        <f>AQ582-AO582</f>
        <v>0</v>
      </c>
      <c r="AT582" s="95" t="s">
        <v>227</v>
      </c>
      <c r="AU582" s="91">
        <f t="shared" si="204"/>
        <v>0</v>
      </c>
      <c r="AV582" s="91"/>
      <c r="AW582" s="91"/>
      <c r="AX582" s="91">
        <v>0</v>
      </c>
      <c r="AY582" s="91">
        <v>0</v>
      </c>
      <c r="AZ582" s="91">
        <f>AX582-AV582</f>
        <v>0</v>
      </c>
      <c r="BA582" s="95" t="s">
        <v>227</v>
      </c>
      <c r="BB582" s="91">
        <f t="shared" si="205"/>
        <v>0</v>
      </c>
      <c r="BC582" s="91"/>
      <c r="BD582" s="91"/>
      <c r="BE582" s="91">
        <v>0</v>
      </c>
      <c r="BF582" s="91">
        <v>0</v>
      </c>
      <c r="BG582" s="91">
        <f>BE582-BC582</f>
        <v>0</v>
      </c>
      <c r="BH582" s="95" t="s">
        <v>227</v>
      </c>
      <c r="BI582" s="91">
        <f t="shared" si="206"/>
        <v>0</v>
      </c>
      <c r="BJ582" s="91"/>
      <c r="BK582" s="101">
        <f>ROUND(L582+S582+Z582+AG582+AN582+AU582+BB582+BI582,0)</f>
        <v>2</v>
      </c>
      <c r="BL582" s="91"/>
    </row>
    <row r="583" customHeight="1" spans="1:64">
      <c r="A583" s="92">
        <v>1000472</v>
      </c>
      <c r="B583" s="93" t="s">
        <v>992</v>
      </c>
      <c r="C583" s="92">
        <v>106066</v>
      </c>
      <c r="D583" s="93" t="s">
        <v>424</v>
      </c>
      <c r="E583" s="91"/>
      <c r="F583" s="91"/>
      <c r="G583" s="91"/>
      <c r="H583" s="91">
        <v>2</v>
      </c>
      <c r="I583" s="91">
        <v>50</v>
      </c>
      <c r="J583" s="91">
        <f>H583-F583</f>
        <v>2</v>
      </c>
      <c r="K583" s="95" t="s">
        <v>227</v>
      </c>
      <c r="L583" s="91">
        <f t="shared" si="199"/>
        <v>2</v>
      </c>
      <c r="M583" s="91"/>
      <c r="N583" s="91"/>
      <c r="O583" s="91">
        <v>2</v>
      </c>
      <c r="P583" s="91">
        <v>31</v>
      </c>
      <c r="Q583" s="91">
        <f>O583-M583</f>
        <v>2</v>
      </c>
      <c r="R583" s="95" t="s">
        <v>227</v>
      </c>
      <c r="S583" s="91">
        <f t="shared" si="200"/>
        <v>1.55</v>
      </c>
      <c r="T583" s="91"/>
      <c r="U583" s="91"/>
      <c r="V583" s="91">
        <v>0</v>
      </c>
      <c r="W583" s="91">
        <v>0</v>
      </c>
      <c r="X583" s="91">
        <f>V583-T583</f>
        <v>0</v>
      </c>
      <c r="Y583" s="95" t="s">
        <v>227</v>
      </c>
      <c r="Z583" s="91">
        <f t="shared" si="201"/>
        <v>0</v>
      </c>
      <c r="AA583" s="91"/>
      <c r="AB583" s="91"/>
      <c r="AC583" s="91">
        <v>0</v>
      </c>
      <c r="AD583" s="91">
        <v>0</v>
      </c>
      <c r="AE583" s="91">
        <f>AC583-AA583</f>
        <v>0</v>
      </c>
      <c r="AF583" s="95" t="s">
        <v>227</v>
      </c>
      <c r="AG583" s="91">
        <f t="shared" si="202"/>
        <v>0</v>
      </c>
      <c r="AH583" s="91"/>
      <c r="AI583" s="91"/>
      <c r="AJ583" s="91">
        <v>0</v>
      </c>
      <c r="AK583" s="91">
        <v>0</v>
      </c>
      <c r="AL583" s="91">
        <f>AJ583-AH583</f>
        <v>0</v>
      </c>
      <c r="AM583" s="95" t="s">
        <v>227</v>
      </c>
      <c r="AN583" s="91">
        <f t="shared" si="203"/>
        <v>0</v>
      </c>
      <c r="AO583" s="91"/>
      <c r="AP583" s="91"/>
      <c r="AQ583" s="91">
        <v>0</v>
      </c>
      <c r="AR583" s="91">
        <v>0</v>
      </c>
      <c r="AS583" s="91">
        <f>AQ583-AO583</f>
        <v>0</v>
      </c>
      <c r="AT583" s="95" t="s">
        <v>227</v>
      </c>
      <c r="AU583" s="91">
        <f t="shared" si="204"/>
        <v>0</v>
      </c>
      <c r="AV583" s="91"/>
      <c r="AW583" s="91"/>
      <c r="AX583" s="91">
        <v>0</v>
      </c>
      <c r="AY583" s="91">
        <v>0</v>
      </c>
      <c r="AZ583" s="91">
        <f>AX583-AV583</f>
        <v>0</v>
      </c>
      <c r="BA583" s="95" t="s">
        <v>227</v>
      </c>
      <c r="BB583" s="91">
        <f t="shared" si="205"/>
        <v>0</v>
      </c>
      <c r="BC583" s="91"/>
      <c r="BD583" s="91"/>
      <c r="BE583" s="91">
        <v>0</v>
      </c>
      <c r="BF583" s="91">
        <v>0</v>
      </c>
      <c r="BG583" s="91">
        <f>BE583-BC583</f>
        <v>0</v>
      </c>
      <c r="BH583" s="95" t="s">
        <v>227</v>
      </c>
      <c r="BI583" s="91">
        <f t="shared" si="206"/>
        <v>0</v>
      </c>
      <c r="BJ583" s="91"/>
      <c r="BK583" s="101">
        <f>ROUND(L583+S583+Z583+AG583+AN583+AU583+BB583+BI583,0)</f>
        <v>4</v>
      </c>
      <c r="BL583" s="91"/>
    </row>
    <row r="584" customHeight="1" spans="1:64">
      <c r="A584" s="91"/>
      <c r="B584" s="91"/>
      <c r="C584" s="91"/>
      <c r="D584" s="95" t="s">
        <v>181</v>
      </c>
      <c r="E584" s="91"/>
      <c r="F584" s="91">
        <f>SUM(F3:F583)</f>
        <v>18249.17</v>
      </c>
      <c r="G584" s="91">
        <f t="shared" ref="G584:AL584" si="207">SUM(G3:G583)</f>
        <v>21917.587</v>
      </c>
      <c r="H584" s="91">
        <f t="shared" si="207"/>
        <v>27234</v>
      </c>
      <c r="I584" s="91">
        <f t="shared" si="207"/>
        <v>698547.64</v>
      </c>
      <c r="J584" s="91">
        <f t="shared" si="207"/>
        <v>8984.83</v>
      </c>
      <c r="K584" s="91">
        <f t="shared" si="207"/>
        <v>0</v>
      </c>
      <c r="L584" s="91">
        <f t="shared" si="207"/>
        <v>39344.8737</v>
      </c>
      <c r="M584" s="91">
        <f t="shared" si="207"/>
        <v>14464.9</v>
      </c>
      <c r="N584" s="91">
        <f t="shared" si="207"/>
        <v>17344.85</v>
      </c>
      <c r="O584" s="91">
        <f t="shared" si="207"/>
        <v>16243.2</v>
      </c>
      <c r="P584" s="91">
        <f t="shared" si="207"/>
        <v>582018.17</v>
      </c>
      <c r="Q584" s="91">
        <f t="shared" si="207"/>
        <v>1778.3</v>
      </c>
      <c r="R584" s="91">
        <f t="shared" si="207"/>
        <v>0</v>
      </c>
      <c r="S584" s="91">
        <f t="shared" si="207"/>
        <v>36329.6659</v>
      </c>
      <c r="T584" s="91">
        <f t="shared" si="207"/>
        <v>20738.35</v>
      </c>
      <c r="U584" s="91">
        <f t="shared" si="207"/>
        <v>24801.85</v>
      </c>
      <c r="V584" s="91">
        <f t="shared" si="207"/>
        <v>18245.963</v>
      </c>
      <c r="W584" s="91">
        <f t="shared" si="207"/>
        <v>1464129.69</v>
      </c>
      <c r="X584" s="91">
        <f t="shared" si="207"/>
        <v>-2492.387</v>
      </c>
      <c r="Y584" s="91">
        <f t="shared" si="207"/>
        <v>0</v>
      </c>
      <c r="Z584" s="91">
        <f t="shared" si="207"/>
        <v>71574.4706</v>
      </c>
      <c r="AA584" s="91">
        <f t="shared" si="207"/>
        <v>5216</v>
      </c>
      <c r="AB584" s="91">
        <f t="shared" si="207"/>
        <v>6269.44</v>
      </c>
      <c r="AC584" s="91">
        <f t="shared" si="207"/>
        <v>3746</v>
      </c>
      <c r="AD584" s="91">
        <f t="shared" si="207"/>
        <v>127351.97</v>
      </c>
      <c r="AE584" s="91">
        <f t="shared" si="207"/>
        <v>-1470</v>
      </c>
      <c r="AF584" s="91">
        <f t="shared" si="207"/>
        <v>0</v>
      </c>
      <c r="AG584" s="91">
        <f t="shared" si="207"/>
        <v>8129.92979999999</v>
      </c>
      <c r="AH584" s="91">
        <f t="shared" si="207"/>
        <v>5127.13</v>
      </c>
      <c r="AI584" s="91">
        <f t="shared" si="207"/>
        <v>6124.99</v>
      </c>
      <c r="AJ584" s="91">
        <f t="shared" si="207"/>
        <v>2183</v>
      </c>
      <c r="AK584" s="91">
        <f t="shared" si="207"/>
        <v>46427.69</v>
      </c>
      <c r="AL584" s="91">
        <f t="shared" si="207"/>
        <v>-2944.13</v>
      </c>
      <c r="AM584" s="91">
        <f t="shared" ref="AM584:BL584" si="208">SUM(AM3:AM583)</f>
        <v>0</v>
      </c>
      <c r="AN584" s="91">
        <f t="shared" si="208"/>
        <v>2910.04819999999</v>
      </c>
      <c r="AO584" s="91">
        <f t="shared" si="208"/>
        <v>5874.81</v>
      </c>
      <c r="AP584" s="91">
        <f t="shared" si="208"/>
        <v>7054.71</v>
      </c>
      <c r="AQ584" s="91">
        <f t="shared" si="208"/>
        <v>5259</v>
      </c>
      <c r="AR584" s="91">
        <f t="shared" si="208"/>
        <v>91330.1700000001</v>
      </c>
      <c r="AS584" s="91">
        <f t="shared" si="208"/>
        <v>-615.81</v>
      </c>
      <c r="AT584" s="91">
        <f t="shared" si="208"/>
        <v>0</v>
      </c>
      <c r="AU584" s="91">
        <f t="shared" si="208"/>
        <v>6126.3456</v>
      </c>
      <c r="AV584" s="91">
        <f t="shared" si="208"/>
        <v>1948.5</v>
      </c>
      <c r="AW584" s="91">
        <f t="shared" si="208"/>
        <v>2319.3</v>
      </c>
      <c r="AX584" s="91">
        <f t="shared" si="208"/>
        <v>656</v>
      </c>
      <c r="AY584" s="91">
        <f t="shared" si="208"/>
        <v>31766.0800000001</v>
      </c>
      <c r="AZ584" s="91">
        <f t="shared" si="208"/>
        <v>-1292.5</v>
      </c>
      <c r="BA584" s="91">
        <f t="shared" si="208"/>
        <v>0</v>
      </c>
      <c r="BB584" s="91">
        <f t="shared" si="208"/>
        <v>1927.2545</v>
      </c>
      <c r="BC584" s="91">
        <f t="shared" si="208"/>
        <v>4350.35</v>
      </c>
      <c r="BD584" s="91">
        <f t="shared" si="208"/>
        <v>5123.54</v>
      </c>
      <c r="BE584" s="91">
        <f t="shared" si="208"/>
        <v>6456</v>
      </c>
      <c r="BF584" s="91">
        <f t="shared" si="208"/>
        <v>180876.9</v>
      </c>
      <c r="BG584" s="91">
        <f t="shared" si="208"/>
        <v>2105.65</v>
      </c>
      <c r="BH584" s="91">
        <f t="shared" si="208"/>
        <v>0</v>
      </c>
      <c r="BI584" s="91">
        <f t="shared" si="208"/>
        <v>10205.2757</v>
      </c>
      <c r="BJ584" s="91">
        <f t="shared" si="208"/>
        <v>-662.95</v>
      </c>
      <c r="BK584" s="91">
        <f t="shared" si="208"/>
        <v>176544</v>
      </c>
      <c r="BL584" s="91">
        <f t="shared" si="208"/>
        <v>-662.95</v>
      </c>
    </row>
  </sheetData>
  <mergeCells count="10">
    <mergeCell ref="A1:E1"/>
    <mergeCell ref="F1:L1"/>
    <mergeCell ref="M1:S1"/>
    <mergeCell ref="T1:Z1"/>
    <mergeCell ref="AA1:AG1"/>
    <mergeCell ref="AH1:AN1"/>
    <mergeCell ref="AO1:AU1"/>
    <mergeCell ref="AV1:BB1"/>
    <mergeCell ref="BC1:BJ1"/>
    <mergeCell ref="BK1:BL1"/>
  </mergeCells>
  <conditionalFormatting sqref="A3:A583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41"/>
  <sheetViews>
    <sheetView workbookViewId="0">
      <pane xSplit="6" ySplit="2" topLeftCell="M30" activePane="bottomRight" state="frozen"/>
      <selection/>
      <selection pane="topRight"/>
      <selection pane="bottomLeft"/>
      <selection pane="bottomRight" activeCell="P34" sqref="P34:P41"/>
    </sheetView>
  </sheetViews>
  <sheetFormatPr defaultColWidth="9" defaultRowHeight="24" customHeight="1"/>
  <cols>
    <col min="1" max="1" width="3.875" style="2" customWidth="1"/>
    <col min="2" max="3" width="9" style="2"/>
    <col min="4" max="4" width="3.75" style="2" customWidth="1"/>
    <col min="5" max="5" width="9" style="2" customWidth="1"/>
    <col min="6" max="6" width="18.625" style="102" customWidth="1"/>
    <col min="7" max="7" width="20.25" style="102" customWidth="1"/>
    <col min="8" max="8" width="22" style="102" customWidth="1"/>
    <col min="9" max="10" width="9" style="102" customWidth="1"/>
    <col min="11" max="11" width="9.625" style="102" customWidth="1"/>
    <col min="12" max="12" width="28.125" style="102" customWidth="1"/>
    <col min="13" max="13" width="28.875" style="102" customWidth="1"/>
    <col min="14" max="21" width="9" style="2"/>
    <col min="22" max="22" width="30.625" style="2" customWidth="1"/>
    <col min="23" max="28" width="9" style="2"/>
    <col min="29" max="16348" width="16.625" style="2"/>
    <col min="16349" max="16361" width="9" style="2"/>
    <col min="16362" max="16375" width="9" style="29"/>
    <col min="16376" max="16384" width="9" style="30"/>
  </cols>
  <sheetData>
    <row r="1" customHeight="1" spans="1:22">
      <c r="A1" s="103" t="s">
        <v>993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31"/>
      <c r="M1" s="132"/>
      <c r="N1" s="133" t="s">
        <v>994</v>
      </c>
      <c r="O1" s="133"/>
      <c r="P1" s="134" t="s">
        <v>995</v>
      </c>
      <c r="Q1" s="134"/>
      <c r="R1" s="134"/>
      <c r="S1" s="134" t="s">
        <v>996</v>
      </c>
      <c r="T1" s="149" t="s">
        <v>997</v>
      </c>
      <c r="U1" s="150" t="s">
        <v>19</v>
      </c>
      <c r="V1" s="151"/>
    </row>
    <row r="2" s="1" customFormat="1" customHeight="1" spans="1:16375">
      <c r="A2" s="105" t="s">
        <v>1</v>
      </c>
      <c r="B2" s="105" t="s">
        <v>1</v>
      </c>
      <c r="C2" s="105" t="s">
        <v>2</v>
      </c>
      <c r="D2" s="105"/>
      <c r="E2" s="105"/>
      <c r="F2" s="105" t="s">
        <v>3</v>
      </c>
      <c r="G2" s="105" t="s">
        <v>4</v>
      </c>
      <c r="H2" s="105" t="s">
        <v>5</v>
      </c>
      <c r="I2" s="105" t="s">
        <v>11</v>
      </c>
      <c r="J2" s="105" t="s">
        <v>12</v>
      </c>
      <c r="K2" s="105" t="s">
        <v>13</v>
      </c>
      <c r="L2" s="105" t="s">
        <v>998</v>
      </c>
      <c r="M2" s="135" t="s">
        <v>14</v>
      </c>
      <c r="N2" s="136" t="s">
        <v>221</v>
      </c>
      <c r="O2" s="136" t="s">
        <v>216</v>
      </c>
      <c r="P2" s="137" t="s">
        <v>221</v>
      </c>
      <c r="Q2" s="137" t="s">
        <v>216</v>
      </c>
      <c r="R2" s="137" t="s">
        <v>999</v>
      </c>
      <c r="S2" s="137" t="s">
        <v>212</v>
      </c>
      <c r="T2" s="152"/>
      <c r="U2" s="153"/>
      <c r="V2" s="154"/>
      <c r="XEH2" s="26"/>
      <c r="XEI2" s="26"/>
      <c r="XEJ2" s="26"/>
      <c r="XEK2" s="26"/>
      <c r="XEL2" s="26"/>
      <c r="XEM2" s="26"/>
      <c r="XEN2" s="26"/>
      <c r="XEO2" s="26"/>
      <c r="XEP2" s="26"/>
      <c r="XEQ2" s="26"/>
      <c r="XER2" s="26"/>
      <c r="XES2" s="26"/>
      <c r="XET2" s="26"/>
      <c r="XEU2" s="26"/>
    </row>
    <row r="3" s="2" customFormat="1" customHeight="1" spans="1:22">
      <c r="A3" s="106">
        <v>1</v>
      </c>
      <c r="B3" s="106" t="s">
        <v>20</v>
      </c>
      <c r="C3" s="107">
        <v>110795</v>
      </c>
      <c r="D3" s="106" t="s">
        <v>21</v>
      </c>
      <c r="E3" s="106" t="str">
        <f>C3&amp;D3</f>
        <v>110795,</v>
      </c>
      <c r="F3" s="108" t="s">
        <v>22</v>
      </c>
      <c r="G3" s="109" t="s">
        <v>23</v>
      </c>
      <c r="H3" s="108" t="s">
        <v>24</v>
      </c>
      <c r="I3" s="106">
        <v>16</v>
      </c>
      <c r="J3" s="106">
        <v>27.8</v>
      </c>
      <c r="K3" s="138">
        <f>(J3-I3)/J3</f>
        <v>0.424460431654676</v>
      </c>
      <c r="L3" s="138" t="s">
        <v>1000</v>
      </c>
      <c r="M3" s="138" t="s">
        <v>25</v>
      </c>
      <c r="N3" s="112">
        <v>18600</v>
      </c>
      <c r="O3" s="112">
        <v>22330</v>
      </c>
      <c r="P3" s="139">
        <v>0.05</v>
      </c>
      <c r="Q3" s="139">
        <v>0.06</v>
      </c>
      <c r="R3" s="139">
        <v>0.04</v>
      </c>
      <c r="S3" s="112" t="s">
        <v>52</v>
      </c>
      <c r="T3" s="155" t="s">
        <v>1001</v>
      </c>
      <c r="U3" s="155" t="s">
        <v>1002</v>
      </c>
      <c r="V3" s="151" t="e">
        <v>#N/A</v>
      </c>
    </row>
    <row r="4" s="2" customFormat="1" customHeight="1" spans="1:22">
      <c r="A4" s="106"/>
      <c r="B4" s="106"/>
      <c r="C4" s="110">
        <v>40935</v>
      </c>
      <c r="D4" s="106" t="s">
        <v>21</v>
      </c>
      <c r="E4" s="106" t="str">
        <f>C4&amp;D4</f>
        <v>40935,</v>
      </c>
      <c r="F4" s="108" t="s">
        <v>30</v>
      </c>
      <c r="G4" s="109" t="s">
        <v>31</v>
      </c>
      <c r="H4" s="108" t="s">
        <v>32</v>
      </c>
      <c r="I4" s="106">
        <v>12.5</v>
      </c>
      <c r="J4" s="106">
        <v>25</v>
      </c>
      <c r="K4" s="138">
        <f>(J4-I4)/J4</f>
        <v>0.5</v>
      </c>
      <c r="L4" s="138" t="s">
        <v>1003</v>
      </c>
      <c r="M4" s="138" t="s">
        <v>40</v>
      </c>
      <c r="N4" s="112"/>
      <c r="O4" s="112"/>
      <c r="P4" s="112"/>
      <c r="Q4" s="112"/>
      <c r="R4" s="112"/>
      <c r="S4" s="112"/>
      <c r="T4" s="156"/>
      <c r="U4" s="156"/>
      <c r="V4" s="151" t="e">
        <v>#N/A</v>
      </c>
    </row>
    <row r="5" s="2" customFormat="1" customHeight="1" spans="1:22">
      <c r="A5" s="106"/>
      <c r="B5" s="106"/>
      <c r="C5" s="106">
        <v>202044</v>
      </c>
      <c r="D5" s="106" t="s">
        <v>21</v>
      </c>
      <c r="E5" s="106" t="str">
        <f>C5&amp;D5</f>
        <v>202044,</v>
      </c>
      <c r="F5" s="106" t="s">
        <v>30</v>
      </c>
      <c r="G5" s="106" t="s">
        <v>38</v>
      </c>
      <c r="H5" s="106" t="s">
        <v>35</v>
      </c>
      <c r="I5" s="112">
        <v>15.2</v>
      </c>
      <c r="J5" s="112">
        <v>38</v>
      </c>
      <c r="K5" s="139">
        <v>0.6</v>
      </c>
      <c r="L5" s="138"/>
      <c r="M5" s="138" t="s">
        <v>40</v>
      </c>
      <c r="N5" s="112"/>
      <c r="O5" s="112"/>
      <c r="P5" s="112"/>
      <c r="Q5" s="112"/>
      <c r="R5" s="112"/>
      <c r="S5" s="112"/>
      <c r="T5" s="156"/>
      <c r="U5" s="156"/>
      <c r="V5" s="151" t="e">
        <v>#N/A</v>
      </c>
    </row>
    <row r="6" s="2" customFormat="1" customHeight="1" spans="1:22">
      <c r="A6" s="106"/>
      <c r="B6" s="106"/>
      <c r="C6" s="111">
        <v>141233</v>
      </c>
      <c r="D6" s="106" t="s">
        <v>21</v>
      </c>
      <c r="E6" s="106" t="str">
        <f>C6&amp;D6</f>
        <v>141233,</v>
      </c>
      <c r="F6" s="111" t="s">
        <v>41</v>
      </c>
      <c r="G6" s="111" t="s">
        <v>1004</v>
      </c>
      <c r="H6" s="111"/>
      <c r="I6" s="119"/>
      <c r="J6" s="119"/>
      <c r="K6" s="140"/>
      <c r="L6" s="141"/>
      <c r="M6" s="141"/>
      <c r="N6" s="112"/>
      <c r="O6" s="112"/>
      <c r="P6" s="112"/>
      <c r="Q6" s="112"/>
      <c r="R6" s="112"/>
      <c r="S6" s="112"/>
      <c r="T6" s="156"/>
      <c r="U6" s="156"/>
      <c r="V6" s="151" t="e">
        <v>#N/A</v>
      </c>
    </row>
    <row r="7" s="2" customFormat="1" customHeight="1" spans="1:22">
      <c r="A7" s="106"/>
      <c r="B7" s="106"/>
      <c r="C7" s="111">
        <v>137775</v>
      </c>
      <c r="D7" s="106" t="s">
        <v>21</v>
      </c>
      <c r="E7" s="106" t="str">
        <f>C7&amp;D7</f>
        <v>137775,</v>
      </c>
      <c r="F7" s="111" t="s">
        <v>41</v>
      </c>
      <c r="G7" s="111" t="s">
        <v>47</v>
      </c>
      <c r="H7" s="111"/>
      <c r="I7" s="119"/>
      <c r="J7" s="119"/>
      <c r="K7" s="140"/>
      <c r="L7" s="141"/>
      <c r="M7" s="141"/>
      <c r="N7" s="112"/>
      <c r="O7" s="112"/>
      <c r="P7" s="112"/>
      <c r="Q7" s="112"/>
      <c r="R7" s="112"/>
      <c r="S7" s="112"/>
      <c r="T7" s="156"/>
      <c r="U7" s="156"/>
      <c r="V7" s="151" t="e">
        <v>#N/A</v>
      </c>
    </row>
    <row r="8" s="2" customFormat="1" customHeight="1" spans="1:22">
      <c r="A8" s="106"/>
      <c r="B8" s="106"/>
      <c r="C8" s="112">
        <v>139379</v>
      </c>
      <c r="D8" s="106" t="s">
        <v>21</v>
      </c>
      <c r="E8" s="106" t="str">
        <f t="shared" ref="E8:E41" si="0">C8&amp;D8</f>
        <v>139379,</v>
      </c>
      <c r="F8" s="106" t="s">
        <v>49</v>
      </c>
      <c r="G8" s="106" t="s">
        <v>50</v>
      </c>
      <c r="H8" s="106" t="s">
        <v>51</v>
      </c>
      <c r="I8" s="106">
        <v>8.4</v>
      </c>
      <c r="J8" s="106">
        <v>24</v>
      </c>
      <c r="K8" s="138">
        <f t="shared" ref="K8:K14" si="1">(J8-I8)/J8</f>
        <v>0.65</v>
      </c>
      <c r="L8" s="138" t="s">
        <v>1005</v>
      </c>
      <c r="M8" s="138" t="s">
        <v>45</v>
      </c>
      <c r="N8" s="112"/>
      <c r="O8" s="112"/>
      <c r="P8" s="112"/>
      <c r="Q8" s="112"/>
      <c r="R8" s="112"/>
      <c r="S8" s="112"/>
      <c r="T8" s="156"/>
      <c r="U8" s="156"/>
      <c r="V8" s="151" t="e">
        <v>#N/A</v>
      </c>
    </row>
    <row r="9" s="2" customFormat="1" customHeight="1" spans="1:22">
      <c r="A9" s="113">
        <v>2</v>
      </c>
      <c r="B9" s="113" t="s">
        <v>55</v>
      </c>
      <c r="C9" s="106">
        <v>161198</v>
      </c>
      <c r="D9" s="106" t="s">
        <v>21</v>
      </c>
      <c r="E9" s="106" t="str">
        <f t="shared" si="0"/>
        <v>161198,</v>
      </c>
      <c r="F9" s="106" t="s">
        <v>56</v>
      </c>
      <c r="G9" s="106" t="s">
        <v>57</v>
      </c>
      <c r="H9" s="106" t="s">
        <v>58</v>
      </c>
      <c r="I9" s="106">
        <v>13.9</v>
      </c>
      <c r="J9" s="106">
        <v>32</v>
      </c>
      <c r="K9" s="138">
        <f t="shared" si="1"/>
        <v>0.565625</v>
      </c>
      <c r="L9" s="138" t="s">
        <v>1006</v>
      </c>
      <c r="M9" s="138" t="s">
        <v>60</v>
      </c>
      <c r="N9" s="112">
        <v>14722</v>
      </c>
      <c r="O9" s="112">
        <v>17661</v>
      </c>
      <c r="P9" s="139">
        <v>0.06</v>
      </c>
      <c r="Q9" s="139">
        <v>0.07</v>
      </c>
      <c r="R9" s="139">
        <v>0.05</v>
      </c>
      <c r="S9" s="112" t="s">
        <v>52</v>
      </c>
      <c r="T9" s="156"/>
      <c r="U9" s="156"/>
      <c r="V9" s="151" t="e">
        <v>#N/A</v>
      </c>
    </row>
    <row r="10" s="2" customFormat="1" customHeight="1" spans="1:22">
      <c r="A10" s="114"/>
      <c r="B10" s="114"/>
      <c r="C10" s="106">
        <v>144423</v>
      </c>
      <c r="D10" s="106" t="s">
        <v>21</v>
      </c>
      <c r="E10" s="106" t="str">
        <f t="shared" si="0"/>
        <v>144423,</v>
      </c>
      <c r="F10" s="106" t="s">
        <v>61</v>
      </c>
      <c r="G10" s="106" t="s">
        <v>62</v>
      </c>
      <c r="H10" s="106" t="s">
        <v>58</v>
      </c>
      <c r="I10" s="106">
        <v>8.5</v>
      </c>
      <c r="J10" s="106">
        <v>18</v>
      </c>
      <c r="K10" s="138">
        <f t="shared" si="1"/>
        <v>0.527777777777778</v>
      </c>
      <c r="L10" s="138" t="s">
        <v>1007</v>
      </c>
      <c r="M10" s="138" t="s">
        <v>64</v>
      </c>
      <c r="N10" s="112"/>
      <c r="O10" s="112"/>
      <c r="P10" s="112"/>
      <c r="Q10" s="112"/>
      <c r="R10" s="112"/>
      <c r="S10" s="112"/>
      <c r="T10" s="156"/>
      <c r="U10" s="156"/>
      <c r="V10" s="151" t="e">
        <v>#N/A</v>
      </c>
    </row>
    <row r="11" s="2" customFormat="1" customHeight="1" spans="1:22">
      <c r="A11" s="114"/>
      <c r="B11" s="114"/>
      <c r="C11" s="115">
        <v>111105</v>
      </c>
      <c r="D11" s="106" t="s">
        <v>21</v>
      </c>
      <c r="E11" s="106" t="str">
        <f t="shared" si="0"/>
        <v>111105,</v>
      </c>
      <c r="F11" s="116" t="s">
        <v>72</v>
      </c>
      <c r="G11" s="115" t="s">
        <v>1008</v>
      </c>
      <c r="H11" s="117" t="s">
        <v>1009</v>
      </c>
      <c r="I11" s="106">
        <v>12.34</v>
      </c>
      <c r="J11" s="106">
        <v>24</v>
      </c>
      <c r="K11" s="138">
        <f t="shared" si="1"/>
        <v>0.485833333333333</v>
      </c>
      <c r="L11" s="138" t="s">
        <v>1010</v>
      </c>
      <c r="M11" s="138" t="s">
        <v>52</v>
      </c>
      <c r="N11" s="112"/>
      <c r="O11" s="112"/>
      <c r="P11" s="112"/>
      <c r="Q11" s="112"/>
      <c r="R11" s="112"/>
      <c r="S11" s="112"/>
      <c r="T11" s="156"/>
      <c r="U11" s="156"/>
      <c r="V11" s="151" t="e">
        <v>#N/A</v>
      </c>
    </row>
    <row r="12" s="28" customFormat="1" customHeight="1" spans="1:16373">
      <c r="A12" s="114"/>
      <c r="B12" s="114"/>
      <c r="C12" s="115">
        <v>170191</v>
      </c>
      <c r="D12" s="106" t="s">
        <v>21</v>
      </c>
      <c r="E12" s="106" t="str">
        <f t="shared" si="0"/>
        <v>170191,</v>
      </c>
      <c r="F12" s="117" t="s">
        <v>65</v>
      </c>
      <c r="G12" s="118" t="s">
        <v>1011</v>
      </c>
      <c r="H12" s="117" t="s">
        <v>67</v>
      </c>
      <c r="I12" s="106">
        <v>19.1</v>
      </c>
      <c r="J12" s="106">
        <v>48</v>
      </c>
      <c r="K12" s="138">
        <f t="shared" si="1"/>
        <v>0.602083333333333</v>
      </c>
      <c r="L12" s="138" t="s">
        <v>1012</v>
      </c>
      <c r="M12" s="138" t="s">
        <v>52</v>
      </c>
      <c r="N12" s="112"/>
      <c r="O12" s="112"/>
      <c r="P12" s="112"/>
      <c r="Q12" s="112"/>
      <c r="R12" s="112"/>
      <c r="S12" s="112"/>
      <c r="T12" s="156"/>
      <c r="U12" s="156"/>
      <c r="V12" s="151" t="e">
        <v>#N/A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</row>
    <row r="13" s="2" customFormat="1" customHeight="1" spans="1:22">
      <c r="A13" s="114"/>
      <c r="B13" s="114"/>
      <c r="C13" s="115">
        <v>161243</v>
      </c>
      <c r="D13" s="106" t="s">
        <v>21</v>
      </c>
      <c r="E13" s="106" t="str">
        <f t="shared" si="0"/>
        <v>161243,</v>
      </c>
      <c r="F13" s="117" t="s">
        <v>68</v>
      </c>
      <c r="G13" s="118" t="s">
        <v>1013</v>
      </c>
      <c r="H13" s="117" t="s">
        <v>1014</v>
      </c>
      <c r="I13" s="106">
        <v>15.5</v>
      </c>
      <c r="J13" s="106">
        <v>41.8</v>
      </c>
      <c r="K13" s="138">
        <f t="shared" si="1"/>
        <v>0.629186602870813</v>
      </c>
      <c r="L13" s="138" t="s">
        <v>1015</v>
      </c>
      <c r="M13" s="138" t="s">
        <v>52</v>
      </c>
      <c r="N13" s="112"/>
      <c r="O13" s="112"/>
      <c r="P13" s="112"/>
      <c r="Q13" s="112"/>
      <c r="R13" s="112"/>
      <c r="S13" s="112"/>
      <c r="T13" s="156"/>
      <c r="U13" s="156"/>
      <c r="V13" s="151" t="s">
        <v>1016</v>
      </c>
    </row>
    <row r="14" s="2" customFormat="1" customHeight="1" spans="1:22">
      <c r="A14" s="114"/>
      <c r="B14" s="114"/>
      <c r="C14" s="112">
        <v>58522</v>
      </c>
      <c r="D14" s="106" t="s">
        <v>21</v>
      </c>
      <c r="E14" s="106" t="str">
        <f t="shared" si="0"/>
        <v>58522,</v>
      </c>
      <c r="F14" s="106" t="s">
        <v>75</v>
      </c>
      <c r="G14" s="106" t="s">
        <v>76</v>
      </c>
      <c r="H14" s="106" t="s">
        <v>77</v>
      </c>
      <c r="I14" s="106">
        <v>11.812</v>
      </c>
      <c r="J14" s="106">
        <v>35</v>
      </c>
      <c r="K14" s="138">
        <f t="shared" si="1"/>
        <v>0.662514285714286</v>
      </c>
      <c r="L14" s="138" t="s">
        <v>1017</v>
      </c>
      <c r="M14" s="138" t="s">
        <v>79</v>
      </c>
      <c r="N14" s="112"/>
      <c r="O14" s="112"/>
      <c r="P14" s="112"/>
      <c r="Q14" s="112"/>
      <c r="R14" s="112"/>
      <c r="S14" s="112"/>
      <c r="T14" s="156"/>
      <c r="U14" s="156"/>
      <c r="V14" s="151" t="e">
        <v>#N/A</v>
      </c>
    </row>
    <row r="15" s="2" customFormat="1" customHeight="1" spans="1:22">
      <c r="A15" s="114"/>
      <c r="B15" s="114"/>
      <c r="C15" s="119">
        <v>194347</v>
      </c>
      <c r="D15" s="106" t="s">
        <v>21</v>
      </c>
      <c r="E15" s="106" t="str">
        <f t="shared" si="0"/>
        <v>194347,</v>
      </c>
      <c r="F15" s="111" t="s">
        <v>1018</v>
      </c>
      <c r="G15" s="111" t="s">
        <v>1019</v>
      </c>
      <c r="H15" s="111" t="s">
        <v>1020</v>
      </c>
      <c r="I15" s="111"/>
      <c r="J15" s="111"/>
      <c r="K15" s="141"/>
      <c r="L15" s="141"/>
      <c r="M15" s="141"/>
      <c r="N15" s="112"/>
      <c r="O15" s="112"/>
      <c r="P15" s="112"/>
      <c r="Q15" s="112"/>
      <c r="R15" s="112"/>
      <c r="S15" s="112"/>
      <c r="T15" s="156"/>
      <c r="U15" s="156"/>
      <c r="V15" s="151" t="e">
        <v>#N/A</v>
      </c>
    </row>
    <row r="16" s="2" customFormat="1" customHeight="1" spans="1:22">
      <c r="A16" s="120"/>
      <c r="B16" s="120"/>
      <c r="C16" s="119">
        <v>195323</v>
      </c>
      <c r="D16" s="106" t="s">
        <v>21</v>
      </c>
      <c r="E16" s="106" t="str">
        <f t="shared" si="0"/>
        <v>195323,</v>
      </c>
      <c r="F16" s="121" t="s">
        <v>1021</v>
      </c>
      <c r="G16" s="122" t="s">
        <v>1022</v>
      </c>
      <c r="H16" s="123" t="s">
        <v>1020</v>
      </c>
      <c r="I16" s="111"/>
      <c r="J16" s="111"/>
      <c r="K16" s="141"/>
      <c r="L16" s="141"/>
      <c r="M16" s="141"/>
      <c r="N16" s="112"/>
      <c r="O16" s="112"/>
      <c r="P16" s="112"/>
      <c r="Q16" s="112"/>
      <c r="R16" s="112"/>
      <c r="S16" s="112"/>
      <c r="T16" s="156"/>
      <c r="U16" s="156"/>
      <c r="V16" s="151" t="e">
        <v>#N/A</v>
      </c>
    </row>
    <row r="17" s="2" customFormat="1" customHeight="1" spans="1:22">
      <c r="A17" s="112">
        <v>3</v>
      </c>
      <c r="B17" s="106" t="s">
        <v>80</v>
      </c>
      <c r="C17" s="124">
        <v>41368</v>
      </c>
      <c r="D17" s="106" t="s">
        <v>21</v>
      </c>
      <c r="E17" s="106" t="str">
        <f t="shared" si="0"/>
        <v>41368,</v>
      </c>
      <c r="F17" s="106" t="s">
        <v>81</v>
      </c>
      <c r="G17" s="106" t="s">
        <v>82</v>
      </c>
      <c r="H17" s="106" t="s">
        <v>83</v>
      </c>
      <c r="I17" s="112">
        <v>56.6</v>
      </c>
      <c r="J17" s="112">
        <v>69.8</v>
      </c>
      <c r="K17" s="142">
        <f>(J17-I17)/J17</f>
        <v>0.189111747851003</v>
      </c>
      <c r="L17" s="138" t="s">
        <v>1023</v>
      </c>
      <c r="M17" s="138" t="s">
        <v>52</v>
      </c>
      <c r="N17" s="112">
        <v>21160</v>
      </c>
      <c r="O17" s="112">
        <v>25300</v>
      </c>
      <c r="P17" s="139">
        <v>0.05</v>
      </c>
      <c r="Q17" s="139">
        <v>0.06</v>
      </c>
      <c r="R17" s="139">
        <v>0.04</v>
      </c>
      <c r="S17" s="112" t="s">
        <v>52</v>
      </c>
      <c r="T17" s="156"/>
      <c r="U17" s="156"/>
      <c r="V17" s="151" t="e">
        <v>#N/A</v>
      </c>
    </row>
    <row r="18" s="2" customFormat="1" customHeight="1" spans="1:22">
      <c r="A18" s="112"/>
      <c r="B18" s="106"/>
      <c r="C18" s="125">
        <v>34489</v>
      </c>
      <c r="D18" s="106" t="s">
        <v>21</v>
      </c>
      <c r="E18" s="106" t="str">
        <f t="shared" si="0"/>
        <v>34489,</v>
      </c>
      <c r="F18" s="111" t="s">
        <v>81</v>
      </c>
      <c r="G18" s="111"/>
      <c r="H18" s="111"/>
      <c r="I18" s="119"/>
      <c r="J18" s="119"/>
      <c r="K18" s="143"/>
      <c r="L18" s="141"/>
      <c r="M18" s="141"/>
      <c r="N18" s="112"/>
      <c r="O18" s="112"/>
      <c r="P18" s="139"/>
      <c r="Q18" s="139"/>
      <c r="R18" s="139"/>
      <c r="S18" s="112"/>
      <c r="T18" s="156"/>
      <c r="U18" s="156"/>
      <c r="V18" s="151" t="e">
        <v>#N/A</v>
      </c>
    </row>
    <row r="19" s="2" customFormat="1" customHeight="1" spans="1:22">
      <c r="A19" s="112"/>
      <c r="B19" s="106"/>
      <c r="C19" s="107">
        <v>201264</v>
      </c>
      <c r="D19" s="106" t="s">
        <v>21</v>
      </c>
      <c r="E19" s="106" t="str">
        <f t="shared" si="0"/>
        <v>201264,</v>
      </c>
      <c r="F19" s="108" t="s">
        <v>87</v>
      </c>
      <c r="G19" s="109" t="s">
        <v>88</v>
      </c>
      <c r="H19" s="108" t="s">
        <v>89</v>
      </c>
      <c r="I19" s="106">
        <v>120</v>
      </c>
      <c r="J19" s="106">
        <v>248</v>
      </c>
      <c r="K19" s="138">
        <f t="shared" ref="K19:K25" si="2">(J19-I19)/J19</f>
        <v>0.516129032258065</v>
      </c>
      <c r="L19" s="138" t="s">
        <v>1024</v>
      </c>
      <c r="M19" s="138" t="s">
        <v>1025</v>
      </c>
      <c r="N19" s="112"/>
      <c r="O19" s="112"/>
      <c r="P19" s="112"/>
      <c r="Q19" s="112"/>
      <c r="R19" s="112"/>
      <c r="S19" s="112"/>
      <c r="T19" s="156"/>
      <c r="U19" s="156"/>
      <c r="V19" s="151">
        <v>0</v>
      </c>
    </row>
    <row r="20" s="2" customFormat="1" customHeight="1" spans="1:22">
      <c r="A20" s="112"/>
      <c r="B20" s="106"/>
      <c r="C20" s="107">
        <v>201495</v>
      </c>
      <c r="D20" s="106" t="s">
        <v>21</v>
      </c>
      <c r="E20" s="106" t="str">
        <f t="shared" si="0"/>
        <v>201495,</v>
      </c>
      <c r="F20" s="108" t="s">
        <v>94</v>
      </c>
      <c r="G20" s="109" t="s">
        <v>95</v>
      </c>
      <c r="H20" s="108" t="s">
        <v>89</v>
      </c>
      <c r="I20" s="106">
        <v>137</v>
      </c>
      <c r="J20" s="106">
        <v>268</v>
      </c>
      <c r="K20" s="138">
        <f t="shared" si="2"/>
        <v>0.488805970149254</v>
      </c>
      <c r="L20" s="138" t="s">
        <v>1026</v>
      </c>
      <c r="M20" s="138" t="s">
        <v>91</v>
      </c>
      <c r="N20" s="112"/>
      <c r="O20" s="112"/>
      <c r="P20" s="112"/>
      <c r="Q20" s="112"/>
      <c r="R20" s="112"/>
      <c r="S20" s="112"/>
      <c r="T20" s="156"/>
      <c r="U20" s="156"/>
      <c r="V20" s="151">
        <v>0</v>
      </c>
    </row>
    <row r="21" s="2" customFormat="1" customHeight="1" spans="1:22">
      <c r="A21" s="112"/>
      <c r="B21" s="106"/>
      <c r="C21" s="112">
        <v>174232</v>
      </c>
      <c r="D21" s="106" t="s">
        <v>21</v>
      </c>
      <c r="E21" s="106" t="str">
        <f t="shared" si="0"/>
        <v>174232,</v>
      </c>
      <c r="F21" s="106" t="s">
        <v>96</v>
      </c>
      <c r="G21" s="106" t="s">
        <v>97</v>
      </c>
      <c r="H21" s="106" t="s">
        <v>98</v>
      </c>
      <c r="I21" s="106">
        <v>69</v>
      </c>
      <c r="J21" s="106">
        <v>138</v>
      </c>
      <c r="K21" s="138">
        <f t="shared" si="2"/>
        <v>0.5</v>
      </c>
      <c r="L21" s="138" t="s">
        <v>1027</v>
      </c>
      <c r="M21" s="138" t="s">
        <v>1028</v>
      </c>
      <c r="N21" s="112"/>
      <c r="O21" s="112"/>
      <c r="P21" s="112"/>
      <c r="Q21" s="112"/>
      <c r="R21" s="112"/>
      <c r="S21" s="112"/>
      <c r="T21" s="156"/>
      <c r="U21" s="156"/>
      <c r="V21" s="151" t="e">
        <v>#N/A</v>
      </c>
    </row>
    <row r="22" s="2" customFormat="1" customHeight="1" spans="1:22">
      <c r="A22" s="112"/>
      <c r="B22" s="106"/>
      <c r="C22" s="115">
        <v>191655</v>
      </c>
      <c r="D22" s="106" t="s">
        <v>21</v>
      </c>
      <c r="E22" s="106" t="str">
        <f t="shared" si="0"/>
        <v>191655,</v>
      </c>
      <c r="F22" s="117" t="s">
        <v>96</v>
      </c>
      <c r="G22" s="118" t="s">
        <v>1029</v>
      </c>
      <c r="H22" s="117" t="s">
        <v>1030</v>
      </c>
      <c r="I22" s="106">
        <v>112.8</v>
      </c>
      <c r="J22" s="106">
        <v>188</v>
      </c>
      <c r="K22" s="138">
        <f t="shared" si="2"/>
        <v>0.4</v>
      </c>
      <c r="L22" s="138"/>
      <c r="M22" s="138" t="s">
        <v>1031</v>
      </c>
      <c r="N22" s="112"/>
      <c r="O22" s="112"/>
      <c r="P22" s="112"/>
      <c r="Q22" s="112"/>
      <c r="R22" s="112"/>
      <c r="S22" s="112"/>
      <c r="T22" s="156"/>
      <c r="U22" s="156"/>
      <c r="V22" s="151" t="e">
        <v>#N/A</v>
      </c>
    </row>
    <row r="23" s="2" customFormat="1" customHeight="1" spans="1:22">
      <c r="A23" s="112"/>
      <c r="B23" s="106"/>
      <c r="C23" s="112">
        <v>181356</v>
      </c>
      <c r="D23" s="106" t="s">
        <v>21</v>
      </c>
      <c r="E23" s="106" t="str">
        <f t="shared" si="0"/>
        <v>181356,</v>
      </c>
      <c r="F23" s="106" t="s">
        <v>103</v>
      </c>
      <c r="G23" s="106" t="s">
        <v>104</v>
      </c>
      <c r="H23" s="106" t="s">
        <v>105</v>
      </c>
      <c r="I23" s="106">
        <v>44.5</v>
      </c>
      <c r="J23" s="106">
        <v>78</v>
      </c>
      <c r="K23" s="138">
        <f t="shared" si="2"/>
        <v>0.429487179487179</v>
      </c>
      <c r="L23" s="138" t="s">
        <v>1032</v>
      </c>
      <c r="M23" s="138" t="s">
        <v>1033</v>
      </c>
      <c r="N23" s="112"/>
      <c r="O23" s="112"/>
      <c r="P23" s="112"/>
      <c r="Q23" s="112"/>
      <c r="R23" s="112"/>
      <c r="S23" s="112"/>
      <c r="T23" s="156"/>
      <c r="U23" s="156"/>
      <c r="V23" s="151" t="e">
        <v>#N/A</v>
      </c>
    </row>
    <row r="24" s="2" customFormat="1" customHeight="1" spans="1:22">
      <c r="A24" s="112"/>
      <c r="B24" s="106"/>
      <c r="C24" s="112">
        <v>67665</v>
      </c>
      <c r="D24" s="106" t="s">
        <v>21</v>
      </c>
      <c r="E24" s="106" t="str">
        <f t="shared" si="0"/>
        <v>67665,</v>
      </c>
      <c r="F24" s="106" t="s">
        <v>108</v>
      </c>
      <c r="G24" s="106" t="s">
        <v>109</v>
      </c>
      <c r="H24" s="106" t="s">
        <v>110</v>
      </c>
      <c r="I24" s="106">
        <v>15.92</v>
      </c>
      <c r="J24" s="106">
        <v>39.8</v>
      </c>
      <c r="K24" s="138">
        <f t="shared" si="2"/>
        <v>0.6</v>
      </c>
      <c r="L24" s="138" t="s">
        <v>1034</v>
      </c>
      <c r="M24" s="138" t="s">
        <v>1035</v>
      </c>
      <c r="N24" s="112"/>
      <c r="O24" s="112"/>
      <c r="P24" s="112"/>
      <c r="Q24" s="112"/>
      <c r="R24" s="112"/>
      <c r="S24" s="112"/>
      <c r="T24" s="156"/>
      <c r="U24" s="156"/>
      <c r="V24" s="151" t="e">
        <v>#N/A</v>
      </c>
    </row>
    <row r="25" s="2" customFormat="1" customHeight="1" spans="1:22">
      <c r="A25" s="112"/>
      <c r="B25" s="106"/>
      <c r="C25" s="112">
        <v>184102</v>
      </c>
      <c r="D25" s="106" t="s">
        <v>21</v>
      </c>
      <c r="E25" s="106" t="str">
        <f t="shared" si="0"/>
        <v>184102,</v>
      </c>
      <c r="F25" s="106" t="s">
        <v>108</v>
      </c>
      <c r="G25" s="106" t="s">
        <v>114</v>
      </c>
      <c r="H25" s="106" t="s">
        <v>110</v>
      </c>
      <c r="I25" s="106">
        <v>17.65</v>
      </c>
      <c r="J25" s="106">
        <v>43.8</v>
      </c>
      <c r="K25" s="138">
        <f t="shared" si="2"/>
        <v>0.59703196347032</v>
      </c>
      <c r="L25" s="138"/>
      <c r="M25" s="138" t="s">
        <v>1035</v>
      </c>
      <c r="N25" s="112"/>
      <c r="O25" s="112"/>
      <c r="P25" s="112"/>
      <c r="Q25" s="112"/>
      <c r="R25" s="112"/>
      <c r="S25" s="112"/>
      <c r="T25" s="156"/>
      <c r="U25" s="156"/>
      <c r="V25" s="151" t="e">
        <v>#N/A</v>
      </c>
    </row>
    <row r="26" s="2" customFormat="1" customHeight="1" spans="1:22">
      <c r="A26" s="112"/>
      <c r="B26" s="106"/>
      <c r="C26" s="112">
        <v>169668</v>
      </c>
      <c r="D26" s="106" t="s">
        <v>21</v>
      </c>
      <c r="E26" s="106" t="str">
        <f t="shared" si="0"/>
        <v>169668,</v>
      </c>
      <c r="F26" s="106" t="s">
        <v>115</v>
      </c>
      <c r="G26" s="106" t="s">
        <v>116</v>
      </c>
      <c r="H26" s="106" t="s">
        <v>117</v>
      </c>
      <c r="I26" s="106">
        <v>34.8</v>
      </c>
      <c r="J26" s="106">
        <v>87</v>
      </c>
      <c r="K26" s="138">
        <v>0.6</v>
      </c>
      <c r="L26" s="138" t="s">
        <v>1036</v>
      </c>
      <c r="M26" s="138" t="s">
        <v>119</v>
      </c>
      <c r="N26" s="112"/>
      <c r="O26" s="112"/>
      <c r="P26" s="112"/>
      <c r="Q26" s="112"/>
      <c r="R26" s="112"/>
      <c r="S26" s="112"/>
      <c r="T26" s="156"/>
      <c r="U26" s="156"/>
      <c r="V26" s="151" t="e">
        <v>#N/A</v>
      </c>
    </row>
    <row r="27" s="2" customFormat="1" customHeight="1" spans="1:16373">
      <c r="A27" s="112"/>
      <c r="B27" s="106"/>
      <c r="C27" s="106">
        <v>183439</v>
      </c>
      <c r="D27" s="106" t="s">
        <v>21</v>
      </c>
      <c r="E27" s="106" t="str">
        <f t="shared" si="0"/>
        <v>183439,</v>
      </c>
      <c r="F27" s="106" t="s">
        <v>120</v>
      </c>
      <c r="G27" s="106" t="s">
        <v>121</v>
      </c>
      <c r="H27" s="106" t="s">
        <v>122</v>
      </c>
      <c r="I27" s="106">
        <v>56</v>
      </c>
      <c r="J27" s="106">
        <v>112</v>
      </c>
      <c r="K27" s="138">
        <f t="shared" ref="K27:K31" si="3">(J27-I27)/J27</f>
        <v>0.5</v>
      </c>
      <c r="L27" s="138" t="s">
        <v>1037</v>
      </c>
      <c r="M27" s="138" t="s">
        <v>79</v>
      </c>
      <c r="N27" s="112"/>
      <c r="O27" s="112"/>
      <c r="P27" s="112"/>
      <c r="Q27" s="112"/>
      <c r="R27" s="112"/>
      <c r="S27" s="112"/>
      <c r="T27" s="156"/>
      <c r="U27" s="156"/>
      <c r="V27" s="151" t="e">
        <v>#N/A</v>
      </c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29"/>
      <c r="XEQ27" s="29"/>
      <c r="XER27" s="29"/>
      <c r="XES27" s="29"/>
    </row>
    <row r="28" s="2" customFormat="1" customHeight="1" spans="1:16373">
      <c r="A28" s="106">
        <v>4</v>
      </c>
      <c r="B28" s="106" t="s">
        <v>123</v>
      </c>
      <c r="C28" s="106">
        <v>84174</v>
      </c>
      <c r="D28" s="106" t="s">
        <v>21</v>
      </c>
      <c r="E28" s="106" t="str">
        <f t="shared" si="0"/>
        <v>84174,</v>
      </c>
      <c r="F28" s="106" t="s">
        <v>124</v>
      </c>
      <c r="G28" s="106" t="s">
        <v>125</v>
      </c>
      <c r="H28" s="106" t="s">
        <v>51</v>
      </c>
      <c r="I28" s="106">
        <v>12.25</v>
      </c>
      <c r="J28" s="106">
        <v>35</v>
      </c>
      <c r="K28" s="138">
        <f t="shared" si="3"/>
        <v>0.65</v>
      </c>
      <c r="L28" s="138" t="s">
        <v>1038</v>
      </c>
      <c r="M28" s="138" t="s">
        <v>126</v>
      </c>
      <c r="N28" s="144">
        <v>5322</v>
      </c>
      <c r="O28" s="144">
        <v>6390</v>
      </c>
      <c r="P28" s="139">
        <v>0.06</v>
      </c>
      <c r="Q28" s="139">
        <v>0.08</v>
      </c>
      <c r="R28" s="139">
        <v>0.05</v>
      </c>
      <c r="S28" s="112" t="s">
        <v>52</v>
      </c>
      <c r="T28" s="156"/>
      <c r="U28" s="156"/>
      <c r="V28" s="151" t="e">
        <v>#N/A</v>
      </c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29"/>
      <c r="XEQ28" s="29"/>
      <c r="XER28" s="29"/>
      <c r="XES28" s="29"/>
    </row>
    <row r="29" s="28" customFormat="1" customHeight="1" spans="1:16373">
      <c r="A29" s="112">
        <v>5</v>
      </c>
      <c r="B29" s="112" t="s">
        <v>127</v>
      </c>
      <c r="C29" s="112">
        <v>201173</v>
      </c>
      <c r="D29" s="106" t="s">
        <v>21</v>
      </c>
      <c r="E29" s="106" t="str">
        <f t="shared" si="0"/>
        <v>201173,</v>
      </c>
      <c r="F29" s="106" t="s">
        <v>128</v>
      </c>
      <c r="G29" s="106" t="s">
        <v>129</v>
      </c>
      <c r="H29" s="106" t="s">
        <v>130</v>
      </c>
      <c r="I29" s="106">
        <v>12</v>
      </c>
      <c r="J29" s="106">
        <v>29.9</v>
      </c>
      <c r="K29" s="138">
        <f t="shared" si="3"/>
        <v>0.598662207357859</v>
      </c>
      <c r="L29" s="138" t="s">
        <v>1039</v>
      </c>
      <c r="M29" s="138" t="s">
        <v>132</v>
      </c>
      <c r="N29" s="144">
        <v>5235</v>
      </c>
      <c r="O29" s="144">
        <v>6253</v>
      </c>
      <c r="P29" s="139">
        <v>0.06</v>
      </c>
      <c r="Q29" s="139">
        <v>0.07</v>
      </c>
      <c r="R29" s="139">
        <v>0.05</v>
      </c>
      <c r="S29" s="112" t="s">
        <v>52</v>
      </c>
      <c r="T29" s="156"/>
      <c r="U29" s="156"/>
      <c r="V29" s="151" t="e">
        <v>#N/A</v>
      </c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</row>
    <row r="30" s="28" customFormat="1" customHeight="1" spans="1:16373">
      <c r="A30" s="112">
        <v>6</v>
      </c>
      <c r="B30" s="112" t="s">
        <v>133</v>
      </c>
      <c r="C30" s="112">
        <v>132393</v>
      </c>
      <c r="D30" s="106" t="s">
        <v>21</v>
      </c>
      <c r="E30" s="106" t="str">
        <f t="shared" si="0"/>
        <v>132393,</v>
      </c>
      <c r="F30" s="106" t="s">
        <v>134</v>
      </c>
      <c r="G30" s="106" t="s">
        <v>135</v>
      </c>
      <c r="H30" s="106" t="s">
        <v>136</v>
      </c>
      <c r="I30" s="106">
        <v>7.02</v>
      </c>
      <c r="J30" s="106">
        <v>19.5</v>
      </c>
      <c r="K30" s="138">
        <f t="shared" si="3"/>
        <v>0.64</v>
      </c>
      <c r="L30" s="138" t="s">
        <v>1040</v>
      </c>
      <c r="M30" s="138" t="s">
        <v>137</v>
      </c>
      <c r="N30" s="112">
        <v>6014</v>
      </c>
      <c r="O30" s="112">
        <v>7234</v>
      </c>
      <c r="P30" s="139">
        <v>0.06</v>
      </c>
      <c r="Q30" s="139">
        <v>0.08</v>
      </c>
      <c r="R30" s="139">
        <v>0.05</v>
      </c>
      <c r="S30" s="112" t="s">
        <v>52</v>
      </c>
      <c r="T30" s="156"/>
      <c r="U30" s="156"/>
      <c r="V30" s="151" t="e">
        <v>#N/A</v>
      </c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</row>
    <row r="31" s="28" customFormat="1" customHeight="1" spans="1:16373">
      <c r="A31" s="112"/>
      <c r="B31" s="112"/>
      <c r="C31" s="107">
        <v>53857</v>
      </c>
      <c r="D31" s="106" t="s">
        <v>21</v>
      </c>
      <c r="E31" s="106" t="str">
        <f t="shared" si="0"/>
        <v>53857,</v>
      </c>
      <c r="F31" s="108" t="s">
        <v>139</v>
      </c>
      <c r="G31" s="109" t="s">
        <v>140</v>
      </c>
      <c r="H31" s="108" t="s">
        <v>141</v>
      </c>
      <c r="I31" s="106">
        <v>4.5</v>
      </c>
      <c r="J31" s="106">
        <v>21</v>
      </c>
      <c r="K31" s="138">
        <f t="shared" si="3"/>
        <v>0.785714285714286</v>
      </c>
      <c r="L31" s="138" t="s">
        <v>1041</v>
      </c>
      <c r="M31" s="138" t="s">
        <v>52</v>
      </c>
      <c r="N31" s="112"/>
      <c r="O31" s="112"/>
      <c r="P31" s="112"/>
      <c r="Q31" s="112"/>
      <c r="R31" s="112"/>
      <c r="S31" s="112"/>
      <c r="T31" s="156"/>
      <c r="U31" s="156"/>
      <c r="V31" s="151" t="e">
        <v>#N/A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</row>
    <row r="32" s="28" customFormat="1" customHeight="1" spans="1:16373">
      <c r="A32" s="112">
        <v>7</v>
      </c>
      <c r="B32" s="112" t="s">
        <v>142</v>
      </c>
      <c r="C32" s="115">
        <v>187104</v>
      </c>
      <c r="D32" s="106" t="s">
        <v>21</v>
      </c>
      <c r="E32" s="106" t="str">
        <f t="shared" si="0"/>
        <v>187104,</v>
      </c>
      <c r="F32" s="126" t="s">
        <v>143</v>
      </c>
      <c r="G32" s="118" t="s">
        <v>1042</v>
      </c>
      <c r="H32" s="126" t="s">
        <v>145</v>
      </c>
      <c r="I32" s="145">
        <v>39</v>
      </c>
      <c r="J32" s="145">
        <v>78</v>
      </c>
      <c r="K32" s="146">
        <v>0.5</v>
      </c>
      <c r="L32" s="147" t="s">
        <v>1043</v>
      </c>
      <c r="M32" s="138" t="s">
        <v>1044</v>
      </c>
      <c r="N32" s="112">
        <v>1979</v>
      </c>
      <c r="O32" s="112">
        <v>2361</v>
      </c>
      <c r="P32" s="139">
        <v>0.06</v>
      </c>
      <c r="Q32" s="139">
        <v>0.07</v>
      </c>
      <c r="R32" s="139">
        <v>0.05</v>
      </c>
      <c r="S32" s="112" t="s">
        <v>52</v>
      </c>
      <c r="T32" s="156"/>
      <c r="U32" s="156"/>
      <c r="V32" s="151" t="e">
        <v>#N/A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</row>
    <row r="33" s="28" customFormat="1" customHeight="1" spans="1:16373">
      <c r="A33" s="112"/>
      <c r="B33" s="112"/>
      <c r="C33" s="115">
        <v>205097</v>
      </c>
      <c r="D33" s="106" t="s">
        <v>21</v>
      </c>
      <c r="E33" s="106" t="str">
        <f t="shared" si="0"/>
        <v>205097,</v>
      </c>
      <c r="F33" s="126" t="s">
        <v>150</v>
      </c>
      <c r="G33" s="118" t="s">
        <v>1045</v>
      </c>
      <c r="H33" s="126" t="s">
        <v>152</v>
      </c>
      <c r="I33" s="145">
        <v>54</v>
      </c>
      <c r="J33" s="145">
        <v>198</v>
      </c>
      <c r="K33" s="146">
        <v>0.727272727272727</v>
      </c>
      <c r="L33" s="147" t="s">
        <v>1046</v>
      </c>
      <c r="M33" s="138" t="s">
        <v>1047</v>
      </c>
      <c r="N33" s="112"/>
      <c r="O33" s="112"/>
      <c r="P33" s="112"/>
      <c r="Q33" s="112"/>
      <c r="R33" s="112"/>
      <c r="S33" s="112"/>
      <c r="T33" s="156"/>
      <c r="U33" s="156"/>
      <c r="V33" s="151" t="e">
        <v>#N/A</v>
      </c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27"/>
      <c r="XER33" s="27"/>
      <c r="XES33" s="27"/>
    </row>
    <row r="34" s="2" customFormat="1" customHeight="1" spans="1:22">
      <c r="A34" s="106">
        <v>8</v>
      </c>
      <c r="B34" s="106" t="s">
        <v>155</v>
      </c>
      <c r="C34" s="127">
        <v>94090</v>
      </c>
      <c r="D34" s="106" t="s">
        <v>21</v>
      </c>
      <c r="E34" s="106" t="str">
        <f t="shared" si="0"/>
        <v>94090,</v>
      </c>
      <c r="F34" s="106" t="s">
        <v>156</v>
      </c>
      <c r="G34" s="106" t="s">
        <v>157</v>
      </c>
      <c r="H34" s="106" t="s">
        <v>158</v>
      </c>
      <c r="I34" s="112">
        <v>14.9</v>
      </c>
      <c r="J34" s="112">
        <v>29.8</v>
      </c>
      <c r="K34" s="142">
        <f t="shared" ref="K34:K41" si="4">(J34-I34)/J34</f>
        <v>0.5</v>
      </c>
      <c r="L34" s="138" t="s">
        <v>1048</v>
      </c>
      <c r="M34" s="138" t="s">
        <v>52</v>
      </c>
      <c r="N34" s="112">
        <v>4436</v>
      </c>
      <c r="O34" s="112">
        <v>5214</v>
      </c>
      <c r="P34" s="139">
        <v>0.05</v>
      </c>
      <c r="Q34" s="139">
        <v>0.06</v>
      </c>
      <c r="R34" s="139">
        <v>0.04</v>
      </c>
      <c r="S34" s="106" t="s">
        <v>1049</v>
      </c>
      <c r="T34" s="156"/>
      <c r="U34" s="156"/>
      <c r="V34" s="151" t="e">
        <v>#N/A</v>
      </c>
    </row>
    <row r="35" s="2" customFormat="1" customHeight="1" spans="1:22">
      <c r="A35" s="106"/>
      <c r="B35" s="106"/>
      <c r="C35" s="112">
        <v>192737</v>
      </c>
      <c r="D35" s="106" t="s">
        <v>21</v>
      </c>
      <c r="E35" s="106" t="str">
        <f t="shared" si="0"/>
        <v>192737,</v>
      </c>
      <c r="F35" s="106" t="s">
        <v>161</v>
      </c>
      <c r="G35" s="106" t="s">
        <v>162</v>
      </c>
      <c r="H35" s="106" t="s">
        <v>158</v>
      </c>
      <c r="I35" s="112">
        <v>21.7</v>
      </c>
      <c r="J35" s="112">
        <v>32</v>
      </c>
      <c r="K35" s="142">
        <f t="shared" si="4"/>
        <v>0.321875</v>
      </c>
      <c r="L35" s="138" t="s">
        <v>1050</v>
      </c>
      <c r="M35" s="138" t="s">
        <v>52</v>
      </c>
      <c r="N35" s="112"/>
      <c r="O35" s="112"/>
      <c r="P35" s="112"/>
      <c r="Q35" s="112"/>
      <c r="R35" s="112"/>
      <c r="S35" s="106"/>
      <c r="T35" s="156"/>
      <c r="U35" s="156"/>
      <c r="V35" s="151" t="e">
        <v>#N/A</v>
      </c>
    </row>
    <row r="36" s="2" customFormat="1" customHeight="1" spans="1:16373">
      <c r="A36" s="106"/>
      <c r="B36" s="106"/>
      <c r="C36" s="115">
        <v>195888</v>
      </c>
      <c r="D36" s="106" t="s">
        <v>21</v>
      </c>
      <c r="E36" s="106" t="str">
        <f t="shared" si="0"/>
        <v>195888,</v>
      </c>
      <c r="F36" s="117" t="s">
        <v>163</v>
      </c>
      <c r="G36" s="118" t="s">
        <v>1051</v>
      </c>
      <c r="H36" s="117" t="s">
        <v>165</v>
      </c>
      <c r="I36" s="115">
        <v>21.01</v>
      </c>
      <c r="J36" s="115">
        <v>29.8</v>
      </c>
      <c r="K36" s="142">
        <f t="shared" si="4"/>
        <v>0.29496644295302</v>
      </c>
      <c r="L36" s="138" t="s">
        <v>1052</v>
      </c>
      <c r="M36" s="138" t="s">
        <v>52</v>
      </c>
      <c r="N36" s="112"/>
      <c r="O36" s="112"/>
      <c r="P36" s="112"/>
      <c r="Q36" s="112"/>
      <c r="R36" s="112"/>
      <c r="S36" s="106"/>
      <c r="T36" s="156"/>
      <c r="U36" s="156"/>
      <c r="V36" s="151" t="e">
        <v>#N/A</v>
      </c>
      <c r="XEF36" s="29"/>
      <c r="XEG36" s="29"/>
      <c r="XEH36" s="29"/>
      <c r="XEI36" s="29"/>
      <c r="XEJ36" s="29"/>
      <c r="XEK36" s="29"/>
      <c r="XEL36" s="29"/>
      <c r="XEM36" s="29"/>
      <c r="XEN36" s="29"/>
      <c r="XEO36" s="29"/>
      <c r="XEP36" s="29"/>
      <c r="XEQ36" s="29"/>
      <c r="XER36" s="29"/>
      <c r="XES36" s="29"/>
    </row>
    <row r="37" customHeight="1" spans="1:16375">
      <c r="A37" s="106"/>
      <c r="B37" s="106"/>
      <c r="C37" s="115">
        <v>179321</v>
      </c>
      <c r="D37" s="106" t="s">
        <v>21</v>
      </c>
      <c r="E37" s="106" t="str">
        <f t="shared" si="0"/>
        <v>179321,</v>
      </c>
      <c r="F37" s="117" t="s">
        <v>168</v>
      </c>
      <c r="G37" s="118" t="s">
        <v>1053</v>
      </c>
      <c r="H37" s="118" t="s">
        <v>1054</v>
      </c>
      <c r="I37" s="115">
        <v>18.5</v>
      </c>
      <c r="J37" s="115">
        <v>27.5</v>
      </c>
      <c r="K37" s="142">
        <f t="shared" si="4"/>
        <v>0.327272727272727</v>
      </c>
      <c r="L37" s="138" t="s">
        <v>1055</v>
      </c>
      <c r="M37" s="138" t="s">
        <v>52</v>
      </c>
      <c r="N37" s="112"/>
      <c r="O37" s="112"/>
      <c r="P37" s="112"/>
      <c r="Q37" s="112"/>
      <c r="R37" s="112"/>
      <c r="S37" s="106"/>
      <c r="T37" s="156"/>
      <c r="U37" s="156"/>
      <c r="V37" s="151" t="e">
        <v>#N/A</v>
      </c>
      <c r="XEF37" s="29"/>
      <c r="XEG37" s="29"/>
      <c r="XET37" s="30"/>
      <c r="XEU37" s="30"/>
    </row>
    <row r="38" customHeight="1" spans="1:16375">
      <c r="A38" s="106"/>
      <c r="B38" s="106"/>
      <c r="C38" s="115">
        <v>190969</v>
      </c>
      <c r="D38" s="106" t="s">
        <v>21</v>
      </c>
      <c r="E38" s="106" t="str">
        <f t="shared" si="0"/>
        <v>190969,</v>
      </c>
      <c r="F38" s="128" t="s">
        <v>168</v>
      </c>
      <c r="G38" s="129" t="s">
        <v>1056</v>
      </c>
      <c r="H38" s="118" t="s">
        <v>1054</v>
      </c>
      <c r="I38" s="115">
        <v>35.8</v>
      </c>
      <c r="J38" s="115">
        <v>68</v>
      </c>
      <c r="K38" s="142">
        <f t="shared" si="4"/>
        <v>0.473529411764706</v>
      </c>
      <c r="L38" s="138"/>
      <c r="M38" s="138" t="s">
        <v>52</v>
      </c>
      <c r="N38" s="112"/>
      <c r="O38" s="112"/>
      <c r="P38" s="112"/>
      <c r="Q38" s="112"/>
      <c r="R38" s="112"/>
      <c r="S38" s="106"/>
      <c r="T38" s="156"/>
      <c r="U38" s="156"/>
      <c r="V38" s="151" t="e">
        <v>#N/A</v>
      </c>
      <c r="XEF38" s="29"/>
      <c r="XEG38" s="29"/>
      <c r="XET38" s="30"/>
      <c r="XEU38" s="30"/>
    </row>
    <row r="39" customHeight="1" spans="1:16375">
      <c r="A39" s="106"/>
      <c r="B39" s="106"/>
      <c r="C39" s="112">
        <v>184082</v>
      </c>
      <c r="D39" s="106" t="s">
        <v>21</v>
      </c>
      <c r="E39" s="106" t="str">
        <f t="shared" si="0"/>
        <v>184082,</v>
      </c>
      <c r="F39" s="130" t="s">
        <v>173</v>
      </c>
      <c r="G39" s="130" t="s">
        <v>174</v>
      </c>
      <c r="H39" s="106" t="s">
        <v>112</v>
      </c>
      <c r="I39" s="106">
        <v>19.08</v>
      </c>
      <c r="J39" s="106">
        <v>59</v>
      </c>
      <c r="K39" s="138">
        <f t="shared" si="4"/>
        <v>0.676610169491525</v>
      </c>
      <c r="L39" s="138" t="s">
        <v>1057</v>
      </c>
      <c r="M39" s="138" t="s">
        <v>52</v>
      </c>
      <c r="N39" s="112"/>
      <c r="O39" s="112"/>
      <c r="P39" s="112"/>
      <c r="Q39" s="112"/>
      <c r="R39" s="112"/>
      <c r="S39" s="106"/>
      <c r="T39" s="156"/>
      <c r="U39" s="156"/>
      <c r="V39" s="151" t="e">
        <v>#N/A</v>
      </c>
      <c r="XEF39" s="29"/>
      <c r="XEG39" s="29"/>
      <c r="XET39" s="30"/>
      <c r="XEU39" s="30"/>
    </row>
    <row r="40" customHeight="1" spans="1:16375">
      <c r="A40" s="106"/>
      <c r="B40" s="106"/>
      <c r="C40" s="112">
        <v>48233</v>
      </c>
      <c r="D40" s="106" t="s">
        <v>21</v>
      </c>
      <c r="E40" s="106" t="str">
        <f t="shared" si="0"/>
        <v>48233,</v>
      </c>
      <c r="F40" s="106" t="s">
        <v>173</v>
      </c>
      <c r="G40" s="106" t="s">
        <v>175</v>
      </c>
      <c r="H40" s="106" t="s">
        <v>112</v>
      </c>
      <c r="I40" s="106">
        <v>11.14</v>
      </c>
      <c r="J40" s="106">
        <v>29.8</v>
      </c>
      <c r="K40" s="138">
        <f t="shared" si="4"/>
        <v>0.626174496644295</v>
      </c>
      <c r="L40" s="138"/>
      <c r="M40" s="138" t="s">
        <v>52</v>
      </c>
      <c r="N40" s="112"/>
      <c r="O40" s="112"/>
      <c r="P40" s="112"/>
      <c r="Q40" s="112"/>
      <c r="R40" s="112"/>
      <c r="S40" s="106"/>
      <c r="T40" s="156"/>
      <c r="U40" s="156"/>
      <c r="V40" s="151" t="e">
        <v>#N/A</v>
      </c>
      <c r="XEF40" s="29"/>
      <c r="XEG40" s="29"/>
      <c r="XET40" s="30"/>
      <c r="XEU40" s="30"/>
    </row>
    <row r="41" customHeight="1" spans="1:16375">
      <c r="A41" s="106"/>
      <c r="B41" s="106"/>
      <c r="C41" s="115">
        <v>165878</v>
      </c>
      <c r="D41" s="106" t="s">
        <v>21</v>
      </c>
      <c r="E41" s="106" t="str">
        <f t="shared" si="0"/>
        <v>165878,</v>
      </c>
      <c r="F41" s="117" t="s">
        <v>1058</v>
      </c>
      <c r="G41" s="118" t="s">
        <v>1059</v>
      </c>
      <c r="H41" s="117" t="s">
        <v>178</v>
      </c>
      <c r="I41" s="112">
        <v>16.5</v>
      </c>
      <c r="J41" s="112">
        <v>36</v>
      </c>
      <c r="K41" s="148">
        <f t="shared" si="4"/>
        <v>0.541666666666667</v>
      </c>
      <c r="L41" s="138" t="s">
        <v>1060</v>
      </c>
      <c r="M41" s="138" t="s">
        <v>52</v>
      </c>
      <c r="N41" s="112"/>
      <c r="O41" s="112"/>
      <c r="P41" s="112"/>
      <c r="Q41" s="112"/>
      <c r="R41" s="112"/>
      <c r="S41" s="106"/>
      <c r="T41" s="157"/>
      <c r="U41" s="157"/>
      <c r="V41" s="151" t="e">
        <v>#N/A</v>
      </c>
      <c r="XEF41" s="29"/>
      <c r="XEG41" s="29"/>
      <c r="XET41" s="30"/>
      <c r="XEU41" s="30"/>
    </row>
  </sheetData>
  <mergeCells count="60">
    <mergeCell ref="A1:L1"/>
    <mergeCell ref="N1:O1"/>
    <mergeCell ref="P1:R1"/>
    <mergeCell ref="A3:A8"/>
    <mergeCell ref="A9:A16"/>
    <mergeCell ref="A17:A27"/>
    <mergeCell ref="A30:A31"/>
    <mergeCell ref="A32:A33"/>
    <mergeCell ref="A34:A41"/>
    <mergeCell ref="B3:B8"/>
    <mergeCell ref="B9:B16"/>
    <mergeCell ref="B17:B27"/>
    <mergeCell ref="B30:B31"/>
    <mergeCell ref="B32:B33"/>
    <mergeCell ref="B34:B41"/>
    <mergeCell ref="L4:L5"/>
    <mergeCell ref="L21:L22"/>
    <mergeCell ref="L24:L25"/>
    <mergeCell ref="L37:L38"/>
    <mergeCell ref="L39:L40"/>
    <mergeCell ref="N3:N8"/>
    <mergeCell ref="N9:N14"/>
    <mergeCell ref="N17:N27"/>
    <mergeCell ref="N30:N31"/>
    <mergeCell ref="N32:N33"/>
    <mergeCell ref="N34:N41"/>
    <mergeCell ref="O3:O8"/>
    <mergeCell ref="O9:O14"/>
    <mergeCell ref="O17:O27"/>
    <mergeCell ref="O30:O31"/>
    <mergeCell ref="O32:O33"/>
    <mergeCell ref="O34:O41"/>
    <mergeCell ref="P3:P8"/>
    <mergeCell ref="P9:P14"/>
    <mergeCell ref="P17:P27"/>
    <mergeCell ref="P30:P31"/>
    <mergeCell ref="P32:P33"/>
    <mergeCell ref="P34:P41"/>
    <mergeCell ref="Q3:Q8"/>
    <mergeCell ref="Q9:Q14"/>
    <mergeCell ref="Q17:Q27"/>
    <mergeCell ref="Q30:Q31"/>
    <mergeCell ref="Q32:Q33"/>
    <mergeCell ref="Q34:Q41"/>
    <mergeCell ref="R3:R8"/>
    <mergeCell ref="R9:R14"/>
    <mergeCell ref="R17:R27"/>
    <mergeCell ref="R30:R31"/>
    <mergeCell ref="R32:R33"/>
    <mergeCell ref="R34:R41"/>
    <mergeCell ref="S3:S8"/>
    <mergeCell ref="S9:S14"/>
    <mergeCell ref="S17:S27"/>
    <mergeCell ref="S30:S31"/>
    <mergeCell ref="S32:S33"/>
    <mergeCell ref="S34:S41"/>
    <mergeCell ref="T1:T2"/>
    <mergeCell ref="T3:T41"/>
    <mergeCell ref="U1:U2"/>
    <mergeCell ref="U3:U41"/>
  </mergeCells>
  <pageMargins left="0.7" right="0.7" top="0.432638888888889" bottom="0.118055555555556" header="0.3" footer="0.3"/>
  <pageSetup paperSize="9" scale="4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L17"/>
  <sheetViews>
    <sheetView workbookViewId="0">
      <selection activeCell="A7" sqref="A7:BL17"/>
    </sheetView>
  </sheetViews>
  <sheetFormatPr defaultColWidth="9" defaultRowHeight="13.5"/>
  <cols>
    <col min="2" max="4" width="17.25" customWidth="1"/>
  </cols>
  <sheetData>
    <row r="1" spans="1:4">
      <c r="A1" s="87"/>
      <c r="B1" s="87" t="s">
        <v>1061</v>
      </c>
      <c r="C1" s="87" t="s">
        <v>1062</v>
      </c>
      <c r="D1" s="87" t="s">
        <v>1063</v>
      </c>
    </row>
    <row r="2" spans="1:5">
      <c r="A2" s="87"/>
      <c r="B2" s="87">
        <v>485122</v>
      </c>
      <c r="C2" s="87">
        <v>354866.59</v>
      </c>
      <c r="D2" s="87"/>
      <c r="E2" t="s">
        <v>1064</v>
      </c>
    </row>
    <row r="3" spans="1:6">
      <c r="A3" s="87" t="s">
        <v>1065</v>
      </c>
      <c r="B3" s="87">
        <v>495880</v>
      </c>
      <c r="C3" s="87">
        <v>36320549</v>
      </c>
      <c r="D3" s="88">
        <f>(B3-B2)/B2</f>
        <v>0.0221758650401342</v>
      </c>
      <c r="E3" t="s">
        <v>1066</v>
      </c>
      <c r="F3" t="s">
        <v>1067</v>
      </c>
    </row>
    <row r="4" spans="1:4">
      <c r="A4" s="87" t="s">
        <v>1068</v>
      </c>
      <c r="B4" s="87">
        <v>493180</v>
      </c>
      <c r="C4" s="87">
        <v>283629</v>
      </c>
      <c r="D4" s="88">
        <f>(B4-B3)/B3</f>
        <v>-0.0054448656933129</v>
      </c>
    </row>
    <row r="5" spans="1:4">
      <c r="A5" s="87" t="s">
        <v>1069</v>
      </c>
      <c r="B5" s="87">
        <v>445379</v>
      </c>
      <c r="C5" s="87"/>
      <c r="D5" s="88">
        <f>(B5-B4)/B4</f>
        <v>-0.0969240439596091</v>
      </c>
    </row>
    <row r="7" ht="24" spans="1:64">
      <c r="A7" s="89" t="s">
        <v>182</v>
      </c>
      <c r="B7" s="89" t="s">
        <v>183</v>
      </c>
      <c r="C7" s="89" t="s">
        <v>184</v>
      </c>
      <c r="D7" s="89" t="s">
        <v>185</v>
      </c>
      <c r="E7" s="89" t="s">
        <v>186</v>
      </c>
      <c r="F7" s="90" t="s">
        <v>187</v>
      </c>
      <c r="G7" s="90" t="s">
        <v>188</v>
      </c>
      <c r="H7" s="90" t="s">
        <v>189</v>
      </c>
      <c r="I7" s="90" t="s">
        <v>190</v>
      </c>
      <c r="J7" s="90" t="s">
        <v>191</v>
      </c>
      <c r="K7" s="90" t="s">
        <v>192</v>
      </c>
      <c r="L7" s="90" t="s">
        <v>193</v>
      </c>
      <c r="M7" s="94" t="s">
        <v>194</v>
      </c>
      <c r="N7" s="94" t="s">
        <v>195</v>
      </c>
      <c r="O7" s="94" t="s">
        <v>196</v>
      </c>
      <c r="P7" s="94" t="s">
        <v>190</v>
      </c>
      <c r="Q7" s="94" t="s">
        <v>191</v>
      </c>
      <c r="R7" s="94" t="s">
        <v>192</v>
      </c>
      <c r="S7" s="94" t="s">
        <v>193</v>
      </c>
      <c r="T7" s="96" t="s">
        <v>197</v>
      </c>
      <c r="U7" s="96" t="s">
        <v>198</v>
      </c>
      <c r="V7" s="96" t="s">
        <v>196</v>
      </c>
      <c r="W7" s="96" t="s">
        <v>190</v>
      </c>
      <c r="X7" s="96" t="s">
        <v>191</v>
      </c>
      <c r="Y7" s="96" t="s">
        <v>192</v>
      </c>
      <c r="Z7" s="96" t="s">
        <v>193</v>
      </c>
      <c r="AA7" s="97" t="s">
        <v>199</v>
      </c>
      <c r="AB7" s="97" t="s">
        <v>200</v>
      </c>
      <c r="AC7" s="97" t="s">
        <v>196</v>
      </c>
      <c r="AD7" s="97" t="s">
        <v>190</v>
      </c>
      <c r="AE7" s="97" t="s">
        <v>191</v>
      </c>
      <c r="AF7" s="97" t="s">
        <v>192</v>
      </c>
      <c r="AG7" s="97" t="s">
        <v>201</v>
      </c>
      <c r="AH7" s="96" t="s">
        <v>202</v>
      </c>
      <c r="AI7" s="96" t="s">
        <v>203</v>
      </c>
      <c r="AJ7" s="96" t="s">
        <v>196</v>
      </c>
      <c r="AK7" s="96" t="s">
        <v>190</v>
      </c>
      <c r="AL7" s="96" t="s">
        <v>191</v>
      </c>
      <c r="AM7" s="96" t="s">
        <v>192</v>
      </c>
      <c r="AN7" s="96" t="s">
        <v>193</v>
      </c>
      <c r="AO7" s="97" t="s">
        <v>204</v>
      </c>
      <c r="AP7" s="97" t="s">
        <v>205</v>
      </c>
      <c r="AQ7" s="97" t="s">
        <v>196</v>
      </c>
      <c r="AR7" s="97" t="s">
        <v>190</v>
      </c>
      <c r="AS7" s="97" t="s">
        <v>191</v>
      </c>
      <c r="AT7" s="97" t="s">
        <v>192</v>
      </c>
      <c r="AU7" s="97" t="s">
        <v>193</v>
      </c>
      <c r="AV7" s="98" t="s">
        <v>206</v>
      </c>
      <c r="AW7" s="98" t="s">
        <v>207</v>
      </c>
      <c r="AX7" s="98" t="s">
        <v>196</v>
      </c>
      <c r="AY7" s="98" t="s">
        <v>190</v>
      </c>
      <c r="AZ7" s="98" t="s">
        <v>191</v>
      </c>
      <c r="BA7" s="98" t="s">
        <v>192</v>
      </c>
      <c r="BB7" s="98" t="s">
        <v>193</v>
      </c>
      <c r="BC7" s="90" t="s">
        <v>208</v>
      </c>
      <c r="BD7" s="90" t="s">
        <v>209</v>
      </c>
      <c r="BE7" s="99" t="s">
        <v>196</v>
      </c>
      <c r="BF7" s="99" t="s">
        <v>190</v>
      </c>
      <c r="BG7" s="99" t="s">
        <v>191</v>
      </c>
      <c r="BH7" s="99" t="s">
        <v>192</v>
      </c>
      <c r="BI7" s="99" t="s">
        <v>193</v>
      </c>
      <c r="BJ7" s="99" t="s">
        <v>210</v>
      </c>
      <c r="BK7" s="100" t="s">
        <v>211</v>
      </c>
      <c r="BL7" s="100" t="s">
        <v>212</v>
      </c>
    </row>
    <row r="8" spans="1:64">
      <c r="A8" s="91">
        <v>991137</v>
      </c>
      <c r="B8" s="91" t="s">
        <v>1070</v>
      </c>
      <c r="C8" s="91">
        <v>307</v>
      </c>
      <c r="D8" s="91" t="s">
        <v>250</v>
      </c>
      <c r="E8" s="91" t="s">
        <v>254</v>
      </c>
      <c r="F8" s="91"/>
      <c r="G8" s="91"/>
      <c r="H8" s="91">
        <v>0</v>
      </c>
      <c r="I8" s="91">
        <v>0</v>
      </c>
      <c r="J8" s="91">
        <v>0</v>
      </c>
      <c r="K8" s="95" t="s">
        <v>227</v>
      </c>
      <c r="L8" s="91">
        <v>0</v>
      </c>
      <c r="M8" s="91"/>
      <c r="N8" s="91"/>
      <c r="O8" s="91">
        <v>0</v>
      </c>
      <c r="P8" s="91">
        <v>0</v>
      </c>
      <c r="Q8" s="91">
        <v>0</v>
      </c>
      <c r="R8" s="95" t="s">
        <v>227</v>
      </c>
      <c r="S8" s="91">
        <v>0</v>
      </c>
      <c r="T8" s="91"/>
      <c r="U8" s="91"/>
      <c r="V8" s="91">
        <v>0</v>
      </c>
      <c r="W8" s="91">
        <v>0</v>
      </c>
      <c r="X8" s="91">
        <v>0</v>
      </c>
      <c r="Y8" s="95" t="s">
        <v>227</v>
      </c>
      <c r="Z8" s="91">
        <v>0</v>
      </c>
      <c r="AA8" s="91"/>
      <c r="AB8" s="91"/>
      <c r="AC8" s="91">
        <v>0</v>
      </c>
      <c r="AD8" s="91">
        <v>0</v>
      </c>
      <c r="AE8" s="91">
        <v>0</v>
      </c>
      <c r="AF8" s="95" t="s">
        <v>227</v>
      </c>
      <c r="AG8" s="91">
        <v>0</v>
      </c>
      <c r="AH8" s="91"/>
      <c r="AI8" s="91"/>
      <c r="AJ8" s="91">
        <v>0</v>
      </c>
      <c r="AK8" s="91">
        <v>0</v>
      </c>
      <c r="AL8" s="91">
        <v>0</v>
      </c>
      <c r="AM8" s="95" t="s">
        <v>227</v>
      </c>
      <c r="AN8" s="91">
        <v>0</v>
      </c>
      <c r="AO8" s="91"/>
      <c r="AP8" s="91"/>
      <c r="AQ8" s="91">
        <v>0</v>
      </c>
      <c r="AR8" s="91">
        <v>0</v>
      </c>
      <c r="AS8" s="91">
        <v>0</v>
      </c>
      <c r="AT8" s="95" t="s">
        <v>227</v>
      </c>
      <c r="AU8" s="91">
        <v>0</v>
      </c>
      <c r="AV8" s="91"/>
      <c r="AW8" s="91"/>
      <c r="AX8" s="91">
        <v>0</v>
      </c>
      <c r="AY8" s="91">
        <v>0</v>
      </c>
      <c r="AZ8" s="91">
        <v>0</v>
      </c>
      <c r="BA8" s="95" t="s">
        <v>227</v>
      </c>
      <c r="BB8" s="91">
        <v>0</v>
      </c>
      <c r="BC8" s="91"/>
      <c r="BD8" s="91"/>
      <c r="BE8" s="91">
        <v>0</v>
      </c>
      <c r="BF8" s="91">
        <v>0</v>
      </c>
      <c r="BG8" s="91">
        <v>0</v>
      </c>
      <c r="BH8" s="95" t="s">
        <v>227</v>
      </c>
      <c r="BI8" s="91">
        <v>0</v>
      </c>
      <c r="BJ8" s="91"/>
      <c r="BK8" s="101">
        <v>0</v>
      </c>
      <c r="BL8" s="91"/>
    </row>
    <row r="9" spans="1:64">
      <c r="A9" s="91">
        <v>11752</v>
      </c>
      <c r="B9" s="91" t="s">
        <v>1071</v>
      </c>
      <c r="C9" s="91">
        <v>307</v>
      </c>
      <c r="D9" s="91" t="s">
        <v>250</v>
      </c>
      <c r="E9" s="91" t="s">
        <v>220</v>
      </c>
      <c r="F9" s="91"/>
      <c r="G9" s="91"/>
      <c r="H9" s="91">
        <v>0</v>
      </c>
      <c r="I9" s="91">
        <v>0</v>
      </c>
      <c r="J9" s="91">
        <v>0</v>
      </c>
      <c r="K9" s="95" t="s">
        <v>227</v>
      </c>
      <c r="L9" s="91">
        <v>0</v>
      </c>
      <c r="M9" s="91"/>
      <c r="N9" s="91"/>
      <c r="O9" s="91">
        <v>0</v>
      </c>
      <c r="P9" s="91">
        <v>0</v>
      </c>
      <c r="Q9" s="91">
        <v>0</v>
      </c>
      <c r="R9" s="95" t="s">
        <v>227</v>
      </c>
      <c r="S9" s="91">
        <v>0</v>
      </c>
      <c r="T9" s="91"/>
      <c r="U9" s="91"/>
      <c r="V9" s="91">
        <v>0</v>
      </c>
      <c r="W9" s="91">
        <v>0</v>
      </c>
      <c r="X9" s="91">
        <v>0</v>
      </c>
      <c r="Y9" s="95" t="s">
        <v>227</v>
      </c>
      <c r="Z9" s="91">
        <v>0</v>
      </c>
      <c r="AA9" s="91"/>
      <c r="AB9" s="91"/>
      <c r="AC9" s="91">
        <v>0</v>
      </c>
      <c r="AD9" s="91">
        <v>0</v>
      </c>
      <c r="AE9" s="91">
        <v>0</v>
      </c>
      <c r="AF9" s="95" t="s">
        <v>227</v>
      </c>
      <c r="AG9" s="91">
        <v>0</v>
      </c>
      <c r="AH9" s="91"/>
      <c r="AI9" s="91"/>
      <c r="AJ9" s="91">
        <v>0</v>
      </c>
      <c r="AK9" s="91">
        <v>0</v>
      </c>
      <c r="AL9" s="91">
        <v>0</v>
      </c>
      <c r="AM9" s="95" t="s">
        <v>227</v>
      </c>
      <c r="AN9" s="91">
        <v>0</v>
      </c>
      <c r="AO9" s="91"/>
      <c r="AP9" s="91"/>
      <c r="AQ9" s="91">
        <v>0</v>
      </c>
      <c r="AR9" s="91">
        <v>0</v>
      </c>
      <c r="AS9" s="91">
        <v>0</v>
      </c>
      <c r="AT9" s="95" t="s">
        <v>227</v>
      </c>
      <c r="AU9" s="91">
        <v>0</v>
      </c>
      <c r="AV9" s="91"/>
      <c r="AW9" s="91"/>
      <c r="AX9" s="91">
        <v>0</v>
      </c>
      <c r="AY9" s="91">
        <v>0</v>
      </c>
      <c r="AZ9" s="91">
        <v>0</v>
      </c>
      <c r="BA9" s="95" t="s">
        <v>227</v>
      </c>
      <c r="BB9" s="91">
        <v>0</v>
      </c>
      <c r="BC9" s="91"/>
      <c r="BD9" s="91"/>
      <c r="BE9" s="91">
        <v>0</v>
      </c>
      <c r="BF9" s="91">
        <v>0</v>
      </c>
      <c r="BG9" s="91">
        <v>0</v>
      </c>
      <c r="BH9" s="95" t="s">
        <v>227</v>
      </c>
      <c r="BI9" s="91">
        <v>0</v>
      </c>
      <c r="BJ9" s="91"/>
      <c r="BK9" s="101">
        <v>0</v>
      </c>
      <c r="BL9" s="91"/>
    </row>
    <row r="10" spans="1:64">
      <c r="A10" s="91">
        <v>998827</v>
      </c>
      <c r="B10" s="91" t="s">
        <v>1072</v>
      </c>
      <c r="C10" s="91">
        <v>106066</v>
      </c>
      <c r="D10" s="91" t="s">
        <v>424</v>
      </c>
      <c r="E10" s="91" t="s">
        <v>215</v>
      </c>
      <c r="F10" s="91"/>
      <c r="G10" s="91"/>
      <c r="H10" s="91">
        <v>0</v>
      </c>
      <c r="I10" s="91">
        <v>0</v>
      </c>
      <c r="J10" s="91">
        <v>0</v>
      </c>
      <c r="K10" s="95" t="s">
        <v>227</v>
      </c>
      <c r="L10" s="91">
        <v>0</v>
      </c>
      <c r="M10" s="91"/>
      <c r="N10" s="91"/>
      <c r="O10" s="91">
        <v>0</v>
      </c>
      <c r="P10" s="91">
        <v>0</v>
      </c>
      <c r="Q10" s="91">
        <v>0</v>
      </c>
      <c r="R10" s="95" t="s">
        <v>227</v>
      </c>
      <c r="S10" s="91">
        <v>0</v>
      </c>
      <c r="T10" s="91"/>
      <c r="U10" s="91"/>
      <c r="V10" s="91">
        <v>0</v>
      </c>
      <c r="W10" s="91">
        <v>0</v>
      </c>
      <c r="X10" s="91">
        <v>0</v>
      </c>
      <c r="Y10" s="95" t="s">
        <v>227</v>
      </c>
      <c r="Z10" s="91">
        <v>0</v>
      </c>
      <c r="AA10" s="91"/>
      <c r="AB10" s="91"/>
      <c r="AC10" s="91">
        <v>0</v>
      </c>
      <c r="AD10" s="91">
        <v>0</v>
      </c>
      <c r="AE10" s="91">
        <v>0</v>
      </c>
      <c r="AF10" s="95" t="s">
        <v>227</v>
      </c>
      <c r="AG10" s="91">
        <v>0</v>
      </c>
      <c r="AH10" s="91"/>
      <c r="AI10" s="91"/>
      <c r="AJ10" s="91">
        <v>0</v>
      </c>
      <c r="AK10" s="91">
        <v>0</v>
      </c>
      <c r="AL10" s="91">
        <v>0</v>
      </c>
      <c r="AM10" s="95" t="s">
        <v>227</v>
      </c>
      <c r="AN10" s="91">
        <v>0</v>
      </c>
      <c r="AO10" s="91"/>
      <c r="AP10" s="91"/>
      <c r="AQ10" s="91">
        <v>0</v>
      </c>
      <c r="AR10" s="91">
        <v>0</v>
      </c>
      <c r="AS10" s="91">
        <v>0</v>
      </c>
      <c r="AT10" s="95" t="s">
        <v>227</v>
      </c>
      <c r="AU10" s="91">
        <v>0</v>
      </c>
      <c r="AV10" s="91"/>
      <c r="AW10" s="91"/>
      <c r="AX10" s="91">
        <v>0</v>
      </c>
      <c r="AY10" s="91">
        <v>0</v>
      </c>
      <c r="AZ10" s="91">
        <v>0</v>
      </c>
      <c r="BA10" s="95" t="s">
        <v>227</v>
      </c>
      <c r="BB10" s="91">
        <v>0</v>
      </c>
      <c r="BC10" s="91"/>
      <c r="BD10" s="91"/>
      <c r="BE10" s="91">
        <v>0</v>
      </c>
      <c r="BF10" s="91">
        <v>0</v>
      </c>
      <c r="BG10" s="91">
        <v>0</v>
      </c>
      <c r="BH10" s="95" t="s">
        <v>227</v>
      </c>
      <c r="BI10" s="91">
        <v>0</v>
      </c>
      <c r="BJ10" s="91"/>
      <c r="BK10" s="101">
        <v>0</v>
      </c>
      <c r="BL10" s="91"/>
    </row>
    <row r="11" spans="1:64">
      <c r="A11" s="91">
        <v>998841</v>
      </c>
      <c r="B11" s="91" t="s">
        <v>1073</v>
      </c>
      <c r="C11" s="91">
        <v>106066</v>
      </c>
      <c r="D11" s="91" t="s">
        <v>424</v>
      </c>
      <c r="E11" s="91" t="s">
        <v>220</v>
      </c>
      <c r="F11" s="91"/>
      <c r="G11" s="91"/>
      <c r="H11" s="91">
        <v>0</v>
      </c>
      <c r="I11" s="91">
        <v>0</v>
      </c>
      <c r="J11" s="91">
        <v>0</v>
      </c>
      <c r="K11" s="95" t="s">
        <v>227</v>
      </c>
      <c r="L11" s="91">
        <v>0</v>
      </c>
      <c r="M11" s="91"/>
      <c r="N11" s="91"/>
      <c r="O11" s="91">
        <v>0</v>
      </c>
      <c r="P11" s="91">
        <v>0</v>
      </c>
      <c r="Q11" s="91">
        <v>0</v>
      </c>
      <c r="R11" s="95" t="s">
        <v>227</v>
      </c>
      <c r="S11" s="91">
        <v>0</v>
      </c>
      <c r="T11" s="91"/>
      <c r="U11" s="91"/>
      <c r="V11" s="91">
        <v>0</v>
      </c>
      <c r="W11" s="91">
        <v>0</v>
      </c>
      <c r="X11" s="91">
        <v>0</v>
      </c>
      <c r="Y11" s="95" t="s">
        <v>227</v>
      </c>
      <c r="Z11" s="91">
        <v>0</v>
      </c>
      <c r="AA11" s="91"/>
      <c r="AB11" s="91"/>
      <c r="AC11" s="91">
        <v>0</v>
      </c>
      <c r="AD11" s="91">
        <v>0</v>
      </c>
      <c r="AE11" s="91">
        <v>0</v>
      </c>
      <c r="AF11" s="95" t="s">
        <v>227</v>
      </c>
      <c r="AG11" s="91">
        <v>0</v>
      </c>
      <c r="AH11" s="91"/>
      <c r="AI11" s="91"/>
      <c r="AJ11" s="91">
        <v>0</v>
      </c>
      <c r="AK11" s="91">
        <v>0</v>
      </c>
      <c r="AL11" s="91">
        <v>0</v>
      </c>
      <c r="AM11" s="95" t="s">
        <v>227</v>
      </c>
      <c r="AN11" s="91">
        <v>0</v>
      </c>
      <c r="AO11" s="91"/>
      <c r="AP11" s="91"/>
      <c r="AQ11" s="91">
        <v>0</v>
      </c>
      <c r="AR11" s="91">
        <v>0</v>
      </c>
      <c r="AS11" s="91">
        <v>0</v>
      </c>
      <c r="AT11" s="95" t="s">
        <v>227</v>
      </c>
      <c r="AU11" s="91">
        <v>0</v>
      </c>
      <c r="AV11" s="91"/>
      <c r="AW11" s="91"/>
      <c r="AX11" s="91">
        <v>0</v>
      </c>
      <c r="AY11" s="91">
        <v>0</v>
      </c>
      <c r="AZ11" s="91">
        <v>0</v>
      </c>
      <c r="BA11" s="95" t="s">
        <v>227</v>
      </c>
      <c r="BB11" s="91">
        <v>0</v>
      </c>
      <c r="BC11" s="91"/>
      <c r="BD11" s="91"/>
      <c r="BE11" s="91">
        <v>0</v>
      </c>
      <c r="BF11" s="91">
        <v>0</v>
      </c>
      <c r="BG11" s="91">
        <v>0</v>
      </c>
      <c r="BH11" s="95" t="s">
        <v>227</v>
      </c>
      <c r="BI11" s="91">
        <v>0</v>
      </c>
      <c r="BJ11" s="91"/>
      <c r="BK11" s="101">
        <v>0</v>
      </c>
      <c r="BL11" s="91"/>
    </row>
    <row r="12" spans="1:64">
      <c r="A12" s="91">
        <v>12371</v>
      </c>
      <c r="B12" s="91" t="s">
        <v>1074</v>
      </c>
      <c r="C12" s="91">
        <v>307</v>
      </c>
      <c r="D12" s="91" t="s">
        <v>250</v>
      </c>
      <c r="E12" s="91" t="s">
        <v>220</v>
      </c>
      <c r="F12" s="91"/>
      <c r="G12" s="91"/>
      <c r="H12" s="91">
        <v>0</v>
      </c>
      <c r="I12" s="91">
        <v>0</v>
      </c>
      <c r="J12" s="91">
        <v>0</v>
      </c>
      <c r="K12" s="95" t="s">
        <v>227</v>
      </c>
      <c r="L12" s="91">
        <v>0</v>
      </c>
      <c r="M12" s="91"/>
      <c r="N12" s="91"/>
      <c r="O12" s="91">
        <v>0</v>
      </c>
      <c r="P12" s="91">
        <v>0</v>
      </c>
      <c r="Q12" s="91">
        <v>0</v>
      </c>
      <c r="R12" s="95" t="s">
        <v>227</v>
      </c>
      <c r="S12" s="91">
        <v>0</v>
      </c>
      <c r="T12" s="91"/>
      <c r="U12" s="91"/>
      <c r="V12" s="91">
        <v>0</v>
      </c>
      <c r="W12" s="91">
        <v>0</v>
      </c>
      <c r="X12" s="91">
        <v>0</v>
      </c>
      <c r="Y12" s="95" t="s">
        <v>227</v>
      </c>
      <c r="Z12" s="91">
        <v>0</v>
      </c>
      <c r="AA12" s="91"/>
      <c r="AB12" s="91"/>
      <c r="AC12" s="91">
        <v>0</v>
      </c>
      <c r="AD12" s="91">
        <v>0</v>
      </c>
      <c r="AE12" s="91">
        <v>0</v>
      </c>
      <c r="AF12" s="95" t="s">
        <v>227</v>
      </c>
      <c r="AG12" s="91">
        <v>0</v>
      </c>
      <c r="AH12" s="91"/>
      <c r="AI12" s="91"/>
      <c r="AJ12" s="91">
        <v>0</v>
      </c>
      <c r="AK12" s="91">
        <v>0</v>
      </c>
      <c r="AL12" s="91">
        <v>0</v>
      </c>
      <c r="AM12" s="95" t="s">
        <v>227</v>
      </c>
      <c r="AN12" s="91">
        <v>0</v>
      </c>
      <c r="AO12" s="91"/>
      <c r="AP12" s="91"/>
      <c r="AQ12" s="91">
        <v>0</v>
      </c>
      <c r="AR12" s="91">
        <v>0</v>
      </c>
      <c r="AS12" s="91">
        <v>0</v>
      </c>
      <c r="AT12" s="95" t="s">
        <v>227</v>
      </c>
      <c r="AU12" s="91">
        <v>0</v>
      </c>
      <c r="AV12" s="91"/>
      <c r="AW12" s="91"/>
      <c r="AX12" s="91">
        <v>0</v>
      </c>
      <c r="AY12" s="91">
        <v>0</v>
      </c>
      <c r="AZ12" s="91">
        <v>0</v>
      </c>
      <c r="BA12" s="95" t="s">
        <v>227</v>
      </c>
      <c r="BB12" s="91">
        <v>0</v>
      </c>
      <c r="BC12" s="91"/>
      <c r="BD12" s="91"/>
      <c r="BE12" s="91">
        <v>0</v>
      </c>
      <c r="BF12" s="91">
        <v>0</v>
      </c>
      <c r="BG12" s="91">
        <v>0</v>
      </c>
      <c r="BH12" s="95" t="s">
        <v>227</v>
      </c>
      <c r="BI12" s="91">
        <v>0</v>
      </c>
      <c r="BJ12" s="91"/>
      <c r="BK12" s="101">
        <v>0</v>
      </c>
      <c r="BL12" s="91"/>
    </row>
    <row r="13" spans="1:64">
      <c r="A13" s="91">
        <v>1000430</v>
      </c>
      <c r="B13" s="91" t="s">
        <v>1075</v>
      </c>
      <c r="C13" s="91">
        <v>742</v>
      </c>
      <c r="D13" s="91" t="s">
        <v>761</v>
      </c>
      <c r="E13" s="91" t="s">
        <v>220</v>
      </c>
      <c r="F13" s="91"/>
      <c r="G13" s="91"/>
      <c r="H13" s="91">
        <v>0</v>
      </c>
      <c r="I13" s="91">
        <v>0</v>
      </c>
      <c r="J13" s="91">
        <v>0</v>
      </c>
      <c r="K13" s="95" t="s">
        <v>227</v>
      </c>
      <c r="L13" s="91">
        <v>0</v>
      </c>
      <c r="M13" s="91"/>
      <c r="N13" s="91"/>
      <c r="O13" s="91">
        <v>0</v>
      </c>
      <c r="P13" s="91">
        <v>0</v>
      </c>
      <c r="Q13" s="91">
        <v>0</v>
      </c>
      <c r="R13" s="95" t="s">
        <v>227</v>
      </c>
      <c r="S13" s="91">
        <v>0</v>
      </c>
      <c r="T13" s="91"/>
      <c r="U13" s="91"/>
      <c r="V13" s="91">
        <v>0</v>
      </c>
      <c r="W13" s="91">
        <v>0</v>
      </c>
      <c r="X13" s="91">
        <v>0</v>
      </c>
      <c r="Y13" s="95" t="s">
        <v>227</v>
      </c>
      <c r="Z13" s="91">
        <v>0</v>
      </c>
      <c r="AA13" s="91"/>
      <c r="AB13" s="91"/>
      <c r="AC13" s="91">
        <v>0</v>
      </c>
      <c r="AD13" s="91">
        <v>0</v>
      </c>
      <c r="AE13" s="91">
        <v>0</v>
      </c>
      <c r="AF13" s="95" t="s">
        <v>227</v>
      </c>
      <c r="AG13" s="91">
        <v>0</v>
      </c>
      <c r="AH13" s="91"/>
      <c r="AI13" s="91"/>
      <c r="AJ13" s="91">
        <v>0</v>
      </c>
      <c r="AK13" s="91">
        <v>0</v>
      </c>
      <c r="AL13" s="91">
        <v>0</v>
      </c>
      <c r="AM13" s="95" t="s">
        <v>227</v>
      </c>
      <c r="AN13" s="91">
        <v>0</v>
      </c>
      <c r="AO13" s="91"/>
      <c r="AP13" s="91"/>
      <c r="AQ13" s="91">
        <v>0</v>
      </c>
      <c r="AR13" s="91">
        <v>0</v>
      </c>
      <c r="AS13" s="91">
        <v>0</v>
      </c>
      <c r="AT13" s="95" t="s">
        <v>227</v>
      </c>
      <c r="AU13" s="91">
        <v>0</v>
      </c>
      <c r="AV13" s="91"/>
      <c r="AW13" s="91"/>
      <c r="AX13" s="91">
        <v>0</v>
      </c>
      <c r="AY13" s="91">
        <v>0</v>
      </c>
      <c r="AZ13" s="91">
        <v>0</v>
      </c>
      <c r="BA13" s="95" t="s">
        <v>227</v>
      </c>
      <c r="BB13" s="91">
        <v>0</v>
      </c>
      <c r="BC13" s="91"/>
      <c r="BD13" s="91"/>
      <c r="BE13" s="91">
        <v>0</v>
      </c>
      <c r="BF13" s="91">
        <v>0</v>
      </c>
      <c r="BG13" s="91">
        <v>0</v>
      </c>
      <c r="BH13" s="95" t="s">
        <v>227</v>
      </c>
      <c r="BI13" s="91">
        <v>0</v>
      </c>
      <c r="BJ13" s="91"/>
      <c r="BK13" s="101">
        <v>0</v>
      </c>
      <c r="BL13" s="91"/>
    </row>
    <row r="14" spans="1:64">
      <c r="A14" s="91">
        <v>1000433</v>
      </c>
      <c r="B14" s="91" t="s">
        <v>1076</v>
      </c>
      <c r="C14" s="91">
        <v>742</v>
      </c>
      <c r="D14" s="91" t="s">
        <v>761</v>
      </c>
      <c r="E14" s="91" t="s">
        <v>224</v>
      </c>
      <c r="F14" s="91"/>
      <c r="G14" s="91"/>
      <c r="H14" s="91">
        <v>0</v>
      </c>
      <c r="I14" s="91">
        <v>0</v>
      </c>
      <c r="J14" s="91">
        <v>0</v>
      </c>
      <c r="K14" s="95" t="s">
        <v>227</v>
      </c>
      <c r="L14" s="91">
        <v>0</v>
      </c>
      <c r="M14" s="91"/>
      <c r="N14" s="91"/>
      <c r="O14" s="91">
        <v>0</v>
      </c>
      <c r="P14" s="91">
        <v>0</v>
      </c>
      <c r="Q14" s="91">
        <v>0</v>
      </c>
      <c r="R14" s="95" t="s">
        <v>227</v>
      </c>
      <c r="S14" s="91">
        <v>0</v>
      </c>
      <c r="T14" s="91"/>
      <c r="U14" s="91"/>
      <c r="V14" s="91">
        <v>0</v>
      </c>
      <c r="W14" s="91">
        <v>0</v>
      </c>
      <c r="X14" s="91">
        <v>0</v>
      </c>
      <c r="Y14" s="95" t="s">
        <v>227</v>
      </c>
      <c r="Z14" s="91">
        <v>0</v>
      </c>
      <c r="AA14" s="91"/>
      <c r="AB14" s="91"/>
      <c r="AC14" s="91">
        <v>0</v>
      </c>
      <c r="AD14" s="91">
        <v>0</v>
      </c>
      <c r="AE14" s="91">
        <v>0</v>
      </c>
      <c r="AF14" s="95" t="s">
        <v>227</v>
      </c>
      <c r="AG14" s="91">
        <v>0</v>
      </c>
      <c r="AH14" s="91"/>
      <c r="AI14" s="91"/>
      <c r="AJ14" s="91">
        <v>0</v>
      </c>
      <c r="AK14" s="91">
        <v>0</v>
      </c>
      <c r="AL14" s="91">
        <v>0</v>
      </c>
      <c r="AM14" s="95" t="s">
        <v>227</v>
      </c>
      <c r="AN14" s="91">
        <v>0</v>
      </c>
      <c r="AO14" s="91"/>
      <c r="AP14" s="91"/>
      <c r="AQ14" s="91">
        <v>0</v>
      </c>
      <c r="AR14" s="91">
        <v>0</v>
      </c>
      <c r="AS14" s="91">
        <v>0</v>
      </c>
      <c r="AT14" s="95" t="s">
        <v>227</v>
      </c>
      <c r="AU14" s="91">
        <v>0</v>
      </c>
      <c r="AV14" s="91"/>
      <c r="AW14" s="91"/>
      <c r="AX14" s="91">
        <v>0</v>
      </c>
      <c r="AY14" s="91">
        <v>0</v>
      </c>
      <c r="AZ14" s="91">
        <v>0</v>
      </c>
      <c r="BA14" s="95" t="s">
        <v>227</v>
      </c>
      <c r="BB14" s="91">
        <v>0</v>
      </c>
      <c r="BC14" s="91"/>
      <c r="BD14" s="91"/>
      <c r="BE14" s="91">
        <v>0</v>
      </c>
      <c r="BF14" s="91">
        <v>0</v>
      </c>
      <c r="BG14" s="91">
        <v>0</v>
      </c>
      <c r="BH14" s="95" t="s">
        <v>227</v>
      </c>
      <c r="BI14" s="91">
        <v>0</v>
      </c>
      <c r="BJ14" s="91"/>
      <c r="BK14" s="101">
        <v>0</v>
      </c>
      <c r="BL14" s="91"/>
    </row>
    <row r="15" spans="1:64">
      <c r="A15" s="92">
        <v>12317</v>
      </c>
      <c r="B15" s="93" t="s">
        <v>1077</v>
      </c>
      <c r="C15" s="92">
        <v>107829</v>
      </c>
      <c r="D15" s="93" t="s">
        <v>519</v>
      </c>
      <c r="E15" s="91"/>
      <c r="F15" s="91"/>
      <c r="G15" s="91"/>
      <c r="H15" s="91">
        <v>1</v>
      </c>
      <c r="I15" s="91">
        <v>2</v>
      </c>
      <c r="J15" s="91">
        <v>1</v>
      </c>
      <c r="K15" s="95" t="s">
        <v>227</v>
      </c>
      <c r="L15" s="91">
        <v>0.08</v>
      </c>
      <c r="M15" s="91"/>
      <c r="N15" s="91"/>
      <c r="O15" s="91">
        <v>0</v>
      </c>
      <c r="P15" s="91">
        <v>0</v>
      </c>
      <c r="Q15" s="91">
        <v>0</v>
      </c>
      <c r="R15" s="95" t="s">
        <v>227</v>
      </c>
      <c r="S15" s="91">
        <v>0</v>
      </c>
      <c r="T15" s="91"/>
      <c r="U15" s="91"/>
      <c r="V15" s="91">
        <v>0</v>
      </c>
      <c r="W15" s="91">
        <v>0</v>
      </c>
      <c r="X15" s="91">
        <v>0</v>
      </c>
      <c r="Y15" s="95" t="s">
        <v>227</v>
      </c>
      <c r="Z15" s="91">
        <v>0</v>
      </c>
      <c r="AA15" s="91"/>
      <c r="AB15" s="91"/>
      <c r="AC15" s="91">
        <v>0</v>
      </c>
      <c r="AD15" s="91">
        <v>0</v>
      </c>
      <c r="AE15" s="91">
        <v>0</v>
      </c>
      <c r="AF15" s="95" t="s">
        <v>227</v>
      </c>
      <c r="AG15" s="91">
        <v>0</v>
      </c>
      <c r="AH15" s="91"/>
      <c r="AI15" s="91"/>
      <c r="AJ15" s="91">
        <v>0</v>
      </c>
      <c r="AK15" s="91">
        <v>0</v>
      </c>
      <c r="AL15" s="91">
        <v>0</v>
      </c>
      <c r="AM15" s="95" t="s">
        <v>227</v>
      </c>
      <c r="AN15" s="91">
        <v>0</v>
      </c>
      <c r="AO15" s="91"/>
      <c r="AP15" s="91"/>
      <c r="AQ15" s="91">
        <v>0</v>
      </c>
      <c r="AR15" s="91">
        <v>0</v>
      </c>
      <c r="AS15" s="91">
        <v>0</v>
      </c>
      <c r="AT15" s="95" t="s">
        <v>227</v>
      </c>
      <c r="AU15" s="91">
        <v>0</v>
      </c>
      <c r="AV15" s="91"/>
      <c r="AW15" s="91"/>
      <c r="AX15" s="91">
        <v>0</v>
      </c>
      <c r="AY15" s="91">
        <v>0</v>
      </c>
      <c r="AZ15" s="91">
        <v>0</v>
      </c>
      <c r="BA15" s="95" t="s">
        <v>227</v>
      </c>
      <c r="BB15" s="91">
        <v>0</v>
      </c>
      <c r="BC15" s="91"/>
      <c r="BD15" s="91"/>
      <c r="BE15" s="91">
        <v>0</v>
      </c>
      <c r="BF15" s="91">
        <v>0</v>
      </c>
      <c r="BG15" s="91">
        <v>0</v>
      </c>
      <c r="BH15" s="95" t="s">
        <v>227</v>
      </c>
      <c r="BI15" s="91">
        <v>0</v>
      </c>
      <c r="BJ15" s="91"/>
      <c r="BK15" s="101">
        <v>0</v>
      </c>
      <c r="BL15" s="91"/>
    </row>
    <row r="16" spans="1:64">
      <c r="A16" s="92">
        <v>13982</v>
      </c>
      <c r="B16" s="93" t="s">
        <v>1078</v>
      </c>
      <c r="C16" s="92">
        <v>113008</v>
      </c>
      <c r="D16" s="93" t="s">
        <v>550</v>
      </c>
      <c r="E16" s="91"/>
      <c r="F16" s="91"/>
      <c r="G16" s="91"/>
      <c r="H16" s="91">
        <v>0</v>
      </c>
      <c r="I16" s="91">
        <v>0</v>
      </c>
      <c r="J16" s="91">
        <v>0</v>
      </c>
      <c r="K16" s="95" t="s">
        <v>227</v>
      </c>
      <c r="L16" s="91">
        <v>0</v>
      </c>
      <c r="M16" s="91"/>
      <c r="N16" s="91"/>
      <c r="O16" s="91">
        <v>0</v>
      </c>
      <c r="P16" s="91">
        <v>0</v>
      </c>
      <c r="Q16" s="91">
        <v>0</v>
      </c>
      <c r="R16" s="95" t="s">
        <v>227</v>
      </c>
      <c r="S16" s="91">
        <v>0</v>
      </c>
      <c r="T16" s="91"/>
      <c r="U16" s="91"/>
      <c r="V16" s="91">
        <v>0</v>
      </c>
      <c r="W16" s="91">
        <v>0</v>
      </c>
      <c r="X16" s="91">
        <v>0</v>
      </c>
      <c r="Y16" s="95" t="s">
        <v>227</v>
      </c>
      <c r="Z16" s="91">
        <v>0</v>
      </c>
      <c r="AA16" s="91"/>
      <c r="AB16" s="91"/>
      <c r="AC16" s="91">
        <v>0</v>
      </c>
      <c r="AD16" s="91">
        <v>0</v>
      </c>
      <c r="AE16" s="91">
        <v>0</v>
      </c>
      <c r="AF16" s="95" t="s">
        <v>227</v>
      </c>
      <c r="AG16" s="91">
        <v>0</v>
      </c>
      <c r="AH16" s="91"/>
      <c r="AI16" s="91"/>
      <c r="AJ16" s="91">
        <v>0</v>
      </c>
      <c r="AK16" s="91">
        <v>0</v>
      </c>
      <c r="AL16" s="91">
        <v>0</v>
      </c>
      <c r="AM16" s="95" t="s">
        <v>227</v>
      </c>
      <c r="AN16" s="91">
        <v>0</v>
      </c>
      <c r="AO16" s="91"/>
      <c r="AP16" s="91"/>
      <c r="AQ16" s="91">
        <v>0</v>
      </c>
      <c r="AR16" s="91">
        <v>0</v>
      </c>
      <c r="AS16" s="91">
        <v>0</v>
      </c>
      <c r="AT16" s="95" t="s">
        <v>227</v>
      </c>
      <c r="AU16" s="91">
        <v>0</v>
      </c>
      <c r="AV16" s="91"/>
      <c r="AW16" s="91"/>
      <c r="AX16" s="91">
        <v>0</v>
      </c>
      <c r="AY16" s="91">
        <v>0</v>
      </c>
      <c r="AZ16" s="91">
        <v>0</v>
      </c>
      <c r="BA16" s="95" t="s">
        <v>227</v>
      </c>
      <c r="BB16" s="91">
        <v>0</v>
      </c>
      <c r="BC16" s="91"/>
      <c r="BD16" s="91"/>
      <c r="BE16" s="91">
        <v>0</v>
      </c>
      <c r="BF16" s="91">
        <v>0</v>
      </c>
      <c r="BG16" s="91">
        <v>0</v>
      </c>
      <c r="BH16" s="95" t="s">
        <v>227</v>
      </c>
      <c r="BI16" s="91">
        <v>0</v>
      </c>
      <c r="BJ16" s="91"/>
      <c r="BK16" s="101">
        <v>0</v>
      </c>
      <c r="BL16" s="91"/>
    </row>
    <row r="17" spans="1:64">
      <c r="A17" s="92">
        <v>1001189</v>
      </c>
      <c r="B17" s="93" t="s">
        <v>664</v>
      </c>
      <c r="C17" s="92">
        <v>549</v>
      </c>
      <c r="D17" s="93" t="s">
        <v>353</v>
      </c>
      <c r="E17" s="91"/>
      <c r="F17" s="91"/>
      <c r="G17" s="91"/>
      <c r="H17" s="91">
        <v>0</v>
      </c>
      <c r="I17" s="91">
        <v>0</v>
      </c>
      <c r="J17" s="91">
        <v>0</v>
      </c>
      <c r="K17" s="95" t="s">
        <v>227</v>
      </c>
      <c r="L17" s="91">
        <v>0</v>
      </c>
      <c r="M17" s="91"/>
      <c r="N17" s="91"/>
      <c r="O17" s="91">
        <v>0</v>
      </c>
      <c r="P17" s="91">
        <v>0</v>
      </c>
      <c r="Q17" s="91">
        <v>0</v>
      </c>
      <c r="R17" s="95" t="s">
        <v>227</v>
      </c>
      <c r="S17" s="91">
        <v>0</v>
      </c>
      <c r="T17" s="91"/>
      <c r="U17" s="91"/>
      <c r="V17" s="91">
        <v>0</v>
      </c>
      <c r="W17" s="91">
        <v>0</v>
      </c>
      <c r="X17" s="91">
        <v>0</v>
      </c>
      <c r="Y17" s="95" t="s">
        <v>227</v>
      </c>
      <c r="Z17" s="91">
        <v>0</v>
      </c>
      <c r="AA17" s="91"/>
      <c r="AB17" s="91"/>
      <c r="AC17" s="91">
        <v>0</v>
      </c>
      <c r="AD17" s="91">
        <v>0</v>
      </c>
      <c r="AE17" s="91">
        <v>0</v>
      </c>
      <c r="AF17" s="95" t="s">
        <v>227</v>
      </c>
      <c r="AG17" s="91">
        <v>0</v>
      </c>
      <c r="AH17" s="91"/>
      <c r="AI17" s="91"/>
      <c r="AJ17" s="91">
        <v>0</v>
      </c>
      <c r="AK17" s="91">
        <v>0</v>
      </c>
      <c r="AL17" s="91">
        <v>0</v>
      </c>
      <c r="AM17" s="95" t="s">
        <v>227</v>
      </c>
      <c r="AN17" s="91">
        <v>0</v>
      </c>
      <c r="AO17" s="91"/>
      <c r="AP17" s="91"/>
      <c r="AQ17" s="91">
        <v>0</v>
      </c>
      <c r="AR17" s="91">
        <v>0</v>
      </c>
      <c r="AS17" s="91">
        <v>0</v>
      </c>
      <c r="AT17" s="95" t="s">
        <v>227</v>
      </c>
      <c r="AU17" s="91">
        <v>0</v>
      </c>
      <c r="AV17" s="91"/>
      <c r="AW17" s="91"/>
      <c r="AX17" s="91">
        <v>0</v>
      </c>
      <c r="AY17" s="91">
        <v>0</v>
      </c>
      <c r="AZ17" s="91">
        <v>0</v>
      </c>
      <c r="BA17" s="95" t="s">
        <v>227</v>
      </c>
      <c r="BB17" s="91">
        <v>0</v>
      </c>
      <c r="BC17" s="91"/>
      <c r="BD17" s="91"/>
      <c r="BE17" s="91">
        <v>0</v>
      </c>
      <c r="BF17" s="91">
        <v>0</v>
      </c>
      <c r="BG17" s="91">
        <v>0</v>
      </c>
      <c r="BH17" s="95" t="s">
        <v>227</v>
      </c>
      <c r="BI17" s="91">
        <v>0</v>
      </c>
      <c r="BJ17" s="91"/>
      <c r="BK17" s="101">
        <v>0</v>
      </c>
      <c r="BL17" s="91"/>
    </row>
  </sheetData>
  <conditionalFormatting sqref="A8 A9 A10 A11 A12 A13 A14 A15 A16 A17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V138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U132" sqref="U132"/>
    </sheetView>
  </sheetViews>
  <sheetFormatPr defaultColWidth="9" defaultRowHeight="26" customHeight="1"/>
  <cols>
    <col min="2" max="2" width="9.875" customWidth="1"/>
    <col min="3" max="3" width="27.5" customWidth="1"/>
    <col min="4" max="4" width="15.125" customWidth="1"/>
    <col min="5" max="6" width="10.625" style="64" customWidth="1"/>
    <col min="7" max="7" width="10.625" customWidth="1"/>
    <col min="8" max="9" width="10.625" style="64" customWidth="1"/>
    <col min="10" max="10" width="10.625" customWidth="1"/>
    <col min="11" max="11" width="10.625" style="64" customWidth="1"/>
    <col min="12" max="12" width="10.625" customWidth="1"/>
    <col min="13" max="14" width="12.25" style="64" customWidth="1"/>
    <col min="15" max="16" width="10.625" customWidth="1"/>
    <col min="17" max="18" width="12.625" customWidth="1"/>
    <col min="19" max="20" width="14.125" style="65" customWidth="1"/>
    <col min="21" max="22" width="18.875" style="64" customWidth="1"/>
  </cols>
  <sheetData>
    <row r="1" s="59" customFormat="1" ht="23" customHeight="1" spans="1:22">
      <c r="A1" s="66" t="s">
        <v>1079</v>
      </c>
      <c r="B1" s="67"/>
      <c r="C1" s="67"/>
      <c r="D1" s="67"/>
      <c r="E1" s="68" t="s">
        <v>20</v>
      </c>
      <c r="F1" s="68"/>
      <c r="G1" s="68" t="s">
        <v>180</v>
      </c>
      <c r="H1" s="68"/>
      <c r="I1" s="67" t="s">
        <v>80</v>
      </c>
      <c r="J1" s="67"/>
      <c r="K1" s="68" t="s">
        <v>123</v>
      </c>
      <c r="L1" s="68"/>
      <c r="M1" s="74" t="s">
        <v>128</v>
      </c>
      <c r="N1" s="74"/>
      <c r="O1" s="67" t="s">
        <v>133</v>
      </c>
      <c r="P1" s="67"/>
      <c r="Q1" s="77" t="s">
        <v>142</v>
      </c>
      <c r="R1" s="77"/>
      <c r="S1" s="78" t="s">
        <v>1080</v>
      </c>
      <c r="T1" s="78"/>
      <c r="U1" s="79"/>
      <c r="V1" s="79"/>
    </row>
    <row r="2" s="60" customFormat="1" customHeight="1" spans="1:16324">
      <c r="A2" s="69" t="s">
        <v>1</v>
      </c>
      <c r="B2" s="70" t="s">
        <v>1081</v>
      </c>
      <c r="C2" s="70" t="s">
        <v>1082</v>
      </c>
      <c r="D2" s="70" t="s">
        <v>1083</v>
      </c>
      <c r="E2" s="71" t="s">
        <v>221</v>
      </c>
      <c r="F2" s="71" t="s">
        <v>216</v>
      </c>
      <c r="G2" s="71" t="s">
        <v>221</v>
      </c>
      <c r="H2" s="71" t="s">
        <v>216</v>
      </c>
      <c r="I2" s="76" t="s">
        <v>221</v>
      </c>
      <c r="J2" s="76" t="s">
        <v>216</v>
      </c>
      <c r="K2" s="71" t="s">
        <v>221</v>
      </c>
      <c r="L2" s="71" t="s">
        <v>216</v>
      </c>
      <c r="M2" s="76" t="s">
        <v>1084</v>
      </c>
      <c r="N2" s="76" t="s">
        <v>1085</v>
      </c>
      <c r="O2" s="76" t="s">
        <v>1084</v>
      </c>
      <c r="P2" s="76" t="s">
        <v>1085</v>
      </c>
      <c r="Q2" s="74" t="s">
        <v>1084</v>
      </c>
      <c r="R2" s="74" t="s">
        <v>1085</v>
      </c>
      <c r="S2" s="74" t="s">
        <v>1084</v>
      </c>
      <c r="T2" s="74" t="s">
        <v>1085</v>
      </c>
      <c r="U2" s="80" t="s">
        <v>1086</v>
      </c>
      <c r="V2" s="80" t="s">
        <v>1087</v>
      </c>
      <c r="XCC2" s="59"/>
      <c r="XCD2" s="59"/>
      <c r="XCE2" s="59"/>
      <c r="XCF2" s="59"/>
      <c r="XCG2" s="59"/>
      <c r="XCH2" s="59"/>
      <c r="XCI2" s="59"/>
      <c r="XCJ2" s="59"/>
      <c r="XCK2" s="59"/>
      <c r="XCL2" s="59"/>
      <c r="XCM2" s="59"/>
      <c r="XCN2" s="59"/>
      <c r="XCO2" s="59"/>
      <c r="XCP2" s="59"/>
      <c r="XCQ2" s="59"/>
      <c r="XCR2" s="59"/>
      <c r="XCS2" s="59"/>
      <c r="XCT2" s="59"/>
      <c r="XCU2" s="59"/>
      <c r="XCV2" s="59"/>
    </row>
    <row r="3" s="61" customFormat="1" customHeight="1" spans="1:16324">
      <c r="A3" s="43">
        <v>1</v>
      </c>
      <c r="B3" s="72">
        <v>54</v>
      </c>
      <c r="C3" s="73" t="s">
        <v>362</v>
      </c>
      <c r="D3" s="72" t="s">
        <v>1088</v>
      </c>
      <c r="E3" s="74">
        <v>147</v>
      </c>
      <c r="F3" s="74">
        <v>176</v>
      </c>
      <c r="G3" s="56">
        <v>111</v>
      </c>
      <c r="H3" s="56">
        <v>133</v>
      </c>
      <c r="I3" s="56">
        <v>227</v>
      </c>
      <c r="J3" s="56">
        <v>272</v>
      </c>
      <c r="K3" s="56">
        <v>62</v>
      </c>
      <c r="L3" s="56">
        <v>74</v>
      </c>
      <c r="M3" s="56">
        <v>56</v>
      </c>
      <c r="N3" s="56">
        <v>67</v>
      </c>
      <c r="O3" s="74">
        <v>46</v>
      </c>
      <c r="P3" s="56">
        <v>55</v>
      </c>
      <c r="Q3" s="81">
        <v>22</v>
      </c>
      <c r="R3" s="81">
        <v>26</v>
      </c>
      <c r="S3" s="74">
        <v>38</v>
      </c>
      <c r="T3" s="74">
        <v>44</v>
      </c>
      <c r="U3" s="82">
        <v>400</v>
      </c>
      <c r="V3" s="82">
        <v>25850</v>
      </c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</row>
    <row r="4" s="60" customFormat="1" customHeight="1" spans="1:16324">
      <c r="A4" s="43">
        <v>2</v>
      </c>
      <c r="B4" s="72">
        <v>101453</v>
      </c>
      <c r="C4" s="73" t="s">
        <v>252</v>
      </c>
      <c r="D4" s="72" t="s">
        <v>1088</v>
      </c>
      <c r="E4" s="74">
        <v>252</v>
      </c>
      <c r="F4" s="74">
        <v>302</v>
      </c>
      <c r="G4" s="56">
        <v>167</v>
      </c>
      <c r="H4" s="56">
        <v>200</v>
      </c>
      <c r="I4" s="56">
        <v>262</v>
      </c>
      <c r="J4" s="56">
        <v>314</v>
      </c>
      <c r="K4" s="56">
        <v>38</v>
      </c>
      <c r="L4" s="56">
        <v>46</v>
      </c>
      <c r="M4" s="56">
        <v>47</v>
      </c>
      <c r="N4" s="56">
        <v>56</v>
      </c>
      <c r="O4" s="74">
        <v>46</v>
      </c>
      <c r="P4" s="56">
        <v>55</v>
      </c>
      <c r="Q4" s="81">
        <v>22</v>
      </c>
      <c r="R4" s="81">
        <v>26</v>
      </c>
      <c r="S4" s="74">
        <v>38</v>
      </c>
      <c r="T4" s="74">
        <v>44</v>
      </c>
      <c r="U4" s="82">
        <v>380</v>
      </c>
      <c r="V4" s="82">
        <v>20100</v>
      </c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</row>
    <row r="5" s="62" customFormat="1" customHeight="1" spans="1:22">
      <c r="A5" s="43">
        <v>3</v>
      </c>
      <c r="B5" s="72">
        <v>754</v>
      </c>
      <c r="C5" s="73" t="s">
        <v>277</v>
      </c>
      <c r="D5" s="72" t="s">
        <v>1088</v>
      </c>
      <c r="E5" s="74">
        <v>106</v>
      </c>
      <c r="F5" s="74">
        <v>127</v>
      </c>
      <c r="G5" s="56">
        <v>122</v>
      </c>
      <c r="H5" s="56">
        <v>146</v>
      </c>
      <c r="I5" s="56">
        <v>161</v>
      </c>
      <c r="J5" s="56">
        <v>193</v>
      </c>
      <c r="K5" s="56">
        <v>58</v>
      </c>
      <c r="L5" s="56">
        <v>70</v>
      </c>
      <c r="M5" s="56">
        <v>56</v>
      </c>
      <c r="N5" s="56">
        <v>67</v>
      </c>
      <c r="O5" s="74">
        <v>46</v>
      </c>
      <c r="P5" s="56">
        <v>55</v>
      </c>
      <c r="Q5" s="81">
        <v>16</v>
      </c>
      <c r="R5" s="81">
        <v>19</v>
      </c>
      <c r="S5" s="74">
        <v>32</v>
      </c>
      <c r="T5" s="74">
        <v>38</v>
      </c>
      <c r="U5" s="82">
        <v>370</v>
      </c>
      <c r="V5" s="82">
        <v>13500</v>
      </c>
    </row>
    <row r="6" customHeight="1" spans="1:22">
      <c r="A6" s="43">
        <v>4</v>
      </c>
      <c r="B6" s="72">
        <v>367</v>
      </c>
      <c r="C6" s="73" t="s">
        <v>441</v>
      </c>
      <c r="D6" s="72" t="s">
        <v>1088</v>
      </c>
      <c r="E6" s="74">
        <v>106</v>
      </c>
      <c r="F6" s="74">
        <v>127</v>
      </c>
      <c r="G6" s="56">
        <v>99</v>
      </c>
      <c r="H6" s="56">
        <v>119</v>
      </c>
      <c r="I6" s="56">
        <v>142</v>
      </c>
      <c r="J6" s="56">
        <v>170</v>
      </c>
      <c r="K6" s="56">
        <v>36</v>
      </c>
      <c r="L6" s="56">
        <v>43</v>
      </c>
      <c r="M6" s="56">
        <v>37</v>
      </c>
      <c r="N6" s="56">
        <v>44</v>
      </c>
      <c r="O6" s="74">
        <v>46</v>
      </c>
      <c r="P6" s="56">
        <v>55</v>
      </c>
      <c r="Q6" s="81">
        <v>16</v>
      </c>
      <c r="R6" s="81">
        <v>19</v>
      </c>
      <c r="S6" s="74">
        <v>32</v>
      </c>
      <c r="T6" s="74">
        <v>38</v>
      </c>
      <c r="U6" s="82">
        <v>380</v>
      </c>
      <c r="V6" s="82">
        <v>12890</v>
      </c>
    </row>
    <row r="7" s="63" customFormat="1" customHeight="1" spans="1:16324">
      <c r="A7" s="43">
        <v>5</v>
      </c>
      <c r="B7" s="72">
        <v>329</v>
      </c>
      <c r="C7" s="73" t="s">
        <v>431</v>
      </c>
      <c r="D7" s="72" t="s">
        <v>1088</v>
      </c>
      <c r="E7" s="74">
        <v>94</v>
      </c>
      <c r="F7" s="74">
        <v>113</v>
      </c>
      <c r="G7" s="56">
        <v>62</v>
      </c>
      <c r="H7" s="56">
        <v>74</v>
      </c>
      <c r="I7" s="56">
        <v>95</v>
      </c>
      <c r="J7" s="56">
        <v>114</v>
      </c>
      <c r="K7" s="56">
        <v>26</v>
      </c>
      <c r="L7" s="56">
        <v>31</v>
      </c>
      <c r="M7" s="56">
        <v>31</v>
      </c>
      <c r="N7" s="56">
        <v>37</v>
      </c>
      <c r="O7" s="74">
        <v>38</v>
      </c>
      <c r="P7" s="56">
        <v>46</v>
      </c>
      <c r="Q7" s="81">
        <v>16</v>
      </c>
      <c r="R7" s="81">
        <v>19</v>
      </c>
      <c r="S7" s="74">
        <v>32</v>
      </c>
      <c r="T7" s="74">
        <v>38</v>
      </c>
      <c r="U7" s="82">
        <v>220</v>
      </c>
      <c r="V7" s="82">
        <v>18320</v>
      </c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</row>
    <row r="8" s="63" customFormat="1" customHeight="1" spans="1:16324">
      <c r="A8" s="43">
        <v>6</v>
      </c>
      <c r="B8" s="72">
        <v>587</v>
      </c>
      <c r="C8" s="73" t="s">
        <v>332</v>
      </c>
      <c r="D8" s="72" t="s">
        <v>1088</v>
      </c>
      <c r="E8" s="74">
        <v>94</v>
      </c>
      <c r="F8" s="74">
        <v>113</v>
      </c>
      <c r="G8" s="56">
        <v>97</v>
      </c>
      <c r="H8" s="56">
        <v>116</v>
      </c>
      <c r="I8" s="56">
        <v>142</v>
      </c>
      <c r="J8" s="56">
        <v>170</v>
      </c>
      <c r="K8" s="56">
        <v>40</v>
      </c>
      <c r="L8" s="56">
        <v>48</v>
      </c>
      <c r="M8" s="56">
        <v>37</v>
      </c>
      <c r="N8" s="56">
        <v>44</v>
      </c>
      <c r="O8" s="74">
        <v>46</v>
      </c>
      <c r="P8" s="56">
        <v>55</v>
      </c>
      <c r="Q8" s="81">
        <v>14</v>
      </c>
      <c r="R8" s="81">
        <v>17</v>
      </c>
      <c r="S8" s="74">
        <v>26</v>
      </c>
      <c r="T8" s="74">
        <v>30</v>
      </c>
      <c r="U8" s="82">
        <v>370</v>
      </c>
      <c r="V8" s="82">
        <v>12790</v>
      </c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</row>
    <row r="9" s="63" customFormat="1" customHeight="1" spans="1:16324">
      <c r="A9" s="43">
        <v>7</v>
      </c>
      <c r="B9" s="72">
        <v>104428</v>
      </c>
      <c r="C9" s="73" t="s">
        <v>342</v>
      </c>
      <c r="D9" s="72" t="s">
        <v>1088</v>
      </c>
      <c r="E9" s="74">
        <v>116</v>
      </c>
      <c r="F9" s="74">
        <v>139</v>
      </c>
      <c r="G9" s="56">
        <v>80</v>
      </c>
      <c r="H9" s="56">
        <v>96</v>
      </c>
      <c r="I9" s="56">
        <v>153</v>
      </c>
      <c r="J9" s="56">
        <v>184</v>
      </c>
      <c r="K9" s="56">
        <v>38</v>
      </c>
      <c r="L9" s="56">
        <v>46</v>
      </c>
      <c r="M9" s="56">
        <v>47</v>
      </c>
      <c r="N9" s="56">
        <v>56</v>
      </c>
      <c r="O9" s="74">
        <v>38</v>
      </c>
      <c r="P9" s="56">
        <v>46</v>
      </c>
      <c r="Q9" s="81">
        <v>14</v>
      </c>
      <c r="R9" s="81">
        <v>17</v>
      </c>
      <c r="S9" s="74">
        <v>26</v>
      </c>
      <c r="T9" s="74">
        <v>30</v>
      </c>
      <c r="U9" s="82">
        <v>370</v>
      </c>
      <c r="V9" s="82">
        <v>12900</v>
      </c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</row>
    <row r="10" s="63" customFormat="1" customHeight="1" spans="1:16324">
      <c r="A10" s="43">
        <v>8</v>
      </c>
      <c r="B10" s="72">
        <v>351</v>
      </c>
      <c r="C10" s="73" t="s">
        <v>405</v>
      </c>
      <c r="D10" s="72" t="s">
        <v>1088</v>
      </c>
      <c r="E10" s="74">
        <v>106</v>
      </c>
      <c r="F10" s="74">
        <v>127</v>
      </c>
      <c r="G10" s="56">
        <v>65</v>
      </c>
      <c r="H10" s="56">
        <v>78</v>
      </c>
      <c r="I10" s="56">
        <v>95</v>
      </c>
      <c r="J10" s="56">
        <v>114</v>
      </c>
      <c r="K10" s="56">
        <v>26</v>
      </c>
      <c r="L10" s="56">
        <v>31</v>
      </c>
      <c r="M10" s="56">
        <v>31</v>
      </c>
      <c r="N10" s="56">
        <v>37</v>
      </c>
      <c r="O10" s="74">
        <v>38</v>
      </c>
      <c r="P10" s="56">
        <v>46</v>
      </c>
      <c r="Q10" s="81">
        <v>14</v>
      </c>
      <c r="R10" s="81">
        <v>17</v>
      </c>
      <c r="S10" s="74">
        <v>26</v>
      </c>
      <c r="T10" s="74">
        <v>30</v>
      </c>
      <c r="U10" s="82">
        <v>220</v>
      </c>
      <c r="V10" s="82">
        <v>13560</v>
      </c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</row>
    <row r="11" s="63" customFormat="1" customHeight="1" spans="1:16324">
      <c r="A11" s="43">
        <v>9</v>
      </c>
      <c r="B11" s="72">
        <v>704</v>
      </c>
      <c r="C11" s="73" t="s">
        <v>325</v>
      </c>
      <c r="D11" s="72" t="s">
        <v>1088</v>
      </c>
      <c r="E11" s="74">
        <v>94</v>
      </c>
      <c r="F11" s="74">
        <v>113</v>
      </c>
      <c r="G11" s="56">
        <v>86</v>
      </c>
      <c r="H11" s="56">
        <v>103</v>
      </c>
      <c r="I11" s="56">
        <v>95</v>
      </c>
      <c r="J11" s="56">
        <v>114</v>
      </c>
      <c r="K11" s="56">
        <v>36</v>
      </c>
      <c r="L11" s="56">
        <v>43</v>
      </c>
      <c r="M11" s="56">
        <v>31</v>
      </c>
      <c r="N11" s="56">
        <v>37</v>
      </c>
      <c r="O11" s="74">
        <v>38</v>
      </c>
      <c r="P11" s="56">
        <v>46</v>
      </c>
      <c r="Q11" s="81">
        <v>10</v>
      </c>
      <c r="R11" s="81">
        <v>12</v>
      </c>
      <c r="S11" s="74">
        <v>38</v>
      </c>
      <c r="T11" s="74">
        <v>44</v>
      </c>
      <c r="U11" s="82">
        <v>230</v>
      </c>
      <c r="V11" s="82">
        <v>9120</v>
      </c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</row>
    <row r="12" s="63" customFormat="1" customHeight="1" spans="1:16324">
      <c r="A12" s="43">
        <v>10</v>
      </c>
      <c r="B12" s="72">
        <v>706</v>
      </c>
      <c r="C12" s="73" t="s">
        <v>357</v>
      </c>
      <c r="D12" s="72" t="s">
        <v>1088</v>
      </c>
      <c r="E12" s="74">
        <v>106</v>
      </c>
      <c r="F12" s="74">
        <v>127</v>
      </c>
      <c r="G12" s="56">
        <v>86</v>
      </c>
      <c r="H12" s="56">
        <v>103</v>
      </c>
      <c r="I12" s="56">
        <v>104</v>
      </c>
      <c r="J12" s="56">
        <v>125</v>
      </c>
      <c r="K12" s="56">
        <v>30</v>
      </c>
      <c r="L12" s="56">
        <v>36</v>
      </c>
      <c r="M12" s="56">
        <v>31</v>
      </c>
      <c r="N12" s="56">
        <v>37</v>
      </c>
      <c r="O12" s="74">
        <v>38</v>
      </c>
      <c r="P12" s="56">
        <v>46</v>
      </c>
      <c r="Q12" s="81">
        <v>10</v>
      </c>
      <c r="R12" s="81">
        <v>12</v>
      </c>
      <c r="S12" s="74">
        <v>24</v>
      </c>
      <c r="T12" s="74">
        <v>28</v>
      </c>
      <c r="U12" s="82">
        <v>220</v>
      </c>
      <c r="V12" s="82">
        <v>10860</v>
      </c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</row>
    <row r="13" s="63" customFormat="1" customHeight="1" spans="1:16324">
      <c r="A13" s="43">
        <v>11</v>
      </c>
      <c r="B13" s="72">
        <v>738</v>
      </c>
      <c r="C13" s="73" t="s">
        <v>302</v>
      </c>
      <c r="D13" s="72" t="s">
        <v>1088</v>
      </c>
      <c r="E13" s="74">
        <v>94</v>
      </c>
      <c r="F13" s="74">
        <v>113</v>
      </c>
      <c r="G13" s="56">
        <v>86</v>
      </c>
      <c r="H13" s="56">
        <v>103</v>
      </c>
      <c r="I13" s="56">
        <v>103</v>
      </c>
      <c r="J13" s="56">
        <v>124</v>
      </c>
      <c r="K13" s="56">
        <v>26</v>
      </c>
      <c r="L13" s="56">
        <v>31</v>
      </c>
      <c r="M13" s="56">
        <v>31</v>
      </c>
      <c r="N13" s="56">
        <v>37</v>
      </c>
      <c r="O13" s="74">
        <v>38</v>
      </c>
      <c r="P13" s="56">
        <v>46</v>
      </c>
      <c r="Q13" s="81">
        <v>10</v>
      </c>
      <c r="R13" s="81">
        <v>12</v>
      </c>
      <c r="S13" s="74">
        <v>22</v>
      </c>
      <c r="T13" s="74">
        <v>26</v>
      </c>
      <c r="U13" s="82">
        <v>220</v>
      </c>
      <c r="V13" s="82">
        <v>9680</v>
      </c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</row>
    <row r="14" s="63" customFormat="1" customHeight="1" spans="1:16324">
      <c r="A14" s="43">
        <v>12</v>
      </c>
      <c r="B14" s="72">
        <v>710</v>
      </c>
      <c r="C14" s="73" t="s">
        <v>457</v>
      </c>
      <c r="D14" s="72" t="s">
        <v>1088</v>
      </c>
      <c r="E14" s="74">
        <v>106</v>
      </c>
      <c r="F14" s="74">
        <v>127</v>
      </c>
      <c r="G14" s="56">
        <v>86</v>
      </c>
      <c r="H14" s="56">
        <v>103</v>
      </c>
      <c r="I14" s="56">
        <v>95</v>
      </c>
      <c r="J14" s="56">
        <v>114</v>
      </c>
      <c r="K14" s="56">
        <v>26</v>
      </c>
      <c r="L14" s="56">
        <v>31</v>
      </c>
      <c r="M14" s="56">
        <v>31</v>
      </c>
      <c r="N14" s="56">
        <v>37</v>
      </c>
      <c r="O14" s="74">
        <v>38</v>
      </c>
      <c r="P14" s="56">
        <v>46</v>
      </c>
      <c r="Q14" s="81">
        <v>10</v>
      </c>
      <c r="R14" s="81">
        <v>12</v>
      </c>
      <c r="S14" s="74">
        <v>24</v>
      </c>
      <c r="T14" s="74">
        <v>28</v>
      </c>
      <c r="U14" s="82">
        <v>220</v>
      </c>
      <c r="V14" s="82">
        <v>10110</v>
      </c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</row>
    <row r="15" s="63" customFormat="1" customHeight="1" spans="1:16324">
      <c r="A15" s="43">
        <v>13</v>
      </c>
      <c r="B15" s="72">
        <v>713</v>
      </c>
      <c r="C15" s="73" t="s">
        <v>330</v>
      </c>
      <c r="D15" s="72" t="s">
        <v>1088</v>
      </c>
      <c r="E15" s="74">
        <v>94</v>
      </c>
      <c r="F15" s="74">
        <v>113</v>
      </c>
      <c r="G15" s="56">
        <v>86</v>
      </c>
      <c r="H15" s="56">
        <v>103</v>
      </c>
      <c r="I15" s="56">
        <v>95</v>
      </c>
      <c r="J15" s="56">
        <v>114</v>
      </c>
      <c r="K15" s="56">
        <v>46</v>
      </c>
      <c r="L15" s="56">
        <v>55</v>
      </c>
      <c r="M15" s="56">
        <v>31</v>
      </c>
      <c r="N15" s="56">
        <v>37</v>
      </c>
      <c r="O15" s="74">
        <v>38</v>
      </c>
      <c r="P15" s="56">
        <v>46</v>
      </c>
      <c r="Q15" s="81">
        <v>10</v>
      </c>
      <c r="R15" s="81">
        <v>12</v>
      </c>
      <c r="S15" s="74">
        <v>34</v>
      </c>
      <c r="T15" s="74">
        <v>40</v>
      </c>
      <c r="U15" s="82">
        <v>220</v>
      </c>
      <c r="V15" s="82">
        <v>9060</v>
      </c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</row>
    <row r="16" s="63" customFormat="1" customHeight="1" spans="1:16324">
      <c r="A16" s="43">
        <v>14</v>
      </c>
      <c r="B16" s="72">
        <v>104838</v>
      </c>
      <c r="C16" s="73" t="s">
        <v>503</v>
      </c>
      <c r="D16" s="72" t="s">
        <v>1088</v>
      </c>
      <c r="E16" s="74">
        <v>94</v>
      </c>
      <c r="F16" s="74">
        <v>113</v>
      </c>
      <c r="G16" s="56">
        <v>86</v>
      </c>
      <c r="H16" s="56">
        <v>103</v>
      </c>
      <c r="I16" s="56">
        <v>95</v>
      </c>
      <c r="J16" s="56">
        <v>114</v>
      </c>
      <c r="K16" s="56">
        <v>26</v>
      </c>
      <c r="L16" s="56">
        <v>31</v>
      </c>
      <c r="M16" s="56">
        <v>31</v>
      </c>
      <c r="N16" s="56">
        <v>37</v>
      </c>
      <c r="O16" s="74">
        <v>38</v>
      </c>
      <c r="P16" s="56">
        <v>46</v>
      </c>
      <c r="Q16" s="81">
        <v>10</v>
      </c>
      <c r="R16" s="81">
        <v>12</v>
      </c>
      <c r="S16" s="74">
        <v>28</v>
      </c>
      <c r="T16" s="74">
        <v>32</v>
      </c>
      <c r="U16" s="82">
        <v>220</v>
      </c>
      <c r="V16" s="82">
        <v>10610</v>
      </c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</row>
    <row r="17" s="63" customFormat="1" customHeight="1" spans="1:16324">
      <c r="A17" s="43">
        <v>15</v>
      </c>
      <c r="B17" s="72">
        <v>56</v>
      </c>
      <c r="C17" s="73" t="s">
        <v>344</v>
      </c>
      <c r="D17" s="72" t="s">
        <v>1088</v>
      </c>
      <c r="E17" s="74">
        <v>106</v>
      </c>
      <c r="F17" s="74">
        <v>127</v>
      </c>
      <c r="G17" s="56">
        <v>63</v>
      </c>
      <c r="H17" s="56">
        <v>76</v>
      </c>
      <c r="I17" s="56">
        <v>95</v>
      </c>
      <c r="J17" s="56">
        <v>114</v>
      </c>
      <c r="K17" s="56">
        <v>26</v>
      </c>
      <c r="L17" s="56">
        <v>31</v>
      </c>
      <c r="M17" s="56">
        <v>31</v>
      </c>
      <c r="N17" s="56">
        <v>37</v>
      </c>
      <c r="O17" s="74">
        <v>38</v>
      </c>
      <c r="P17" s="56">
        <v>46</v>
      </c>
      <c r="Q17" s="81">
        <v>10</v>
      </c>
      <c r="R17" s="81">
        <v>12</v>
      </c>
      <c r="S17" s="74">
        <v>24</v>
      </c>
      <c r="T17" s="74">
        <v>28</v>
      </c>
      <c r="U17" s="82">
        <v>260</v>
      </c>
      <c r="V17" s="82">
        <v>14520</v>
      </c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</row>
    <row r="18" s="63" customFormat="1" customHeight="1" spans="1:16324">
      <c r="A18" s="43">
        <v>16</v>
      </c>
      <c r="B18" s="72">
        <v>52</v>
      </c>
      <c r="C18" s="73" t="s">
        <v>688</v>
      </c>
      <c r="D18" s="72" t="s">
        <v>1088</v>
      </c>
      <c r="E18" s="74">
        <v>94</v>
      </c>
      <c r="F18" s="74">
        <v>113</v>
      </c>
      <c r="G18" s="56">
        <v>80</v>
      </c>
      <c r="H18" s="56">
        <v>96</v>
      </c>
      <c r="I18" s="56">
        <v>95</v>
      </c>
      <c r="J18" s="56">
        <v>114</v>
      </c>
      <c r="K18" s="56">
        <v>34</v>
      </c>
      <c r="L18" s="56">
        <v>41</v>
      </c>
      <c r="M18" s="56">
        <v>31</v>
      </c>
      <c r="N18" s="56">
        <v>37</v>
      </c>
      <c r="O18" s="74">
        <v>38</v>
      </c>
      <c r="P18" s="56">
        <v>46</v>
      </c>
      <c r="Q18" s="81">
        <v>10</v>
      </c>
      <c r="R18" s="81">
        <v>12</v>
      </c>
      <c r="S18" s="74">
        <v>22</v>
      </c>
      <c r="T18" s="74">
        <v>26</v>
      </c>
      <c r="U18" s="82">
        <v>220</v>
      </c>
      <c r="V18" s="82">
        <v>9730</v>
      </c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</row>
    <row r="19" s="63" customFormat="1" customHeight="1" spans="1:16324">
      <c r="A19" s="43">
        <v>17</v>
      </c>
      <c r="B19" s="72">
        <v>110378</v>
      </c>
      <c r="C19" s="73" t="s">
        <v>313</v>
      </c>
      <c r="D19" s="72" t="s">
        <v>1088</v>
      </c>
      <c r="E19" s="74">
        <v>74</v>
      </c>
      <c r="F19" s="74">
        <v>89</v>
      </c>
      <c r="G19" s="56">
        <v>45</v>
      </c>
      <c r="H19" s="56">
        <v>54</v>
      </c>
      <c r="I19" s="56">
        <v>55</v>
      </c>
      <c r="J19" s="56">
        <v>67</v>
      </c>
      <c r="K19" s="56">
        <v>20</v>
      </c>
      <c r="L19" s="56">
        <v>24</v>
      </c>
      <c r="M19" s="56">
        <v>21</v>
      </c>
      <c r="N19" s="56">
        <v>25</v>
      </c>
      <c r="O19" s="74">
        <v>38</v>
      </c>
      <c r="P19" s="56">
        <v>46</v>
      </c>
      <c r="Q19" s="81">
        <v>6</v>
      </c>
      <c r="R19" s="81">
        <v>7</v>
      </c>
      <c r="S19" s="74">
        <v>16</v>
      </c>
      <c r="T19" s="74">
        <v>20</v>
      </c>
      <c r="U19" s="82">
        <v>220</v>
      </c>
      <c r="V19" s="82">
        <v>7820</v>
      </c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</row>
    <row r="20" s="63" customFormat="1" customHeight="1" spans="1:16324">
      <c r="A20" s="43">
        <v>18</v>
      </c>
      <c r="B20" s="72">
        <v>746</v>
      </c>
      <c r="C20" s="73" t="s">
        <v>236</v>
      </c>
      <c r="D20" s="72" t="s">
        <v>1089</v>
      </c>
      <c r="E20" s="74">
        <v>147</v>
      </c>
      <c r="F20" s="74">
        <v>176</v>
      </c>
      <c r="G20" s="56">
        <v>126</v>
      </c>
      <c r="H20" s="56">
        <v>151</v>
      </c>
      <c r="I20" s="56">
        <v>304</v>
      </c>
      <c r="J20" s="56">
        <v>365</v>
      </c>
      <c r="K20" s="56">
        <v>38</v>
      </c>
      <c r="L20" s="56">
        <v>46</v>
      </c>
      <c r="M20" s="56">
        <v>47</v>
      </c>
      <c r="N20" s="56">
        <v>56</v>
      </c>
      <c r="O20" s="74">
        <v>46</v>
      </c>
      <c r="P20" s="56">
        <v>55</v>
      </c>
      <c r="Q20" s="81">
        <v>22</v>
      </c>
      <c r="R20" s="81">
        <v>26</v>
      </c>
      <c r="S20" s="74">
        <v>38</v>
      </c>
      <c r="T20" s="74">
        <v>44</v>
      </c>
      <c r="U20" s="82">
        <v>370</v>
      </c>
      <c r="V20" s="82">
        <v>17330</v>
      </c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</row>
    <row r="21" s="63" customFormat="1" customHeight="1" spans="1:16324">
      <c r="A21" s="43">
        <v>19</v>
      </c>
      <c r="B21" s="72">
        <v>748</v>
      </c>
      <c r="C21" s="73" t="s">
        <v>334</v>
      </c>
      <c r="D21" s="72" t="s">
        <v>1089</v>
      </c>
      <c r="E21" s="74">
        <v>116</v>
      </c>
      <c r="F21" s="74">
        <v>139</v>
      </c>
      <c r="G21" s="56">
        <v>91</v>
      </c>
      <c r="H21" s="56">
        <v>109</v>
      </c>
      <c r="I21" s="56">
        <v>259</v>
      </c>
      <c r="J21" s="56">
        <v>311</v>
      </c>
      <c r="K21" s="56">
        <v>28</v>
      </c>
      <c r="L21" s="56">
        <v>34</v>
      </c>
      <c r="M21" s="56">
        <v>37</v>
      </c>
      <c r="N21" s="56">
        <v>44</v>
      </c>
      <c r="O21" s="74">
        <v>46</v>
      </c>
      <c r="P21" s="56">
        <v>55</v>
      </c>
      <c r="Q21" s="81">
        <v>16</v>
      </c>
      <c r="R21" s="81">
        <v>19</v>
      </c>
      <c r="S21" s="74">
        <v>32</v>
      </c>
      <c r="T21" s="74">
        <v>38</v>
      </c>
      <c r="U21" s="82">
        <v>370</v>
      </c>
      <c r="V21" s="82">
        <v>17150</v>
      </c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</row>
    <row r="22" s="63" customFormat="1" customHeight="1" spans="1:16324">
      <c r="A22" s="43">
        <v>20</v>
      </c>
      <c r="B22" s="72">
        <v>716</v>
      </c>
      <c r="C22" s="73" t="s">
        <v>403</v>
      </c>
      <c r="D22" s="72" t="s">
        <v>1089</v>
      </c>
      <c r="E22" s="74">
        <v>126</v>
      </c>
      <c r="F22" s="74">
        <v>151</v>
      </c>
      <c r="G22" s="56">
        <v>109</v>
      </c>
      <c r="H22" s="56">
        <v>131</v>
      </c>
      <c r="I22" s="56">
        <v>186</v>
      </c>
      <c r="J22" s="56">
        <v>223</v>
      </c>
      <c r="K22" s="56">
        <v>28</v>
      </c>
      <c r="L22" s="56">
        <v>34</v>
      </c>
      <c r="M22" s="56">
        <v>37</v>
      </c>
      <c r="N22" s="56">
        <v>44</v>
      </c>
      <c r="O22" s="74">
        <v>63</v>
      </c>
      <c r="P22" s="56">
        <v>76</v>
      </c>
      <c r="Q22" s="81">
        <v>14</v>
      </c>
      <c r="R22" s="81">
        <v>17</v>
      </c>
      <c r="S22" s="74">
        <v>38</v>
      </c>
      <c r="T22" s="74">
        <v>44</v>
      </c>
      <c r="U22" s="82">
        <v>370</v>
      </c>
      <c r="V22" s="82">
        <v>15410</v>
      </c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</row>
    <row r="23" s="63" customFormat="1" customHeight="1" spans="1:16324">
      <c r="A23" s="43">
        <v>21</v>
      </c>
      <c r="B23" s="72">
        <v>717</v>
      </c>
      <c r="C23" s="73" t="s">
        <v>397</v>
      </c>
      <c r="D23" s="72" t="s">
        <v>1089</v>
      </c>
      <c r="E23" s="74">
        <v>94</v>
      </c>
      <c r="F23" s="74">
        <v>113</v>
      </c>
      <c r="G23" s="56">
        <v>85</v>
      </c>
      <c r="H23" s="56">
        <v>102</v>
      </c>
      <c r="I23" s="56">
        <v>272</v>
      </c>
      <c r="J23" s="56">
        <v>326</v>
      </c>
      <c r="K23" s="56">
        <v>28</v>
      </c>
      <c r="L23" s="56">
        <v>34</v>
      </c>
      <c r="M23" s="56">
        <v>37</v>
      </c>
      <c r="N23" s="56">
        <v>44</v>
      </c>
      <c r="O23" s="74">
        <v>63</v>
      </c>
      <c r="P23" s="56">
        <v>76</v>
      </c>
      <c r="Q23" s="81">
        <v>14</v>
      </c>
      <c r="R23" s="81">
        <v>17</v>
      </c>
      <c r="S23" s="74">
        <v>26</v>
      </c>
      <c r="T23" s="74">
        <v>30</v>
      </c>
      <c r="U23" s="82">
        <v>370</v>
      </c>
      <c r="V23" s="82">
        <v>17830</v>
      </c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</row>
    <row r="24" s="63" customFormat="1" customHeight="1" spans="1:16324">
      <c r="A24" s="43">
        <v>22</v>
      </c>
      <c r="B24" s="72">
        <v>107728</v>
      </c>
      <c r="C24" s="73" t="s">
        <v>489</v>
      </c>
      <c r="D24" s="72" t="s">
        <v>1089</v>
      </c>
      <c r="E24" s="74">
        <v>94</v>
      </c>
      <c r="F24" s="74">
        <v>113</v>
      </c>
      <c r="G24" s="56">
        <v>86</v>
      </c>
      <c r="H24" s="56">
        <v>103</v>
      </c>
      <c r="I24" s="56">
        <v>160</v>
      </c>
      <c r="J24" s="56">
        <v>192</v>
      </c>
      <c r="K24" s="56">
        <v>28</v>
      </c>
      <c r="L24" s="56">
        <v>34</v>
      </c>
      <c r="M24" s="56">
        <v>37</v>
      </c>
      <c r="N24" s="56">
        <v>44</v>
      </c>
      <c r="O24" s="74">
        <v>38</v>
      </c>
      <c r="P24" s="56">
        <v>46</v>
      </c>
      <c r="Q24" s="81">
        <v>14</v>
      </c>
      <c r="R24" s="81">
        <v>17</v>
      </c>
      <c r="S24" s="74">
        <v>26</v>
      </c>
      <c r="T24" s="74">
        <v>30</v>
      </c>
      <c r="U24" s="82">
        <v>370</v>
      </c>
      <c r="V24" s="82">
        <v>11320</v>
      </c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</row>
    <row r="25" s="63" customFormat="1" customHeight="1" spans="1:16324">
      <c r="A25" s="43">
        <v>23</v>
      </c>
      <c r="B25" s="72">
        <v>539</v>
      </c>
      <c r="C25" s="73" t="s">
        <v>355</v>
      </c>
      <c r="D25" s="72" t="s">
        <v>1089</v>
      </c>
      <c r="E25" s="74">
        <v>88</v>
      </c>
      <c r="F25" s="74">
        <v>106</v>
      </c>
      <c r="G25" s="56">
        <v>62</v>
      </c>
      <c r="H25" s="56">
        <v>74</v>
      </c>
      <c r="I25" s="56">
        <v>220</v>
      </c>
      <c r="J25" s="56">
        <v>264</v>
      </c>
      <c r="K25" s="56">
        <v>48</v>
      </c>
      <c r="L25" s="56">
        <v>58</v>
      </c>
      <c r="M25" s="56">
        <v>31</v>
      </c>
      <c r="N25" s="56">
        <v>37</v>
      </c>
      <c r="O25" s="74">
        <v>38</v>
      </c>
      <c r="P25" s="56">
        <v>46</v>
      </c>
      <c r="Q25" s="81">
        <v>14</v>
      </c>
      <c r="R25" s="81">
        <v>17</v>
      </c>
      <c r="S25" s="74">
        <v>26</v>
      </c>
      <c r="T25" s="74">
        <v>30</v>
      </c>
      <c r="U25" s="82">
        <v>370</v>
      </c>
      <c r="V25" s="82">
        <v>12800</v>
      </c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</row>
    <row r="26" s="63" customFormat="1" customHeight="1" spans="1:16324">
      <c r="A26" s="43">
        <v>24</v>
      </c>
      <c r="B26" s="72">
        <v>549</v>
      </c>
      <c r="C26" s="73" t="s">
        <v>353</v>
      </c>
      <c r="D26" s="72" t="s">
        <v>1089</v>
      </c>
      <c r="E26" s="74">
        <v>94</v>
      </c>
      <c r="F26" s="74">
        <v>113</v>
      </c>
      <c r="G26" s="56">
        <v>94</v>
      </c>
      <c r="H26" s="56">
        <v>113</v>
      </c>
      <c r="I26" s="56">
        <v>106</v>
      </c>
      <c r="J26" s="56">
        <v>127</v>
      </c>
      <c r="K26" s="56">
        <v>46</v>
      </c>
      <c r="L26" s="56">
        <v>55</v>
      </c>
      <c r="M26" s="56">
        <v>31</v>
      </c>
      <c r="N26" s="56">
        <v>37</v>
      </c>
      <c r="O26" s="74">
        <v>38</v>
      </c>
      <c r="P26" s="56">
        <v>46</v>
      </c>
      <c r="Q26" s="81">
        <v>10</v>
      </c>
      <c r="R26" s="81">
        <v>12</v>
      </c>
      <c r="S26" s="74">
        <v>28</v>
      </c>
      <c r="T26" s="74">
        <v>34</v>
      </c>
      <c r="U26" s="82">
        <v>230</v>
      </c>
      <c r="V26" s="82">
        <v>15850</v>
      </c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</row>
    <row r="27" s="63" customFormat="1" customHeight="1" spans="1:16324">
      <c r="A27" s="43">
        <v>25</v>
      </c>
      <c r="B27" s="72">
        <v>594</v>
      </c>
      <c r="C27" s="73" t="s">
        <v>327</v>
      </c>
      <c r="D27" s="72" t="s">
        <v>1089</v>
      </c>
      <c r="E27" s="74">
        <v>106</v>
      </c>
      <c r="F27" s="74">
        <v>127</v>
      </c>
      <c r="G27" s="56">
        <v>94</v>
      </c>
      <c r="H27" s="56">
        <v>113</v>
      </c>
      <c r="I27" s="56">
        <v>103</v>
      </c>
      <c r="J27" s="56">
        <v>124</v>
      </c>
      <c r="K27" s="56">
        <v>26</v>
      </c>
      <c r="L27" s="56">
        <v>31</v>
      </c>
      <c r="M27" s="56">
        <v>31</v>
      </c>
      <c r="N27" s="56">
        <v>37</v>
      </c>
      <c r="O27" s="74">
        <v>38</v>
      </c>
      <c r="P27" s="56">
        <v>46</v>
      </c>
      <c r="Q27" s="81">
        <v>10</v>
      </c>
      <c r="R27" s="81">
        <v>12</v>
      </c>
      <c r="S27" s="74">
        <v>22</v>
      </c>
      <c r="T27" s="74">
        <v>26</v>
      </c>
      <c r="U27" s="82">
        <v>220</v>
      </c>
      <c r="V27" s="82">
        <v>14620</v>
      </c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</row>
    <row r="28" s="63" customFormat="1" customHeight="1" spans="1:16324">
      <c r="A28" s="43">
        <v>26</v>
      </c>
      <c r="B28" s="72">
        <v>104533</v>
      </c>
      <c r="C28" s="73" t="s">
        <v>245</v>
      </c>
      <c r="D28" s="72" t="s">
        <v>1089</v>
      </c>
      <c r="E28" s="74">
        <v>94</v>
      </c>
      <c r="F28" s="74">
        <v>113</v>
      </c>
      <c r="G28" s="56">
        <v>62</v>
      </c>
      <c r="H28" s="56">
        <v>74</v>
      </c>
      <c r="I28" s="56">
        <v>160</v>
      </c>
      <c r="J28" s="56">
        <v>192</v>
      </c>
      <c r="K28" s="56">
        <v>40</v>
      </c>
      <c r="L28" s="56">
        <v>48</v>
      </c>
      <c r="M28" s="56">
        <v>31</v>
      </c>
      <c r="N28" s="56">
        <v>37</v>
      </c>
      <c r="O28" s="74">
        <v>38</v>
      </c>
      <c r="P28" s="56">
        <v>46</v>
      </c>
      <c r="Q28" s="81">
        <v>10</v>
      </c>
      <c r="R28" s="81">
        <v>12</v>
      </c>
      <c r="S28" s="74">
        <v>22</v>
      </c>
      <c r="T28" s="74">
        <v>26</v>
      </c>
      <c r="U28" s="82">
        <v>220</v>
      </c>
      <c r="V28" s="82">
        <v>8670</v>
      </c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</row>
    <row r="29" s="63" customFormat="1" customHeight="1" spans="1:16324">
      <c r="A29" s="43">
        <v>27</v>
      </c>
      <c r="B29" s="72">
        <v>720</v>
      </c>
      <c r="C29" s="73" t="s">
        <v>364</v>
      </c>
      <c r="D29" s="72" t="s">
        <v>1089</v>
      </c>
      <c r="E29" s="74">
        <v>94</v>
      </c>
      <c r="F29" s="74">
        <v>113</v>
      </c>
      <c r="G29" s="56">
        <v>86</v>
      </c>
      <c r="H29" s="56">
        <v>103</v>
      </c>
      <c r="I29" s="56">
        <v>133</v>
      </c>
      <c r="J29" s="56">
        <v>160</v>
      </c>
      <c r="K29" s="56">
        <v>44</v>
      </c>
      <c r="L29" s="56">
        <v>53</v>
      </c>
      <c r="M29" s="56">
        <v>31</v>
      </c>
      <c r="N29" s="56">
        <v>37</v>
      </c>
      <c r="O29" s="74">
        <v>38</v>
      </c>
      <c r="P29" s="56">
        <v>46</v>
      </c>
      <c r="Q29" s="81">
        <v>10</v>
      </c>
      <c r="R29" s="81">
        <v>12</v>
      </c>
      <c r="S29" s="74">
        <v>34</v>
      </c>
      <c r="T29" s="74">
        <v>40</v>
      </c>
      <c r="U29" s="82">
        <v>220</v>
      </c>
      <c r="V29" s="82">
        <v>14090</v>
      </c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</row>
    <row r="30" s="63" customFormat="1" customHeight="1" spans="1:16324">
      <c r="A30" s="43">
        <v>28</v>
      </c>
      <c r="B30" s="72">
        <v>341</v>
      </c>
      <c r="C30" s="73" t="s">
        <v>226</v>
      </c>
      <c r="D30" s="72" t="s">
        <v>1090</v>
      </c>
      <c r="E30" s="74">
        <v>147</v>
      </c>
      <c r="F30" s="74">
        <v>176</v>
      </c>
      <c r="G30" s="56">
        <v>158</v>
      </c>
      <c r="H30" s="56">
        <v>190</v>
      </c>
      <c r="I30" s="56">
        <v>186</v>
      </c>
      <c r="J30" s="56">
        <v>223</v>
      </c>
      <c r="K30" s="56">
        <v>46</v>
      </c>
      <c r="L30" s="56">
        <v>55</v>
      </c>
      <c r="M30" s="56">
        <v>63</v>
      </c>
      <c r="N30" s="56">
        <v>76</v>
      </c>
      <c r="O30" s="74">
        <v>57</v>
      </c>
      <c r="P30" s="56">
        <v>68</v>
      </c>
      <c r="Q30" s="81">
        <v>22</v>
      </c>
      <c r="R30" s="81">
        <v>26</v>
      </c>
      <c r="S30" s="74">
        <v>40</v>
      </c>
      <c r="T30" s="74">
        <v>46</v>
      </c>
      <c r="U30" s="82">
        <v>620</v>
      </c>
      <c r="V30" s="82">
        <v>32270</v>
      </c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</row>
    <row r="31" s="63" customFormat="1" customHeight="1" spans="1:16324">
      <c r="A31" s="43">
        <v>29</v>
      </c>
      <c r="B31" s="72">
        <v>111400</v>
      </c>
      <c r="C31" s="73" t="s">
        <v>267</v>
      </c>
      <c r="D31" s="72" t="s">
        <v>1090</v>
      </c>
      <c r="E31" s="74">
        <v>147</v>
      </c>
      <c r="F31" s="74">
        <v>176</v>
      </c>
      <c r="G31" s="56">
        <v>65</v>
      </c>
      <c r="H31" s="56">
        <v>78</v>
      </c>
      <c r="I31" s="56">
        <v>95</v>
      </c>
      <c r="J31" s="56">
        <v>114</v>
      </c>
      <c r="K31" s="56">
        <v>28</v>
      </c>
      <c r="L31" s="56">
        <v>34</v>
      </c>
      <c r="M31" s="56">
        <v>37</v>
      </c>
      <c r="N31" s="56">
        <v>44</v>
      </c>
      <c r="O31" s="74">
        <v>38</v>
      </c>
      <c r="P31" s="56">
        <v>46</v>
      </c>
      <c r="Q31" s="81">
        <v>22</v>
      </c>
      <c r="R31" s="81">
        <v>26</v>
      </c>
      <c r="S31" s="74">
        <v>40</v>
      </c>
      <c r="T31" s="74">
        <v>48</v>
      </c>
      <c r="U31" s="82">
        <v>620</v>
      </c>
      <c r="V31" s="82">
        <v>14340</v>
      </c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</row>
    <row r="32" s="63" customFormat="1" customHeight="1" spans="1:16324">
      <c r="A32" s="43">
        <v>30</v>
      </c>
      <c r="B32" s="72">
        <v>721</v>
      </c>
      <c r="C32" s="73" t="s">
        <v>381</v>
      </c>
      <c r="D32" s="72" t="s">
        <v>1090</v>
      </c>
      <c r="E32" s="74">
        <v>124</v>
      </c>
      <c r="F32" s="74">
        <v>149</v>
      </c>
      <c r="G32" s="56">
        <v>109</v>
      </c>
      <c r="H32" s="56">
        <v>131</v>
      </c>
      <c r="I32" s="56">
        <v>136</v>
      </c>
      <c r="J32" s="56">
        <v>163</v>
      </c>
      <c r="K32" s="56">
        <v>36</v>
      </c>
      <c r="L32" s="56">
        <v>43</v>
      </c>
      <c r="M32" s="56">
        <v>37</v>
      </c>
      <c r="N32" s="56">
        <v>44</v>
      </c>
      <c r="O32" s="74">
        <v>46</v>
      </c>
      <c r="P32" s="56">
        <v>55</v>
      </c>
      <c r="Q32" s="81">
        <v>14</v>
      </c>
      <c r="R32" s="81">
        <v>17</v>
      </c>
      <c r="S32" s="74">
        <v>28</v>
      </c>
      <c r="T32" s="74">
        <v>32</v>
      </c>
      <c r="U32" s="82">
        <v>370</v>
      </c>
      <c r="V32" s="82">
        <v>19670</v>
      </c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</row>
    <row r="33" s="63" customFormat="1" customHeight="1" spans="1:16324">
      <c r="A33" s="43">
        <v>31</v>
      </c>
      <c r="B33" s="72">
        <v>732</v>
      </c>
      <c r="C33" s="73" t="s">
        <v>435</v>
      </c>
      <c r="D33" s="72" t="s">
        <v>1090</v>
      </c>
      <c r="E33" s="74">
        <v>94</v>
      </c>
      <c r="F33" s="74">
        <v>113</v>
      </c>
      <c r="G33" s="56">
        <v>62</v>
      </c>
      <c r="H33" s="56">
        <v>74</v>
      </c>
      <c r="I33" s="56">
        <v>86</v>
      </c>
      <c r="J33" s="56">
        <v>103</v>
      </c>
      <c r="K33" s="56">
        <v>26</v>
      </c>
      <c r="L33" s="56">
        <v>31</v>
      </c>
      <c r="M33" s="56">
        <v>31</v>
      </c>
      <c r="N33" s="56">
        <v>37</v>
      </c>
      <c r="O33" s="74">
        <v>38</v>
      </c>
      <c r="P33" s="56">
        <v>46</v>
      </c>
      <c r="Q33" s="81">
        <v>10</v>
      </c>
      <c r="R33" s="81">
        <v>12</v>
      </c>
      <c r="S33" s="74">
        <v>24</v>
      </c>
      <c r="T33" s="74">
        <v>28</v>
      </c>
      <c r="U33" s="82">
        <v>230</v>
      </c>
      <c r="V33" s="82">
        <v>11450</v>
      </c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</row>
    <row r="34" s="63" customFormat="1" customHeight="1" spans="1:16324">
      <c r="A34" s="43">
        <v>32</v>
      </c>
      <c r="B34" s="72">
        <v>102564</v>
      </c>
      <c r="C34" s="73" t="s">
        <v>418</v>
      </c>
      <c r="D34" s="72" t="s">
        <v>1090</v>
      </c>
      <c r="E34" s="74">
        <v>94</v>
      </c>
      <c r="F34" s="74">
        <v>113</v>
      </c>
      <c r="G34" s="56">
        <v>76</v>
      </c>
      <c r="H34" s="56">
        <v>91</v>
      </c>
      <c r="I34" s="56">
        <v>120</v>
      </c>
      <c r="J34" s="56">
        <v>144</v>
      </c>
      <c r="K34" s="56">
        <v>26</v>
      </c>
      <c r="L34" s="56">
        <v>31</v>
      </c>
      <c r="M34" s="56">
        <v>31</v>
      </c>
      <c r="N34" s="56">
        <v>37</v>
      </c>
      <c r="O34" s="74">
        <v>38</v>
      </c>
      <c r="P34" s="56">
        <v>46</v>
      </c>
      <c r="Q34" s="81">
        <v>10</v>
      </c>
      <c r="R34" s="81">
        <v>12</v>
      </c>
      <c r="S34" s="74">
        <v>24</v>
      </c>
      <c r="T34" s="74">
        <v>28</v>
      </c>
      <c r="U34" s="82">
        <v>220</v>
      </c>
      <c r="V34" s="82">
        <v>14700</v>
      </c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</row>
    <row r="35" s="63" customFormat="1" customHeight="1" spans="1:16324">
      <c r="A35" s="43">
        <v>33</v>
      </c>
      <c r="B35" s="72">
        <v>591</v>
      </c>
      <c r="C35" s="73" t="s">
        <v>306</v>
      </c>
      <c r="D35" s="72" t="s">
        <v>1090</v>
      </c>
      <c r="E35" s="74">
        <v>106</v>
      </c>
      <c r="F35" s="74">
        <v>127</v>
      </c>
      <c r="G35" s="56">
        <v>62</v>
      </c>
      <c r="H35" s="56">
        <v>74</v>
      </c>
      <c r="I35" s="56">
        <v>95</v>
      </c>
      <c r="J35" s="56">
        <v>114</v>
      </c>
      <c r="K35" s="56">
        <v>26</v>
      </c>
      <c r="L35" s="56">
        <v>31</v>
      </c>
      <c r="M35" s="56">
        <v>31</v>
      </c>
      <c r="N35" s="56">
        <v>37</v>
      </c>
      <c r="O35" s="74">
        <v>38</v>
      </c>
      <c r="P35" s="56">
        <v>46</v>
      </c>
      <c r="Q35" s="81">
        <v>10</v>
      </c>
      <c r="R35" s="81">
        <v>12</v>
      </c>
      <c r="S35" s="74">
        <v>18</v>
      </c>
      <c r="T35" s="74">
        <v>20</v>
      </c>
      <c r="U35" s="82">
        <v>230</v>
      </c>
      <c r="V35" s="82">
        <v>11730</v>
      </c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</row>
    <row r="36" s="63" customFormat="1" customHeight="1" spans="1:16324">
      <c r="A36" s="43">
        <v>34</v>
      </c>
      <c r="B36" s="72">
        <v>111064</v>
      </c>
      <c r="C36" s="73" t="s">
        <v>683</v>
      </c>
      <c r="D36" s="72" t="s">
        <v>1090</v>
      </c>
      <c r="E36" s="74">
        <v>74</v>
      </c>
      <c r="F36" s="74">
        <v>89</v>
      </c>
      <c r="G36" s="56">
        <v>45</v>
      </c>
      <c r="H36" s="56">
        <v>54</v>
      </c>
      <c r="I36" s="56">
        <v>55</v>
      </c>
      <c r="J36" s="56">
        <v>67</v>
      </c>
      <c r="K36" s="56">
        <v>20</v>
      </c>
      <c r="L36" s="56">
        <v>24</v>
      </c>
      <c r="M36" s="56">
        <v>21</v>
      </c>
      <c r="N36" s="56">
        <v>25</v>
      </c>
      <c r="O36" s="74">
        <v>48</v>
      </c>
      <c r="P36" s="56">
        <v>58</v>
      </c>
      <c r="Q36" s="81">
        <v>6</v>
      </c>
      <c r="R36" s="81">
        <v>7</v>
      </c>
      <c r="S36" s="74">
        <v>16</v>
      </c>
      <c r="T36" s="74">
        <v>20</v>
      </c>
      <c r="U36" s="82">
        <v>120</v>
      </c>
      <c r="V36" s="82">
        <v>5000</v>
      </c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</row>
    <row r="37" s="63" customFormat="1" customHeight="1" spans="1:16324">
      <c r="A37" s="43">
        <v>35</v>
      </c>
      <c r="B37" s="72">
        <v>385</v>
      </c>
      <c r="C37" s="73" t="s">
        <v>367</v>
      </c>
      <c r="D37" s="72" t="s">
        <v>1091</v>
      </c>
      <c r="E37" s="74">
        <v>147</v>
      </c>
      <c r="F37" s="74">
        <v>176</v>
      </c>
      <c r="G37" s="56">
        <v>158</v>
      </c>
      <c r="H37" s="56">
        <v>190</v>
      </c>
      <c r="I37" s="56">
        <v>229</v>
      </c>
      <c r="J37" s="56">
        <v>275</v>
      </c>
      <c r="K37" s="56">
        <v>66</v>
      </c>
      <c r="L37" s="56">
        <v>79</v>
      </c>
      <c r="M37" s="56">
        <v>63</v>
      </c>
      <c r="N37" s="56">
        <v>76</v>
      </c>
      <c r="O37" s="74">
        <v>57</v>
      </c>
      <c r="P37" s="56">
        <v>68</v>
      </c>
      <c r="Q37" s="81">
        <v>22</v>
      </c>
      <c r="R37" s="81">
        <v>26</v>
      </c>
      <c r="S37" s="74">
        <v>40</v>
      </c>
      <c r="T37" s="74">
        <v>46</v>
      </c>
      <c r="U37" s="82">
        <v>620</v>
      </c>
      <c r="V37" s="82">
        <v>27760</v>
      </c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</row>
    <row r="38" s="63" customFormat="1" customHeight="1" spans="1:16324">
      <c r="A38" s="43">
        <v>36</v>
      </c>
      <c r="B38" s="72">
        <v>514</v>
      </c>
      <c r="C38" s="73" t="s">
        <v>273</v>
      </c>
      <c r="D38" s="72" t="s">
        <v>1091</v>
      </c>
      <c r="E38" s="74">
        <v>274</v>
      </c>
      <c r="F38" s="74">
        <v>329</v>
      </c>
      <c r="G38" s="56">
        <v>256</v>
      </c>
      <c r="H38" s="56">
        <v>307</v>
      </c>
      <c r="I38" s="56">
        <v>254</v>
      </c>
      <c r="J38" s="56">
        <v>305</v>
      </c>
      <c r="K38" s="56">
        <v>58</v>
      </c>
      <c r="L38" s="56">
        <v>70</v>
      </c>
      <c r="M38" s="56">
        <v>56</v>
      </c>
      <c r="N38" s="56">
        <v>67</v>
      </c>
      <c r="O38" s="74">
        <v>63</v>
      </c>
      <c r="P38" s="56">
        <v>76</v>
      </c>
      <c r="Q38" s="81">
        <v>22</v>
      </c>
      <c r="R38" s="81">
        <v>26</v>
      </c>
      <c r="S38" s="74">
        <v>52</v>
      </c>
      <c r="T38" s="74">
        <v>62</v>
      </c>
      <c r="U38" s="82">
        <v>620</v>
      </c>
      <c r="V38" s="82">
        <v>23950</v>
      </c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</row>
    <row r="39" s="63" customFormat="1" customHeight="1" spans="1:16324">
      <c r="A39" s="43">
        <v>37</v>
      </c>
      <c r="B39" s="72">
        <v>108656</v>
      </c>
      <c r="C39" s="73" t="s">
        <v>416</v>
      </c>
      <c r="D39" s="72" t="s">
        <v>1091</v>
      </c>
      <c r="E39" s="74">
        <v>106</v>
      </c>
      <c r="F39" s="74">
        <v>127</v>
      </c>
      <c r="G39" s="56">
        <v>97</v>
      </c>
      <c r="H39" s="56">
        <v>116</v>
      </c>
      <c r="I39" s="56">
        <v>161</v>
      </c>
      <c r="J39" s="56">
        <v>193</v>
      </c>
      <c r="K39" s="56">
        <v>28</v>
      </c>
      <c r="L39" s="56">
        <v>34</v>
      </c>
      <c r="M39" s="56">
        <v>37</v>
      </c>
      <c r="N39" s="56">
        <v>44</v>
      </c>
      <c r="O39" s="74">
        <v>46</v>
      </c>
      <c r="P39" s="56">
        <v>55</v>
      </c>
      <c r="Q39" s="81">
        <v>16</v>
      </c>
      <c r="R39" s="81">
        <v>19</v>
      </c>
      <c r="S39" s="74">
        <v>32</v>
      </c>
      <c r="T39" s="74">
        <v>38</v>
      </c>
      <c r="U39" s="82">
        <v>370</v>
      </c>
      <c r="V39" s="82">
        <v>13380</v>
      </c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</row>
    <row r="40" s="63" customFormat="1" customHeight="1" spans="1:16324">
      <c r="A40" s="43">
        <v>38</v>
      </c>
      <c r="B40" s="72">
        <v>102567</v>
      </c>
      <c r="C40" s="73" t="s">
        <v>231</v>
      </c>
      <c r="D40" s="72" t="s">
        <v>1091</v>
      </c>
      <c r="E40" s="74">
        <v>94</v>
      </c>
      <c r="F40" s="74">
        <v>113</v>
      </c>
      <c r="G40" s="56">
        <v>59</v>
      </c>
      <c r="H40" s="56">
        <v>71</v>
      </c>
      <c r="I40" s="56">
        <v>59</v>
      </c>
      <c r="J40" s="56">
        <v>71</v>
      </c>
      <c r="K40" s="56">
        <v>26</v>
      </c>
      <c r="L40" s="56">
        <v>31</v>
      </c>
      <c r="M40" s="56">
        <v>31</v>
      </c>
      <c r="N40" s="56">
        <v>37</v>
      </c>
      <c r="O40" s="74">
        <v>38</v>
      </c>
      <c r="P40" s="56">
        <v>46</v>
      </c>
      <c r="Q40" s="81">
        <v>10</v>
      </c>
      <c r="R40" s="81">
        <v>12</v>
      </c>
      <c r="S40" s="74">
        <v>24</v>
      </c>
      <c r="T40" s="74">
        <v>28</v>
      </c>
      <c r="U40" s="82">
        <v>220</v>
      </c>
      <c r="V40" s="82">
        <v>9060</v>
      </c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</row>
    <row r="41" s="63" customFormat="1" customHeight="1" spans="1:16324">
      <c r="A41" s="43">
        <v>39</v>
      </c>
      <c r="B41" s="72">
        <v>371</v>
      </c>
      <c r="C41" s="73" t="s">
        <v>454</v>
      </c>
      <c r="D41" s="72" t="s">
        <v>1091</v>
      </c>
      <c r="E41" s="74">
        <v>74</v>
      </c>
      <c r="F41" s="74">
        <v>89</v>
      </c>
      <c r="G41" s="56">
        <v>50</v>
      </c>
      <c r="H41" s="56">
        <v>60</v>
      </c>
      <c r="I41" s="56">
        <v>71</v>
      </c>
      <c r="J41" s="56">
        <v>85</v>
      </c>
      <c r="K41" s="56">
        <v>26</v>
      </c>
      <c r="L41" s="56">
        <v>31</v>
      </c>
      <c r="M41" s="56">
        <v>31</v>
      </c>
      <c r="N41" s="56">
        <v>37</v>
      </c>
      <c r="O41" s="74">
        <v>38</v>
      </c>
      <c r="P41" s="56">
        <v>46</v>
      </c>
      <c r="Q41" s="81">
        <v>6</v>
      </c>
      <c r="R41" s="81">
        <v>7</v>
      </c>
      <c r="S41" s="74">
        <v>16</v>
      </c>
      <c r="T41" s="74">
        <v>20</v>
      </c>
      <c r="U41" s="82">
        <v>260</v>
      </c>
      <c r="V41" s="82">
        <v>9740</v>
      </c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</row>
    <row r="42" s="63" customFormat="1" customHeight="1" spans="1:16324">
      <c r="A42" s="43">
        <v>40</v>
      </c>
      <c r="B42" s="72">
        <v>517</v>
      </c>
      <c r="C42" s="73" t="s">
        <v>234</v>
      </c>
      <c r="D42" s="72" t="s">
        <v>1092</v>
      </c>
      <c r="E42" s="74">
        <v>210</v>
      </c>
      <c r="F42" s="74">
        <v>252</v>
      </c>
      <c r="G42" s="56">
        <v>196</v>
      </c>
      <c r="H42" s="56">
        <v>235</v>
      </c>
      <c r="I42" s="56">
        <v>270</v>
      </c>
      <c r="J42" s="56">
        <v>324</v>
      </c>
      <c r="K42" s="56">
        <v>78</v>
      </c>
      <c r="L42" s="56">
        <v>94</v>
      </c>
      <c r="M42" s="56">
        <v>77</v>
      </c>
      <c r="N42" s="56">
        <v>92</v>
      </c>
      <c r="O42" s="74">
        <v>65</v>
      </c>
      <c r="P42" s="56">
        <v>78</v>
      </c>
      <c r="Q42" s="81">
        <v>26</v>
      </c>
      <c r="R42" s="81">
        <v>31</v>
      </c>
      <c r="S42" s="74">
        <v>78</v>
      </c>
      <c r="T42" s="74">
        <v>92</v>
      </c>
      <c r="U42" s="82">
        <v>620</v>
      </c>
      <c r="V42" s="82">
        <v>20090</v>
      </c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</row>
    <row r="43" s="63" customFormat="1" customHeight="1" spans="1:16324">
      <c r="A43" s="43">
        <v>41</v>
      </c>
      <c r="B43" s="72">
        <v>337</v>
      </c>
      <c r="C43" s="73" t="s">
        <v>223</v>
      </c>
      <c r="D43" s="72" t="s">
        <v>1092</v>
      </c>
      <c r="E43" s="74">
        <v>316</v>
      </c>
      <c r="F43" s="74">
        <v>379</v>
      </c>
      <c r="G43" s="56">
        <v>256</v>
      </c>
      <c r="H43" s="56">
        <v>307</v>
      </c>
      <c r="I43" s="56">
        <v>284</v>
      </c>
      <c r="J43" s="56">
        <v>341</v>
      </c>
      <c r="K43" s="56">
        <v>96</v>
      </c>
      <c r="L43" s="56">
        <v>115</v>
      </c>
      <c r="M43" s="56">
        <v>77</v>
      </c>
      <c r="N43" s="56">
        <v>92</v>
      </c>
      <c r="O43" s="74">
        <v>65</v>
      </c>
      <c r="P43" s="56">
        <v>78</v>
      </c>
      <c r="Q43" s="81">
        <v>26</v>
      </c>
      <c r="R43" s="81">
        <v>31</v>
      </c>
      <c r="S43" s="74">
        <v>66</v>
      </c>
      <c r="T43" s="74">
        <v>78</v>
      </c>
      <c r="U43" s="82">
        <v>755</v>
      </c>
      <c r="V43" s="82">
        <v>30520</v>
      </c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</row>
    <row r="44" s="63" customFormat="1" customHeight="1" spans="1:16324">
      <c r="A44" s="43">
        <v>42</v>
      </c>
      <c r="B44" s="75">
        <v>114685</v>
      </c>
      <c r="C44" s="72" t="s">
        <v>1093</v>
      </c>
      <c r="D44" s="72" t="s">
        <v>1092</v>
      </c>
      <c r="E44" s="74">
        <v>147</v>
      </c>
      <c r="F44" s="74">
        <v>176</v>
      </c>
      <c r="G44" s="56">
        <v>85</v>
      </c>
      <c r="H44" s="56">
        <v>102</v>
      </c>
      <c r="I44" s="56">
        <v>139</v>
      </c>
      <c r="J44" s="56">
        <v>167</v>
      </c>
      <c r="K44" s="56">
        <v>16</v>
      </c>
      <c r="L44" s="56">
        <v>19</v>
      </c>
      <c r="M44" s="56">
        <v>47</v>
      </c>
      <c r="N44" s="56">
        <v>56</v>
      </c>
      <c r="O44" s="74">
        <v>46</v>
      </c>
      <c r="P44" s="56">
        <v>55</v>
      </c>
      <c r="Q44" s="81">
        <v>22</v>
      </c>
      <c r="R44" s="81">
        <v>26</v>
      </c>
      <c r="S44" s="74">
        <v>62</v>
      </c>
      <c r="T44" s="74">
        <v>72</v>
      </c>
      <c r="U44" s="82">
        <v>620</v>
      </c>
      <c r="V44" s="82">
        <v>14860</v>
      </c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</row>
    <row r="45" s="63" customFormat="1" customHeight="1" spans="1:16324">
      <c r="A45" s="43">
        <v>43</v>
      </c>
      <c r="B45" s="72">
        <v>581</v>
      </c>
      <c r="C45" s="73" t="s">
        <v>548</v>
      </c>
      <c r="D45" s="72" t="s">
        <v>1092</v>
      </c>
      <c r="E45" s="74">
        <v>252</v>
      </c>
      <c r="F45" s="74">
        <v>302</v>
      </c>
      <c r="G45" s="56">
        <v>185</v>
      </c>
      <c r="H45" s="56">
        <v>222</v>
      </c>
      <c r="I45" s="56">
        <v>227</v>
      </c>
      <c r="J45" s="56">
        <v>272</v>
      </c>
      <c r="K45" s="56">
        <v>58</v>
      </c>
      <c r="L45" s="56">
        <v>70</v>
      </c>
      <c r="M45" s="56">
        <v>63</v>
      </c>
      <c r="N45" s="56">
        <v>76</v>
      </c>
      <c r="O45" s="74">
        <v>50</v>
      </c>
      <c r="P45" s="56">
        <v>60</v>
      </c>
      <c r="Q45" s="81">
        <v>22</v>
      </c>
      <c r="R45" s="81">
        <v>26</v>
      </c>
      <c r="S45" s="74">
        <v>40</v>
      </c>
      <c r="T45" s="74">
        <v>46</v>
      </c>
      <c r="U45" s="82">
        <v>620</v>
      </c>
      <c r="V45" s="82">
        <v>26550</v>
      </c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</row>
    <row r="46" s="63" customFormat="1" customHeight="1" spans="1:16324">
      <c r="A46" s="43">
        <v>44</v>
      </c>
      <c r="B46" s="72">
        <v>585</v>
      </c>
      <c r="C46" s="73" t="s">
        <v>323</v>
      </c>
      <c r="D46" s="72" t="s">
        <v>1092</v>
      </c>
      <c r="E46" s="74">
        <v>252</v>
      </c>
      <c r="F46" s="74">
        <v>302</v>
      </c>
      <c r="G46" s="56">
        <v>217</v>
      </c>
      <c r="H46" s="56">
        <v>260</v>
      </c>
      <c r="I46" s="56">
        <v>238</v>
      </c>
      <c r="J46" s="56">
        <v>286</v>
      </c>
      <c r="K46" s="56">
        <v>58</v>
      </c>
      <c r="L46" s="56">
        <v>70</v>
      </c>
      <c r="M46" s="56">
        <v>56</v>
      </c>
      <c r="N46" s="56">
        <v>67</v>
      </c>
      <c r="O46" s="74">
        <v>63</v>
      </c>
      <c r="P46" s="56">
        <v>76</v>
      </c>
      <c r="Q46" s="81">
        <v>22</v>
      </c>
      <c r="R46" s="81">
        <v>26</v>
      </c>
      <c r="S46" s="74">
        <v>40</v>
      </c>
      <c r="T46" s="74">
        <v>46</v>
      </c>
      <c r="U46" s="82">
        <v>620</v>
      </c>
      <c r="V46" s="82">
        <v>24110</v>
      </c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</row>
    <row r="47" s="63" customFormat="1" customHeight="1" spans="1:16324">
      <c r="A47" s="43">
        <v>45</v>
      </c>
      <c r="B47" s="72">
        <v>578</v>
      </c>
      <c r="C47" s="73" t="s">
        <v>451</v>
      </c>
      <c r="D47" s="72" t="s">
        <v>1092</v>
      </c>
      <c r="E47" s="74">
        <v>358</v>
      </c>
      <c r="F47" s="74">
        <v>430</v>
      </c>
      <c r="G47" s="56">
        <v>241</v>
      </c>
      <c r="H47" s="56">
        <v>289</v>
      </c>
      <c r="I47" s="56">
        <v>237</v>
      </c>
      <c r="J47" s="56">
        <v>284</v>
      </c>
      <c r="K47" s="56">
        <v>100</v>
      </c>
      <c r="L47" s="56">
        <v>120</v>
      </c>
      <c r="M47" s="56">
        <v>56</v>
      </c>
      <c r="N47" s="56">
        <v>67</v>
      </c>
      <c r="O47" s="74">
        <v>50</v>
      </c>
      <c r="P47" s="56">
        <v>60</v>
      </c>
      <c r="Q47" s="81">
        <v>22</v>
      </c>
      <c r="R47" s="81">
        <v>26</v>
      </c>
      <c r="S47" s="74">
        <v>62</v>
      </c>
      <c r="T47" s="74">
        <v>72</v>
      </c>
      <c r="U47" s="82">
        <v>630</v>
      </c>
      <c r="V47" s="82">
        <v>23390</v>
      </c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</row>
    <row r="48" s="63" customFormat="1" customHeight="1" spans="1:16324">
      <c r="A48" s="43">
        <v>46</v>
      </c>
      <c r="B48" s="72">
        <v>373</v>
      </c>
      <c r="C48" s="73" t="s">
        <v>470</v>
      </c>
      <c r="D48" s="72" t="s">
        <v>1092</v>
      </c>
      <c r="E48" s="74">
        <v>147</v>
      </c>
      <c r="F48" s="74">
        <v>176</v>
      </c>
      <c r="G48" s="56">
        <v>217</v>
      </c>
      <c r="H48" s="56">
        <v>260</v>
      </c>
      <c r="I48" s="56">
        <v>229</v>
      </c>
      <c r="J48" s="56">
        <v>275</v>
      </c>
      <c r="K48" s="56">
        <v>62</v>
      </c>
      <c r="L48" s="56">
        <v>74</v>
      </c>
      <c r="M48" s="56">
        <v>63</v>
      </c>
      <c r="N48" s="56">
        <v>76</v>
      </c>
      <c r="O48" s="74">
        <v>50</v>
      </c>
      <c r="P48" s="56">
        <v>60</v>
      </c>
      <c r="Q48" s="81">
        <v>22</v>
      </c>
      <c r="R48" s="81">
        <v>26</v>
      </c>
      <c r="S48" s="74">
        <v>38</v>
      </c>
      <c r="T48" s="74">
        <v>44</v>
      </c>
      <c r="U48" s="82">
        <v>620</v>
      </c>
      <c r="V48" s="82">
        <v>17620</v>
      </c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</row>
    <row r="49" s="63" customFormat="1" customHeight="1" spans="1:16324">
      <c r="A49" s="43">
        <v>47</v>
      </c>
      <c r="B49" s="72">
        <v>744</v>
      </c>
      <c r="C49" s="73" t="s">
        <v>311</v>
      </c>
      <c r="D49" s="72" t="s">
        <v>1092</v>
      </c>
      <c r="E49" s="74">
        <v>147</v>
      </c>
      <c r="F49" s="74">
        <v>176</v>
      </c>
      <c r="G49" s="56">
        <v>148</v>
      </c>
      <c r="H49" s="56">
        <v>178</v>
      </c>
      <c r="I49" s="56">
        <v>188</v>
      </c>
      <c r="J49" s="56">
        <v>226</v>
      </c>
      <c r="K49" s="56">
        <v>46</v>
      </c>
      <c r="L49" s="56">
        <v>55</v>
      </c>
      <c r="M49" s="56">
        <v>47</v>
      </c>
      <c r="N49" s="56">
        <v>56</v>
      </c>
      <c r="O49" s="74">
        <v>50</v>
      </c>
      <c r="P49" s="56">
        <v>60</v>
      </c>
      <c r="Q49" s="81">
        <v>22</v>
      </c>
      <c r="R49" s="81">
        <v>26</v>
      </c>
      <c r="S49" s="74">
        <v>46</v>
      </c>
      <c r="T49" s="74">
        <v>54</v>
      </c>
      <c r="U49" s="82">
        <v>620</v>
      </c>
      <c r="V49" s="82">
        <v>14910</v>
      </c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</row>
    <row r="50" s="63" customFormat="1" customHeight="1" spans="1:16324">
      <c r="A50" s="43">
        <v>48</v>
      </c>
      <c r="B50" s="72">
        <v>747</v>
      </c>
      <c r="C50" s="73" t="s">
        <v>505</v>
      </c>
      <c r="D50" s="72" t="s">
        <v>1092</v>
      </c>
      <c r="E50" s="74">
        <v>147</v>
      </c>
      <c r="F50" s="74">
        <v>176</v>
      </c>
      <c r="G50" s="56">
        <v>111</v>
      </c>
      <c r="H50" s="56">
        <v>133</v>
      </c>
      <c r="I50" s="56">
        <v>161</v>
      </c>
      <c r="J50" s="56">
        <v>193</v>
      </c>
      <c r="K50" s="56">
        <v>58</v>
      </c>
      <c r="L50" s="56">
        <v>70</v>
      </c>
      <c r="M50" s="56">
        <v>56</v>
      </c>
      <c r="N50" s="56">
        <v>67</v>
      </c>
      <c r="O50" s="74">
        <v>46</v>
      </c>
      <c r="P50" s="56">
        <v>55</v>
      </c>
      <c r="Q50" s="81">
        <v>22</v>
      </c>
      <c r="R50" s="81">
        <v>26</v>
      </c>
      <c r="S50" s="74">
        <v>38</v>
      </c>
      <c r="T50" s="74">
        <v>44</v>
      </c>
      <c r="U50" s="82">
        <v>560</v>
      </c>
      <c r="V50" s="82">
        <v>17860</v>
      </c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</row>
    <row r="51" s="63" customFormat="1" customHeight="1" spans="1:16324">
      <c r="A51" s="43">
        <v>49</v>
      </c>
      <c r="B51" s="72">
        <v>511</v>
      </c>
      <c r="C51" s="73" t="s">
        <v>308</v>
      </c>
      <c r="D51" s="72" t="s">
        <v>1092</v>
      </c>
      <c r="E51" s="74">
        <v>147</v>
      </c>
      <c r="F51" s="74">
        <v>176</v>
      </c>
      <c r="G51" s="56">
        <v>156</v>
      </c>
      <c r="H51" s="56">
        <v>187</v>
      </c>
      <c r="I51" s="56">
        <v>161</v>
      </c>
      <c r="J51" s="56">
        <v>193</v>
      </c>
      <c r="K51" s="56">
        <v>46</v>
      </c>
      <c r="L51" s="56">
        <v>55</v>
      </c>
      <c r="M51" s="56">
        <v>47</v>
      </c>
      <c r="N51" s="56">
        <v>56</v>
      </c>
      <c r="O51" s="74">
        <v>46</v>
      </c>
      <c r="P51" s="56">
        <v>55</v>
      </c>
      <c r="Q51" s="81">
        <v>22</v>
      </c>
      <c r="R51" s="81">
        <v>26</v>
      </c>
      <c r="S51" s="74">
        <v>38</v>
      </c>
      <c r="T51" s="74">
        <v>44</v>
      </c>
      <c r="U51" s="82">
        <v>620</v>
      </c>
      <c r="V51" s="82">
        <v>14800</v>
      </c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</row>
    <row r="52" s="63" customFormat="1" customHeight="1" spans="1:16324">
      <c r="A52" s="43">
        <v>50</v>
      </c>
      <c r="B52" s="72">
        <v>114622</v>
      </c>
      <c r="C52" s="72" t="s">
        <v>1094</v>
      </c>
      <c r="D52" s="72" t="s">
        <v>1092</v>
      </c>
      <c r="E52" s="74">
        <v>126</v>
      </c>
      <c r="F52" s="74">
        <v>151</v>
      </c>
      <c r="G52" s="56">
        <v>132</v>
      </c>
      <c r="H52" s="56">
        <v>158</v>
      </c>
      <c r="I52" s="56">
        <v>220</v>
      </c>
      <c r="J52" s="56">
        <v>264</v>
      </c>
      <c r="K52" s="56">
        <v>58</v>
      </c>
      <c r="L52" s="56">
        <v>70</v>
      </c>
      <c r="M52" s="56">
        <v>11</v>
      </c>
      <c r="N52" s="56">
        <v>13</v>
      </c>
      <c r="O52" s="74">
        <v>46</v>
      </c>
      <c r="P52" s="56">
        <v>55</v>
      </c>
      <c r="Q52" s="81">
        <v>16</v>
      </c>
      <c r="R52" s="81">
        <v>19</v>
      </c>
      <c r="S52" s="74">
        <v>32</v>
      </c>
      <c r="T52" s="74">
        <v>38</v>
      </c>
      <c r="U52" s="82">
        <v>370</v>
      </c>
      <c r="V52" s="82">
        <v>14340</v>
      </c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</row>
    <row r="53" s="63" customFormat="1" customHeight="1" spans="1:16324">
      <c r="A53" s="43">
        <v>51</v>
      </c>
      <c r="B53" s="72">
        <v>515</v>
      </c>
      <c r="C53" s="73" t="s">
        <v>373</v>
      </c>
      <c r="D53" s="72" t="s">
        <v>1092</v>
      </c>
      <c r="E53" s="74">
        <v>106</v>
      </c>
      <c r="F53" s="74">
        <v>127</v>
      </c>
      <c r="G53" s="56">
        <v>111</v>
      </c>
      <c r="H53" s="56">
        <v>133</v>
      </c>
      <c r="I53" s="56">
        <v>161</v>
      </c>
      <c r="J53" s="56">
        <v>193</v>
      </c>
      <c r="K53" s="56">
        <v>38</v>
      </c>
      <c r="L53" s="56">
        <v>46</v>
      </c>
      <c r="M53" s="56">
        <v>47</v>
      </c>
      <c r="N53" s="56">
        <v>56</v>
      </c>
      <c r="O53" s="74">
        <v>46</v>
      </c>
      <c r="P53" s="56">
        <v>55</v>
      </c>
      <c r="Q53" s="81">
        <v>16</v>
      </c>
      <c r="R53" s="81">
        <v>19</v>
      </c>
      <c r="S53" s="74">
        <v>32</v>
      </c>
      <c r="T53" s="74">
        <v>38</v>
      </c>
      <c r="U53" s="82">
        <v>370</v>
      </c>
      <c r="V53" s="82">
        <v>16460</v>
      </c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</row>
    <row r="54" s="63" customFormat="1" customHeight="1" spans="1:16324">
      <c r="A54" s="43">
        <v>52</v>
      </c>
      <c r="B54" s="72">
        <v>391</v>
      </c>
      <c r="C54" s="73" t="s">
        <v>318</v>
      </c>
      <c r="D54" s="72" t="s">
        <v>1092</v>
      </c>
      <c r="E54" s="74">
        <v>114</v>
      </c>
      <c r="F54" s="74">
        <v>137</v>
      </c>
      <c r="G54" s="56">
        <v>111</v>
      </c>
      <c r="H54" s="56">
        <v>133</v>
      </c>
      <c r="I54" s="56">
        <v>161</v>
      </c>
      <c r="J54" s="56">
        <v>193</v>
      </c>
      <c r="K54" s="56">
        <v>64</v>
      </c>
      <c r="L54" s="56">
        <v>77</v>
      </c>
      <c r="M54" s="56">
        <v>47</v>
      </c>
      <c r="N54" s="56">
        <v>56</v>
      </c>
      <c r="O54" s="74">
        <v>46</v>
      </c>
      <c r="P54" s="56">
        <v>55</v>
      </c>
      <c r="Q54" s="81">
        <v>16</v>
      </c>
      <c r="R54" s="81">
        <v>19</v>
      </c>
      <c r="S54" s="74">
        <v>32</v>
      </c>
      <c r="T54" s="74">
        <v>38</v>
      </c>
      <c r="U54" s="82">
        <v>370</v>
      </c>
      <c r="V54" s="82">
        <v>15000</v>
      </c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</row>
    <row r="55" s="63" customFormat="1" customHeight="1" spans="1:16324">
      <c r="A55" s="43">
        <v>53</v>
      </c>
      <c r="B55" s="72">
        <v>103199</v>
      </c>
      <c r="C55" s="73" t="s">
        <v>387</v>
      </c>
      <c r="D55" s="72" t="s">
        <v>1092</v>
      </c>
      <c r="E55" s="74">
        <v>124</v>
      </c>
      <c r="F55" s="74">
        <v>149</v>
      </c>
      <c r="G55" s="56">
        <v>118</v>
      </c>
      <c r="H55" s="56">
        <v>142</v>
      </c>
      <c r="I55" s="56">
        <v>161</v>
      </c>
      <c r="J55" s="56">
        <v>193</v>
      </c>
      <c r="K55" s="56">
        <v>30</v>
      </c>
      <c r="L55" s="56">
        <v>36</v>
      </c>
      <c r="M55" s="56">
        <v>37</v>
      </c>
      <c r="N55" s="56">
        <v>44</v>
      </c>
      <c r="O55" s="74">
        <v>46</v>
      </c>
      <c r="P55" s="56">
        <v>55</v>
      </c>
      <c r="Q55" s="81">
        <v>14</v>
      </c>
      <c r="R55" s="81">
        <v>17</v>
      </c>
      <c r="S55" s="74">
        <v>26</v>
      </c>
      <c r="T55" s="74">
        <v>30</v>
      </c>
      <c r="U55" s="82">
        <v>370</v>
      </c>
      <c r="V55" s="82">
        <v>12830</v>
      </c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</row>
    <row r="56" s="63" customFormat="1" customHeight="1" spans="1:16324">
      <c r="A56" s="43">
        <v>54</v>
      </c>
      <c r="B56" s="74">
        <v>114844</v>
      </c>
      <c r="C56" s="74" t="s">
        <v>1095</v>
      </c>
      <c r="D56" s="74" t="s">
        <v>1092</v>
      </c>
      <c r="E56" s="74">
        <v>94</v>
      </c>
      <c r="F56" s="74">
        <v>113</v>
      </c>
      <c r="G56" s="56">
        <v>85</v>
      </c>
      <c r="H56" s="56">
        <v>102</v>
      </c>
      <c r="I56" s="56">
        <v>139</v>
      </c>
      <c r="J56" s="56">
        <v>167</v>
      </c>
      <c r="K56" s="56">
        <v>16</v>
      </c>
      <c r="L56" s="56">
        <v>19</v>
      </c>
      <c r="M56" s="56">
        <v>47</v>
      </c>
      <c r="N56" s="56">
        <v>56</v>
      </c>
      <c r="O56" s="74">
        <v>46</v>
      </c>
      <c r="P56" s="56">
        <v>55</v>
      </c>
      <c r="Q56" s="81">
        <v>14</v>
      </c>
      <c r="R56" s="81">
        <v>17</v>
      </c>
      <c r="S56" s="74">
        <v>38</v>
      </c>
      <c r="T56" s="74">
        <v>44</v>
      </c>
      <c r="U56" s="82">
        <v>370</v>
      </c>
      <c r="V56" s="82">
        <v>11160</v>
      </c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</row>
    <row r="57" s="63" customFormat="1" customHeight="1" spans="1:16324">
      <c r="A57" s="43">
        <v>55</v>
      </c>
      <c r="B57" s="72">
        <v>572</v>
      </c>
      <c r="C57" s="73" t="s">
        <v>496</v>
      </c>
      <c r="D57" s="72" t="s">
        <v>1092</v>
      </c>
      <c r="E57" s="74">
        <v>94</v>
      </c>
      <c r="F57" s="74">
        <v>113</v>
      </c>
      <c r="G57" s="56">
        <v>85</v>
      </c>
      <c r="H57" s="56">
        <v>102</v>
      </c>
      <c r="I57" s="56">
        <v>155</v>
      </c>
      <c r="J57" s="56">
        <v>186</v>
      </c>
      <c r="K57" s="56">
        <v>28</v>
      </c>
      <c r="L57" s="56">
        <v>34</v>
      </c>
      <c r="M57" s="56">
        <v>37</v>
      </c>
      <c r="N57" s="56">
        <v>44</v>
      </c>
      <c r="O57" s="74">
        <v>46</v>
      </c>
      <c r="P57" s="56">
        <v>55</v>
      </c>
      <c r="Q57" s="81">
        <v>14</v>
      </c>
      <c r="R57" s="81">
        <v>17</v>
      </c>
      <c r="S57" s="74">
        <v>26</v>
      </c>
      <c r="T57" s="74">
        <v>30</v>
      </c>
      <c r="U57" s="82">
        <v>370</v>
      </c>
      <c r="V57" s="82">
        <v>13880</v>
      </c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</row>
    <row r="58" s="63" customFormat="1" customHeight="1" spans="1:16324">
      <c r="A58" s="43">
        <v>56</v>
      </c>
      <c r="B58" s="72">
        <v>102479</v>
      </c>
      <c r="C58" s="73" t="s">
        <v>269</v>
      </c>
      <c r="D58" s="72" t="s">
        <v>1092</v>
      </c>
      <c r="E58" s="74">
        <v>168</v>
      </c>
      <c r="F58" s="74">
        <v>202</v>
      </c>
      <c r="G58" s="56">
        <v>97</v>
      </c>
      <c r="H58" s="56">
        <v>116</v>
      </c>
      <c r="I58" s="56">
        <v>120</v>
      </c>
      <c r="J58" s="56">
        <v>144</v>
      </c>
      <c r="K58" s="56">
        <v>26</v>
      </c>
      <c r="L58" s="56">
        <v>31</v>
      </c>
      <c r="M58" s="56">
        <v>31</v>
      </c>
      <c r="N58" s="56">
        <v>37</v>
      </c>
      <c r="O58" s="74">
        <v>38</v>
      </c>
      <c r="P58" s="56">
        <v>46</v>
      </c>
      <c r="Q58" s="81">
        <v>14</v>
      </c>
      <c r="R58" s="81">
        <v>17</v>
      </c>
      <c r="S58" s="74">
        <v>28</v>
      </c>
      <c r="T58" s="74">
        <v>34</v>
      </c>
      <c r="U58" s="82">
        <v>370</v>
      </c>
      <c r="V58" s="82">
        <v>12760</v>
      </c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</row>
    <row r="59" s="63" customFormat="1" customHeight="1" spans="1:16324">
      <c r="A59" s="43">
        <v>57</v>
      </c>
      <c r="B59" s="72">
        <v>355</v>
      </c>
      <c r="C59" s="73" t="s">
        <v>410</v>
      </c>
      <c r="D59" s="72" t="s">
        <v>1092</v>
      </c>
      <c r="E59" s="74">
        <v>106</v>
      </c>
      <c r="F59" s="74">
        <v>127</v>
      </c>
      <c r="G59" s="56">
        <v>116</v>
      </c>
      <c r="H59" s="56">
        <v>139</v>
      </c>
      <c r="I59" s="56">
        <v>139</v>
      </c>
      <c r="J59" s="56">
        <v>167</v>
      </c>
      <c r="K59" s="56">
        <v>38</v>
      </c>
      <c r="L59" s="56">
        <v>46</v>
      </c>
      <c r="M59" s="56">
        <v>47</v>
      </c>
      <c r="N59" s="56">
        <v>56</v>
      </c>
      <c r="O59" s="74">
        <v>46</v>
      </c>
      <c r="P59" s="56">
        <v>55</v>
      </c>
      <c r="Q59" s="81">
        <v>14</v>
      </c>
      <c r="R59" s="81">
        <v>17</v>
      </c>
      <c r="S59" s="74">
        <v>26</v>
      </c>
      <c r="T59" s="74">
        <v>30</v>
      </c>
      <c r="U59" s="82">
        <v>220</v>
      </c>
      <c r="V59" s="82">
        <v>18500</v>
      </c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</row>
    <row r="60" s="63" customFormat="1" customHeight="1" spans="1:16324">
      <c r="A60" s="43">
        <v>58</v>
      </c>
      <c r="B60" s="72">
        <v>349</v>
      </c>
      <c r="C60" s="73" t="s">
        <v>316</v>
      </c>
      <c r="D60" s="72" t="s">
        <v>1092</v>
      </c>
      <c r="E60" s="74">
        <v>106</v>
      </c>
      <c r="F60" s="74">
        <v>127</v>
      </c>
      <c r="G60" s="56">
        <v>88</v>
      </c>
      <c r="H60" s="56">
        <v>106</v>
      </c>
      <c r="I60" s="56">
        <v>95</v>
      </c>
      <c r="J60" s="56">
        <v>114</v>
      </c>
      <c r="K60" s="56">
        <v>26</v>
      </c>
      <c r="L60" s="56">
        <v>31</v>
      </c>
      <c r="M60" s="56">
        <v>31</v>
      </c>
      <c r="N60" s="56">
        <v>37</v>
      </c>
      <c r="O60" s="74">
        <v>38</v>
      </c>
      <c r="P60" s="56">
        <v>46</v>
      </c>
      <c r="Q60" s="81">
        <v>14</v>
      </c>
      <c r="R60" s="81">
        <v>17</v>
      </c>
      <c r="S60" s="74">
        <v>26</v>
      </c>
      <c r="T60" s="74">
        <v>30</v>
      </c>
      <c r="U60" s="82">
        <v>220</v>
      </c>
      <c r="V60" s="82">
        <v>12780</v>
      </c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</row>
    <row r="61" s="63" customFormat="1" customHeight="1" spans="1:16324">
      <c r="A61" s="43">
        <v>59</v>
      </c>
      <c r="B61" s="72">
        <v>102935</v>
      </c>
      <c r="C61" s="73" t="s">
        <v>622</v>
      </c>
      <c r="D61" s="72" t="s">
        <v>1092</v>
      </c>
      <c r="E61" s="74">
        <v>106</v>
      </c>
      <c r="F61" s="74">
        <v>127</v>
      </c>
      <c r="G61" s="56">
        <v>97</v>
      </c>
      <c r="H61" s="56">
        <v>116</v>
      </c>
      <c r="I61" s="56">
        <v>95</v>
      </c>
      <c r="J61" s="56">
        <v>114</v>
      </c>
      <c r="K61" s="56">
        <v>26</v>
      </c>
      <c r="L61" s="56">
        <v>31</v>
      </c>
      <c r="M61" s="56">
        <v>31</v>
      </c>
      <c r="N61" s="56">
        <v>37</v>
      </c>
      <c r="O61" s="74">
        <v>38</v>
      </c>
      <c r="P61" s="56">
        <v>46</v>
      </c>
      <c r="Q61" s="81">
        <v>14</v>
      </c>
      <c r="R61" s="81">
        <v>17</v>
      </c>
      <c r="S61" s="74">
        <v>26</v>
      </c>
      <c r="T61" s="74">
        <v>30</v>
      </c>
      <c r="U61" s="82">
        <v>230</v>
      </c>
      <c r="V61" s="82">
        <v>12860</v>
      </c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</row>
    <row r="62" s="63" customFormat="1" customHeight="1" spans="1:16324">
      <c r="A62" s="43">
        <v>60</v>
      </c>
      <c r="B62" s="72">
        <v>308</v>
      </c>
      <c r="C62" s="73" t="s">
        <v>632</v>
      </c>
      <c r="D62" s="72" t="s">
        <v>1092</v>
      </c>
      <c r="E62" s="74">
        <v>94</v>
      </c>
      <c r="F62" s="74">
        <v>113</v>
      </c>
      <c r="G62" s="56">
        <v>85</v>
      </c>
      <c r="H62" s="56">
        <v>102</v>
      </c>
      <c r="I62" s="56">
        <v>120</v>
      </c>
      <c r="J62" s="56">
        <v>144</v>
      </c>
      <c r="K62" s="56">
        <v>38</v>
      </c>
      <c r="L62" s="56">
        <v>46</v>
      </c>
      <c r="M62" s="56">
        <v>47</v>
      </c>
      <c r="N62" s="56">
        <v>56</v>
      </c>
      <c r="O62" s="74">
        <v>46</v>
      </c>
      <c r="P62" s="56">
        <v>55</v>
      </c>
      <c r="Q62" s="81">
        <v>10</v>
      </c>
      <c r="R62" s="81">
        <v>12</v>
      </c>
      <c r="S62" s="74">
        <v>24</v>
      </c>
      <c r="T62" s="74">
        <v>28</v>
      </c>
      <c r="U62" s="82">
        <v>370</v>
      </c>
      <c r="V62" s="82">
        <v>11410</v>
      </c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</row>
    <row r="63" s="63" customFormat="1" customHeight="1" spans="1:16324">
      <c r="A63" s="43">
        <v>61</v>
      </c>
      <c r="B63" s="72">
        <v>723</v>
      </c>
      <c r="C63" s="73" t="s">
        <v>692</v>
      </c>
      <c r="D63" s="72" t="s">
        <v>1092</v>
      </c>
      <c r="E63" s="74">
        <v>94</v>
      </c>
      <c r="F63" s="74">
        <v>113</v>
      </c>
      <c r="G63" s="56">
        <v>68</v>
      </c>
      <c r="H63" s="56">
        <v>82</v>
      </c>
      <c r="I63" s="56">
        <v>95</v>
      </c>
      <c r="J63" s="56">
        <v>114</v>
      </c>
      <c r="K63" s="56">
        <v>26</v>
      </c>
      <c r="L63" s="56">
        <v>31</v>
      </c>
      <c r="M63" s="56">
        <v>31</v>
      </c>
      <c r="N63" s="56">
        <v>37</v>
      </c>
      <c r="O63" s="74">
        <v>38</v>
      </c>
      <c r="P63" s="56">
        <v>46</v>
      </c>
      <c r="Q63" s="81">
        <v>10</v>
      </c>
      <c r="R63" s="81">
        <v>12</v>
      </c>
      <c r="S63" s="74">
        <v>32</v>
      </c>
      <c r="T63" s="74">
        <v>38</v>
      </c>
      <c r="U63" s="82">
        <v>220</v>
      </c>
      <c r="V63" s="82">
        <v>8690</v>
      </c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</row>
    <row r="64" s="63" customFormat="1" customHeight="1" spans="1:16324">
      <c r="A64" s="43">
        <v>62</v>
      </c>
      <c r="B64" s="72">
        <v>106865</v>
      </c>
      <c r="C64" s="73" t="s">
        <v>462</v>
      </c>
      <c r="D64" s="72" t="s">
        <v>1092</v>
      </c>
      <c r="E64" s="74">
        <v>94</v>
      </c>
      <c r="F64" s="74">
        <v>113</v>
      </c>
      <c r="G64" s="56">
        <v>91</v>
      </c>
      <c r="H64" s="56">
        <v>109</v>
      </c>
      <c r="I64" s="56">
        <v>95</v>
      </c>
      <c r="J64" s="56">
        <v>114</v>
      </c>
      <c r="K64" s="56">
        <v>26</v>
      </c>
      <c r="L64" s="56">
        <v>31</v>
      </c>
      <c r="M64" s="56">
        <v>31</v>
      </c>
      <c r="N64" s="56">
        <v>37</v>
      </c>
      <c r="O64" s="74">
        <v>38</v>
      </c>
      <c r="P64" s="56">
        <v>46</v>
      </c>
      <c r="Q64" s="81">
        <v>10</v>
      </c>
      <c r="R64" s="81">
        <v>12</v>
      </c>
      <c r="S64" s="74">
        <v>24</v>
      </c>
      <c r="T64" s="74">
        <v>28</v>
      </c>
      <c r="U64" s="82">
        <v>220</v>
      </c>
      <c r="V64" s="82">
        <v>8260</v>
      </c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</row>
    <row r="65" s="63" customFormat="1" customHeight="1" spans="1:16324">
      <c r="A65" s="43">
        <v>63</v>
      </c>
      <c r="B65" s="42">
        <v>113299</v>
      </c>
      <c r="C65" s="69" t="s">
        <v>545</v>
      </c>
      <c r="D65" s="72" t="s">
        <v>1092</v>
      </c>
      <c r="E65" s="74">
        <v>106</v>
      </c>
      <c r="F65" s="74">
        <v>127</v>
      </c>
      <c r="G65" s="56">
        <v>71</v>
      </c>
      <c r="H65" s="56">
        <v>85</v>
      </c>
      <c r="I65" s="56">
        <v>56</v>
      </c>
      <c r="J65" s="56">
        <v>67</v>
      </c>
      <c r="K65" s="56">
        <v>20</v>
      </c>
      <c r="L65" s="56">
        <v>24</v>
      </c>
      <c r="M65" s="56">
        <v>21</v>
      </c>
      <c r="N65" s="56">
        <v>25</v>
      </c>
      <c r="O65" s="74">
        <v>38</v>
      </c>
      <c r="P65" s="56">
        <v>46</v>
      </c>
      <c r="Q65" s="81">
        <v>10</v>
      </c>
      <c r="R65" s="81">
        <v>12</v>
      </c>
      <c r="S65" s="74">
        <v>24</v>
      </c>
      <c r="T65" s="74">
        <v>28</v>
      </c>
      <c r="U65" s="82">
        <v>220</v>
      </c>
      <c r="V65" s="82">
        <v>7980</v>
      </c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</row>
    <row r="66" s="63" customFormat="1" customHeight="1" spans="1:16324">
      <c r="A66" s="43">
        <v>64</v>
      </c>
      <c r="B66" s="72">
        <v>113023</v>
      </c>
      <c r="C66" s="73" t="s">
        <v>449</v>
      </c>
      <c r="D66" s="72" t="s">
        <v>1092</v>
      </c>
      <c r="E66" s="74">
        <v>74</v>
      </c>
      <c r="F66" s="74">
        <v>89</v>
      </c>
      <c r="G66" s="56">
        <v>45</v>
      </c>
      <c r="H66" s="56">
        <v>54</v>
      </c>
      <c r="I66" s="56">
        <v>56</v>
      </c>
      <c r="J66" s="56">
        <v>67</v>
      </c>
      <c r="K66" s="56">
        <v>20</v>
      </c>
      <c r="L66" s="56">
        <v>24</v>
      </c>
      <c r="M66" s="56">
        <v>21</v>
      </c>
      <c r="N66" s="56">
        <v>25</v>
      </c>
      <c r="O66" s="74">
        <v>38</v>
      </c>
      <c r="P66" s="56">
        <v>46</v>
      </c>
      <c r="Q66" s="81">
        <v>6</v>
      </c>
      <c r="R66" s="81">
        <v>7</v>
      </c>
      <c r="S66" s="74">
        <v>16</v>
      </c>
      <c r="T66" s="74">
        <v>20</v>
      </c>
      <c r="U66" s="82">
        <v>220</v>
      </c>
      <c r="V66" s="82">
        <v>5000</v>
      </c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</row>
    <row r="67" s="63" customFormat="1" customHeight="1" spans="1:16324">
      <c r="A67" s="43">
        <v>65</v>
      </c>
      <c r="B67" s="72">
        <v>102478</v>
      </c>
      <c r="C67" s="73" t="s">
        <v>481</v>
      </c>
      <c r="D67" s="72" t="s">
        <v>1092</v>
      </c>
      <c r="E67" s="74">
        <v>74</v>
      </c>
      <c r="F67" s="74">
        <v>89</v>
      </c>
      <c r="G67" s="56">
        <v>45</v>
      </c>
      <c r="H67" s="56">
        <v>54</v>
      </c>
      <c r="I67" s="56">
        <v>73</v>
      </c>
      <c r="J67" s="56">
        <v>88</v>
      </c>
      <c r="K67" s="56">
        <v>20</v>
      </c>
      <c r="L67" s="56">
        <v>24</v>
      </c>
      <c r="M67" s="56">
        <v>21</v>
      </c>
      <c r="N67" s="56">
        <v>25</v>
      </c>
      <c r="O67" s="74">
        <v>38</v>
      </c>
      <c r="P67" s="56">
        <v>46</v>
      </c>
      <c r="Q67" s="81">
        <v>6</v>
      </c>
      <c r="R67" s="81">
        <v>7</v>
      </c>
      <c r="S67" s="74">
        <v>16</v>
      </c>
      <c r="T67" s="74">
        <v>20</v>
      </c>
      <c r="U67" s="82">
        <v>220</v>
      </c>
      <c r="V67" s="82">
        <v>9200</v>
      </c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</row>
    <row r="68" s="63" customFormat="1" customHeight="1" spans="1:16324">
      <c r="A68" s="43">
        <v>66</v>
      </c>
      <c r="B68" s="72">
        <v>107829</v>
      </c>
      <c r="C68" s="73" t="s">
        <v>519</v>
      </c>
      <c r="D68" s="72" t="s">
        <v>1092</v>
      </c>
      <c r="E68" s="74">
        <v>74</v>
      </c>
      <c r="F68" s="74">
        <v>89</v>
      </c>
      <c r="G68" s="56">
        <v>44</v>
      </c>
      <c r="H68" s="56">
        <v>53</v>
      </c>
      <c r="I68" s="56">
        <v>56</v>
      </c>
      <c r="J68" s="56">
        <v>67</v>
      </c>
      <c r="K68" s="56">
        <v>20</v>
      </c>
      <c r="L68" s="56">
        <v>24</v>
      </c>
      <c r="M68" s="56">
        <v>21</v>
      </c>
      <c r="N68" s="56">
        <v>25</v>
      </c>
      <c r="O68" s="74">
        <v>38</v>
      </c>
      <c r="P68" s="56">
        <v>46</v>
      </c>
      <c r="Q68" s="81">
        <v>6</v>
      </c>
      <c r="R68" s="81">
        <v>7</v>
      </c>
      <c r="S68" s="74">
        <v>16</v>
      </c>
      <c r="T68" s="74">
        <v>20</v>
      </c>
      <c r="U68" s="82">
        <v>220</v>
      </c>
      <c r="V68" s="82">
        <v>7080</v>
      </c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</row>
    <row r="69" s="63" customFormat="1" customHeight="1" spans="1:16324">
      <c r="A69" s="43">
        <v>67</v>
      </c>
      <c r="B69" s="78">
        <v>116482</v>
      </c>
      <c r="C69" s="78" t="s">
        <v>1096</v>
      </c>
      <c r="D69" s="78" t="s">
        <v>1092</v>
      </c>
      <c r="E69" s="74">
        <v>84</v>
      </c>
      <c r="F69" s="74">
        <v>101</v>
      </c>
      <c r="G69" s="56">
        <v>45</v>
      </c>
      <c r="H69" s="56">
        <v>54</v>
      </c>
      <c r="I69" s="85">
        <v>49</v>
      </c>
      <c r="J69" s="56">
        <v>60</v>
      </c>
      <c r="K69" s="85">
        <v>16</v>
      </c>
      <c r="L69" s="56">
        <v>19</v>
      </c>
      <c r="M69" s="85">
        <v>16</v>
      </c>
      <c r="N69" s="56">
        <v>19</v>
      </c>
      <c r="O69" s="74">
        <v>29</v>
      </c>
      <c r="P69" s="56">
        <v>35</v>
      </c>
      <c r="Q69" s="81">
        <v>6</v>
      </c>
      <c r="R69" s="81">
        <v>7</v>
      </c>
      <c r="S69" s="74">
        <v>16</v>
      </c>
      <c r="T69" s="74">
        <v>20</v>
      </c>
      <c r="U69" s="82">
        <v>130</v>
      </c>
      <c r="V69" s="82">
        <v>5000</v>
      </c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</row>
    <row r="70" s="63" customFormat="1" customHeight="1" spans="1:16324">
      <c r="A70" s="43">
        <v>68</v>
      </c>
      <c r="B70" s="83">
        <v>116919</v>
      </c>
      <c r="C70" s="84" t="s">
        <v>447</v>
      </c>
      <c r="D70" s="84" t="s">
        <v>1092</v>
      </c>
      <c r="E70" s="74">
        <v>74</v>
      </c>
      <c r="F70" s="74">
        <v>89</v>
      </c>
      <c r="G70" s="56">
        <v>38</v>
      </c>
      <c r="H70" s="56">
        <v>46</v>
      </c>
      <c r="I70" s="56">
        <v>43</v>
      </c>
      <c r="J70" s="56">
        <v>53</v>
      </c>
      <c r="K70" s="56">
        <v>12</v>
      </c>
      <c r="L70" s="56">
        <v>15</v>
      </c>
      <c r="M70" s="56">
        <v>10</v>
      </c>
      <c r="N70" s="56">
        <v>12</v>
      </c>
      <c r="O70" s="74">
        <v>29</v>
      </c>
      <c r="P70" s="56">
        <v>35</v>
      </c>
      <c r="Q70" s="81">
        <v>5</v>
      </c>
      <c r="R70" s="81">
        <v>7</v>
      </c>
      <c r="S70" s="74">
        <v>12</v>
      </c>
      <c r="T70" s="74">
        <v>16</v>
      </c>
      <c r="U70" s="82">
        <v>120</v>
      </c>
      <c r="V70" s="82">
        <v>5000</v>
      </c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</row>
    <row r="71" s="63" customFormat="1" customHeight="1" spans="1:16324">
      <c r="A71" s="43">
        <v>69</v>
      </c>
      <c r="B71" s="83">
        <v>117184</v>
      </c>
      <c r="C71" s="84" t="s">
        <v>558</v>
      </c>
      <c r="D71" s="84" t="s">
        <v>1092</v>
      </c>
      <c r="E71" s="74">
        <v>62</v>
      </c>
      <c r="F71" s="74">
        <v>75</v>
      </c>
      <c r="G71" s="56">
        <v>38</v>
      </c>
      <c r="H71" s="56">
        <v>46</v>
      </c>
      <c r="I71" s="56">
        <v>43</v>
      </c>
      <c r="J71" s="56">
        <v>53</v>
      </c>
      <c r="K71" s="56">
        <v>12</v>
      </c>
      <c r="L71" s="56">
        <v>15</v>
      </c>
      <c r="M71" s="56">
        <v>10</v>
      </c>
      <c r="N71" s="56">
        <v>12</v>
      </c>
      <c r="O71" s="74">
        <v>29</v>
      </c>
      <c r="P71" s="56">
        <v>35</v>
      </c>
      <c r="Q71" s="81">
        <v>5</v>
      </c>
      <c r="R71" s="81">
        <v>7</v>
      </c>
      <c r="S71" s="74">
        <v>12</v>
      </c>
      <c r="T71" s="74">
        <v>16</v>
      </c>
      <c r="U71" s="82">
        <v>120</v>
      </c>
      <c r="V71" s="82">
        <v>4000</v>
      </c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</row>
    <row r="72" s="63" customFormat="1" customHeight="1" spans="1:16324">
      <c r="A72" s="43">
        <v>70</v>
      </c>
      <c r="B72" s="72">
        <v>750</v>
      </c>
      <c r="C72" s="73" t="s">
        <v>238</v>
      </c>
      <c r="D72" s="72" t="s">
        <v>1097</v>
      </c>
      <c r="E72" s="74">
        <v>420</v>
      </c>
      <c r="F72" s="74">
        <v>504</v>
      </c>
      <c r="G72" s="56">
        <v>325</v>
      </c>
      <c r="H72" s="56">
        <v>390</v>
      </c>
      <c r="I72" s="56">
        <v>330</v>
      </c>
      <c r="J72" s="56">
        <v>396</v>
      </c>
      <c r="K72" s="56">
        <v>110</v>
      </c>
      <c r="L72" s="56">
        <v>132</v>
      </c>
      <c r="M72" s="56">
        <v>77</v>
      </c>
      <c r="N72" s="56">
        <v>92</v>
      </c>
      <c r="O72" s="74">
        <v>95</v>
      </c>
      <c r="P72" s="56">
        <v>114</v>
      </c>
      <c r="Q72" s="81">
        <v>26</v>
      </c>
      <c r="R72" s="81">
        <v>31</v>
      </c>
      <c r="S72" s="74">
        <v>78</v>
      </c>
      <c r="T72" s="74">
        <v>92</v>
      </c>
      <c r="U72" s="82">
        <v>880</v>
      </c>
      <c r="V72" s="82">
        <v>35970</v>
      </c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</row>
    <row r="73" s="63" customFormat="1" customHeight="1" spans="1:16324">
      <c r="A73" s="43">
        <v>71</v>
      </c>
      <c r="B73" s="72">
        <v>571</v>
      </c>
      <c r="C73" s="73" t="s">
        <v>1098</v>
      </c>
      <c r="D73" s="72" t="s">
        <v>1097</v>
      </c>
      <c r="E73" s="74">
        <v>358</v>
      </c>
      <c r="F73" s="74">
        <v>430</v>
      </c>
      <c r="G73" s="56">
        <v>217</v>
      </c>
      <c r="H73" s="56">
        <v>260</v>
      </c>
      <c r="I73" s="56">
        <v>242</v>
      </c>
      <c r="J73" s="56">
        <v>290</v>
      </c>
      <c r="K73" s="56">
        <v>96</v>
      </c>
      <c r="L73" s="56">
        <v>115</v>
      </c>
      <c r="M73" s="56">
        <v>63</v>
      </c>
      <c r="N73" s="56">
        <v>76</v>
      </c>
      <c r="O73" s="74">
        <v>63</v>
      </c>
      <c r="P73" s="56">
        <v>76</v>
      </c>
      <c r="Q73" s="81">
        <v>22</v>
      </c>
      <c r="R73" s="81">
        <v>26</v>
      </c>
      <c r="S73" s="74">
        <v>56</v>
      </c>
      <c r="T73" s="74">
        <v>66</v>
      </c>
      <c r="U73" s="82">
        <v>620</v>
      </c>
      <c r="V73" s="82">
        <v>25680</v>
      </c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</row>
    <row r="74" s="63" customFormat="1" customHeight="1" spans="1:16324">
      <c r="A74" s="43">
        <v>72</v>
      </c>
      <c r="B74" s="72">
        <v>707</v>
      </c>
      <c r="C74" s="73" t="s">
        <v>443</v>
      </c>
      <c r="D74" s="72" t="s">
        <v>1097</v>
      </c>
      <c r="E74" s="74">
        <v>210</v>
      </c>
      <c r="F74" s="74">
        <v>252</v>
      </c>
      <c r="G74" s="56">
        <v>137</v>
      </c>
      <c r="H74" s="56">
        <v>164</v>
      </c>
      <c r="I74" s="56">
        <v>284</v>
      </c>
      <c r="J74" s="56">
        <v>341</v>
      </c>
      <c r="K74" s="56">
        <v>58</v>
      </c>
      <c r="L74" s="56">
        <v>70</v>
      </c>
      <c r="M74" s="56">
        <v>63</v>
      </c>
      <c r="N74" s="56">
        <v>76</v>
      </c>
      <c r="O74" s="74">
        <v>63</v>
      </c>
      <c r="P74" s="56">
        <v>76</v>
      </c>
      <c r="Q74" s="81">
        <v>22</v>
      </c>
      <c r="R74" s="81">
        <v>26</v>
      </c>
      <c r="S74" s="74">
        <v>40</v>
      </c>
      <c r="T74" s="74">
        <v>46</v>
      </c>
      <c r="U74" s="82">
        <v>620</v>
      </c>
      <c r="V74" s="82">
        <v>26110</v>
      </c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</row>
    <row r="75" s="63" customFormat="1" customHeight="1" spans="1:16324">
      <c r="A75" s="43">
        <v>73</v>
      </c>
      <c r="B75" s="72">
        <v>712</v>
      </c>
      <c r="C75" s="73" t="s">
        <v>383</v>
      </c>
      <c r="D75" s="72" t="s">
        <v>1097</v>
      </c>
      <c r="E75" s="74">
        <v>358</v>
      </c>
      <c r="F75" s="74">
        <v>430</v>
      </c>
      <c r="G75" s="56">
        <v>194</v>
      </c>
      <c r="H75" s="56">
        <v>233</v>
      </c>
      <c r="I75" s="56">
        <v>276</v>
      </c>
      <c r="J75" s="56">
        <v>331</v>
      </c>
      <c r="K75" s="56">
        <v>58</v>
      </c>
      <c r="L75" s="56">
        <v>70</v>
      </c>
      <c r="M75" s="56">
        <v>63</v>
      </c>
      <c r="N75" s="56">
        <v>76</v>
      </c>
      <c r="O75" s="74">
        <v>57</v>
      </c>
      <c r="P75" s="56">
        <v>68</v>
      </c>
      <c r="Q75" s="81">
        <v>22</v>
      </c>
      <c r="R75" s="81">
        <v>26</v>
      </c>
      <c r="S75" s="74">
        <v>68</v>
      </c>
      <c r="T75" s="74">
        <v>80</v>
      </c>
      <c r="U75" s="82">
        <v>630</v>
      </c>
      <c r="V75" s="82">
        <v>25310</v>
      </c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</row>
    <row r="76" s="63" customFormat="1" customHeight="1" spans="1:16324">
      <c r="A76" s="43">
        <v>74</v>
      </c>
      <c r="B76" s="72">
        <v>546</v>
      </c>
      <c r="C76" s="73" t="s">
        <v>359</v>
      </c>
      <c r="D76" s="72" t="s">
        <v>1097</v>
      </c>
      <c r="E76" s="74">
        <v>316</v>
      </c>
      <c r="F76" s="74">
        <v>379</v>
      </c>
      <c r="G76" s="56">
        <v>191</v>
      </c>
      <c r="H76" s="56">
        <v>229</v>
      </c>
      <c r="I76" s="56">
        <v>254</v>
      </c>
      <c r="J76" s="56">
        <v>305</v>
      </c>
      <c r="K76" s="56">
        <v>58</v>
      </c>
      <c r="L76" s="56">
        <v>70</v>
      </c>
      <c r="M76" s="56">
        <v>56</v>
      </c>
      <c r="N76" s="56">
        <v>67</v>
      </c>
      <c r="O76" s="74">
        <v>50</v>
      </c>
      <c r="P76" s="56">
        <v>60</v>
      </c>
      <c r="Q76" s="81">
        <v>22</v>
      </c>
      <c r="R76" s="81">
        <v>26</v>
      </c>
      <c r="S76" s="74">
        <v>62</v>
      </c>
      <c r="T76" s="74">
        <v>72</v>
      </c>
      <c r="U76" s="82">
        <v>620</v>
      </c>
      <c r="V76" s="82">
        <v>25690</v>
      </c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</row>
    <row r="77" s="63" customFormat="1" customHeight="1" spans="1:16324">
      <c r="A77" s="43">
        <v>75</v>
      </c>
      <c r="B77" s="72">
        <v>724</v>
      </c>
      <c r="C77" s="73" t="s">
        <v>475</v>
      </c>
      <c r="D77" s="72" t="s">
        <v>1097</v>
      </c>
      <c r="E77" s="74">
        <v>147</v>
      </c>
      <c r="F77" s="74">
        <v>176</v>
      </c>
      <c r="G77" s="56">
        <v>128</v>
      </c>
      <c r="H77" s="56">
        <v>154</v>
      </c>
      <c r="I77" s="56">
        <v>254</v>
      </c>
      <c r="J77" s="56">
        <v>305</v>
      </c>
      <c r="K77" s="56">
        <v>58</v>
      </c>
      <c r="L77" s="56">
        <v>70</v>
      </c>
      <c r="M77" s="56">
        <v>56</v>
      </c>
      <c r="N77" s="56">
        <v>67</v>
      </c>
      <c r="O77" s="74">
        <v>50</v>
      </c>
      <c r="P77" s="56">
        <v>60</v>
      </c>
      <c r="Q77" s="81">
        <v>22</v>
      </c>
      <c r="R77" s="81">
        <v>26</v>
      </c>
      <c r="S77" s="74">
        <v>40</v>
      </c>
      <c r="T77" s="74">
        <v>46</v>
      </c>
      <c r="U77" s="82">
        <v>620</v>
      </c>
      <c r="V77" s="82">
        <v>15600</v>
      </c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</row>
    <row r="78" s="63" customFormat="1" customHeight="1" spans="1:16324">
      <c r="A78" s="43">
        <v>76</v>
      </c>
      <c r="B78" s="72">
        <v>387</v>
      </c>
      <c r="C78" s="73" t="s">
        <v>291</v>
      </c>
      <c r="D78" s="72" t="s">
        <v>1097</v>
      </c>
      <c r="E78" s="74">
        <v>147</v>
      </c>
      <c r="F78" s="74">
        <v>176</v>
      </c>
      <c r="G78" s="56">
        <v>158</v>
      </c>
      <c r="H78" s="56">
        <v>190</v>
      </c>
      <c r="I78" s="56">
        <v>240</v>
      </c>
      <c r="J78" s="56">
        <v>288</v>
      </c>
      <c r="K78" s="56">
        <v>46</v>
      </c>
      <c r="L78" s="56">
        <v>55</v>
      </c>
      <c r="M78" s="56">
        <v>47</v>
      </c>
      <c r="N78" s="56">
        <v>56</v>
      </c>
      <c r="O78" s="74">
        <v>50</v>
      </c>
      <c r="P78" s="56">
        <v>60</v>
      </c>
      <c r="Q78" s="81">
        <v>22</v>
      </c>
      <c r="R78" s="81">
        <v>26</v>
      </c>
      <c r="S78" s="74">
        <v>66</v>
      </c>
      <c r="T78" s="74">
        <v>78</v>
      </c>
      <c r="U78" s="82">
        <v>560</v>
      </c>
      <c r="V78" s="82">
        <v>15440</v>
      </c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</row>
    <row r="79" s="63" customFormat="1" customHeight="1" spans="1:16324">
      <c r="A79" s="43">
        <v>77</v>
      </c>
      <c r="B79" s="72">
        <v>737</v>
      </c>
      <c r="C79" s="73" t="s">
        <v>479</v>
      </c>
      <c r="D79" s="72" t="s">
        <v>1097</v>
      </c>
      <c r="E79" s="74">
        <v>210</v>
      </c>
      <c r="F79" s="74">
        <v>252</v>
      </c>
      <c r="G79" s="56">
        <v>167</v>
      </c>
      <c r="H79" s="56">
        <v>200</v>
      </c>
      <c r="I79" s="56">
        <v>227</v>
      </c>
      <c r="J79" s="56">
        <v>272</v>
      </c>
      <c r="K79" s="56">
        <v>52</v>
      </c>
      <c r="L79" s="56">
        <v>62</v>
      </c>
      <c r="M79" s="56">
        <v>47</v>
      </c>
      <c r="N79" s="56">
        <v>56</v>
      </c>
      <c r="O79" s="74">
        <v>46</v>
      </c>
      <c r="P79" s="56">
        <v>55</v>
      </c>
      <c r="Q79" s="81">
        <v>22</v>
      </c>
      <c r="R79" s="81">
        <v>26</v>
      </c>
      <c r="S79" s="74">
        <v>66</v>
      </c>
      <c r="T79" s="74">
        <v>78</v>
      </c>
      <c r="U79" s="82">
        <v>620</v>
      </c>
      <c r="V79" s="82">
        <v>20740</v>
      </c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</row>
    <row r="80" s="63" customFormat="1" customHeight="1" spans="1:16324">
      <c r="A80" s="43">
        <v>78</v>
      </c>
      <c r="B80" s="72">
        <v>399</v>
      </c>
      <c r="C80" s="73" t="s">
        <v>297</v>
      </c>
      <c r="D80" s="72" t="s">
        <v>1097</v>
      </c>
      <c r="E80" s="74">
        <v>190</v>
      </c>
      <c r="F80" s="74">
        <v>228</v>
      </c>
      <c r="G80" s="56">
        <v>125</v>
      </c>
      <c r="H80" s="56">
        <v>150</v>
      </c>
      <c r="I80" s="56">
        <v>136</v>
      </c>
      <c r="J80" s="56">
        <v>163</v>
      </c>
      <c r="K80" s="56">
        <v>38</v>
      </c>
      <c r="L80" s="56">
        <v>46</v>
      </c>
      <c r="M80" s="56">
        <v>47</v>
      </c>
      <c r="N80" s="56">
        <v>56</v>
      </c>
      <c r="O80" s="74">
        <v>46</v>
      </c>
      <c r="P80" s="56">
        <v>55</v>
      </c>
      <c r="Q80" s="81">
        <v>16</v>
      </c>
      <c r="R80" s="81">
        <v>19</v>
      </c>
      <c r="S80" s="74">
        <v>40</v>
      </c>
      <c r="T80" s="74">
        <v>46</v>
      </c>
      <c r="U80" s="82">
        <v>370</v>
      </c>
      <c r="V80" s="82">
        <v>17130</v>
      </c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</row>
    <row r="81" s="63" customFormat="1" customHeight="1" spans="1:16324">
      <c r="A81" s="43">
        <v>79</v>
      </c>
      <c r="B81" s="72">
        <v>377</v>
      </c>
      <c r="C81" s="73" t="s">
        <v>433</v>
      </c>
      <c r="D81" s="72" t="s">
        <v>1097</v>
      </c>
      <c r="E81" s="74">
        <v>126</v>
      </c>
      <c r="F81" s="74">
        <v>151</v>
      </c>
      <c r="G81" s="56">
        <v>115</v>
      </c>
      <c r="H81" s="56">
        <v>138</v>
      </c>
      <c r="I81" s="56">
        <v>245</v>
      </c>
      <c r="J81" s="56">
        <v>294</v>
      </c>
      <c r="K81" s="56">
        <v>52</v>
      </c>
      <c r="L81" s="56">
        <v>62</v>
      </c>
      <c r="M81" s="56">
        <v>47</v>
      </c>
      <c r="N81" s="56">
        <v>56</v>
      </c>
      <c r="O81" s="74">
        <v>46</v>
      </c>
      <c r="P81" s="56">
        <v>55</v>
      </c>
      <c r="Q81" s="81">
        <v>16</v>
      </c>
      <c r="R81" s="81">
        <v>19</v>
      </c>
      <c r="S81" s="74">
        <v>32</v>
      </c>
      <c r="T81" s="74">
        <v>38</v>
      </c>
      <c r="U81" s="82">
        <v>370</v>
      </c>
      <c r="V81" s="82">
        <v>14950</v>
      </c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</row>
    <row r="82" s="63" customFormat="1" customHeight="1" spans="1:16324">
      <c r="A82" s="43">
        <v>80</v>
      </c>
      <c r="B82" s="72">
        <v>105751</v>
      </c>
      <c r="C82" s="73" t="s">
        <v>421</v>
      </c>
      <c r="D82" s="72" t="s">
        <v>1097</v>
      </c>
      <c r="E82" s="74">
        <v>190</v>
      </c>
      <c r="F82" s="74">
        <v>228</v>
      </c>
      <c r="G82" s="56">
        <v>185</v>
      </c>
      <c r="H82" s="56">
        <v>222</v>
      </c>
      <c r="I82" s="56">
        <v>172</v>
      </c>
      <c r="J82" s="56">
        <v>206</v>
      </c>
      <c r="K82" s="56">
        <v>46</v>
      </c>
      <c r="L82" s="56">
        <v>55</v>
      </c>
      <c r="M82" s="56">
        <v>47</v>
      </c>
      <c r="N82" s="56">
        <v>56</v>
      </c>
      <c r="O82" s="74">
        <v>46</v>
      </c>
      <c r="P82" s="56">
        <v>55</v>
      </c>
      <c r="Q82" s="81">
        <v>16</v>
      </c>
      <c r="R82" s="81">
        <v>19</v>
      </c>
      <c r="S82" s="74">
        <v>52</v>
      </c>
      <c r="T82" s="74">
        <v>60</v>
      </c>
      <c r="U82" s="82">
        <v>370</v>
      </c>
      <c r="V82" s="82">
        <v>15250</v>
      </c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</row>
    <row r="83" s="63" customFormat="1" customHeight="1" spans="1:16324">
      <c r="A83" s="43">
        <v>81</v>
      </c>
      <c r="B83" s="72">
        <v>598</v>
      </c>
      <c r="C83" s="73" t="s">
        <v>494</v>
      </c>
      <c r="D83" s="72" t="s">
        <v>1097</v>
      </c>
      <c r="E83" s="74">
        <v>190</v>
      </c>
      <c r="F83" s="74">
        <v>228</v>
      </c>
      <c r="G83" s="56">
        <v>111</v>
      </c>
      <c r="H83" s="56">
        <v>133</v>
      </c>
      <c r="I83" s="56">
        <v>161</v>
      </c>
      <c r="J83" s="56">
        <v>193</v>
      </c>
      <c r="K83" s="56">
        <v>28</v>
      </c>
      <c r="L83" s="56">
        <v>34</v>
      </c>
      <c r="M83" s="56">
        <v>37</v>
      </c>
      <c r="N83" s="56">
        <v>44</v>
      </c>
      <c r="O83" s="74">
        <v>46</v>
      </c>
      <c r="P83" s="56">
        <v>55</v>
      </c>
      <c r="Q83" s="81">
        <v>16</v>
      </c>
      <c r="R83" s="81">
        <v>19</v>
      </c>
      <c r="S83" s="74">
        <v>32</v>
      </c>
      <c r="T83" s="74">
        <v>38</v>
      </c>
      <c r="U83" s="82">
        <v>370</v>
      </c>
      <c r="V83" s="82">
        <v>18850</v>
      </c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</row>
    <row r="84" s="63" customFormat="1" customHeight="1" spans="1:16324">
      <c r="A84" s="43">
        <v>82</v>
      </c>
      <c r="B84" s="72">
        <v>743</v>
      </c>
      <c r="C84" s="73" t="s">
        <v>487</v>
      </c>
      <c r="D84" s="72" t="s">
        <v>1097</v>
      </c>
      <c r="E84" s="74">
        <v>190</v>
      </c>
      <c r="F84" s="74">
        <v>228</v>
      </c>
      <c r="G84" s="56">
        <v>88</v>
      </c>
      <c r="H84" s="56">
        <v>106</v>
      </c>
      <c r="I84" s="56">
        <v>208</v>
      </c>
      <c r="J84" s="56">
        <v>250</v>
      </c>
      <c r="K84" s="56">
        <v>38</v>
      </c>
      <c r="L84" s="56">
        <v>46</v>
      </c>
      <c r="M84" s="56">
        <v>37</v>
      </c>
      <c r="N84" s="56">
        <v>44</v>
      </c>
      <c r="O84" s="74">
        <v>46</v>
      </c>
      <c r="P84" s="56">
        <v>55</v>
      </c>
      <c r="Q84" s="81">
        <v>16</v>
      </c>
      <c r="R84" s="81">
        <v>19</v>
      </c>
      <c r="S84" s="74">
        <v>32</v>
      </c>
      <c r="T84" s="74">
        <v>38</v>
      </c>
      <c r="U84" s="82">
        <v>370</v>
      </c>
      <c r="V84" s="82">
        <v>12890</v>
      </c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</row>
    <row r="85" s="63" customFormat="1" customHeight="1" spans="1:16324">
      <c r="A85" s="43">
        <v>83</v>
      </c>
      <c r="B85" s="72">
        <v>105910</v>
      </c>
      <c r="C85" s="73" t="s">
        <v>668</v>
      </c>
      <c r="D85" s="72" t="s">
        <v>1097</v>
      </c>
      <c r="E85" s="74">
        <v>106</v>
      </c>
      <c r="F85" s="74">
        <v>127</v>
      </c>
      <c r="G85" s="56">
        <v>97</v>
      </c>
      <c r="H85" s="56">
        <v>116</v>
      </c>
      <c r="I85" s="56">
        <v>95</v>
      </c>
      <c r="J85" s="56">
        <v>114</v>
      </c>
      <c r="K85" s="56">
        <v>22</v>
      </c>
      <c r="L85" s="56">
        <v>26</v>
      </c>
      <c r="M85" s="56">
        <v>21</v>
      </c>
      <c r="N85" s="56">
        <v>25</v>
      </c>
      <c r="O85" s="74">
        <v>38</v>
      </c>
      <c r="P85" s="56">
        <v>46</v>
      </c>
      <c r="Q85" s="81">
        <v>16</v>
      </c>
      <c r="R85" s="81">
        <v>19</v>
      </c>
      <c r="S85" s="74">
        <v>34</v>
      </c>
      <c r="T85" s="74">
        <v>40</v>
      </c>
      <c r="U85" s="82">
        <v>220</v>
      </c>
      <c r="V85" s="82">
        <v>13350</v>
      </c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</row>
    <row r="86" s="63" customFormat="1" customHeight="1" spans="1:16324">
      <c r="A86" s="43">
        <v>84</v>
      </c>
      <c r="B86" s="72">
        <v>103639</v>
      </c>
      <c r="C86" s="73" t="s">
        <v>286</v>
      </c>
      <c r="D86" s="72" t="s">
        <v>1097</v>
      </c>
      <c r="E86" s="74">
        <v>126</v>
      </c>
      <c r="F86" s="74">
        <v>151</v>
      </c>
      <c r="G86" s="56">
        <v>109</v>
      </c>
      <c r="H86" s="56">
        <v>131</v>
      </c>
      <c r="I86" s="56">
        <v>208</v>
      </c>
      <c r="J86" s="56">
        <v>250</v>
      </c>
      <c r="K86" s="56">
        <v>28</v>
      </c>
      <c r="L86" s="56">
        <v>34</v>
      </c>
      <c r="M86" s="56">
        <v>37</v>
      </c>
      <c r="N86" s="56">
        <v>44</v>
      </c>
      <c r="O86" s="74">
        <v>46</v>
      </c>
      <c r="P86" s="56">
        <v>55</v>
      </c>
      <c r="Q86" s="81">
        <v>14</v>
      </c>
      <c r="R86" s="81">
        <v>17</v>
      </c>
      <c r="S86" s="74">
        <v>38</v>
      </c>
      <c r="T86" s="74">
        <v>44</v>
      </c>
      <c r="U86" s="82">
        <v>370</v>
      </c>
      <c r="V86" s="82">
        <v>12770</v>
      </c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</row>
    <row r="87" s="63" customFormat="1" customHeight="1" spans="1:16324">
      <c r="A87" s="43">
        <v>85</v>
      </c>
      <c r="B87" s="72">
        <v>573</v>
      </c>
      <c r="C87" s="73" t="s">
        <v>293</v>
      </c>
      <c r="D87" s="72" t="s">
        <v>1097</v>
      </c>
      <c r="E87" s="74">
        <v>94</v>
      </c>
      <c r="F87" s="74">
        <v>113</v>
      </c>
      <c r="G87" s="56">
        <v>62</v>
      </c>
      <c r="H87" s="56">
        <v>74</v>
      </c>
      <c r="I87" s="56">
        <v>95</v>
      </c>
      <c r="J87" s="56">
        <v>114</v>
      </c>
      <c r="K87" s="56">
        <v>54</v>
      </c>
      <c r="L87" s="56">
        <v>65</v>
      </c>
      <c r="M87" s="56">
        <v>31</v>
      </c>
      <c r="N87" s="56">
        <v>37</v>
      </c>
      <c r="O87" s="74">
        <v>38</v>
      </c>
      <c r="P87" s="56">
        <v>46</v>
      </c>
      <c r="Q87" s="81">
        <v>10</v>
      </c>
      <c r="R87" s="81">
        <v>12</v>
      </c>
      <c r="S87" s="74">
        <v>22</v>
      </c>
      <c r="T87" s="74">
        <v>26</v>
      </c>
      <c r="U87" s="82">
        <v>220</v>
      </c>
      <c r="V87" s="82">
        <v>9520</v>
      </c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</row>
    <row r="88" s="63" customFormat="1" customHeight="1" spans="1:16324">
      <c r="A88" s="43">
        <v>86</v>
      </c>
      <c r="B88" s="72">
        <v>733</v>
      </c>
      <c r="C88" s="73" t="s">
        <v>214</v>
      </c>
      <c r="D88" s="72" t="s">
        <v>1097</v>
      </c>
      <c r="E88" s="74">
        <v>106</v>
      </c>
      <c r="F88" s="74">
        <v>127</v>
      </c>
      <c r="G88" s="56">
        <v>109</v>
      </c>
      <c r="H88" s="56">
        <v>131</v>
      </c>
      <c r="I88" s="56">
        <v>95</v>
      </c>
      <c r="J88" s="56">
        <v>114</v>
      </c>
      <c r="K88" s="56">
        <v>26</v>
      </c>
      <c r="L88" s="56">
        <v>31</v>
      </c>
      <c r="M88" s="56">
        <v>31</v>
      </c>
      <c r="N88" s="56">
        <v>37</v>
      </c>
      <c r="O88" s="74">
        <v>38</v>
      </c>
      <c r="P88" s="56">
        <v>46</v>
      </c>
      <c r="Q88" s="81">
        <v>10</v>
      </c>
      <c r="R88" s="81">
        <v>12</v>
      </c>
      <c r="S88" s="74">
        <v>24</v>
      </c>
      <c r="T88" s="74">
        <v>28</v>
      </c>
      <c r="U88" s="82">
        <v>220</v>
      </c>
      <c r="V88" s="82">
        <v>8310</v>
      </c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</row>
    <row r="89" s="63" customFormat="1" customHeight="1" spans="1:16324">
      <c r="A89" s="43">
        <v>87</v>
      </c>
      <c r="B89" s="72">
        <v>740</v>
      </c>
      <c r="C89" s="73" t="s">
        <v>427</v>
      </c>
      <c r="D89" s="72" t="s">
        <v>1097</v>
      </c>
      <c r="E89" s="74">
        <v>94</v>
      </c>
      <c r="F89" s="74">
        <v>113</v>
      </c>
      <c r="G89" s="56">
        <v>68</v>
      </c>
      <c r="H89" s="56">
        <v>82</v>
      </c>
      <c r="I89" s="56">
        <v>139</v>
      </c>
      <c r="J89" s="56">
        <v>167</v>
      </c>
      <c r="K89" s="56">
        <v>26</v>
      </c>
      <c r="L89" s="56">
        <v>31</v>
      </c>
      <c r="M89" s="56">
        <v>31</v>
      </c>
      <c r="N89" s="56">
        <v>37</v>
      </c>
      <c r="O89" s="74">
        <v>38</v>
      </c>
      <c r="P89" s="56">
        <v>46</v>
      </c>
      <c r="Q89" s="81">
        <v>10</v>
      </c>
      <c r="R89" s="81">
        <v>12</v>
      </c>
      <c r="S89" s="74">
        <v>24</v>
      </c>
      <c r="T89" s="74">
        <v>28</v>
      </c>
      <c r="U89" s="82">
        <v>230</v>
      </c>
      <c r="V89" s="82">
        <v>8350</v>
      </c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</row>
    <row r="90" s="63" customFormat="1" customHeight="1" spans="1:16324">
      <c r="A90" s="43">
        <v>88</v>
      </c>
      <c r="B90" s="72">
        <v>106485</v>
      </c>
      <c r="C90" s="73" t="s">
        <v>289</v>
      </c>
      <c r="D90" s="72" t="s">
        <v>1097</v>
      </c>
      <c r="E90" s="74">
        <v>94</v>
      </c>
      <c r="F90" s="74">
        <v>113</v>
      </c>
      <c r="G90" s="56">
        <v>57</v>
      </c>
      <c r="H90" s="56">
        <v>68</v>
      </c>
      <c r="I90" s="56">
        <v>56</v>
      </c>
      <c r="J90" s="56">
        <v>67</v>
      </c>
      <c r="K90" s="56">
        <v>26</v>
      </c>
      <c r="L90" s="56">
        <v>31</v>
      </c>
      <c r="M90" s="56">
        <v>31</v>
      </c>
      <c r="N90" s="56">
        <v>37</v>
      </c>
      <c r="O90" s="74">
        <v>38</v>
      </c>
      <c r="P90" s="56">
        <v>46</v>
      </c>
      <c r="Q90" s="81">
        <v>10</v>
      </c>
      <c r="R90" s="81">
        <v>12</v>
      </c>
      <c r="S90" s="74">
        <v>24</v>
      </c>
      <c r="T90" s="74">
        <v>28</v>
      </c>
      <c r="U90" s="82">
        <v>220</v>
      </c>
      <c r="V90" s="82">
        <v>16170</v>
      </c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</row>
    <row r="91" s="63" customFormat="1" customHeight="1" spans="1:16324">
      <c r="A91" s="43">
        <v>89</v>
      </c>
      <c r="B91" s="72">
        <v>106568</v>
      </c>
      <c r="C91" s="73" t="s">
        <v>587</v>
      </c>
      <c r="D91" s="72" t="s">
        <v>1097</v>
      </c>
      <c r="E91" s="74">
        <v>94</v>
      </c>
      <c r="F91" s="74">
        <v>113</v>
      </c>
      <c r="G91" s="56">
        <v>62</v>
      </c>
      <c r="H91" s="56">
        <v>74</v>
      </c>
      <c r="I91" s="56">
        <v>95</v>
      </c>
      <c r="J91" s="56">
        <v>114</v>
      </c>
      <c r="K91" s="56">
        <v>22</v>
      </c>
      <c r="L91" s="56">
        <v>26</v>
      </c>
      <c r="M91" s="56">
        <v>21</v>
      </c>
      <c r="N91" s="56">
        <v>25</v>
      </c>
      <c r="O91" s="74">
        <v>38</v>
      </c>
      <c r="P91" s="56">
        <v>46</v>
      </c>
      <c r="Q91" s="81">
        <v>10</v>
      </c>
      <c r="R91" s="81">
        <v>12</v>
      </c>
      <c r="S91" s="74">
        <v>22</v>
      </c>
      <c r="T91" s="74">
        <v>26</v>
      </c>
      <c r="U91" s="82">
        <v>220</v>
      </c>
      <c r="V91" s="82">
        <v>9470</v>
      </c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</row>
    <row r="92" s="63" customFormat="1" customHeight="1" spans="1:16324">
      <c r="A92" s="43">
        <v>90</v>
      </c>
      <c r="B92" s="72">
        <v>105396</v>
      </c>
      <c r="C92" s="73" t="s">
        <v>375</v>
      </c>
      <c r="D92" s="72" t="s">
        <v>1097</v>
      </c>
      <c r="E92" s="74">
        <v>94</v>
      </c>
      <c r="F92" s="74">
        <v>113</v>
      </c>
      <c r="G92" s="56">
        <v>74</v>
      </c>
      <c r="H92" s="56">
        <v>89</v>
      </c>
      <c r="I92" s="56">
        <v>56</v>
      </c>
      <c r="J92" s="56">
        <v>67</v>
      </c>
      <c r="K92" s="56">
        <v>22</v>
      </c>
      <c r="L92" s="56">
        <v>26</v>
      </c>
      <c r="M92" s="56">
        <v>21</v>
      </c>
      <c r="N92" s="56">
        <v>25</v>
      </c>
      <c r="O92" s="74">
        <v>38</v>
      </c>
      <c r="P92" s="56">
        <v>46</v>
      </c>
      <c r="Q92" s="81">
        <v>10</v>
      </c>
      <c r="R92" s="81">
        <v>12</v>
      </c>
      <c r="S92" s="74">
        <v>34</v>
      </c>
      <c r="T92" s="74">
        <v>40</v>
      </c>
      <c r="U92" s="82">
        <v>220</v>
      </c>
      <c r="V92" s="82">
        <v>9070</v>
      </c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</row>
    <row r="93" s="63" customFormat="1" customHeight="1" spans="1:16324">
      <c r="A93" s="43">
        <v>91</v>
      </c>
      <c r="B93" s="72">
        <v>104430</v>
      </c>
      <c r="C93" s="73" t="s">
        <v>530</v>
      </c>
      <c r="D93" s="72" t="s">
        <v>1097</v>
      </c>
      <c r="E93" s="74">
        <v>94</v>
      </c>
      <c r="F93" s="74">
        <v>113</v>
      </c>
      <c r="G93" s="56">
        <v>93</v>
      </c>
      <c r="H93" s="56">
        <v>112</v>
      </c>
      <c r="I93" s="56">
        <v>62</v>
      </c>
      <c r="J93" s="56">
        <v>74</v>
      </c>
      <c r="K93" s="56">
        <v>20</v>
      </c>
      <c r="L93" s="56">
        <v>24</v>
      </c>
      <c r="M93" s="56">
        <v>21</v>
      </c>
      <c r="N93" s="56">
        <v>25</v>
      </c>
      <c r="O93" s="74">
        <v>38</v>
      </c>
      <c r="P93" s="56">
        <v>46</v>
      </c>
      <c r="Q93" s="81">
        <v>10</v>
      </c>
      <c r="R93" s="81">
        <v>12</v>
      </c>
      <c r="S93" s="74">
        <v>24</v>
      </c>
      <c r="T93" s="74">
        <v>28</v>
      </c>
      <c r="U93" s="82">
        <v>220</v>
      </c>
      <c r="V93" s="82">
        <v>8550</v>
      </c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</row>
    <row r="94" s="63" customFormat="1" customHeight="1" spans="1:16324">
      <c r="A94" s="43">
        <v>92</v>
      </c>
      <c r="B94" s="72">
        <v>753</v>
      </c>
      <c r="C94" s="73" t="s">
        <v>351</v>
      </c>
      <c r="D94" s="72" t="s">
        <v>1097</v>
      </c>
      <c r="E94" s="74">
        <v>74</v>
      </c>
      <c r="F94" s="74">
        <v>89</v>
      </c>
      <c r="G94" s="56">
        <v>45</v>
      </c>
      <c r="H94" s="56">
        <v>54</v>
      </c>
      <c r="I94" s="56">
        <v>73</v>
      </c>
      <c r="J94" s="56">
        <v>88</v>
      </c>
      <c r="K94" s="56">
        <v>20</v>
      </c>
      <c r="L94" s="56">
        <v>24</v>
      </c>
      <c r="M94" s="56">
        <v>21</v>
      </c>
      <c r="N94" s="56">
        <v>25</v>
      </c>
      <c r="O94" s="74">
        <v>38</v>
      </c>
      <c r="P94" s="56">
        <v>46</v>
      </c>
      <c r="Q94" s="81">
        <v>6</v>
      </c>
      <c r="R94" s="81">
        <v>7</v>
      </c>
      <c r="S94" s="74">
        <v>16</v>
      </c>
      <c r="T94" s="74">
        <v>20</v>
      </c>
      <c r="U94" s="82">
        <v>230</v>
      </c>
      <c r="V94" s="82">
        <v>7200</v>
      </c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</row>
    <row r="95" s="63" customFormat="1" customHeight="1" spans="1:16324">
      <c r="A95" s="43">
        <v>93</v>
      </c>
      <c r="B95" s="72">
        <v>113008</v>
      </c>
      <c r="C95" s="73" t="s">
        <v>550</v>
      </c>
      <c r="D95" s="72" t="s">
        <v>1097</v>
      </c>
      <c r="E95" s="74">
        <v>74</v>
      </c>
      <c r="F95" s="74">
        <v>89</v>
      </c>
      <c r="G95" s="56">
        <v>45</v>
      </c>
      <c r="H95" s="56">
        <v>54</v>
      </c>
      <c r="I95" s="56">
        <v>56</v>
      </c>
      <c r="J95" s="56">
        <v>67</v>
      </c>
      <c r="K95" s="56">
        <v>20</v>
      </c>
      <c r="L95" s="56">
        <v>24</v>
      </c>
      <c r="M95" s="56">
        <v>21</v>
      </c>
      <c r="N95" s="56">
        <v>25</v>
      </c>
      <c r="O95" s="74">
        <v>38</v>
      </c>
      <c r="P95" s="56">
        <v>46</v>
      </c>
      <c r="Q95" s="81">
        <v>6</v>
      </c>
      <c r="R95" s="81">
        <v>7</v>
      </c>
      <c r="S95" s="74">
        <v>16</v>
      </c>
      <c r="T95" s="74">
        <v>20</v>
      </c>
      <c r="U95" s="82">
        <v>220</v>
      </c>
      <c r="V95" s="82">
        <v>5000</v>
      </c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</row>
    <row r="96" s="63" customFormat="1" customHeight="1" spans="1:16324">
      <c r="A96" s="43">
        <v>94</v>
      </c>
      <c r="B96" s="72">
        <v>545</v>
      </c>
      <c r="C96" s="73" t="s">
        <v>1099</v>
      </c>
      <c r="D96" s="72" t="s">
        <v>1097</v>
      </c>
      <c r="E96" s="74">
        <v>74</v>
      </c>
      <c r="F96" s="74">
        <v>89</v>
      </c>
      <c r="G96" s="56">
        <v>45</v>
      </c>
      <c r="H96" s="56">
        <v>54</v>
      </c>
      <c r="I96" s="56">
        <v>56</v>
      </c>
      <c r="J96" s="56">
        <v>67</v>
      </c>
      <c r="K96" s="56">
        <v>20</v>
      </c>
      <c r="L96" s="56">
        <v>24</v>
      </c>
      <c r="M96" s="56">
        <v>21</v>
      </c>
      <c r="N96" s="56">
        <v>25</v>
      </c>
      <c r="O96" s="74">
        <v>38</v>
      </c>
      <c r="P96" s="56">
        <v>46</v>
      </c>
      <c r="Q96" s="81">
        <v>6</v>
      </c>
      <c r="R96" s="81">
        <v>7</v>
      </c>
      <c r="S96" s="74">
        <v>16</v>
      </c>
      <c r="T96" s="74">
        <v>20</v>
      </c>
      <c r="U96" s="82">
        <v>230</v>
      </c>
      <c r="V96" s="82">
        <v>7010</v>
      </c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</row>
    <row r="97" s="63" customFormat="1" customHeight="1" spans="1:16324">
      <c r="A97" s="43">
        <v>95</v>
      </c>
      <c r="B97" s="72">
        <v>114069</v>
      </c>
      <c r="C97" s="72" t="s">
        <v>1100</v>
      </c>
      <c r="D97" s="72" t="s">
        <v>1097</v>
      </c>
      <c r="E97" s="74">
        <v>74</v>
      </c>
      <c r="F97" s="74">
        <v>89</v>
      </c>
      <c r="G97" s="56">
        <v>45</v>
      </c>
      <c r="H97" s="56">
        <v>54</v>
      </c>
      <c r="I97" s="56">
        <v>76</v>
      </c>
      <c r="J97" s="56">
        <v>91</v>
      </c>
      <c r="K97" s="56">
        <v>16</v>
      </c>
      <c r="L97" s="56">
        <v>19</v>
      </c>
      <c r="M97" s="56">
        <v>11</v>
      </c>
      <c r="N97" s="56">
        <v>13</v>
      </c>
      <c r="O97" s="74">
        <v>38</v>
      </c>
      <c r="P97" s="56">
        <v>46</v>
      </c>
      <c r="Q97" s="81">
        <v>6</v>
      </c>
      <c r="R97" s="81">
        <v>7</v>
      </c>
      <c r="S97" s="74">
        <v>16</v>
      </c>
      <c r="T97" s="74">
        <v>20</v>
      </c>
      <c r="U97" s="82">
        <v>220</v>
      </c>
      <c r="V97" s="82">
        <v>5000</v>
      </c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</row>
    <row r="98" s="63" customFormat="1" customHeight="1" spans="1:16324">
      <c r="A98" s="43">
        <v>96</v>
      </c>
      <c r="B98" s="74">
        <v>115971</v>
      </c>
      <c r="C98" s="74" t="s">
        <v>377</v>
      </c>
      <c r="D98" s="72" t="s">
        <v>1097</v>
      </c>
      <c r="E98" s="74">
        <v>74</v>
      </c>
      <c r="F98" s="74">
        <v>89</v>
      </c>
      <c r="G98" s="56">
        <v>45</v>
      </c>
      <c r="H98" s="56">
        <v>54</v>
      </c>
      <c r="I98" s="85">
        <v>49</v>
      </c>
      <c r="J98" s="56">
        <v>59</v>
      </c>
      <c r="K98" s="85">
        <v>16</v>
      </c>
      <c r="L98" s="56">
        <v>19</v>
      </c>
      <c r="M98" s="85">
        <v>16</v>
      </c>
      <c r="N98" s="56">
        <v>19</v>
      </c>
      <c r="O98" s="74">
        <v>29</v>
      </c>
      <c r="P98" s="56">
        <v>35</v>
      </c>
      <c r="Q98" s="81">
        <v>6</v>
      </c>
      <c r="R98" s="81">
        <v>7</v>
      </c>
      <c r="S98" s="74">
        <v>16</v>
      </c>
      <c r="T98" s="74">
        <v>20</v>
      </c>
      <c r="U98" s="82">
        <v>130</v>
      </c>
      <c r="V98" s="82">
        <v>5000</v>
      </c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</row>
    <row r="99" s="63" customFormat="1" customHeight="1" spans="1:16324">
      <c r="A99" s="43">
        <v>97</v>
      </c>
      <c r="B99" s="83">
        <v>117310</v>
      </c>
      <c r="C99" s="84" t="s">
        <v>1101</v>
      </c>
      <c r="D99" s="84" t="s">
        <v>1097</v>
      </c>
      <c r="E99" s="74">
        <v>61</v>
      </c>
      <c r="F99" s="74">
        <v>76</v>
      </c>
      <c r="G99" s="56">
        <v>38</v>
      </c>
      <c r="H99" s="56">
        <v>46</v>
      </c>
      <c r="I99" s="56">
        <v>43</v>
      </c>
      <c r="J99" s="56">
        <v>53</v>
      </c>
      <c r="K99" s="56">
        <v>12</v>
      </c>
      <c r="L99" s="56">
        <v>15</v>
      </c>
      <c r="M99" s="56">
        <v>10</v>
      </c>
      <c r="N99" s="56">
        <v>12</v>
      </c>
      <c r="O99" s="74">
        <v>29</v>
      </c>
      <c r="P99" s="56">
        <v>35</v>
      </c>
      <c r="Q99" s="81">
        <v>5</v>
      </c>
      <c r="R99" s="81">
        <v>7</v>
      </c>
      <c r="S99" s="74">
        <v>12</v>
      </c>
      <c r="T99" s="74">
        <v>16</v>
      </c>
      <c r="U99" s="82">
        <v>130</v>
      </c>
      <c r="V99" s="82">
        <v>4000</v>
      </c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</row>
    <row r="100" s="63" customFormat="1" customHeight="1" spans="1:16324">
      <c r="A100" s="43">
        <v>98</v>
      </c>
      <c r="B100" s="72">
        <v>307</v>
      </c>
      <c r="C100" s="73" t="s">
        <v>250</v>
      </c>
      <c r="D100" s="72" t="s">
        <v>1102</v>
      </c>
      <c r="E100" s="74">
        <v>505</v>
      </c>
      <c r="F100" s="74">
        <v>606</v>
      </c>
      <c r="G100" s="56">
        <v>393</v>
      </c>
      <c r="H100" s="56">
        <v>472</v>
      </c>
      <c r="I100" s="56">
        <v>1450</v>
      </c>
      <c r="J100" s="56">
        <v>1640</v>
      </c>
      <c r="K100" s="56">
        <v>162</v>
      </c>
      <c r="L100" s="56">
        <v>194</v>
      </c>
      <c r="M100" s="56">
        <v>145</v>
      </c>
      <c r="N100" s="56">
        <v>174</v>
      </c>
      <c r="O100" s="74">
        <v>105</v>
      </c>
      <c r="P100" s="56">
        <v>126</v>
      </c>
      <c r="Q100" s="81">
        <v>32</v>
      </c>
      <c r="R100" s="81">
        <v>38</v>
      </c>
      <c r="S100" s="74">
        <v>86</v>
      </c>
      <c r="T100" s="74">
        <v>100</v>
      </c>
      <c r="U100" s="82">
        <v>1745</v>
      </c>
      <c r="V100" s="82">
        <v>89300</v>
      </c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</row>
    <row r="101" s="63" customFormat="1" customHeight="1" spans="1:16324">
      <c r="A101" s="43">
        <v>99</v>
      </c>
      <c r="B101" s="72">
        <v>742</v>
      </c>
      <c r="C101" s="73" t="s">
        <v>761</v>
      </c>
      <c r="D101" s="72" t="s">
        <v>1102</v>
      </c>
      <c r="E101" s="74">
        <v>168</v>
      </c>
      <c r="F101" s="74">
        <v>202</v>
      </c>
      <c r="G101" s="56">
        <v>137</v>
      </c>
      <c r="H101" s="56">
        <v>164</v>
      </c>
      <c r="I101" s="56">
        <v>170</v>
      </c>
      <c r="J101" s="56">
        <v>204</v>
      </c>
      <c r="K101" s="56">
        <v>58</v>
      </c>
      <c r="L101" s="56">
        <v>70</v>
      </c>
      <c r="M101" s="56">
        <v>56</v>
      </c>
      <c r="N101" s="56">
        <v>67</v>
      </c>
      <c r="O101" s="74">
        <v>57</v>
      </c>
      <c r="P101" s="56">
        <v>68</v>
      </c>
      <c r="Q101" s="81">
        <v>22</v>
      </c>
      <c r="R101" s="81">
        <v>26</v>
      </c>
      <c r="S101" s="74">
        <v>40</v>
      </c>
      <c r="T101" s="74">
        <v>46</v>
      </c>
      <c r="U101" s="82">
        <v>620</v>
      </c>
      <c r="V101" s="82">
        <v>16070</v>
      </c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</row>
    <row r="102" s="63" customFormat="1" customHeight="1" spans="1:16324">
      <c r="A102" s="43">
        <v>100</v>
      </c>
      <c r="B102" s="72">
        <v>106066</v>
      </c>
      <c r="C102" s="73" t="s">
        <v>424</v>
      </c>
      <c r="D102" s="72" t="s">
        <v>1102</v>
      </c>
      <c r="E102" s="74">
        <v>210</v>
      </c>
      <c r="F102" s="74">
        <v>252</v>
      </c>
      <c r="G102" s="56">
        <v>183</v>
      </c>
      <c r="H102" s="56">
        <v>220</v>
      </c>
      <c r="I102" s="56">
        <v>158</v>
      </c>
      <c r="J102" s="56">
        <v>190</v>
      </c>
      <c r="K102" s="56">
        <v>46</v>
      </c>
      <c r="L102" s="56">
        <v>55</v>
      </c>
      <c r="M102" s="56">
        <v>47</v>
      </c>
      <c r="N102" s="56">
        <v>56</v>
      </c>
      <c r="O102" s="74">
        <v>46</v>
      </c>
      <c r="P102" s="56">
        <v>55</v>
      </c>
      <c r="Q102" s="81">
        <v>22</v>
      </c>
      <c r="R102" s="81">
        <v>26</v>
      </c>
      <c r="S102" s="74">
        <v>52</v>
      </c>
      <c r="T102" s="74">
        <v>60</v>
      </c>
      <c r="U102" s="82">
        <v>620</v>
      </c>
      <c r="V102" s="82">
        <v>14380</v>
      </c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</row>
    <row r="103" s="63" customFormat="1" customHeight="1" spans="1:16324">
      <c r="A103" s="43">
        <v>101</v>
      </c>
      <c r="B103" s="72">
        <v>582</v>
      </c>
      <c r="C103" s="73" t="s">
        <v>219</v>
      </c>
      <c r="D103" s="72" t="s">
        <v>1103</v>
      </c>
      <c r="E103" s="74">
        <v>210</v>
      </c>
      <c r="F103" s="74">
        <v>252</v>
      </c>
      <c r="G103" s="56">
        <v>196</v>
      </c>
      <c r="H103" s="56">
        <v>235</v>
      </c>
      <c r="I103" s="56">
        <v>254</v>
      </c>
      <c r="J103" s="56">
        <v>305</v>
      </c>
      <c r="K103" s="56">
        <v>96</v>
      </c>
      <c r="L103" s="56">
        <v>115</v>
      </c>
      <c r="M103" s="56">
        <v>77</v>
      </c>
      <c r="N103" s="56">
        <v>92</v>
      </c>
      <c r="O103" s="74">
        <v>65</v>
      </c>
      <c r="P103" s="56">
        <v>78</v>
      </c>
      <c r="Q103" s="81">
        <v>26</v>
      </c>
      <c r="R103" s="81">
        <v>31</v>
      </c>
      <c r="S103" s="74">
        <v>66</v>
      </c>
      <c r="T103" s="74">
        <v>78</v>
      </c>
      <c r="U103" s="82">
        <v>620</v>
      </c>
      <c r="V103" s="82">
        <v>34340</v>
      </c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</row>
    <row r="104" s="63" customFormat="1" customHeight="1" spans="1:16324">
      <c r="A104" s="43">
        <v>102</v>
      </c>
      <c r="B104" s="72">
        <v>343</v>
      </c>
      <c r="C104" s="73" t="s">
        <v>399</v>
      </c>
      <c r="D104" s="72" t="s">
        <v>1103</v>
      </c>
      <c r="E104" s="74">
        <v>252</v>
      </c>
      <c r="F104" s="74">
        <v>302</v>
      </c>
      <c r="G104" s="56">
        <v>217</v>
      </c>
      <c r="H104" s="56">
        <v>260</v>
      </c>
      <c r="I104" s="56">
        <v>284</v>
      </c>
      <c r="J104" s="56">
        <v>341</v>
      </c>
      <c r="K104" s="56">
        <v>58</v>
      </c>
      <c r="L104" s="56">
        <v>70</v>
      </c>
      <c r="M104" s="56">
        <v>63</v>
      </c>
      <c r="N104" s="56">
        <v>76</v>
      </c>
      <c r="O104" s="74">
        <v>57</v>
      </c>
      <c r="P104" s="56">
        <v>68</v>
      </c>
      <c r="Q104" s="81">
        <v>22</v>
      </c>
      <c r="R104" s="81">
        <v>26</v>
      </c>
      <c r="S104" s="74">
        <v>40</v>
      </c>
      <c r="T104" s="74">
        <v>46</v>
      </c>
      <c r="U104" s="82">
        <v>620</v>
      </c>
      <c r="V104" s="82">
        <v>32890</v>
      </c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</row>
    <row r="105" s="63" customFormat="1" customHeight="1" spans="1:16324">
      <c r="A105" s="43">
        <v>103</v>
      </c>
      <c r="B105" s="72">
        <v>709</v>
      </c>
      <c r="C105" s="73" t="s">
        <v>473</v>
      </c>
      <c r="D105" s="72" t="s">
        <v>1103</v>
      </c>
      <c r="E105" s="74">
        <v>210</v>
      </c>
      <c r="F105" s="74">
        <v>252</v>
      </c>
      <c r="G105" s="56">
        <v>177</v>
      </c>
      <c r="H105" s="56">
        <v>212</v>
      </c>
      <c r="I105" s="56">
        <v>254</v>
      </c>
      <c r="J105" s="56">
        <v>305</v>
      </c>
      <c r="K105" s="56">
        <v>58</v>
      </c>
      <c r="L105" s="56">
        <v>70</v>
      </c>
      <c r="M105" s="56">
        <v>63</v>
      </c>
      <c r="N105" s="56">
        <v>76</v>
      </c>
      <c r="O105" s="74">
        <v>63</v>
      </c>
      <c r="P105" s="56">
        <v>76</v>
      </c>
      <c r="Q105" s="81">
        <v>22</v>
      </c>
      <c r="R105" s="81">
        <v>26</v>
      </c>
      <c r="S105" s="74">
        <v>40</v>
      </c>
      <c r="T105" s="74">
        <v>46</v>
      </c>
      <c r="U105" s="82">
        <v>620</v>
      </c>
      <c r="V105" s="82">
        <v>24390</v>
      </c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</row>
    <row r="106" s="63" customFormat="1" customHeight="1" spans="1:16324">
      <c r="A106" s="43">
        <v>104</v>
      </c>
      <c r="B106" s="72">
        <v>730</v>
      </c>
      <c r="C106" s="73" t="s">
        <v>271</v>
      </c>
      <c r="D106" s="72" t="s">
        <v>1103</v>
      </c>
      <c r="E106" s="74">
        <v>274</v>
      </c>
      <c r="F106" s="74">
        <v>329</v>
      </c>
      <c r="G106" s="56">
        <v>167</v>
      </c>
      <c r="H106" s="56">
        <v>200</v>
      </c>
      <c r="I106" s="56">
        <v>289</v>
      </c>
      <c r="J106" s="56">
        <v>347</v>
      </c>
      <c r="K106" s="56">
        <v>58</v>
      </c>
      <c r="L106" s="56">
        <v>70</v>
      </c>
      <c r="M106" s="56">
        <v>56</v>
      </c>
      <c r="N106" s="56">
        <v>67</v>
      </c>
      <c r="O106" s="74">
        <v>50</v>
      </c>
      <c r="P106" s="56">
        <v>60</v>
      </c>
      <c r="Q106" s="81">
        <v>22</v>
      </c>
      <c r="R106" s="81">
        <v>26</v>
      </c>
      <c r="S106" s="74">
        <v>66</v>
      </c>
      <c r="T106" s="74">
        <v>78</v>
      </c>
      <c r="U106" s="82">
        <v>620</v>
      </c>
      <c r="V106" s="82">
        <v>24340</v>
      </c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</row>
    <row r="107" s="63" customFormat="1" customHeight="1" spans="1:16324">
      <c r="A107" s="43">
        <v>105</v>
      </c>
      <c r="B107" s="72">
        <v>379</v>
      </c>
      <c r="C107" s="73" t="s">
        <v>284</v>
      </c>
      <c r="D107" s="72" t="s">
        <v>1103</v>
      </c>
      <c r="E107" s="74">
        <v>210</v>
      </c>
      <c r="F107" s="74">
        <v>252</v>
      </c>
      <c r="G107" s="56">
        <v>150</v>
      </c>
      <c r="H107" s="56">
        <v>180</v>
      </c>
      <c r="I107" s="56">
        <v>312</v>
      </c>
      <c r="J107" s="56">
        <v>374</v>
      </c>
      <c r="K107" s="56">
        <v>46</v>
      </c>
      <c r="L107" s="56">
        <v>55</v>
      </c>
      <c r="M107" s="56">
        <v>47</v>
      </c>
      <c r="N107" s="56">
        <v>56</v>
      </c>
      <c r="O107" s="74">
        <v>50</v>
      </c>
      <c r="P107" s="56">
        <v>60</v>
      </c>
      <c r="Q107" s="81">
        <v>22</v>
      </c>
      <c r="R107" s="81">
        <v>26</v>
      </c>
      <c r="S107" s="74">
        <v>40</v>
      </c>
      <c r="T107" s="74">
        <v>46</v>
      </c>
      <c r="U107" s="82">
        <v>620</v>
      </c>
      <c r="V107" s="82">
        <v>19450</v>
      </c>
      <c r="XCC107"/>
      <c r="XCD107"/>
      <c r="XCE107"/>
      <c r="XCF107"/>
      <c r="XCG107"/>
      <c r="XCH107"/>
      <c r="XCI107"/>
      <c r="XCJ107"/>
      <c r="XCK107"/>
      <c r="XCL107"/>
      <c r="XCM107"/>
      <c r="XCN107"/>
      <c r="XCO107"/>
      <c r="XCP107"/>
      <c r="XCQ107"/>
      <c r="XCR107"/>
      <c r="XCS107"/>
      <c r="XCT107"/>
      <c r="XCU107"/>
      <c r="XCV107"/>
    </row>
    <row r="108" s="63" customFormat="1" customHeight="1" spans="1:16324">
      <c r="A108" s="43">
        <v>106</v>
      </c>
      <c r="B108" s="72">
        <v>365</v>
      </c>
      <c r="C108" s="73" t="s">
        <v>262</v>
      </c>
      <c r="D108" s="72" t="s">
        <v>1103</v>
      </c>
      <c r="E108" s="74">
        <v>168</v>
      </c>
      <c r="F108" s="74">
        <v>202</v>
      </c>
      <c r="G108" s="56">
        <v>128</v>
      </c>
      <c r="H108" s="56">
        <v>154</v>
      </c>
      <c r="I108" s="56">
        <v>353</v>
      </c>
      <c r="J108" s="56">
        <v>424</v>
      </c>
      <c r="K108" s="56">
        <v>46</v>
      </c>
      <c r="L108" s="56">
        <v>55</v>
      </c>
      <c r="M108" s="56">
        <v>63</v>
      </c>
      <c r="N108" s="56">
        <v>76</v>
      </c>
      <c r="O108" s="74">
        <v>50</v>
      </c>
      <c r="P108" s="56">
        <v>60</v>
      </c>
      <c r="Q108" s="81">
        <v>22</v>
      </c>
      <c r="R108" s="81">
        <v>26</v>
      </c>
      <c r="S108" s="74">
        <v>38</v>
      </c>
      <c r="T108" s="74">
        <v>44</v>
      </c>
      <c r="U108" s="82">
        <v>620</v>
      </c>
      <c r="V108" s="82">
        <v>27380</v>
      </c>
      <c r="XCC108"/>
      <c r="XCD108"/>
      <c r="XCE108"/>
      <c r="XCF108"/>
      <c r="XCG108"/>
      <c r="XCH108"/>
      <c r="XCI108"/>
      <c r="XCJ108"/>
      <c r="XCK108"/>
      <c r="XCL108"/>
      <c r="XCM108"/>
      <c r="XCN108"/>
      <c r="XCO108"/>
      <c r="XCP108"/>
      <c r="XCQ108"/>
      <c r="XCR108"/>
      <c r="XCS108"/>
      <c r="XCT108"/>
      <c r="XCU108"/>
      <c r="XCV108"/>
    </row>
    <row r="109" s="63" customFormat="1" customHeight="1" spans="1:16324">
      <c r="A109" s="43">
        <v>107</v>
      </c>
      <c r="B109" s="72">
        <v>513</v>
      </c>
      <c r="C109" s="73" t="s">
        <v>460</v>
      </c>
      <c r="D109" s="72" t="s">
        <v>1103</v>
      </c>
      <c r="E109" s="74">
        <v>147</v>
      </c>
      <c r="F109" s="74">
        <v>176</v>
      </c>
      <c r="G109" s="56">
        <v>183</v>
      </c>
      <c r="H109" s="56">
        <v>220</v>
      </c>
      <c r="I109" s="56">
        <v>243</v>
      </c>
      <c r="J109" s="56">
        <v>292</v>
      </c>
      <c r="K109" s="56">
        <v>62</v>
      </c>
      <c r="L109" s="56">
        <v>74</v>
      </c>
      <c r="M109" s="56">
        <v>56</v>
      </c>
      <c r="N109" s="56">
        <v>67</v>
      </c>
      <c r="O109" s="74">
        <v>46</v>
      </c>
      <c r="P109" s="56">
        <v>55</v>
      </c>
      <c r="Q109" s="81">
        <v>22</v>
      </c>
      <c r="R109" s="81">
        <v>26</v>
      </c>
      <c r="S109" s="74">
        <v>38</v>
      </c>
      <c r="T109" s="74">
        <v>44</v>
      </c>
      <c r="U109" s="82">
        <v>557</v>
      </c>
      <c r="V109" s="82">
        <v>17660</v>
      </c>
      <c r="XCC109"/>
      <c r="XCD109"/>
      <c r="XCE109"/>
      <c r="XCF109"/>
      <c r="XCG109"/>
      <c r="XCH109"/>
      <c r="XCI109"/>
      <c r="XCJ109"/>
      <c r="XCK109"/>
      <c r="XCL109"/>
      <c r="XCM109"/>
      <c r="XCN109"/>
      <c r="XCO109"/>
      <c r="XCP109"/>
      <c r="XCQ109"/>
      <c r="XCR109"/>
      <c r="XCS109"/>
      <c r="XCT109"/>
      <c r="XCU109"/>
      <c r="XCV109"/>
    </row>
    <row r="110" s="63" customFormat="1" customHeight="1" spans="1:16324">
      <c r="A110" s="43">
        <v>108</v>
      </c>
      <c r="B110" s="72">
        <v>102934</v>
      </c>
      <c r="C110" s="73" t="s">
        <v>260</v>
      </c>
      <c r="D110" s="72" t="s">
        <v>1103</v>
      </c>
      <c r="E110" s="74">
        <v>147</v>
      </c>
      <c r="F110" s="74">
        <v>176</v>
      </c>
      <c r="G110" s="56">
        <v>128</v>
      </c>
      <c r="H110" s="56">
        <v>154</v>
      </c>
      <c r="I110" s="56">
        <v>170</v>
      </c>
      <c r="J110" s="56">
        <v>204</v>
      </c>
      <c r="K110" s="56">
        <v>46</v>
      </c>
      <c r="L110" s="56">
        <v>55</v>
      </c>
      <c r="M110" s="56">
        <v>47</v>
      </c>
      <c r="N110" s="56">
        <v>56</v>
      </c>
      <c r="O110" s="74">
        <v>46</v>
      </c>
      <c r="P110" s="56">
        <v>55</v>
      </c>
      <c r="Q110" s="81">
        <v>22</v>
      </c>
      <c r="R110" s="81">
        <v>26</v>
      </c>
      <c r="S110" s="74">
        <v>38</v>
      </c>
      <c r="T110" s="74">
        <v>44</v>
      </c>
      <c r="U110" s="82">
        <v>557</v>
      </c>
      <c r="V110" s="82">
        <v>23630</v>
      </c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</row>
    <row r="111" s="63" customFormat="1" customHeight="1" spans="1:16324">
      <c r="A111" s="43">
        <v>109</v>
      </c>
      <c r="B111" s="72">
        <v>359</v>
      </c>
      <c r="C111" s="73" t="s">
        <v>279</v>
      </c>
      <c r="D111" s="72" t="s">
        <v>1103</v>
      </c>
      <c r="E111" s="74">
        <v>147</v>
      </c>
      <c r="F111" s="74">
        <v>176</v>
      </c>
      <c r="G111" s="56">
        <v>116</v>
      </c>
      <c r="H111" s="56">
        <v>139</v>
      </c>
      <c r="I111" s="56">
        <v>161</v>
      </c>
      <c r="J111" s="56">
        <v>193</v>
      </c>
      <c r="K111" s="56">
        <v>46</v>
      </c>
      <c r="L111" s="56">
        <v>55</v>
      </c>
      <c r="M111" s="56">
        <v>47</v>
      </c>
      <c r="N111" s="56">
        <v>56</v>
      </c>
      <c r="O111" s="74">
        <v>46</v>
      </c>
      <c r="P111" s="56">
        <v>55</v>
      </c>
      <c r="Q111" s="81">
        <v>22</v>
      </c>
      <c r="R111" s="81">
        <v>26</v>
      </c>
      <c r="S111" s="74">
        <v>52</v>
      </c>
      <c r="T111" s="74">
        <v>60</v>
      </c>
      <c r="U111" s="82">
        <v>620</v>
      </c>
      <c r="V111" s="82">
        <v>15880</v>
      </c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</row>
    <row r="112" s="63" customFormat="1" customHeight="1" spans="1:16324">
      <c r="A112" s="43">
        <v>110</v>
      </c>
      <c r="B112" s="72">
        <v>102565</v>
      </c>
      <c r="C112" s="73" t="s">
        <v>699</v>
      </c>
      <c r="D112" s="72" t="s">
        <v>1103</v>
      </c>
      <c r="E112" s="74">
        <v>210</v>
      </c>
      <c r="F112" s="74">
        <v>252</v>
      </c>
      <c r="G112" s="56">
        <v>183</v>
      </c>
      <c r="H112" s="56">
        <v>220</v>
      </c>
      <c r="I112" s="56">
        <v>161</v>
      </c>
      <c r="J112" s="56">
        <v>193</v>
      </c>
      <c r="K112" s="56">
        <v>28</v>
      </c>
      <c r="L112" s="56">
        <v>34</v>
      </c>
      <c r="M112" s="56">
        <v>37</v>
      </c>
      <c r="N112" s="56">
        <v>44</v>
      </c>
      <c r="O112" s="74">
        <v>46</v>
      </c>
      <c r="P112" s="56">
        <v>55</v>
      </c>
      <c r="Q112" s="81">
        <v>22</v>
      </c>
      <c r="R112" s="81">
        <v>26</v>
      </c>
      <c r="S112" s="74">
        <v>52</v>
      </c>
      <c r="T112" s="74">
        <v>60</v>
      </c>
      <c r="U112" s="82">
        <v>620</v>
      </c>
      <c r="V112" s="82">
        <v>15930</v>
      </c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</row>
    <row r="113" s="63" customFormat="1" customHeight="1" spans="1:16324">
      <c r="A113" s="43">
        <v>111</v>
      </c>
      <c r="B113" s="72">
        <v>111219</v>
      </c>
      <c r="C113" s="73" t="s">
        <v>258</v>
      </c>
      <c r="D113" s="72" t="s">
        <v>1103</v>
      </c>
      <c r="E113" s="74">
        <v>190</v>
      </c>
      <c r="F113" s="74">
        <v>228</v>
      </c>
      <c r="G113" s="56">
        <v>116</v>
      </c>
      <c r="H113" s="56">
        <v>139</v>
      </c>
      <c r="I113" s="56">
        <v>142</v>
      </c>
      <c r="J113" s="56">
        <v>170</v>
      </c>
      <c r="K113" s="56">
        <v>36</v>
      </c>
      <c r="L113" s="56">
        <v>43</v>
      </c>
      <c r="M113" s="56">
        <v>31</v>
      </c>
      <c r="N113" s="56">
        <v>37</v>
      </c>
      <c r="O113" s="74">
        <v>46</v>
      </c>
      <c r="P113" s="56">
        <v>55</v>
      </c>
      <c r="Q113" s="81">
        <v>22</v>
      </c>
      <c r="R113" s="81">
        <v>26</v>
      </c>
      <c r="S113" s="74">
        <v>52</v>
      </c>
      <c r="T113" s="74">
        <v>62</v>
      </c>
      <c r="U113" s="82">
        <v>620</v>
      </c>
      <c r="V113" s="82">
        <v>12750</v>
      </c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</row>
    <row r="114" s="63" customFormat="1" customHeight="1" spans="1:16324">
      <c r="A114" s="43">
        <v>112</v>
      </c>
      <c r="B114" s="72">
        <v>357</v>
      </c>
      <c r="C114" s="73" t="s">
        <v>390</v>
      </c>
      <c r="D114" s="72" t="s">
        <v>1103</v>
      </c>
      <c r="E114" s="74">
        <v>168</v>
      </c>
      <c r="F114" s="74">
        <v>202</v>
      </c>
      <c r="G114" s="56">
        <v>116</v>
      </c>
      <c r="H114" s="56">
        <v>139</v>
      </c>
      <c r="I114" s="56">
        <v>161</v>
      </c>
      <c r="J114" s="56">
        <v>193</v>
      </c>
      <c r="K114" s="56">
        <v>60</v>
      </c>
      <c r="L114" s="56">
        <v>72</v>
      </c>
      <c r="M114" s="56">
        <v>56</v>
      </c>
      <c r="N114" s="56">
        <v>67</v>
      </c>
      <c r="O114" s="74">
        <v>52</v>
      </c>
      <c r="P114" s="56">
        <v>62</v>
      </c>
      <c r="Q114" s="81">
        <v>22</v>
      </c>
      <c r="R114" s="81">
        <v>26</v>
      </c>
      <c r="S114" s="74">
        <v>38</v>
      </c>
      <c r="T114" s="74">
        <v>44</v>
      </c>
      <c r="U114" s="82">
        <v>370</v>
      </c>
      <c r="V114" s="82">
        <v>20250</v>
      </c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</row>
    <row r="115" s="63" customFormat="1" customHeight="1" spans="1:16324">
      <c r="A115" s="43">
        <v>113</v>
      </c>
      <c r="B115" s="72">
        <v>107658</v>
      </c>
      <c r="C115" s="73" t="s">
        <v>281</v>
      </c>
      <c r="D115" s="72" t="s">
        <v>1103</v>
      </c>
      <c r="E115" s="74">
        <v>190</v>
      </c>
      <c r="F115" s="74">
        <v>228</v>
      </c>
      <c r="G115" s="56">
        <v>183</v>
      </c>
      <c r="H115" s="56">
        <v>220</v>
      </c>
      <c r="I115" s="56">
        <v>207</v>
      </c>
      <c r="J115" s="56">
        <v>248</v>
      </c>
      <c r="K115" s="56">
        <v>46</v>
      </c>
      <c r="L115" s="56">
        <v>55</v>
      </c>
      <c r="M115" s="56">
        <v>47</v>
      </c>
      <c r="N115" s="56">
        <v>56</v>
      </c>
      <c r="O115" s="74">
        <v>46</v>
      </c>
      <c r="P115" s="56">
        <v>55</v>
      </c>
      <c r="Q115" s="81">
        <v>22</v>
      </c>
      <c r="R115" s="81">
        <v>26</v>
      </c>
      <c r="S115" s="74">
        <v>38</v>
      </c>
      <c r="T115" s="74">
        <v>44</v>
      </c>
      <c r="U115" s="82">
        <v>380</v>
      </c>
      <c r="V115" s="82">
        <v>15140</v>
      </c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</row>
    <row r="116" s="63" customFormat="1" customHeight="1" spans="1:16324">
      <c r="A116" s="43">
        <v>114</v>
      </c>
      <c r="B116" s="72">
        <v>105267</v>
      </c>
      <c r="C116" s="73" t="s">
        <v>304</v>
      </c>
      <c r="D116" s="72" t="s">
        <v>1103</v>
      </c>
      <c r="E116" s="74">
        <v>147</v>
      </c>
      <c r="F116" s="74">
        <v>176</v>
      </c>
      <c r="G116" s="56">
        <v>173</v>
      </c>
      <c r="H116" s="56">
        <v>208</v>
      </c>
      <c r="I116" s="56">
        <v>190</v>
      </c>
      <c r="J116" s="56">
        <v>228</v>
      </c>
      <c r="K116" s="56">
        <v>80</v>
      </c>
      <c r="L116" s="56">
        <v>96</v>
      </c>
      <c r="M116" s="56">
        <v>47</v>
      </c>
      <c r="N116" s="56">
        <v>56</v>
      </c>
      <c r="O116" s="74">
        <v>46</v>
      </c>
      <c r="P116" s="56">
        <v>55</v>
      </c>
      <c r="Q116" s="81">
        <v>22</v>
      </c>
      <c r="R116" s="81">
        <v>26</v>
      </c>
      <c r="S116" s="74">
        <v>38</v>
      </c>
      <c r="T116" s="74">
        <v>44</v>
      </c>
      <c r="U116" s="82">
        <v>370</v>
      </c>
      <c r="V116" s="82">
        <v>15190</v>
      </c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</row>
    <row r="117" s="63" customFormat="1" customHeight="1" spans="1:16324">
      <c r="A117" s="43">
        <v>115</v>
      </c>
      <c r="B117" s="72">
        <v>726</v>
      </c>
      <c r="C117" s="73" t="s">
        <v>349</v>
      </c>
      <c r="D117" s="72" t="s">
        <v>1103</v>
      </c>
      <c r="E117" s="74">
        <v>190</v>
      </c>
      <c r="F117" s="74">
        <v>228</v>
      </c>
      <c r="G117" s="56">
        <v>183</v>
      </c>
      <c r="H117" s="56">
        <v>220</v>
      </c>
      <c r="I117" s="56">
        <v>161</v>
      </c>
      <c r="J117" s="56">
        <v>193</v>
      </c>
      <c r="K117" s="56">
        <v>76</v>
      </c>
      <c r="L117" s="56">
        <v>91</v>
      </c>
      <c r="M117" s="56">
        <v>47</v>
      </c>
      <c r="N117" s="56">
        <v>56</v>
      </c>
      <c r="O117" s="74">
        <v>46</v>
      </c>
      <c r="P117" s="56">
        <v>55</v>
      </c>
      <c r="Q117" s="81">
        <v>16</v>
      </c>
      <c r="R117" s="81">
        <v>19</v>
      </c>
      <c r="S117" s="74">
        <v>32</v>
      </c>
      <c r="T117" s="74">
        <v>38</v>
      </c>
      <c r="U117" s="82">
        <v>380</v>
      </c>
      <c r="V117" s="82">
        <v>14810</v>
      </c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</row>
    <row r="118" s="63" customFormat="1" customHeight="1" spans="1:16324">
      <c r="A118" s="43">
        <v>116</v>
      </c>
      <c r="B118" s="72">
        <v>103198</v>
      </c>
      <c r="C118" s="73" t="s">
        <v>620</v>
      </c>
      <c r="D118" s="72" t="s">
        <v>1103</v>
      </c>
      <c r="E118" s="74">
        <v>190</v>
      </c>
      <c r="F118" s="74">
        <v>228</v>
      </c>
      <c r="G118" s="56">
        <v>138</v>
      </c>
      <c r="H118" s="56">
        <v>166</v>
      </c>
      <c r="I118" s="56">
        <v>161</v>
      </c>
      <c r="J118" s="56">
        <v>193</v>
      </c>
      <c r="K118" s="56">
        <v>46</v>
      </c>
      <c r="L118" s="56">
        <v>55</v>
      </c>
      <c r="M118" s="56">
        <v>47</v>
      </c>
      <c r="N118" s="56">
        <v>56</v>
      </c>
      <c r="O118" s="74">
        <v>46</v>
      </c>
      <c r="P118" s="56">
        <v>55</v>
      </c>
      <c r="Q118" s="81">
        <v>16</v>
      </c>
      <c r="R118" s="81">
        <v>19</v>
      </c>
      <c r="S118" s="74">
        <v>44</v>
      </c>
      <c r="T118" s="74">
        <v>52</v>
      </c>
      <c r="U118" s="82">
        <v>370</v>
      </c>
      <c r="V118" s="82">
        <v>14360</v>
      </c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</row>
    <row r="119" s="63" customFormat="1" customHeight="1" spans="1:16324">
      <c r="A119" s="43">
        <v>117</v>
      </c>
      <c r="B119" s="72">
        <v>106569</v>
      </c>
      <c r="C119" s="73" t="s">
        <v>561</v>
      </c>
      <c r="D119" s="72" t="s">
        <v>1103</v>
      </c>
      <c r="E119" s="74">
        <v>126</v>
      </c>
      <c r="F119" s="74">
        <v>151</v>
      </c>
      <c r="G119" s="56">
        <v>156</v>
      </c>
      <c r="H119" s="56">
        <v>187</v>
      </c>
      <c r="I119" s="56">
        <v>122</v>
      </c>
      <c r="J119" s="56">
        <v>146</v>
      </c>
      <c r="K119" s="56">
        <v>38</v>
      </c>
      <c r="L119" s="56">
        <v>46</v>
      </c>
      <c r="M119" s="56">
        <v>37</v>
      </c>
      <c r="N119" s="56">
        <v>44</v>
      </c>
      <c r="O119" s="74">
        <v>46</v>
      </c>
      <c r="P119" s="56">
        <v>55</v>
      </c>
      <c r="Q119" s="81">
        <v>16</v>
      </c>
      <c r="R119" s="81">
        <v>19</v>
      </c>
      <c r="S119" s="74">
        <v>32</v>
      </c>
      <c r="T119" s="74">
        <v>38</v>
      </c>
      <c r="U119" s="82">
        <v>370</v>
      </c>
      <c r="V119" s="82">
        <v>15150</v>
      </c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</row>
    <row r="120" s="63" customFormat="1" customHeight="1" spans="1:16324">
      <c r="A120" s="43">
        <v>118</v>
      </c>
      <c r="B120" s="72">
        <v>106399</v>
      </c>
      <c r="C120" s="73" t="s">
        <v>513</v>
      </c>
      <c r="D120" s="72" t="s">
        <v>1103</v>
      </c>
      <c r="E120" s="74">
        <v>126</v>
      </c>
      <c r="F120" s="74">
        <v>151</v>
      </c>
      <c r="G120" s="56">
        <v>97</v>
      </c>
      <c r="H120" s="56">
        <v>116</v>
      </c>
      <c r="I120" s="56">
        <v>139</v>
      </c>
      <c r="J120" s="56">
        <v>167</v>
      </c>
      <c r="K120" s="56">
        <v>28</v>
      </c>
      <c r="L120" s="56">
        <v>34</v>
      </c>
      <c r="M120" s="56">
        <v>37</v>
      </c>
      <c r="N120" s="56">
        <v>44</v>
      </c>
      <c r="O120" s="74">
        <v>46</v>
      </c>
      <c r="P120" s="56">
        <v>55</v>
      </c>
      <c r="Q120" s="81">
        <v>16</v>
      </c>
      <c r="R120" s="81">
        <v>19</v>
      </c>
      <c r="S120" s="74">
        <v>32</v>
      </c>
      <c r="T120" s="74">
        <v>38</v>
      </c>
      <c r="U120" s="82">
        <v>370</v>
      </c>
      <c r="V120" s="82">
        <v>12890</v>
      </c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</row>
    <row r="121" s="63" customFormat="1" customHeight="1" spans="1:16324">
      <c r="A121" s="43">
        <v>119</v>
      </c>
      <c r="B121" s="72">
        <v>745</v>
      </c>
      <c r="C121" s="73" t="s">
        <v>538</v>
      </c>
      <c r="D121" s="72" t="s">
        <v>1103</v>
      </c>
      <c r="E121" s="74">
        <v>106</v>
      </c>
      <c r="F121" s="74">
        <v>127</v>
      </c>
      <c r="G121" s="56">
        <v>109</v>
      </c>
      <c r="H121" s="56">
        <v>131</v>
      </c>
      <c r="I121" s="56">
        <v>139</v>
      </c>
      <c r="J121" s="56">
        <v>167</v>
      </c>
      <c r="K121" s="56">
        <v>28</v>
      </c>
      <c r="L121" s="56">
        <v>34</v>
      </c>
      <c r="M121" s="56">
        <v>37</v>
      </c>
      <c r="N121" s="56">
        <v>44</v>
      </c>
      <c r="O121" s="74">
        <v>46</v>
      </c>
      <c r="P121" s="56">
        <v>55</v>
      </c>
      <c r="Q121" s="81">
        <v>14</v>
      </c>
      <c r="R121" s="81">
        <v>17</v>
      </c>
      <c r="S121" s="74">
        <v>26</v>
      </c>
      <c r="T121" s="74">
        <v>30</v>
      </c>
      <c r="U121" s="82">
        <v>370</v>
      </c>
      <c r="V121" s="82">
        <v>12860</v>
      </c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</row>
    <row r="122" s="63" customFormat="1" customHeight="1" spans="1:16324">
      <c r="A122" s="43">
        <v>120</v>
      </c>
      <c r="B122" s="72">
        <v>311</v>
      </c>
      <c r="C122" s="73" t="s">
        <v>256</v>
      </c>
      <c r="D122" s="72" t="s">
        <v>1103</v>
      </c>
      <c r="E122" s="74">
        <v>94</v>
      </c>
      <c r="F122" s="74">
        <v>113</v>
      </c>
      <c r="G122" s="56">
        <v>57</v>
      </c>
      <c r="H122" s="56">
        <v>68</v>
      </c>
      <c r="I122" s="56">
        <v>161</v>
      </c>
      <c r="J122" s="56">
        <v>193</v>
      </c>
      <c r="K122" s="56">
        <v>76</v>
      </c>
      <c r="L122" s="56">
        <v>91</v>
      </c>
      <c r="M122" s="56">
        <v>56</v>
      </c>
      <c r="N122" s="56">
        <v>67</v>
      </c>
      <c r="O122" s="74">
        <v>46</v>
      </c>
      <c r="P122" s="56">
        <v>55</v>
      </c>
      <c r="Q122" s="81">
        <v>14</v>
      </c>
      <c r="R122" s="81">
        <v>17</v>
      </c>
      <c r="S122" s="74">
        <v>26</v>
      </c>
      <c r="T122" s="74">
        <v>30</v>
      </c>
      <c r="U122" s="82">
        <v>220</v>
      </c>
      <c r="V122" s="82">
        <v>13060</v>
      </c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</row>
    <row r="123" s="63" customFormat="1" customHeight="1" spans="1:16324">
      <c r="A123" s="43">
        <v>121</v>
      </c>
      <c r="B123" s="72">
        <v>114286</v>
      </c>
      <c r="C123" s="72" t="s">
        <v>1104</v>
      </c>
      <c r="D123" s="72" t="s">
        <v>1103</v>
      </c>
      <c r="E123" s="74">
        <v>94</v>
      </c>
      <c r="F123" s="74">
        <v>113</v>
      </c>
      <c r="G123" s="56">
        <v>62</v>
      </c>
      <c r="H123" s="56">
        <v>74</v>
      </c>
      <c r="I123" s="56">
        <v>95</v>
      </c>
      <c r="J123" s="56">
        <v>114</v>
      </c>
      <c r="K123" s="56">
        <v>16</v>
      </c>
      <c r="L123" s="56">
        <v>19</v>
      </c>
      <c r="M123" s="56">
        <v>11</v>
      </c>
      <c r="N123" s="56">
        <v>13</v>
      </c>
      <c r="O123" s="74">
        <v>38</v>
      </c>
      <c r="P123" s="56">
        <v>46</v>
      </c>
      <c r="Q123" s="81">
        <v>10</v>
      </c>
      <c r="R123" s="81">
        <v>12</v>
      </c>
      <c r="S123" s="74">
        <v>28</v>
      </c>
      <c r="T123" s="74">
        <v>34</v>
      </c>
      <c r="U123" s="82">
        <v>220</v>
      </c>
      <c r="V123" s="82">
        <v>8770</v>
      </c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</row>
    <row r="124" s="63" customFormat="1" customHeight="1" spans="1:16324">
      <c r="A124" s="43">
        <v>122</v>
      </c>
      <c r="B124" s="72">
        <v>339</v>
      </c>
      <c r="C124" s="73" t="s">
        <v>525</v>
      </c>
      <c r="D124" s="72" t="s">
        <v>1103</v>
      </c>
      <c r="E124" s="74">
        <v>94</v>
      </c>
      <c r="F124" s="74">
        <v>113</v>
      </c>
      <c r="G124" s="56">
        <v>65</v>
      </c>
      <c r="H124" s="56">
        <v>78</v>
      </c>
      <c r="I124" s="56">
        <v>98</v>
      </c>
      <c r="J124" s="56">
        <v>118</v>
      </c>
      <c r="K124" s="56">
        <v>28</v>
      </c>
      <c r="L124" s="56">
        <v>34</v>
      </c>
      <c r="M124" s="56">
        <v>31</v>
      </c>
      <c r="N124" s="56">
        <v>37</v>
      </c>
      <c r="O124" s="74">
        <v>38</v>
      </c>
      <c r="P124" s="56">
        <v>46</v>
      </c>
      <c r="Q124" s="81">
        <v>10</v>
      </c>
      <c r="R124" s="81">
        <v>12</v>
      </c>
      <c r="S124" s="74">
        <v>22</v>
      </c>
      <c r="T124" s="74">
        <v>26</v>
      </c>
      <c r="U124" s="82">
        <v>220</v>
      </c>
      <c r="V124" s="82">
        <v>10870</v>
      </c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</row>
    <row r="125" s="63" customFormat="1" customHeight="1" spans="1:16324">
      <c r="A125" s="43">
        <v>123</v>
      </c>
      <c r="B125" s="72">
        <v>727</v>
      </c>
      <c r="C125" s="73" t="s">
        <v>950</v>
      </c>
      <c r="D125" s="72" t="s">
        <v>1103</v>
      </c>
      <c r="E125" s="74">
        <v>94</v>
      </c>
      <c r="F125" s="74">
        <v>113</v>
      </c>
      <c r="G125" s="56">
        <v>85</v>
      </c>
      <c r="H125" s="56">
        <v>102</v>
      </c>
      <c r="I125" s="56">
        <v>95</v>
      </c>
      <c r="J125" s="56">
        <v>114</v>
      </c>
      <c r="K125" s="56">
        <v>36</v>
      </c>
      <c r="L125" s="56">
        <v>43</v>
      </c>
      <c r="M125" s="56">
        <v>31</v>
      </c>
      <c r="N125" s="56">
        <v>37</v>
      </c>
      <c r="O125" s="74">
        <v>38</v>
      </c>
      <c r="P125" s="56">
        <v>46</v>
      </c>
      <c r="Q125" s="81">
        <v>10</v>
      </c>
      <c r="R125" s="81">
        <v>12</v>
      </c>
      <c r="S125" s="74">
        <v>22</v>
      </c>
      <c r="T125" s="74">
        <v>26</v>
      </c>
      <c r="U125" s="82">
        <v>220</v>
      </c>
      <c r="V125" s="82">
        <v>8970</v>
      </c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</row>
    <row r="126" s="63" customFormat="1" customHeight="1" spans="1:16324">
      <c r="A126" s="43">
        <v>124</v>
      </c>
      <c r="B126" s="72">
        <v>752</v>
      </c>
      <c r="C126" s="73" t="s">
        <v>517</v>
      </c>
      <c r="D126" s="72" t="s">
        <v>1103</v>
      </c>
      <c r="E126" s="74">
        <v>94</v>
      </c>
      <c r="F126" s="74">
        <v>113</v>
      </c>
      <c r="G126" s="56">
        <v>97</v>
      </c>
      <c r="H126" s="56">
        <v>116</v>
      </c>
      <c r="I126" s="56">
        <v>108</v>
      </c>
      <c r="J126" s="56">
        <v>130</v>
      </c>
      <c r="K126" s="56">
        <v>26</v>
      </c>
      <c r="L126" s="56">
        <v>31</v>
      </c>
      <c r="M126" s="56">
        <v>31</v>
      </c>
      <c r="N126" s="56">
        <v>37</v>
      </c>
      <c r="O126" s="74">
        <v>38</v>
      </c>
      <c r="P126" s="56">
        <v>46</v>
      </c>
      <c r="Q126" s="81">
        <v>10</v>
      </c>
      <c r="R126" s="81">
        <v>12</v>
      </c>
      <c r="S126" s="74">
        <v>22</v>
      </c>
      <c r="T126" s="74">
        <v>26</v>
      </c>
      <c r="U126" s="82">
        <v>220</v>
      </c>
      <c r="V126" s="82">
        <v>12640</v>
      </c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</row>
    <row r="127" s="63" customFormat="1" customHeight="1" spans="1:16324">
      <c r="A127" s="43">
        <v>125</v>
      </c>
      <c r="B127" s="72">
        <v>347</v>
      </c>
      <c r="C127" s="73" t="s">
        <v>1105</v>
      </c>
      <c r="D127" s="72" t="s">
        <v>1103</v>
      </c>
      <c r="E127" s="74">
        <v>94</v>
      </c>
      <c r="F127" s="74">
        <v>113</v>
      </c>
      <c r="G127" s="56">
        <v>62</v>
      </c>
      <c r="H127" s="56">
        <v>74</v>
      </c>
      <c r="I127" s="56">
        <v>95</v>
      </c>
      <c r="J127" s="56">
        <v>114</v>
      </c>
      <c r="K127" s="56">
        <v>26</v>
      </c>
      <c r="L127" s="56">
        <v>31</v>
      </c>
      <c r="M127" s="56">
        <v>31</v>
      </c>
      <c r="N127" s="56">
        <v>37</v>
      </c>
      <c r="O127" s="74">
        <v>38</v>
      </c>
      <c r="P127" s="56">
        <v>46</v>
      </c>
      <c r="Q127" s="81">
        <v>10</v>
      </c>
      <c r="R127" s="81">
        <v>12</v>
      </c>
      <c r="S127" s="74">
        <v>22</v>
      </c>
      <c r="T127" s="74">
        <v>26</v>
      </c>
      <c r="U127" s="82">
        <v>220</v>
      </c>
      <c r="V127" s="82">
        <v>10320</v>
      </c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</row>
    <row r="128" s="63" customFormat="1" customHeight="1" spans="1:16324">
      <c r="A128" s="43">
        <v>126</v>
      </c>
      <c r="B128" s="72">
        <v>570</v>
      </c>
      <c r="C128" s="73" t="s">
        <v>541</v>
      </c>
      <c r="D128" s="72" t="s">
        <v>1103</v>
      </c>
      <c r="E128" s="74">
        <v>94</v>
      </c>
      <c r="F128" s="74">
        <v>113</v>
      </c>
      <c r="G128" s="56">
        <v>97</v>
      </c>
      <c r="H128" s="56">
        <v>116</v>
      </c>
      <c r="I128" s="56">
        <v>95</v>
      </c>
      <c r="J128" s="56">
        <v>114</v>
      </c>
      <c r="K128" s="56">
        <v>26</v>
      </c>
      <c r="L128" s="56">
        <v>31</v>
      </c>
      <c r="M128" s="56">
        <v>31</v>
      </c>
      <c r="N128" s="56">
        <v>37</v>
      </c>
      <c r="O128" s="74">
        <v>38</v>
      </c>
      <c r="P128" s="56">
        <v>46</v>
      </c>
      <c r="Q128" s="81">
        <v>10</v>
      </c>
      <c r="R128" s="81">
        <v>12</v>
      </c>
      <c r="S128" s="74">
        <v>24</v>
      </c>
      <c r="T128" s="74">
        <v>28</v>
      </c>
      <c r="U128" s="82">
        <v>220</v>
      </c>
      <c r="V128" s="82">
        <v>8590</v>
      </c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</row>
    <row r="129" s="63" customFormat="1" customHeight="1" spans="1:16324">
      <c r="A129" s="43">
        <v>127</v>
      </c>
      <c r="B129" s="72">
        <v>112415</v>
      </c>
      <c r="C129" s="73" t="s">
        <v>229</v>
      </c>
      <c r="D129" s="72" t="s">
        <v>1103</v>
      </c>
      <c r="E129" s="74">
        <v>94</v>
      </c>
      <c r="F129" s="74">
        <v>113</v>
      </c>
      <c r="G129" s="56">
        <v>62</v>
      </c>
      <c r="H129" s="56">
        <v>74</v>
      </c>
      <c r="I129" s="56">
        <v>95</v>
      </c>
      <c r="J129" s="56">
        <v>114</v>
      </c>
      <c r="K129" s="56">
        <v>60</v>
      </c>
      <c r="L129" s="56">
        <v>72</v>
      </c>
      <c r="M129" s="56">
        <v>21</v>
      </c>
      <c r="N129" s="56">
        <v>25</v>
      </c>
      <c r="O129" s="74">
        <v>38</v>
      </c>
      <c r="P129" s="56">
        <v>46</v>
      </c>
      <c r="Q129" s="81">
        <v>10</v>
      </c>
      <c r="R129" s="81">
        <v>12</v>
      </c>
      <c r="S129" s="74">
        <v>22</v>
      </c>
      <c r="T129" s="74">
        <v>26</v>
      </c>
      <c r="U129" s="82">
        <v>220</v>
      </c>
      <c r="V129" s="82">
        <v>9570</v>
      </c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</row>
    <row r="130" s="63" customFormat="1" customHeight="1" spans="1:16324">
      <c r="A130" s="43">
        <v>128</v>
      </c>
      <c r="B130" s="72">
        <v>108277</v>
      </c>
      <c r="C130" s="73" t="s">
        <v>590</v>
      </c>
      <c r="D130" s="72" t="s">
        <v>1103</v>
      </c>
      <c r="E130" s="74">
        <v>94</v>
      </c>
      <c r="F130" s="74">
        <v>113</v>
      </c>
      <c r="G130" s="56">
        <v>44</v>
      </c>
      <c r="H130" s="56">
        <v>53</v>
      </c>
      <c r="I130" s="56">
        <v>56</v>
      </c>
      <c r="J130" s="56">
        <v>67</v>
      </c>
      <c r="K130" s="56">
        <v>26</v>
      </c>
      <c r="L130" s="56">
        <v>31</v>
      </c>
      <c r="M130" s="56">
        <v>31</v>
      </c>
      <c r="N130" s="56">
        <v>37</v>
      </c>
      <c r="O130" s="74">
        <v>38</v>
      </c>
      <c r="P130" s="56">
        <v>46</v>
      </c>
      <c r="Q130" s="81">
        <v>10</v>
      </c>
      <c r="R130" s="81">
        <v>12</v>
      </c>
      <c r="S130" s="74">
        <v>22</v>
      </c>
      <c r="T130" s="74">
        <v>26</v>
      </c>
      <c r="U130" s="82">
        <v>220</v>
      </c>
      <c r="V130" s="82">
        <v>10630</v>
      </c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</row>
    <row r="131" s="63" customFormat="1" customHeight="1" spans="1:16324">
      <c r="A131" s="43">
        <v>129</v>
      </c>
      <c r="B131" s="72">
        <v>112888</v>
      </c>
      <c r="C131" s="73" t="s">
        <v>509</v>
      </c>
      <c r="D131" s="72" t="s">
        <v>1103</v>
      </c>
      <c r="E131" s="74">
        <v>94</v>
      </c>
      <c r="F131" s="74">
        <v>113</v>
      </c>
      <c r="G131" s="56">
        <v>53</v>
      </c>
      <c r="H131" s="56">
        <v>64</v>
      </c>
      <c r="I131" s="56">
        <v>57</v>
      </c>
      <c r="J131" s="56">
        <v>68</v>
      </c>
      <c r="K131" s="56">
        <v>22</v>
      </c>
      <c r="L131" s="56">
        <v>26</v>
      </c>
      <c r="M131" s="56">
        <v>21</v>
      </c>
      <c r="N131" s="56">
        <v>25</v>
      </c>
      <c r="O131" s="74">
        <v>38</v>
      </c>
      <c r="P131" s="56">
        <v>46</v>
      </c>
      <c r="Q131" s="81">
        <v>10</v>
      </c>
      <c r="R131" s="81">
        <v>12</v>
      </c>
      <c r="S131" s="74">
        <v>22</v>
      </c>
      <c r="T131" s="74">
        <v>26</v>
      </c>
      <c r="U131" s="82">
        <v>220</v>
      </c>
      <c r="V131" s="82">
        <v>7980</v>
      </c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</row>
    <row r="132" s="61" customFormat="1" customHeight="1" spans="1:16324">
      <c r="A132" s="43">
        <v>130</v>
      </c>
      <c r="B132" s="72">
        <v>104429</v>
      </c>
      <c r="C132" s="73" t="s">
        <v>695</v>
      </c>
      <c r="D132" s="72" t="s">
        <v>1103</v>
      </c>
      <c r="E132" s="74">
        <v>94</v>
      </c>
      <c r="F132" s="74">
        <v>113</v>
      </c>
      <c r="G132" s="56">
        <v>45</v>
      </c>
      <c r="H132" s="56">
        <v>54</v>
      </c>
      <c r="I132" s="56">
        <v>133</v>
      </c>
      <c r="J132" s="56">
        <v>160</v>
      </c>
      <c r="K132" s="56">
        <v>26</v>
      </c>
      <c r="L132" s="56">
        <v>31</v>
      </c>
      <c r="M132" s="56">
        <v>31</v>
      </c>
      <c r="N132" s="56">
        <v>37</v>
      </c>
      <c r="O132" s="74">
        <v>38</v>
      </c>
      <c r="P132" s="56">
        <v>46</v>
      </c>
      <c r="Q132" s="81">
        <v>10</v>
      </c>
      <c r="R132" s="81">
        <v>12</v>
      </c>
      <c r="S132" s="74">
        <v>22</v>
      </c>
      <c r="T132" s="74">
        <v>26</v>
      </c>
      <c r="U132" s="82">
        <v>220</v>
      </c>
      <c r="V132" s="82">
        <v>8150</v>
      </c>
      <c r="XCC132" s="28"/>
      <c r="XCD132" s="28"/>
      <c r="XCE132" s="28"/>
      <c r="XCF132" s="28"/>
      <c r="XCG132" s="28"/>
      <c r="XCH132" s="28"/>
      <c r="XCI132" s="28"/>
      <c r="XCJ132" s="28"/>
      <c r="XCK132" s="28"/>
      <c r="XCL132" s="28"/>
      <c r="XCM132" s="28"/>
      <c r="XCN132" s="28"/>
      <c r="XCO132" s="28"/>
      <c r="XCP132" s="28"/>
      <c r="XCQ132" s="28"/>
      <c r="XCR132" s="28"/>
      <c r="XCS132" s="28"/>
      <c r="XCT132" s="28"/>
      <c r="XCU132" s="28"/>
      <c r="XCV132" s="28"/>
    </row>
    <row r="133" customHeight="1" spans="1:22">
      <c r="A133" s="43">
        <v>131</v>
      </c>
      <c r="B133" s="86">
        <v>113298</v>
      </c>
      <c r="C133" s="73" t="s">
        <v>339</v>
      </c>
      <c r="D133" s="72" t="s">
        <v>1103</v>
      </c>
      <c r="E133" s="74">
        <v>106</v>
      </c>
      <c r="F133" s="74">
        <v>127</v>
      </c>
      <c r="G133" s="56">
        <v>41</v>
      </c>
      <c r="H133" s="56">
        <v>49</v>
      </c>
      <c r="I133" s="56">
        <v>57</v>
      </c>
      <c r="J133" s="56">
        <v>68</v>
      </c>
      <c r="K133" s="56">
        <v>20</v>
      </c>
      <c r="L133" s="56">
        <v>24</v>
      </c>
      <c r="M133" s="56">
        <v>21</v>
      </c>
      <c r="N133" s="56">
        <v>25</v>
      </c>
      <c r="O133" s="74">
        <v>38</v>
      </c>
      <c r="P133" s="56">
        <v>46</v>
      </c>
      <c r="Q133" s="81">
        <v>10</v>
      </c>
      <c r="R133" s="81">
        <v>12</v>
      </c>
      <c r="S133" s="74">
        <v>24</v>
      </c>
      <c r="T133" s="74">
        <v>28</v>
      </c>
      <c r="U133" s="82">
        <v>220</v>
      </c>
      <c r="V133" s="82">
        <v>7980</v>
      </c>
    </row>
    <row r="134" customHeight="1" spans="1:22">
      <c r="A134" s="43">
        <v>132</v>
      </c>
      <c r="B134" s="86">
        <v>113025</v>
      </c>
      <c r="C134" s="73" t="s">
        <v>583</v>
      </c>
      <c r="D134" s="72" t="s">
        <v>1103</v>
      </c>
      <c r="E134" s="74">
        <v>74</v>
      </c>
      <c r="F134" s="74">
        <v>89</v>
      </c>
      <c r="G134" s="56">
        <v>57</v>
      </c>
      <c r="H134" s="56">
        <v>68</v>
      </c>
      <c r="I134" s="56">
        <v>84</v>
      </c>
      <c r="J134" s="56">
        <v>101</v>
      </c>
      <c r="K134" s="56">
        <v>20</v>
      </c>
      <c r="L134" s="56">
        <v>24</v>
      </c>
      <c r="M134" s="56">
        <v>21</v>
      </c>
      <c r="N134" s="56">
        <v>25</v>
      </c>
      <c r="O134" s="74">
        <v>38</v>
      </c>
      <c r="P134" s="56">
        <v>46</v>
      </c>
      <c r="Q134" s="81">
        <v>6</v>
      </c>
      <c r="R134" s="81">
        <v>7</v>
      </c>
      <c r="S134" s="74">
        <v>16</v>
      </c>
      <c r="T134" s="74">
        <v>20</v>
      </c>
      <c r="U134" s="82">
        <v>220</v>
      </c>
      <c r="V134" s="82">
        <v>5000</v>
      </c>
    </row>
    <row r="135" customHeight="1" spans="1:22">
      <c r="A135" s="43">
        <v>133</v>
      </c>
      <c r="B135" s="72">
        <v>113833</v>
      </c>
      <c r="C135" s="72" t="s">
        <v>1106</v>
      </c>
      <c r="D135" s="72" t="s">
        <v>1103</v>
      </c>
      <c r="E135" s="74">
        <v>74</v>
      </c>
      <c r="F135" s="74">
        <v>89</v>
      </c>
      <c r="G135" s="56">
        <v>34</v>
      </c>
      <c r="H135" s="56">
        <v>41</v>
      </c>
      <c r="I135" s="56">
        <v>56</v>
      </c>
      <c r="J135" s="56">
        <v>67</v>
      </c>
      <c r="K135" s="56">
        <v>16</v>
      </c>
      <c r="L135" s="56">
        <v>19</v>
      </c>
      <c r="M135" s="56">
        <v>11</v>
      </c>
      <c r="N135" s="56">
        <v>13</v>
      </c>
      <c r="O135" s="74">
        <v>38</v>
      </c>
      <c r="P135" s="56">
        <v>46</v>
      </c>
      <c r="Q135" s="81">
        <v>6</v>
      </c>
      <c r="R135" s="81">
        <v>7</v>
      </c>
      <c r="S135" s="74">
        <v>16</v>
      </c>
      <c r="T135" s="74">
        <v>20</v>
      </c>
      <c r="U135" s="82">
        <v>220</v>
      </c>
      <c r="V135" s="82">
        <v>5000</v>
      </c>
    </row>
    <row r="136" customHeight="1" spans="1:22">
      <c r="A136" s="43">
        <v>134</v>
      </c>
      <c r="B136" s="83">
        <v>116773</v>
      </c>
      <c r="C136" s="84" t="s">
        <v>572</v>
      </c>
      <c r="D136" s="84" t="s">
        <v>1103</v>
      </c>
      <c r="E136" s="74">
        <v>61</v>
      </c>
      <c r="F136" s="74">
        <v>76</v>
      </c>
      <c r="G136" s="56">
        <v>38</v>
      </c>
      <c r="H136" s="56">
        <v>46</v>
      </c>
      <c r="I136" s="56">
        <v>43</v>
      </c>
      <c r="J136" s="56">
        <v>53</v>
      </c>
      <c r="K136" s="56">
        <v>12</v>
      </c>
      <c r="L136" s="56">
        <v>15</v>
      </c>
      <c r="M136" s="56">
        <v>10</v>
      </c>
      <c r="N136" s="56">
        <v>12</v>
      </c>
      <c r="O136" s="74">
        <v>29</v>
      </c>
      <c r="P136" s="56">
        <v>35</v>
      </c>
      <c r="Q136" s="81">
        <v>5</v>
      </c>
      <c r="R136" s="81">
        <v>7</v>
      </c>
      <c r="S136" s="74">
        <v>12</v>
      </c>
      <c r="T136" s="74">
        <v>16</v>
      </c>
      <c r="U136" s="82">
        <v>120</v>
      </c>
      <c r="V136" s="82">
        <v>5000</v>
      </c>
    </row>
    <row r="137" customHeight="1" spans="1:22">
      <c r="A137" s="43">
        <v>135</v>
      </c>
      <c r="B137" s="83">
        <v>117491</v>
      </c>
      <c r="C137" s="84" t="s">
        <v>646</v>
      </c>
      <c r="D137" s="84" t="s">
        <v>1103</v>
      </c>
      <c r="E137" s="74">
        <v>61</v>
      </c>
      <c r="F137" s="74">
        <v>76</v>
      </c>
      <c r="G137" s="56">
        <v>38</v>
      </c>
      <c r="H137" s="56">
        <v>46</v>
      </c>
      <c r="I137" s="56">
        <v>43</v>
      </c>
      <c r="J137" s="56">
        <v>53</v>
      </c>
      <c r="K137" s="56">
        <v>12</v>
      </c>
      <c r="L137" s="56">
        <v>15</v>
      </c>
      <c r="M137" s="56">
        <v>10</v>
      </c>
      <c r="N137" s="56">
        <v>12</v>
      </c>
      <c r="O137" s="74">
        <v>29</v>
      </c>
      <c r="P137" s="56">
        <v>35</v>
      </c>
      <c r="Q137" s="81">
        <v>5</v>
      </c>
      <c r="R137" s="81">
        <v>7</v>
      </c>
      <c r="S137" s="74">
        <v>12</v>
      </c>
      <c r="T137" s="74">
        <v>16</v>
      </c>
      <c r="U137" s="82">
        <v>130</v>
      </c>
      <c r="V137" s="82">
        <v>4000</v>
      </c>
    </row>
    <row r="138" customHeight="1" spans="1:22">
      <c r="A138" s="56"/>
      <c r="B138" s="56"/>
      <c r="C138" s="56" t="s">
        <v>181</v>
      </c>
      <c r="D138" s="56"/>
      <c r="E138" s="56">
        <f>SUM(E3:E137)</f>
        <v>18600</v>
      </c>
      <c r="F138" s="56">
        <f t="shared" ref="F138:V138" si="0">SUM(F3:F137)</f>
        <v>22330</v>
      </c>
      <c r="G138" s="56">
        <f t="shared" si="0"/>
        <v>14722</v>
      </c>
      <c r="H138" s="56">
        <f t="shared" si="0"/>
        <v>17661</v>
      </c>
      <c r="I138" s="56">
        <f t="shared" si="0"/>
        <v>21160</v>
      </c>
      <c r="J138" s="56">
        <f t="shared" si="0"/>
        <v>25300</v>
      </c>
      <c r="K138" s="56">
        <f t="shared" si="0"/>
        <v>5322</v>
      </c>
      <c r="L138" s="56">
        <f t="shared" si="0"/>
        <v>6390</v>
      </c>
      <c r="M138" s="56">
        <f t="shared" si="0"/>
        <v>5235</v>
      </c>
      <c r="N138" s="56">
        <f t="shared" si="0"/>
        <v>6253</v>
      </c>
      <c r="O138" s="56">
        <f t="shared" si="0"/>
        <v>6014</v>
      </c>
      <c r="P138" s="56">
        <f t="shared" si="0"/>
        <v>7234</v>
      </c>
      <c r="Q138" s="56">
        <f t="shared" si="0"/>
        <v>1979</v>
      </c>
      <c r="R138" s="56">
        <f t="shared" si="0"/>
        <v>2361</v>
      </c>
      <c r="S138" s="56">
        <f t="shared" si="0"/>
        <v>4436</v>
      </c>
      <c r="T138" s="56">
        <f t="shared" si="0"/>
        <v>5214</v>
      </c>
      <c r="U138" s="56">
        <f t="shared" si="0"/>
        <v>50264</v>
      </c>
      <c r="V138" s="56">
        <f t="shared" si="0"/>
        <v>2000390</v>
      </c>
    </row>
  </sheetData>
  <sortState ref="A1:U136">
    <sortCondition ref="D1"/>
  </sortState>
  <mergeCells count="9">
    <mergeCell ref="A1:D1"/>
    <mergeCell ref="E1:F1"/>
    <mergeCell ref="G1:H1"/>
    <mergeCell ref="I1:J1"/>
    <mergeCell ref="K1:L1"/>
    <mergeCell ref="M1:N1"/>
    <mergeCell ref="O1:P1"/>
    <mergeCell ref="Q1:R1"/>
    <mergeCell ref="S1:T1"/>
  </mergeCells>
  <conditionalFormatting sqref="B2">
    <cfRule type="duplicateValues" dxfId="1" priority="1"/>
  </conditionalFormatting>
  <conditionalFormatting sqref="B4">
    <cfRule type="duplicateValues" dxfId="1" priority="3"/>
  </conditionalFormatting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P60"/>
  <sheetViews>
    <sheetView workbookViewId="0">
      <pane xSplit="6" ySplit="2" topLeftCell="I3" activePane="bottomRight" state="frozen"/>
      <selection/>
      <selection pane="topRight"/>
      <selection pane="bottomLeft"/>
      <selection pane="bottomRight" activeCell="H6" sqref="H6"/>
    </sheetView>
  </sheetViews>
  <sheetFormatPr defaultColWidth="9" defaultRowHeight="28" customHeight="1"/>
  <cols>
    <col min="1" max="1" width="3.875" style="2" customWidth="1"/>
    <col min="2" max="3" width="9" style="2"/>
    <col min="4" max="4" width="3.75" style="2" hidden="1" customWidth="1"/>
    <col min="5" max="5" width="9" style="2" hidden="1" customWidth="1"/>
    <col min="6" max="6" width="18.625" style="2" customWidth="1"/>
    <col min="7" max="7" width="20.25" style="2" customWidth="1"/>
    <col min="8" max="8" width="30.375" style="2" customWidth="1"/>
    <col min="9" max="9" width="28.125" style="2" customWidth="1"/>
    <col min="10" max="10" width="15.25" style="2" customWidth="1"/>
    <col min="11" max="11" width="12.75" style="2" customWidth="1"/>
    <col min="12" max="12" width="14.25" style="2" customWidth="1"/>
    <col min="13" max="15" width="13.625" style="2" customWidth="1"/>
    <col min="16" max="16334" width="16.625" style="2"/>
    <col min="16335" max="16347" width="9" style="2"/>
    <col min="16348" max="16361" width="9" style="29"/>
    <col min="16362" max="16370" width="9" style="30"/>
  </cols>
  <sheetData>
    <row r="1" customHeight="1" spans="1:15">
      <c r="A1" s="31" t="s">
        <v>993</v>
      </c>
      <c r="B1" s="32"/>
      <c r="C1" s="32"/>
      <c r="D1" s="32"/>
      <c r="E1" s="32"/>
      <c r="F1" s="32"/>
      <c r="G1" s="32"/>
      <c r="H1" s="32"/>
      <c r="I1" s="50"/>
      <c r="J1" s="51"/>
      <c r="K1" s="52" t="s">
        <v>1107</v>
      </c>
      <c r="L1" s="52"/>
      <c r="M1" s="52" t="s">
        <v>995</v>
      </c>
      <c r="N1" s="52"/>
      <c r="O1" s="52"/>
    </row>
    <row r="2" s="1" customFormat="1" ht="42" customHeight="1" spans="1:16361">
      <c r="A2" s="33" t="s">
        <v>1</v>
      </c>
      <c r="B2" s="33" t="s">
        <v>1</v>
      </c>
      <c r="C2" s="33" t="s">
        <v>2</v>
      </c>
      <c r="D2" s="33"/>
      <c r="E2" s="33"/>
      <c r="F2" s="33" t="s">
        <v>3</v>
      </c>
      <c r="G2" s="33" t="s">
        <v>4</v>
      </c>
      <c r="H2" s="33" t="s">
        <v>5</v>
      </c>
      <c r="I2" s="33" t="s">
        <v>998</v>
      </c>
      <c r="J2" s="53" t="s">
        <v>14</v>
      </c>
      <c r="K2" s="52" t="s">
        <v>1108</v>
      </c>
      <c r="L2" s="52" t="s">
        <v>1109</v>
      </c>
      <c r="M2" s="52" t="s">
        <v>999</v>
      </c>
      <c r="N2" s="52" t="s">
        <v>221</v>
      </c>
      <c r="O2" s="52" t="s">
        <v>216</v>
      </c>
      <c r="XDT2" s="26"/>
      <c r="XDU2" s="26"/>
      <c r="XDV2" s="26"/>
      <c r="XDW2" s="26"/>
      <c r="XDX2" s="26"/>
      <c r="XDY2" s="26"/>
      <c r="XDZ2" s="26"/>
      <c r="XEA2" s="26"/>
      <c r="XEB2" s="26"/>
      <c r="XEC2" s="26"/>
      <c r="XED2" s="26"/>
      <c r="XEE2" s="26"/>
      <c r="XEF2" s="26"/>
      <c r="XEG2" s="26"/>
    </row>
    <row r="3" s="2" customFormat="1" ht="25" customHeight="1" spans="1:15">
      <c r="A3" s="5">
        <v>1</v>
      </c>
      <c r="B3" s="5" t="s">
        <v>20</v>
      </c>
      <c r="C3" s="6">
        <v>110795</v>
      </c>
      <c r="D3" s="34" t="s">
        <v>21</v>
      </c>
      <c r="E3" s="34" t="str">
        <f t="shared" ref="E3:E36" si="0">C3&amp;D3</f>
        <v>110795,</v>
      </c>
      <c r="F3" s="19" t="s">
        <v>22</v>
      </c>
      <c r="G3" s="35" t="s">
        <v>23</v>
      </c>
      <c r="H3" s="19" t="s">
        <v>24</v>
      </c>
      <c r="I3" s="22" t="s">
        <v>1000</v>
      </c>
      <c r="J3" s="22" t="s">
        <v>25</v>
      </c>
      <c r="K3" s="11"/>
      <c r="L3" s="11"/>
      <c r="M3" s="54">
        <v>0.04</v>
      </c>
      <c r="N3" s="54">
        <v>0.05</v>
      </c>
      <c r="O3" s="54">
        <v>0.06</v>
      </c>
    </row>
    <row r="4" s="2" customFormat="1" ht="25" customHeight="1" spans="1:15">
      <c r="A4" s="5"/>
      <c r="B4" s="5"/>
      <c r="C4" s="36">
        <v>40935</v>
      </c>
      <c r="D4" s="34" t="s">
        <v>21</v>
      </c>
      <c r="E4" s="34" t="str">
        <f t="shared" si="0"/>
        <v>40935,</v>
      </c>
      <c r="F4" s="19" t="s">
        <v>30</v>
      </c>
      <c r="G4" s="35" t="s">
        <v>31</v>
      </c>
      <c r="H4" s="19" t="s">
        <v>32</v>
      </c>
      <c r="I4" s="22" t="s">
        <v>1003</v>
      </c>
      <c r="J4" s="22" t="s">
        <v>40</v>
      </c>
      <c r="K4" s="11"/>
      <c r="L4" s="11"/>
      <c r="M4" s="11"/>
      <c r="N4" s="11"/>
      <c r="O4" s="11"/>
    </row>
    <row r="5" s="2" customFormat="1" ht="25" customHeight="1" spans="1:15">
      <c r="A5" s="5"/>
      <c r="B5" s="5"/>
      <c r="C5" s="5">
        <v>202044</v>
      </c>
      <c r="D5" s="34" t="s">
        <v>21</v>
      </c>
      <c r="E5" s="34" t="str">
        <f t="shared" si="0"/>
        <v>202044,</v>
      </c>
      <c r="F5" s="5" t="s">
        <v>30</v>
      </c>
      <c r="G5" s="5" t="s">
        <v>38</v>
      </c>
      <c r="H5" s="5" t="s">
        <v>35</v>
      </c>
      <c r="I5" s="22"/>
      <c r="J5" s="22" t="s">
        <v>40</v>
      </c>
      <c r="K5" s="11"/>
      <c r="L5" s="11"/>
      <c r="M5" s="11"/>
      <c r="N5" s="11"/>
      <c r="O5" s="11"/>
    </row>
    <row r="6" s="2" customFormat="1" ht="25" customHeight="1" spans="1:15">
      <c r="A6" s="5"/>
      <c r="B6" s="5"/>
      <c r="C6" s="11">
        <v>139379</v>
      </c>
      <c r="D6" s="34" t="s">
        <v>21</v>
      </c>
      <c r="E6" s="34" t="str">
        <f t="shared" si="0"/>
        <v>139379,</v>
      </c>
      <c r="F6" s="5" t="s">
        <v>49</v>
      </c>
      <c r="G6" s="5" t="s">
        <v>50</v>
      </c>
      <c r="H6" s="5" t="s">
        <v>51</v>
      </c>
      <c r="I6" s="22" t="s">
        <v>1005</v>
      </c>
      <c r="J6" s="22" t="s">
        <v>45</v>
      </c>
      <c r="K6" s="11"/>
      <c r="L6" s="11"/>
      <c r="M6" s="11"/>
      <c r="N6" s="11"/>
      <c r="O6" s="11"/>
    </row>
    <row r="7" s="2" customFormat="1" ht="25" customHeight="1" spans="1:15">
      <c r="A7" s="5">
        <v>2</v>
      </c>
      <c r="B7" s="5" t="s">
        <v>55</v>
      </c>
      <c r="C7" s="5">
        <v>161198</v>
      </c>
      <c r="D7" s="34" t="s">
        <v>21</v>
      </c>
      <c r="E7" s="34" t="str">
        <f t="shared" si="0"/>
        <v>161198,</v>
      </c>
      <c r="F7" s="5" t="s">
        <v>56</v>
      </c>
      <c r="G7" s="5" t="s">
        <v>57</v>
      </c>
      <c r="H7" s="5" t="s">
        <v>58</v>
      </c>
      <c r="I7" s="22" t="s">
        <v>1006</v>
      </c>
      <c r="J7" s="22" t="s">
        <v>60</v>
      </c>
      <c r="K7" s="44"/>
      <c r="L7" s="44"/>
      <c r="M7" s="55">
        <v>0.05</v>
      </c>
      <c r="N7" s="55">
        <v>0.06</v>
      </c>
      <c r="O7" s="55">
        <v>0.07</v>
      </c>
    </row>
    <row r="8" s="2" customFormat="1" ht="25" customHeight="1" spans="1:15">
      <c r="A8" s="5"/>
      <c r="B8" s="5"/>
      <c r="C8" s="5">
        <v>144423</v>
      </c>
      <c r="D8" s="34" t="s">
        <v>21</v>
      </c>
      <c r="E8" s="34" t="str">
        <f t="shared" si="0"/>
        <v>144423,</v>
      </c>
      <c r="F8" s="5" t="s">
        <v>61</v>
      </c>
      <c r="G8" s="5" t="s">
        <v>62</v>
      </c>
      <c r="H8" s="5" t="s">
        <v>58</v>
      </c>
      <c r="I8" s="22" t="s">
        <v>1007</v>
      </c>
      <c r="J8" s="22" t="s">
        <v>64</v>
      </c>
      <c r="K8" s="44"/>
      <c r="L8" s="44"/>
      <c r="M8" s="44"/>
      <c r="N8" s="44"/>
      <c r="O8" s="44"/>
    </row>
    <row r="9" s="2" customFormat="1" ht="25" customHeight="1" spans="1:15">
      <c r="A9" s="5"/>
      <c r="B9" s="5"/>
      <c r="C9" s="37">
        <v>111105</v>
      </c>
      <c r="D9" s="10" t="s">
        <v>21</v>
      </c>
      <c r="E9" s="10" t="str">
        <f t="shared" si="0"/>
        <v>111105,</v>
      </c>
      <c r="F9" s="38" t="s">
        <v>72</v>
      </c>
      <c r="G9" s="37" t="s">
        <v>73</v>
      </c>
      <c r="H9" s="39" t="s">
        <v>74</v>
      </c>
      <c r="I9" s="22" t="s">
        <v>1010</v>
      </c>
      <c r="J9" s="22" t="s">
        <v>52</v>
      </c>
      <c r="K9" s="44"/>
      <c r="L9" s="44"/>
      <c r="M9" s="44"/>
      <c r="N9" s="44"/>
      <c r="O9" s="44"/>
    </row>
    <row r="10" s="28" customFormat="1" ht="25" customHeight="1" spans="1:16356">
      <c r="A10" s="10"/>
      <c r="B10" s="10"/>
      <c r="C10" s="37">
        <v>170191</v>
      </c>
      <c r="D10" s="10" t="s">
        <v>21</v>
      </c>
      <c r="E10" s="10" t="str">
        <f t="shared" si="0"/>
        <v>170191,</v>
      </c>
      <c r="F10" s="39" t="s">
        <v>65</v>
      </c>
      <c r="G10" s="40" t="s">
        <v>66</v>
      </c>
      <c r="H10" s="39" t="s">
        <v>67</v>
      </c>
      <c r="I10" s="22" t="s">
        <v>1012</v>
      </c>
      <c r="J10" s="22" t="s">
        <v>52</v>
      </c>
      <c r="K10" s="44"/>
      <c r="L10" s="44"/>
      <c r="M10" s="44"/>
      <c r="N10" s="44"/>
      <c r="O10" s="44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</row>
    <row r="11" s="2" customFormat="1" ht="25" customHeight="1" spans="1:15">
      <c r="A11" s="10"/>
      <c r="B11" s="10"/>
      <c r="C11" s="37">
        <v>161243</v>
      </c>
      <c r="D11" s="10" t="s">
        <v>21</v>
      </c>
      <c r="E11" s="10" t="str">
        <f t="shared" si="0"/>
        <v>161243,</v>
      </c>
      <c r="F11" s="39" t="s">
        <v>68</v>
      </c>
      <c r="G11" s="40" t="s">
        <v>69</v>
      </c>
      <c r="H11" s="39" t="s">
        <v>70</v>
      </c>
      <c r="I11" s="22" t="s">
        <v>1015</v>
      </c>
      <c r="J11" s="22" t="s">
        <v>52</v>
      </c>
      <c r="K11" s="44"/>
      <c r="L11" s="44"/>
      <c r="M11" s="44"/>
      <c r="N11" s="44"/>
      <c r="O11" s="44"/>
    </row>
    <row r="12" s="2" customFormat="1" ht="25" customHeight="1" spans="1:15">
      <c r="A12" s="5"/>
      <c r="B12" s="5"/>
      <c r="C12" s="11">
        <v>58522</v>
      </c>
      <c r="D12" s="34" t="s">
        <v>21</v>
      </c>
      <c r="E12" s="34" t="str">
        <f t="shared" si="0"/>
        <v>58522,</v>
      </c>
      <c r="F12" s="5" t="s">
        <v>75</v>
      </c>
      <c r="G12" s="5" t="s">
        <v>76</v>
      </c>
      <c r="H12" s="5" t="s">
        <v>77</v>
      </c>
      <c r="I12" s="22" t="s">
        <v>1017</v>
      </c>
      <c r="J12" s="22" t="s">
        <v>79</v>
      </c>
      <c r="K12" s="44"/>
      <c r="L12" s="44"/>
      <c r="M12" s="44"/>
      <c r="N12" s="44"/>
      <c r="O12" s="44"/>
    </row>
    <row r="13" s="2" customFormat="1" ht="25" customHeight="1" spans="1:15">
      <c r="A13" s="11">
        <v>3</v>
      </c>
      <c r="B13" s="5" t="s">
        <v>80</v>
      </c>
      <c r="C13" s="41">
        <v>41368</v>
      </c>
      <c r="D13" s="17" t="s">
        <v>21</v>
      </c>
      <c r="E13" s="17" t="str">
        <f t="shared" si="0"/>
        <v>41368,</v>
      </c>
      <c r="F13" s="17" t="s">
        <v>81</v>
      </c>
      <c r="G13" s="17" t="s">
        <v>82</v>
      </c>
      <c r="H13" s="17" t="s">
        <v>83</v>
      </c>
      <c r="I13" s="22" t="s">
        <v>1023</v>
      </c>
      <c r="J13" s="22" t="s">
        <v>52</v>
      </c>
      <c r="K13" s="44"/>
      <c r="L13" s="44"/>
      <c r="M13" s="55">
        <v>0.04</v>
      </c>
      <c r="N13" s="55">
        <v>0.05</v>
      </c>
      <c r="O13" s="55">
        <v>0.06</v>
      </c>
    </row>
    <row r="14" s="2" customFormat="1" ht="25" customHeight="1" spans="1:15">
      <c r="A14" s="11"/>
      <c r="B14" s="5"/>
      <c r="C14" s="6">
        <v>201264</v>
      </c>
      <c r="D14" s="34" t="s">
        <v>21</v>
      </c>
      <c r="E14" s="34" t="str">
        <f t="shared" si="0"/>
        <v>201264,</v>
      </c>
      <c r="F14" s="19" t="s">
        <v>87</v>
      </c>
      <c r="G14" s="35" t="s">
        <v>88</v>
      </c>
      <c r="H14" s="19" t="s">
        <v>89</v>
      </c>
      <c r="I14" s="22" t="s">
        <v>1024</v>
      </c>
      <c r="J14" s="22" t="s">
        <v>1025</v>
      </c>
      <c r="K14" s="44"/>
      <c r="L14" s="44"/>
      <c r="M14" s="44"/>
      <c r="N14" s="44"/>
      <c r="O14" s="44"/>
    </row>
    <row r="15" s="2" customFormat="1" ht="25" customHeight="1" spans="1:15">
      <c r="A15" s="11"/>
      <c r="B15" s="5"/>
      <c r="C15" s="6">
        <v>201495</v>
      </c>
      <c r="D15" s="34" t="s">
        <v>21</v>
      </c>
      <c r="E15" s="34" t="str">
        <f t="shared" si="0"/>
        <v>201495,</v>
      </c>
      <c r="F15" s="19" t="s">
        <v>94</v>
      </c>
      <c r="G15" s="35" t="s">
        <v>95</v>
      </c>
      <c r="H15" s="19" t="s">
        <v>89</v>
      </c>
      <c r="I15" s="22" t="s">
        <v>1026</v>
      </c>
      <c r="J15" s="22" t="s">
        <v>91</v>
      </c>
      <c r="K15" s="44"/>
      <c r="L15" s="44"/>
      <c r="M15" s="44"/>
      <c r="N15" s="44"/>
      <c r="O15" s="44"/>
    </row>
    <row r="16" s="2" customFormat="1" ht="25" customHeight="1" spans="1:15">
      <c r="A16" s="11"/>
      <c r="B16" s="5"/>
      <c r="C16" s="11">
        <v>174232</v>
      </c>
      <c r="D16" s="34" t="s">
        <v>21</v>
      </c>
      <c r="E16" s="34" t="str">
        <f t="shared" si="0"/>
        <v>174232,</v>
      </c>
      <c r="F16" s="5" t="s">
        <v>96</v>
      </c>
      <c r="G16" s="5" t="s">
        <v>97</v>
      </c>
      <c r="H16" s="5" t="s">
        <v>98</v>
      </c>
      <c r="I16" s="22" t="s">
        <v>1027</v>
      </c>
      <c r="J16" s="22" t="s">
        <v>1028</v>
      </c>
      <c r="K16" s="44"/>
      <c r="L16" s="44"/>
      <c r="M16" s="44"/>
      <c r="N16" s="44"/>
      <c r="O16" s="44"/>
    </row>
    <row r="17" s="2" customFormat="1" ht="25" customHeight="1" spans="1:15">
      <c r="A17" s="11"/>
      <c r="B17" s="5"/>
      <c r="C17" s="42">
        <v>191655</v>
      </c>
      <c r="D17" s="34" t="s">
        <v>21</v>
      </c>
      <c r="E17" s="34" t="str">
        <f t="shared" si="0"/>
        <v>191655,</v>
      </c>
      <c r="F17" s="43" t="s">
        <v>96</v>
      </c>
      <c r="G17" s="43" t="s">
        <v>101</v>
      </c>
      <c r="H17" s="43" t="s">
        <v>98</v>
      </c>
      <c r="I17" s="22"/>
      <c r="J17" s="22" t="s">
        <v>1031</v>
      </c>
      <c r="K17" s="44"/>
      <c r="L17" s="44"/>
      <c r="M17" s="44"/>
      <c r="N17" s="44"/>
      <c r="O17" s="44"/>
    </row>
    <row r="18" s="2" customFormat="1" ht="25" customHeight="1" spans="1:15">
      <c r="A18" s="11"/>
      <c r="B18" s="5"/>
      <c r="C18" s="11">
        <v>181356</v>
      </c>
      <c r="D18" s="34" t="s">
        <v>21</v>
      </c>
      <c r="E18" s="34" t="str">
        <f t="shared" si="0"/>
        <v>181356,</v>
      </c>
      <c r="F18" s="5" t="s">
        <v>103</v>
      </c>
      <c r="G18" s="5" t="s">
        <v>104</v>
      </c>
      <c r="H18" s="5" t="s">
        <v>105</v>
      </c>
      <c r="I18" s="22" t="s">
        <v>1032</v>
      </c>
      <c r="J18" s="22" t="s">
        <v>1033</v>
      </c>
      <c r="K18" s="44"/>
      <c r="L18" s="44"/>
      <c r="M18" s="44"/>
      <c r="N18" s="44"/>
      <c r="O18" s="44"/>
    </row>
    <row r="19" s="2" customFormat="1" ht="25" customHeight="1" spans="1:15">
      <c r="A19" s="11"/>
      <c r="B19" s="5"/>
      <c r="C19" s="11">
        <v>67665</v>
      </c>
      <c r="D19" s="34" t="s">
        <v>21</v>
      </c>
      <c r="E19" s="34" t="str">
        <f t="shared" si="0"/>
        <v>67665,</v>
      </c>
      <c r="F19" s="5" t="s">
        <v>108</v>
      </c>
      <c r="G19" s="5" t="s">
        <v>109</v>
      </c>
      <c r="H19" s="5" t="s">
        <v>110</v>
      </c>
      <c r="I19" s="22" t="s">
        <v>1034</v>
      </c>
      <c r="J19" s="22" t="s">
        <v>1035</v>
      </c>
      <c r="K19" s="44"/>
      <c r="L19" s="44"/>
      <c r="M19" s="44"/>
      <c r="N19" s="44"/>
      <c r="O19" s="44"/>
    </row>
    <row r="20" s="2" customFormat="1" ht="25" customHeight="1" spans="1:15">
      <c r="A20" s="11"/>
      <c r="B20" s="5"/>
      <c r="C20" s="11">
        <v>184102</v>
      </c>
      <c r="D20" s="34" t="s">
        <v>21</v>
      </c>
      <c r="E20" s="34" t="str">
        <f t="shared" si="0"/>
        <v>184102,</v>
      </c>
      <c r="F20" s="5" t="s">
        <v>108</v>
      </c>
      <c r="G20" s="5" t="s">
        <v>114</v>
      </c>
      <c r="H20" s="5" t="s">
        <v>110</v>
      </c>
      <c r="I20" s="22"/>
      <c r="J20" s="22" t="s">
        <v>1035</v>
      </c>
      <c r="K20" s="44"/>
      <c r="L20" s="44"/>
      <c r="M20" s="44"/>
      <c r="N20" s="44"/>
      <c r="O20" s="44"/>
    </row>
    <row r="21" s="2" customFormat="1" ht="25" customHeight="1" spans="1:15">
      <c r="A21" s="44"/>
      <c r="B21" s="34"/>
      <c r="C21" s="44">
        <v>169668</v>
      </c>
      <c r="D21" s="34" t="s">
        <v>21</v>
      </c>
      <c r="E21" s="34" t="str">
        <f t="shared" si="0"/>
        <v>169668,</v>
      </c>
      <c r="F21" s="34" t="s">
        <v>115</v>
      </c>
      <c r="G21" s="34" t="s">
        <v>116</v>
      </c>
      <c r="H21" s="34" t="s">
        <v>117</v>
      </c>
      <c r="I21" s="22" t="s">
        <v>1036</v>
      </c>
      <c r="J21" s="22" t="s">
        <v>119</v>
      </c>
      <c r="K21" s="44"/>
      <c r="L21" s="44"/>
      <c r="M21" s="44"/>
      <c r="N21" s="44"/>
      <c r="O21" s="44"/>
    </row>
    <row r="22" s="2" customFormat="1" ht="25" customHeight="1" spans="1:16356">
      <c r="A22" s="11"/>
      <c r="B22" s="5"/>
      <c r="C22" s="5">
        <v>183439</v>
      </c>
      <c r="D22" s="34" t="s">
        <v>21</v>
      </c>
      <c r="E22" s="34" t="str">
        <f t="shared" si="0"/>
        <v>183439,</v>
      </c>
      <c r="F22" s="5" t="s">
        <v>120</v>
      </c>
      <c r="G22" s="5" t="s">
        <v>121</v>
      </c>
      <c r="H22" s="5" t="s">
        <v>122</v>
      </c>
      <c r="I22" s="22" t="s">
        <v>1037</v>
      </c>
      <c r="J22" s="22" t="s">
        <v>79</v>
      </c>
      <c r="K22" s="44"/>
      <c r="L22" s="44"/>
      <c r="M22" s="44"/>
      <c r="N22" s="44"/>
      <c r="O22" s="44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  <c r="XEA22" s="29"/>
      <c r="XEB22" s="29"/>
    </row>
    <row r="23" s="2" customFormat="1" ht="25" customHeight="1" spans="1:16356">
      <c r="A23" s="5">
        <v>4</v>
      </c>
      <c r="B23" s="5" t="s">
        <v>123</v>
      </c>
      <c r="C23" s="5">
        <v>84174</v>
      </c>
      <c r="D23" s="34" t="s">
        <v>21</v>
      </c>
      <c r="E23" s="34" t="str">
        <f t="shared" si="0"/>
        <v>84174,</v>
      </c>
      <c r="F23" s="5" t="s">
        <v>124</v>
      </c>
      <c r="G23" s="5" t="s">
        <v>125</v>
      </c>
      <c r="H23" s="5" t="s">
        <v>51</v>
      </c>
      <c r="I23" s="22" t="s">
        <v>1038</v>
      </c>
      <c r="J23" s="22" t="s">
        <v>126</v>
      </c>
      <c r="K23" s="56"/>
      <c r="L23" s="56"/>
      <c r="M23" s="55">
        <v>0.05</v>
      </c>
      <c r="N23" s="55">
        <v>0.06</v>
      </c>
      <c r="O23" s="55">
        <v>0.08</v>
      </c>
      <c r="XDN23" s="29"/>
      <c r="XDO23" s="29"/>
      <c r="XDP23" s="29"/>
      <c r="XDQ23" s="29"/>
      <c r="XDR23" s="29"/>
      <c r="XDS23" s="29"/>
      <c r="XDT23" s="29"/>
      <c r="XDU23" s="29"/>
      <c r="XDV23" s="29"/>
      <c r="XDW23" s="29"/>
      <c r="XDX23" s="29"/>
      <c r="XDY23" s="29"/>
      <c r="XDZ23" s="29"/>
      <c r="XEA23" s="29"/>
      <c r="XEB23" s="29"/>
    </row>
    <row r="24" s="28" customFormat="1" ht="25" customHeight="1" spans="1:16356">
      <c r="A24" s="11">
        <v>5</v>
      </c>
      <c r="B24" s="11" t="s">
        <v>127</v>
      </c>
      <c r="C24" s="11">
        <v>201173</v>
      </c>
      <c r="D24" s="34" t="s">
        <v>21</v>
      </c>
      <c r="E24" s="34" t="str">
        <f t="shared" si="0"/>
        <v>201173,</v>
      </c>
      <c r="F24" s="5" t="s">
        <v>128</v>
      </c>
      <c r="G24" s="5" t="s">
        <v>129</v>
      </c>
      <c r="H24" s="5" t="s">
        <v>130</v>
      </c>
      <c r="I24" s="22" t="s">
        <v>1039</v>
      </c>
      <c r="J24" s="22" t="s">
        <v>132</v>
      </c>
      <c r="K24" s="56"/>
      <c r="L24" s="56"/>
      <c r="M24" s="55">
        <v>0.05</v>
      </c>
      <c r="N24" s="55">
        <v>0.06</v>
      </c>
      <c r="O24" s="55">
        <v>0.07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</row>
    <row r="25" s="28" customFormat="1" ht="25" customHeight="1" spans="1:16356">
      <c r="A25" s="11">
        <v>6</v>
      </c>
      <c r="B25" s="11" t="s">
        <v>133</v>
      </c>
      <c r="C25" s="11">
        <v>132393</v>
      </c>
      <c r="D25" s="34" t="s">
        <v>21</v>
      </c>
      <c r="E25" s="34" t="str">
        <f t="shared" si="0"/>
        <v>132393,</v>
      </c>
      <c r="F25" s="5" t="s">
        <v>134</v>
      </c>
      <c r="G25" s="5" t="s">
        <v>135</v>
      </c>
      <c r="H25" s="5" t="s">
        <v>136</v>
      </c>
      <c r="I25" s="22" t="s">
        <v>1040</v>
      </c>
      <c r="J25" s="22" t="s">
        <v>137</v>
      </c>
      <c r="K25" s="44"/>
      <c r="L25" s="44"/>
      <c r="M25" s="55">
        <v>0.05</v>
      </c>
      <c r="N25" s="55">
        <v>0.06</v>
      </c>
      <c r="O25" s="55">
        <v>0.08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</row>
    <row r="26" s="28" customFormat="1" ht="25" customHeight="1" spans="1:16356">
      <c r="A26" s="11"/>
      <c r="B26" s="11"/>
      <c r="C26" s="6">
        <v>53857</v>
      </c>
      <c r="D26" s="34" t="s">
        <v>21</v>
      </c>
      <c r="E26" s="34" t="str">
        <f t="shared" si="0"/>
        <v>53857,</v>
      </c>
      <c r="F26" s="19" t="s">
        <v>139</v>
      </c>
      <c r="G26" s="35" t="s">
        <v>140</v>
      </c>
      <c r="H26" s="19" t="s">
        <v>141</v>
      </c>
      <c r="I26" s="22" t="s">
        <v>1041</v>
      </c>
      <c r="J26" s="22" t="s">
        <v>52</v>
      </c>
      <c r="K26" s="44"/>
      <c r="L26" s="44"/>
      <c r="M26" s="44"/>
      <c r="N26" s="44"/>
      <c r="O26" s="44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</row>
    <row r="27" s="28" customFormat="1" ht="25" customHeight="1" spans="1:16356">
      <c r="A27" s="16">
        <v>7</v>
      </c>
      <c r="B27" s="16" t="s">
        <v>142</v>
      </c>
      <c r="C27" s="45">
        <v>187104</v>
      </c>
      <c r="D27" s="17" t="s">
        <v>21</v>
      </c>
      <c r="E27" s="17" t="str">
        <f t="shared" si="0"/>
        <v>187104,</v>
      </c>
      <c r="F27" s="46" t="s">
        <v>143</v>
      </c>
      <c r="G27" s="47" t="s">
        <v>144</v>
      </c>
      <c r="H27" s="46" t="s">
        <v>145</v>
      </c>
      <c r="I27" s="57" t="s">
        <v>1043</v>
      </c>
      <c r="J27" s="22" t="s">
        <v>1044</v>
      </c>
      <c r="K27" s="44"/>
      <c r="L27" s="44"/>
      <c r="M27" s="55">
        <v>0.05</v>
      </c>
      <c r="N27" s="55">
        <v>0.06</v>
      </c>
      <c r="O27" s="55">
        <v>0.07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</row>
    <row r="28" s="28" customFormat="1" ht="25" customHeight="1" spans="1:16356">
      <c r="A28" s="16"/>
      <c r="B28" s="16"/>
      <c r="C28" s="45">
        <v>205097</v>
      </c>
      <c r="D28" s="17" t="s">
        <v>21</v>
      </c>
      <c r="E28" s="17" t="str">
        <f t="shared" si="0"/>
        <v>205097,</v>
      </c>
      <c r="F28" s="46" t="s">
        <v>150</v>
      </c>
      <c r="G28" s="47" t="s">
        <v>151</v>
      </c>
      <c r="H28" s="46" t="s">
        <v>152</v>
      </c>
      <c r="I28" s="58" t="s">
        <v>1046</v>
      </c>
      <c r="J28" s="22" t="s">
        <v>1047</v>
      </c>
      <c r="K28" s="44"/>
      <c r="L28" s="44"/>
      <c r="M28" s="44"/>
      <c r="N28" s="44"/>
      <c r="O28" s="44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</row>
    <row r="29" s="2" customFormat="1" ht="25" customHeight="1" spans="1:15">
      <c r="A29" s="5">
        <v>8</v>
      </c>
      <c r="B29" s="5" t="s">
        <v>155</v>
      </c>
      <c r="C29" s="48">
        <v>94090</v>
      </c>
      <c r="D29" s="17" t="s">
        <v>21</v>
      </c>
      <c r="E29" s="17" t="str">
        <f t="shared" si="0"/>
        <v>94090,</v>
      </c>
      <c r="F29" s="17" t="s">
        <v>156</v>
      </c>
      <c r="G29" s="17" t="s">
        <v>157</v>
      </c>
      <c r="H29" s="17" t="s">
        <v>158</v>
      </c>
      <c r="I29" s="22" t="s">
        <v>1048</v>
      </c>
      <c r="J29" s="22" t="s">
        <v>52</v>
      </c>
      <c r="K29" s="44"/>
      <c r="L29" s="44"/>
      <c r="M29" s="55">
        <v>0.04</v>
      </c>
      <c r="N29" s="55">
        <v>0.05</v>
      </c>
      <c r="O29" s="55">
        <v>0.06</v>
      </c>
    </row>
    <row r="30" s="2" customFormat="1" ht="25" customHeight="1" spans="1:15">
      <c r="A30" s="5"/>
      <c r="B30" s="5"/>
      <c r="C30" s="16">
        <v>192737</v>
      </c>
      <c r="D30" s="17" t="s">
        <v>21</v>
      </c>
      <c r="E30" s="17" t="str">
        <f t="shared" si="0"/>
        <v>192737,</v>
      </c>
      <c r="F30" s="17" t="s">
        <v>161</v>
      </c>
      <c r="G30" s="17" t="s">
        <v>162</v>
      </c>
      <c r="H30" s="17" t="s">
        <v>158</v>
      </c>
      <c r="I30" s="22" t="s">
        <v>1110</v>
      </c>
      <c r="J30" s="22" t="s">
        <v>52</v>
      </c>
      <c r="K30" s="44"/>
      <c r="L30" s="44"/>
      <c r="M30" s="44"/>
      <c r="N30" s="44"/>
      <c r="O30" s="44"/>
    </row>
    <row r="31" s="2" customFormat="1" ht="42" customHeight="1" spans="1:16356">
      <c r="A31" s="5"/>
      <c r="B31" s="5"/>
      <c r="C31" s="45">
        <v>195888</v>
      </c>
      <c r="D31" s="17" t="s">
        <v>21</v>
      </c>
      <c r="E31" s="17" t="str">
        <f t="shared" si="0"/>
        <v>195888,</v>
      </c>
      <c r="F31" s="49" t="s">
        <v>163</v>
      </c>
      <c r="G31" s="47" t="s">
        <v>164</v>
      </c>
      <c r="H31" s="49" t="s">
        <v>165</v>
      </c>
      <c r="I31" s="22" t="s">
        <v>1052</v>
      </c>
      <c r="J31" s="22" t="s">
        <v>52</v>
      </c>
      <c r="K31" s="44"/>
      <c r="L31" s="44"/>
      <c r="M31" s="44"/>
      <c r="N31" s="44"/>
      <c r="O31" s="44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</row>
    <row r="32" customHeight="1" spans="1:16370">
      <c r="A32" s="5"/>
      <c r="B32" s="5"/>
      <c r="C32" s="45">
        <v>179321</v>
      </c>
      <c r="D32" s="17" t="s">
        <v>21</v>
      </c>
      <c r="E32" s="17" t="str">
        <f t="shared" si="0"/>
        <v>179321,</v>
      </c>
      <c r="F32" s="49" t="s">
        <v>168</v>
      </c>
      <c r="G32" s="47" t="s">
        <v>169</v>
      </c>
      <c r="H32" s="47" t="s">
        <v>170</v>
      </c>
      <c r="I32" s="22" t="s">
        <v>1055</v>
      </c>
      <c r="J32" s="22" t="s">
        <v>52</v>
      </c>
      <c r="K32" s="44"/>
      <c r="L32" s="44"/>
      <c r="M32" s="44"/>
      <c r="N32" s="44"/>
      <c r="O32" s="44"/>
      <c r="XDO32" s="29"/>
      <c r="XDP32" s="29"/>
      <c r="XDQ32" s="29"/>
      <c r="XDR32" s="29"/>
      <c r="XDS32" s="29"/>
      <c r="XEC32" s="30"/>
      <c r="XED32" s="30"/>
      <c r="XEE32" s="30"/>
      <c r="XEF32" s="30"/>
      <c r="XEG32" s="30"/>
      <c r="XEN32"/>
      <c r="XEO32"/>
      <c r="XEP32"/>
    </row>
    <row r="33" customHeight="1" spans="1:16370">
      <c r="A33" s="5"/>
      <c r="B33" s="5"/>
      <c r="C33" s="45">
        <v>190969</v>
      </c>
      <c r="D33" s="17" t="s">
        <v>21</v>
      </c>
      <c r="E33" s="17" t="str">
        <f t="shared" si="0"/>
        <v>190969,</v>
      </c>
      <c r="F33" s="49" t="s">
        <v>168</v>
      </c>
      <c r="G33" s="47" t="s">
        <v>171</v>
      </c>
      <c r="H33" s="47" t="s">
        <v>170</v>
      </c>
      <c r="I33" s="22"/>
      <c r="J33" s="22" t="s">
        <v>52</v>
      </c>
      <c r="K33" s="44"/>
      <c r="L33" s="44"/>
      <c r="M33" s="44"/>
      <c r="N33" s="44"/>
      <c r="O33" s="44"/>
      <c r="XDO33" s="29"/>
      <c r="XDP33" s="29"/>
      <c r="XDQ33" s="29"/>
      <c r="XDR33" s="29"/>
      <c r="XDS33" s="29"/>
      <c r="XEC33" s="30"/>
      <c r="XED33" s="30"/>
      <c r="XEE33" s="30"/>
      <c r="XEF33" s="30"/>
      <c r="XEG33" s="30"/>
      <c r="XEN33"/>
      <c r="XEO33"/>
      <c r="XEP33"/>
    </row>
    <row r="34" customHeight="1" spans="1:16370">
      <c r="A34" s="5"/>
      <c r="B34" s="5"/>
      <c r="C34" s="11">
        <v>184082</v>
      </c>
      <c r="D34" s="34" t="s">
        <v>21</v>
      </c>
      <c r="E34" s="34" t="str">
        <f t="shared" si="0"/>
        <v>184082,</v>
      </c>
      <c r="F34" s="34" t="s">
        <v>173</v>
      </c>
      <c r="G34" s="5" t="s">
        <v>174</v>
      </c>
      <c r="H34" s="5" t="s">
        <v>112</v>
      </c>
      <c r="I34" s="22" t="s">
        <v>1057</v>
      </c>
      <c r="J34" s="22" t="s">
        <v>52</v>
      </c>
      <c r="K34" s="44"/>
      <c r="L34" s="44"/>
      <c r="M34" s="44"/>
      <c r="N34" s="44"/>
      <c r="O34" s="44"/>
      <c r="XDO34" s="29"/>
      <c r="XDP34" s="29"/>
      <c r="XDQ34" s="29"/>
      <c r="XDR34" s="29"/>
      <c r="XDS34" s="29"/>
      <c r="XEC34" s="30"/>
      <c r="XED34" s="30"/>
      <c r="XEE34" s="30"/>
      <c r="XEF34" s="30"/>
      <c r="XEG34" s="30"/>
      <c r="XEN34"/>
      <c r="XEO34"/>
      <c r="XEP34"/>
    </row>
    <row r="35" customHeight="1" spans="1:16370">
      <c r="A35" s="5"/>
      <c r="B35" s="5"/>
      <c r="C35" s="11">
        <v>48233</v>
      </c>
      <c r="D35" s="34" t="s">
        <v>21</v>
      </c>
      <c r="E35" s="34" t="str">
        <f t="shared" si="0"/>
        <v>48233,</v>
      </c>
      <c r="F35" s="34" t="s">
        <v>173</v>
      </c>
      <c r="G35" s="5" t="s">
        <v>175</v>
      </c>
      <c r="H35" s="5" t="s">
        <v>112</v>
      </c>
      <c r="I35" s="22"/>
      <c r="J35" s="22" t="s">
        <v>52</v>
      </c>
      <c r="K35" s="44"/>
      <c r="L35" s="44"/>
      <c r="M35" s="44"/>
      <c r="N35" s="44"/>
      <c r="O35" s="44"/>
      <c r="XDO35" s="29"/>
      <c r="XDP35" s="29"/>
      <c r="XDQ35" s="29"/>
      <c r="XDR35" s="29"/>
      <c r="XDS35" s="29"/>
      <c r="XEC35" s="30"/>
      <c r="XED35" s="30"/>
      <c r="XEE35" s="30"/>
      <c r="XEF35" s="30"/>
      <c r="XEG35" s="30"/>
      <c r="XEN35"/>
      <c r="XEO35"/>
      <c r="XEP35"/>
    </row>
    <row r="36" customHeight="1" spans="1:16370">
      <c r="A36" s="5"/>
      <c r="B36" s="5"/>
      <c r="C36" s="42">
        <v>165878</v>
      </c>
      <c r="D36" s="34" t="s">
        <v>21</v>
      </c>
      <c r="E36" s="34" t="str">
        <f t="shared" si="0"/>
        <v>165878,</v>
      </c>
      <c r="F36" s="49" t="s">
        <v>1058</v>
      </c>
      <c r="G36" s="43" t="s">
        <v>177</v>
      </c>
      <c r="H36" s="49" t="s">
        <v>178</v>
      </c>
      <c r="I36" s="22" t="s">
        <v>1060</v>
      </c>
      <c r="J36" s="22" t="s">
        <v>52</v>
      </c>
      <c r="K36" s="44"/>
      <c r="L36" s="44"/>
      <c r="M36" s="44"/>
      <c r="N36" s="44"/>
      <c r="O36" s="44"/>
      <c r="XDO36" s="29"/>
      <c r="XDP36" s="29"/>
      <c r="XDQ36" s="29"/>
      <c r="XDR36" s="29"/>
      <c r="XDS36" s="29"/>
      <c r="XEC36" s="30"/>
      <c r="XED36" s="30"/>
      <c r="XEE36" s="30"/>
      <c r="XEF36" s="30"/>
      <c r="XEG36" s="30"/>
      <c r="XEN36"/>
      <c r="XEO36"/>
      <c r="XEP36"/>
    </row>
    <row r="37" customHeight="1" spans="16345:16370">
      <c r="XDQ37" s="29"/>
      <c r="XDR37" s="29"/>
      <c r="XDS37" s="29"/>
      <c r="XEE37" s="30"/>
      <c r="XEF37" s="30"/>
      <c r="XEG37" s="30"/>
      <c r="XEN37"/>
      <c r="XEO37"/>
      <c r="XEP37"/>
    </row>
    <row r="38" customHeight="1" spans="16345:16370">
      <c r="XDQ38" s="29"/>
      <c r="XDR38" s="29"/>
      <c r="XDS38" s="29"/>
      <c r="XEE38" s="30"/>
      <c r="XEF38" s="30"/>
      <c r="XEG38" s="30"/>
      <c r="XEN38"/>
      <c r="XEO38"/>
      <c r="XEP38"/>
    </row>
    <row r="39" customHeight="1" spans="16345:16370">
      <c r="XDQ39" s="29"/>
      <c r="XDR39" s="29"/>
      <c r="XDS39" s="29"/>
      <c r="XEE39" s="30"/>
      <c r="XEF39" s="30"/>
      <c r="XEG39" s="30"/>
      <c r="XEN39"/>
      <c r="XEO39"/>
      <c r="XEP39"/>
    </row>
    <row r="40" customHeight="1" spans="16345:16370">
      <c r="XDQ40" s="29"/>
      <c r="XDR40" s="29"/>
      <c r="XDS40" s="29"/>
      <c r="XEE40" s="30"/>
      <c r="XEF40" s="30"/>
      <c r="XEG40" s="30"/>
      <c r="XEN40"/>
      <c r="XEO40"/>
      <c r="XEP40"/>
    </row>
    <row r="41" customHeight="1" spans="16345:16370">
      <c r="XDQ41" s="29"/>
      <c r="XDR41" s="29"/>
      <c r="XDS41" s="29"/>
      <c r="XEE41" s="30"/>
      <c r="XEF41" s="30"/>
      <c r="XEG41" s="30"/>
      <c r="XEN41"/>
      <c r="XEO41"/>
      <c r="XEP41"/>
    </row>
    <row r="42" customHeight="1" spans="16345:16370">
      <c r="XDQ42" s="29"/>
      <c r="XDR42" s="29"/>
      <c r="XDS42" s="29"/>
      <c r="XEE42" s="30"/>
      <c r="XEF42" s="30"/>
      <c r="XEG42" s="30"/>
      <c r="XEN42"/>
      <c r="XEO42"/>
      <c r="XEP42"/>
    </row>
    <row r="43" customHeight="1" spans="16345:16370">
      <c r="XDQ43" s="29"/>
      <c r="XDR43" s="29"/>
      <c r="XDS43" s="29"/>
      <c r="XEE43" s="30"/>
      <c r="XEF43" s="30"/>
      <c r="XEG43" s="30"/>
      <c r="XEN43"/>
      <c r="XEO43"/>
      <c r="XEP43"/>
    </row>
    <row r="44" customHeight="1" spans="16345:16370">
      <c r="XDQ44" s="29"/>
      <c r="XDR44" s="29"/>
      <c r="XDS44" s="29"/>
      <c r="XEE44" s="30"/>
      <c r="XEF44" s="30"/>
      <c r="XEG44" s="30"/>
      <c r="XEN44"/>
      <c r="XEO44"/>
      <c r="XEP44"/>
    </row>
    <row r="45" customHeight="1" spans="16345:16370">
      <c r="XDQ45" s="29"/>
      <c r="XDR45" s="29"/>
      <c r="XDS45" s="29"/>
      <c r="XEE45" s="30"/>
      <c r="XEF45" s="30"/>
      <c r="XEG45" s="30"/>
      <c r="XEN45"/>
      <c r="XEO45"/>
      <c r="XEP45"/>
    </row>
    <row r="46" customHeight="1" spans="16345:16370">
      <c r="XDQ46" s="29"/>
      <c r="XDR46" s="29"/>
      <c r="XDS46" s="29"/>
      <c r="XEE46" s="30"/>
      <c r="XEF46" s="30"/>
      <c r="XEG46" s="30"/>
      <c r="XEN46"/>
      <c r="XEO46"/>
      <c r="XEP46"/>
    </row>
    <row r="47" customHeight="1" spans="16345:16370">
      <c r="XDQ47" s="29"/>
      <c r="XDR47" s="29"/>
      <c r="XDS47" s="29"/>
      <c r="XEE47" s="30"/>
      <c r="XEF47" s="30"/>
      <c r="XEG47" s="30"/>
      <c r="XEN47"/>
      <c r="XEO47"/>
      <c r="XEP47"/>
    </row>
    <row r="48" customHeight="1" spans="16345:16370">
      <c r="XDQ48" s="29"/>
      <c r="XDR48" s="29"/>
      <c r="XDS48" s="29"/>
      <c r="XEE48" s="30"/>
      <c r="XEF48" s="30"/>
      <c r="XEG48" s="30"/>
      <c r="XEN48"/>
      <c r="XEO48"/>
      <c r="XEP48"/>
    </row>
    <row r="49" customHeight="1" spans="16345:16370">
      <c r="XDQ49" s="29"/>
      <c r="XDR49" s="29"/>
      <c r="XDS49" s="29"/>
      <c r="XEE49" s="30"/>
      <c r="XEF49" s="30"/>
      <c r="XEG49" s="30"/>
      <c r="XEN49"/>
      <c r="XEO49"/>
      <c r="XEP49"/>
    </row>
    <row r="50" customHeight="1" spans="16345:16370">
      <c r="XDQ50" s="29"/>
      <c r="XDR50" s="29"/>
      <c r="XDS50" s="29"/>
      <c r="XEE50" s="30"/>
      <c r="XEF50" s="30"/>
      <c r="XEG50" s="30"/>
      <c r="XEN50"/>
      <c r="XEO50"/>
      <c r="XEP50"/>
    </row>
    <row r="51" customHeight="1" spans="16345:16370">
      <c r="XDQ51" s="29"/>
      <c r="XDR51" s="29"/>
      <c r="XDS51" s="29"/>
      <c r="XEE51" s="30"/>
      <c r="XEF51" s="30"/>
      <c r="XEG51" s="30"/>
      <c r="XEN51"/>
      <c r="XEO51"/>
      <c r="XEP51"/>
    </row>
    <row r="52" customHeight="1" spans="16345:16370">
      <c r="XDQ52" s="29"/>
      <c r="XDR52" s="29"/>
      <c r="XDS52" s="29"/>
      <c r="XEE52" s="30"/>
      <c r="XEF52" s="30"/>
      <c r="XEG52" s="30"/>
      <c r="XEN52"/>
      <c r="XEO52"/>
      <c r="XEP52"/>
    </row>
    <row r="53" customHeight="1" spans="16345:16370">
      <c r="XDQ53" s="29"/>
      <c r="XDR53" s="29"/>
      <c r="XDS53" s="29"/>
      <c r="XEE53" s="30"/>
      <c r="XEF53" s="30"/>
      <c r="XEG53" s="30"/>
      <c r="XEN53"/>
      <c r="XEO53"/>
      <c r="XEP53"/>
    </row>
    <row r="54" customHeight="1" spans="16345:16370">
      <c r="XDQ54" s="29"/>
      <c r="XDR54" s="29"/>
      <c r="XDS54" s="29"/>
      <c r="XEE54" s="30"/>
      <c r="XEF54" s="30"/>
      <c r="XEG54" s="30"/>
      <c r="XEN54"/>
      <c r="XEO54"/>
      <c r="XEP54"/>
    </row>
    <row r="55" customHeight="1" spans="16345:16370">
      <c r="XDQ55" s="29"/>
      <c r="XDR55" s="29"/>
      <c r="XDS55" s="29"/>
      <c r="XEE55" s="30"/>
      <c r="XEF55" s="30"/>
      <c r="XEG55" s="30"/>
      <c r="XEN55"/>
      <c r="XEO55"/>
      <c r="XEP55"/>
    </row>
    <row r="56" customHeight="1" spans="16345:16370">
      <c r="XDQ56" s="29"/>
      <c r="XDR56" s="29"/>
      <c r="XDS56" s="29"/>
      <c r="XEE56" s="30"/>
      <c r="XEF56" s="30"/>
      <c r="XEG56" s="30"/>
      <c r="XEN56"/>
      <c r="XEO56"/>
      <c r="XEP56"/>
    </row>
    <row r="57" customHeight="1" spans="16345:16370">
      <c r="XDQ57" s="29"/>
      <c r="XDR57" s="29"/>
      <c r="XDS57" s="29"/>
      <c r="XEE57" s="30"/>
      <c r="XEF57" s="30"/>
      <c r="XEG57" s="30"/>
      <c r="XEN57"/>
      <c r="XEO57"/>
      <c r="XEP57"/>
    </row>
    <row r="58" customHeight="1" spans="16345:16370">
      <c r="XDQ58" s="29"/>
      <c r="XDR58" s="29"/>
      <c r="XDS58" s="29"/>
      <c r="XEE58" s="30"/>
      <c r="XEF58" s="30"/>
      <c r="XEG58" s="30"/>
      <c r="XEN58"/>
      <c r="XEO58"/>
      <c r="XEP58"/>
    </row>
    <row r="59" customHeight="1" spans="16345:16370">
      <c r="XDQ59" s="29"/>
      <c r="XDR59" s="29"/>
      <c r="XDS59" s="29"/>
      <c r="XEE59" s="30"/>
      <c r="XEF59" s="30"/>
      <c r="XEG59" s="30"/>
      <c r="XEN59"/>
      <c r="XEO59"/>
      <c r="XEP59"/>
    </row>
    <row r="60" customHeight="1" spans="16345:16370">
      <c r="XDQ60" s="29"/>
      <c r="XDR60" s="29"/>
      <c r="XDS60" s="29"/>
      <c r="XEE60" s="30"/>
      <c r="XEF60" s="30"/>
      <c r="XEG60" s="30"/>
      <c r="XEN60"/>
      <c r="XEO60"/>
      <c r="XEP60"/>
    </row>
  </sheetData>
  <mergeCells count="50">
    <mergeCell ref="A1:I1"/>
    <mergeCell ref="K1:L1"/>
    <mergeCell ref="M1:O1"/>
    <mergeCell ref="A3:A6"/>
    <mergeCell ref="A7:A12"/>
    <mergeCell ref="A13:A22"/>
    <mergeCell ref="A25:A26"/>
    <mergeCell ref="A27:A28"/>
    <mergeCell ref="A29:A36"/>
    <mergeCell ref="B3:B6"/>
    <mergeCell ref="B7:B12"/>
    <mergeCell ref="B13:B22"/>
    <mergeCell ref="B25:B26"/>
    <mergeCell ref="B27:B28"/>
    <mergeCell ref="B29:B36"/>
    <mergeCell ref="I4:I5"/>
    <mergeCell ref="I16:I17"/>
    <mergeCell ref="I19:I20"/>
    <mergeCell ref="I32:I33"/>
    <mergeCell ref="I34:I35"/>
    <mergeCell ref="K3:K6"/>
    <mergeCell ref="K7:K12"/>
    <mergeCell ref="K13:K22"/>
    <mergeCell ref="K25:K26"/>
    <mergeCell ref="K27:K28"/>
    <mergeCell ref="K29:K36"/>
    <mergeCell ref="L3:L6"/>
    <mergeCell ref="L7:L12"/>
    <mergeCell ref="L13:L22"/>
    <mergeCell ref="L25:L26"/>
    <mergeCell ref="L27:L28"/>
    <mergeCell ref="L29:L36"/>
    <mergeCell ref="M3:M6"/>
    <mergeCell ref="M7:M12"/>
    <mergeCell ref="M13:M22"/>
    <mergeCell ref="M25:M26"/>
    <mergeCell ref="M27:M28"/>
    <mergeCell ref="M29:M36"/>
    <mergeCell ref="N3:N6"/>
    <mergeCell ref="N7:N12"/>
    <mergeCell ref="N13:N22"/>
    <mergeCell ref="N25:N26"/>
    <mergeCell ref="N27:N28"/>
    <mergeCell ref="N29:N36"/>
    <mergeCell ref="O3:O6"/>
    <mergeCell ref="O7:O12"/>
    <mergeCell ref="O13:O22"/>
    <mergeCell ref="O25:O26"/>
    <mergeCell ref="O27:O28"/>
    <mergeCell ref="O29:O36"/>
  </mergeCells>
  <pageMargins left="0.7" right="0.7" top="0.432638888888889" bottom="0.118055555555556" header="0.3" footer="0.3"/>
  <pageSetup paperSize="9" scale="57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"/>
  <sheetViews>
    <sheetView workbookViewId="0">
      <selection activeCell="F16" sqref="F16"/>
    </sheetView>
  </sheetViews>
  <sheetFormatPr defaultColWidth="9" defaultRowHeight="20" customHeight="1"/>
  <cols>
    <col min="4" max="4" width="25" customWidth="1"/>
    <col min="5" max="5" width="18.25" customWidth="1"/>
    <col min="6" max="6" width="47" customWidth="1"/>
    <col min="7" max="14" width="9" hidden="1" customWidth="1"/>
    <col min="15" max="15" width="19.375" hidden="1" customWidth="1"/>
    <col min="16" max="16" width="16.375" hidden="1" customWidth="1"/>
    <col min="17" max="18" width="9" hidden="1" customWidth="1"/>
    <col min="19" max="19" width="9.625" hidden="1" customWidth="1"/>
    <col min="20" max="20" width="9" hidden="1" customWidth="1"/>
  </cols>
  <sheetData>
    <row r="1" s="1" customFormat="1" customHeight="1" spans="1:16384">
      <c r="A1" s="4" t="s">
        <v>1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1111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21" t="s">
        <v>19</v>
      </c>
      <c r="XEK1" s="26"/>
      <c r="XEL1" s="26"/>
      <c r="XEM1" s="26"/>
      <c r="XEN1" s="26"/>
      <c r="XEO1" s="26"/>
      <c r="XEP1" s="26"/>
      <c r="XEQ1" s="26"/>
      <c r="XER1" s="26"/>
      <c r="XES1" s="26"/>
      <c r="XET1" s="26"/>
      <c r="XEU1" s="26"/>
      <c r="XEV1" s="26"/>
      <c r="XEW1" s="26"/>
      <c r="XEX1" s="26"/>
      <c r="XEY1"/>
      <c r="XEZ1"/>
      <c r="XFA1"/>
      <c r="XFB1"/>
      <c r="XFC1"/>
      <c r="XFD1"/>
    </row>
    <row r="2" s="2" customFormat="1" customHeight="1" spans="1:16384">
      <c r="A2" s="5">
        <v>1</v>
      </c>
      <c r="B2" s="5" t="s">
        <v>20</v>
      </c>
      <c r="C2" s="6">
        <v>104690</v>
      </c>
      <c r="D2" s="7" t="s">
        <v>1112</v>
      </c>
      <c r="E2" s="6" t="s">
        <v>1113</v>
      </c>
      <c r="F2" s="8" t="s">
        <v>1114</v>
      </c>
      <c r="G2" s="8">
        <v>0.87</v>
      </c>
      <c r="H2" s="8">
        <v>2.9</v>
      </c>
      <c r="I2" s="8">
        <v>2.03</v>
      </c>
      <c r="J2" s="8" t="s">
        <v>1115</v>
      </c>
      <c r="K2" s="8"/>
      <c r="L2" s="5">
        <v>18</v>
      </c>
      <c r="M2" s="5">
        <v>29</v>
      </c>
      <c r="N2" s="22">
        <v>0.379310344827586</v>
      </c>
      <c r="O2" s="23" t="s">
        <v>40</v>
      </c>
      <c r="P2" s="24" t="s">
        <v>46</v>
      </c>
      <c r="XEY2"/>
      <c r="XEZ2"/>
      <c r="XFA2"/>
      <c r="XFB2"/>
      <c r="XFC2"/>
      <c r="XFD2"/>
    </row>
    <row r="3" s="2" customFormat="1" customHeight="1" spans="1:16382">
      <c r="A3" s="5"/>
      <c r="B3" s="5"/>
      <c r="C3" s="9">
        <v>141233</v>
      </c>
      <c r="D3" s="10" t="s">
        <v>41</v>
      </c>
      <c r="E3" s="10" t="s">
        <v>42</v>
      </c>
      <c r="F3" s="10" t="s">
        <v>43</v>
      </c>
      <c r="G3" s="10">
        <v>22.39</v>
      </c>
      <c r="H3" s="10">
        <v>32</v>
      </c>
      <c r="I3" s="25">
        <v>0.3003125</v>
      </c>
      <c r="J3" s="5"/>
      <c r="K3" s="5"/>
      <c r="L3" s="22"/>
      <c r="M3" s="23"/>
      <c r="N3" s="24"/>
      <c r="XEW3"/>
      <c r="XEX3"/>
      <c r="XEY3"/>
      <c r="XEZ3"/>
      <c r="XFA3"/>
      <c r="XFB3"/>
    </row>
    <row r="4" s="2" customFormat="1" customHeight="1" spans="1:16382">
      <c r="A4" s="5"/>
      <c r="B4" s="5"/>
      <c r="C4" s="9">
        <v>137775</v>
      </c>
      <c r="D4" s="10" t="s">
        <v>41</v>
      </c>
      <c r="E4" s="10" t="s">
        <v>47</v>
      </c>
      <c r="F4" s="10" t="s">
        <v>43</v>
      </c>
      <c r="G4" s="10">
        <v>25.14</v>
      </c>
      <c r="H4" s="10">
        <v>36</v>
      </c>
      <c r="I4" s="25">
        <v>0.301666666666667</v>
      </c>
      <c r="J4" s="5"/>
      <c r="K4" s="5"/>
      <c r="L4" s="22"/>
      <c r="M4" s="23"/>
      <c r="N4" s="24"/>
      <c r="XEW4"/>
      <c r="XEX4"/>
      <c r="XEY4"/>
      <c r="XEZ4"/>
      <c r="XFA4"/>
      <c r="XFB4"/>
    </row>
    <row r="5" s="2" customFormat="1" customHeight="1" spans="1:16382">
      <c r="A5" s="5">
        <v>2</v>
      </c>
      <c r="B5" s="5" t="s">
        <v>1116</v>
      </c>
      <c r="C5" s="11">
        <v>32596</v>
      </c>
      <c r="D5" s="12" t="s">
        <v>1117</v>
      </c>
      <c r="E5" s="5" t="s">
        <v>1118</v>
      </c>
      <c r="F5" s="5" t="s">
        <v>1119</v>
      </c>
      <c r="G5" s="8">
        <f>M5*0.05</f>
        <v>1.99</v>
      </c>
      <c r="H5" s="8">
        <f>M5*0.08</f>
        <v>3.184</v>
      </c>
      <c r="I5" s="8">
        <f>H5-G5</f>
        <v>1.194</v>
      </c>
      <c r="J5" s="8" t="s">
        <v>1120</v>
      </c>
      <c r="K5" s="5"/>
      <c r="L5" s="5">
        <v>15.833</v>
      </c>
      <c r="M5" s="5">
        <v>39.8</v>
      </c>
      <c r="N5" s="22">
        <f>(M5-L5)/M5</f>
        <v>0.602185929648241</v>
      </c>
      <c r="O5" s="22" t="s">
        <v>1121</v>
      </c>
      <c r="P5" s="11" t="s">
        <v>53</v>
      </c>
      <c r="Q5" s="11"/>
      <c r="R5" s="11" t="s">
        <v>1122</v>
      </c>
      <c r="S5" s="11">
        <v>13688314050</v>
      </c>
      <c r="T5" s="11" t="s">
        <v>1123</v>
      </c>
      <c r="XEW5"/>
      <c r="XEX5"/>
      <c r="XEY5"/>
      <c r="XEZ5"/>
      <c r="XFA5"/>
      <c r="XFB5"/>
    </row>
    <row r="6" s="2" customFormat="1" customHeight="1" spans="1:16384">
      <c r="A6" s="5"/>
      <c r="B6" s="5"/>
      <c r="C6" s="13">
        <v>101716</v>
      </c>
      <c r="D6" s="14" t="s">
        <v>1124</v>
      </c>
      <c r="E6" s="13" t="s">
        <v>1125</v>
      </c>
      <c r="F6" s="15" t="s">
        <v>1126</v>
      </c>
      <c r="G6" s="15">
        <v>2.76</v>
      </c>
      <c r="H6" s="8">
        <v>13.8</v>
      </c>
      <c r="I6" s="8">
        <v>11.04</v>
      </c>
      <c r="J6" s="15" t="s">
        <v>52</v>
      </c>
      <c r="K6" s="11"/>
      <c r="L6" s="5">
        <v>102.9</v>
      </c>
      <c r="M6" s="5">
        <v>138</v>
      </c>
      <c r="N6" s="22">
        <v>0.254347826086956</v>
      </c>
      <c r="O6" s="22" t="s">
        <v>52</v>
      </c>
      <c r="P6" s="5" t="s">
        <v>1127</v>
      </c>
      <c r="XEY6"/>
      <c r="XEZ6"/>
      <c r="XFA6"/>
      <c r="XFB6"/>
      <c r="XFC6"/>
      <c r="XFD6"/>
    </row>
    <row r="7" s="3" customFormat="1" customHeight="1" spans="1:16384">
      <c r="A7" s="16"/>
      <c r="B7" s="17"/>
      <c r="C7" s="13">
        <v>101715</v>
      </c>
      <c r="D7" s="14" t="s">
        <v>1124</v>
      </c>
      <c r="E7" s="13" t="s">
        <v>1128</v>
      </c>
      <c r="F7" s="15" t="s">
        <v>1126</v>
      </c>
      <c r="G7" s="15">
        <v>9.9</v>
      </c>
      <c r="H7" s="8">
        <v>49.5</v>
      </c>
      <c r="I7" s="8">
        <v>39.6</v>
      </c>
      <c r="J7" s="15" t="s">
        <v>52</v>
      </c>
      <c r="K7" s="11"/>
      <c r="L7" s="5">
        <v>371</v>
      </c>
      <c r="M7" s="5">
        <v>495</v>
      </c>
      <c r="N7" s="22">
        <v>0.250505050505051</v>
      </c>
      <c r="O7" s="22" t="s">
        <v>52</v>
      </c>
      <c r="P7" s="5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/>
      <c r="XEZ7"/>
      <c r="XFA7"/>
      <c r="XFB7"/>
      <c r="XFC7"/>
      <c r="XFD7"/>
    </row>
    <row r="8" s="2" customFormat="1" customHeight="1" spans="1:16384">
      <c r="A8" s="18">
        <v>9</v>
      </c>
      <c r="B8" s="19" t="s">
        <v>1129</v>
      </c>
      <c r="C8" s="13">
        <v>117756</v>
      </c>
      <c r="D8" s="14" t="s">
        <v>1124</v>
      </c>
      <c r="E8" s="13" t="s">
        <v>1130</v>
      </c>
      <c r="F8" s="15" t="s">
        <v>1126</v>
      </c>
      <c r="G8" s="15">
        <v>18</v>
      </c>
      <c r="H8" s="8">
        <v>90</v>
      </c>
      <c r="I8" s="8">
        <v>72</v>
      </c>
      <c r="J8" s="15" t="s">
        <v>52</v>
      </c>
      <c r="K8" s="11"/>
      <c r="L8" s="5">
        <v>716.55</v>
      </c>
      <c r="M8" s="5">
        <v>900</v>
      </c>
      <c r="N8" s="22">
        <v>0.203833333333333</v>
      </c>
      <c r="O8" s="23" t="s">
        <v>1131</v>
      </c>
      <c r="P8" s="5"/>
      <c r="XEY8"/>
      <c r="XEZ8"/>
      <c r="XFA8"/>
      <c r="XFB8"/>
      <c r="XFC8"/>
      <c r="XFD8"/>
    </row>
    <row r="9" s="2" customFormat="1" customHeight="1" spans="1:16384">
      <c r="A9" s="18"/>
      <c r="B9" s="19"/>
      <c r="C9" s="13">
        <v>141310</v>
      </c>
      <c r="D9" s="14" t="s">
        <v>1124</v>
      </c>
      <c r="E9" s="13" t="s">
        <v>1132</v>
      </c>
      <c r="F9" s="15" t="s">
        <v>1126</v>
      </c>
      <c r="G9" s="15">
        <v>19</v>
      </c>
      <c r="H9" s="8">
        <v>95</v>
      </c>
      <c r="I9" s="8">
        <v>76</v>
      </c>
      <c r="J9" s="15" t="s">
        <v>52</v>
      </c>
      <c r="K9" s="11"/>
      <c r="L9" s="5">
        <v>723.71</v>
      </c>
      <c r="M9" s="5">
        <v>950</v>
      </c>
      <c r="N9" s="22">
        <v>0.2382</v>
      </c>
      <c r="O9" s="23" t="s">
        <v>1133</v>
      </c>
      <c r="P9" s="5"/>
      <c r="XEY9"/>
      <c r="XEZ9"/>
      <c r="XFA9"/>
      <c r="XFB9"/>
      <c r="XFC9"/>
      <c r="XFD9"/>
    </row>
    <row r="10" s="2" customFormat="1" customHeight="1" spans="1:16384">
      <c r="A10" s="18"/>
      <c r="B10" s="19"/>
      <c r="C10" s="20">
        <v>118078</v>
      </c>
      <c r="D10" s="14" t="s">
        <v>1134</v>
      </c>
      <c r="E10" s="20" t="s">
        <v>1135</v>
      </c>
      <c r="F10" s="18" t="s">
        <v>1136</v>
      </c>
      <c r="G10" s="15">
        <v>19.3</v>
      </c>
      <c r="H10" s="8">
        <v>96.5</v>
      </c>
      <c r="I10" s="8">
        <v>77.2</v>
      </c>
      <c r="J10" s="18" t="s">
        <v>1137</v>
      </c>
      <c r="K10" s="16" t="s">
        <v>34</v>
      </c>
      <c r="L10" s="5">
        <v>768.2</v>
      </c>
      <c r="M10" s="5">
        <v>965</v>
      </c>
      <c r="N10" s="22">
        <v>0.203937823834197</v>
      </c>
      <c r="O10" s="23" t="s">
        <v>1138</v>
      </c>
      <c r="P10" s="5"/>
      <c r="XEY10"/>
      <c r="XEZ10"/>
      <c r="XFA10"/>
      <c r="XFB10"/>
      <c r="XFC10"/>
      <c r="XFD10"/>
    </row>
    <row r="11" s="2" customFormat="1" customHeight="1" spans="1:16384">
      <c r="A11" s="18"/>
      <c r="B11" s="19"/>
      <c r="C11" s="20">
        <v>23896</v>
      </c>
      <c r="D11" s="14" t="s">
        <v>1134</v>
      </c>
      <c r="E11" s="20" t="s">
        <v>1139</v>
      </c>
      <c r="F11" s="18" t="s">
        <v>1136</v>
      </c>
      <c r="G11" s="15">
        <v>9.9</v>
      </c>
      <c r="H11" s="8">
        <v>49.5</v>
      </c>
      <c r="I11" s="8">
        <v>39.6</v>
      </c>
      <c r="J11" s="18" t="s">
        <v>1140</v>
      </c>
      <c r="K11" s="16" t="s">
        <v>34</v>
      </c>
      <c r="L11" s="5">
        <v>394.1</v>
      </c>
      <c r="M11" s="5">
        <v>495</v>
      </c>
      <c r="N11" s="22">
        <v>0.203838383838384</v>
      </c>
      <c r="O11" s="23"/>
      <c r="P11" s="5"/>
      <c r="XEY11"/>
      <c r="XEZ11"/>
      <c r="XFA11"/>
      <c r="XFB11"/>
      <c r="XFC11"/>
      <c r="XFD11"/>
    </row>
    <row r="12" s="2" customFormat="1" customHeight="1" spans="1:16384">
      <c r="A12" s="18"/>
      <c r="B12" s="19"/>
      <c r="C12" s="20">
        <v>23895</v>
      </c>
      <c r="D12" s="14" t="s">
        <v>1134</v>
      </c>
      <c r="E12" s="20" t="s">
        <v>1141</v>
      </c>
      <c r="F12" s="18" t="s">
        <v>1136</v>
      </c>
      <c r="G12" s="15">
        <v>2.56</v>
      </c>
      <c r="H12" s="8">
        <v>12.8</v>
      </c>
      <c r="I12" s="8">
        <v>10.24</v>
      </c>
      <c r="J12" s="18" t="s">
        <v>1142</v>
      </c>
      <c r="K12" s="16" t="s">
        <v>34</v>
      </c>
      <c r="L12" s="5">
        <v>96.55</v>
      </c>
      <c r="M12" s="5">
        <v>128</v>
      </c>
      <c r="N12" s="22">
        <v>0.245703125</v>
      </c>
      <c r="O12" s="23" t="s">
        <v>52</v>
      </c>
      <c r="P12" s="5"/>
      <c r="XEY12"/>
      <c r="XEZ12"/>
      <c r="XFA12"/>
      <c r="XFB12"/>
      <c r="XFC12"/>
      <c r="XFD12"/>
    </row>
    <row r="13" s="2" customFormat="1" customHeight="1" spans="1:16384">
      <c r="A13" s="18"/>
      <c r="B13" s="19"/>
      <c r="C13" s="20">
        <v>23455</v>
      </c>
      <c r="D13" s="14" t="s">
        <v>1134</v>
      </c>
      <c r="E13" s="20" t="s">
        <v>1143</v>
      </c>
      <c r="F13" s="18" t="s">
        <v>1136</v>
      </c>
      <c r="G13" s="8">
        <v>4.77</v>
      </c>
      <c r="H13" s="8">
        <v>15.9</v>
      </c>
      <c r="I13" s="8">
        <v>11.13</v>
      </c>
      <c r="J13" s="18" t="s">
        <v>63</v>
      </c>
      <c r="K13" s="16" t="s">
        <v>34</v>
      </c>
      <c r="L13" s="5">
        <v>103.5</v>
      </c>
      <c r="M13" s="5">
        <v>159</v>
      </c>
      <c r="N13" s="22">
        <v>0.349056603773585</v>
      </c>
      <c r="O13" s="23" t="s">
        <v>52</v>
      </c>
      <c r="P13" s="5"/>
      <c r="XEY13"/>
      <c r="XEZ13"/>
      <c r="XFA13"/>
      <c r="XFB13"/>
      <c r="XFC13"/>
      <c r="XFD13"/>
    </row>
    <row r="14" s="2" customFormat="1" customHeight="1" spans="1:16384">
      <c r="A14" s="18"/>
      <c r="B14" s="19"/>
      <c r="C14" s="20">
        <v>140822</v>
      </c>
      <c r="D14" s="14" t="s">
        <v>1134</v>
      </c>
      <c r="E14" s="20" t="s">
        <v>1144</v>
      </c>
      <c r="F14" s="18" t="s">
        <v>1136</v>
      </c>
      <c r="G14" s="8">
        <v>19.08</v>
      </c>
      <c r="H14" s="8">
        <v>63.6</v>
      </c>
      <c r="I14" s="8">
        <v>44.52</v>
      </c>
      <c r="J14" s="18" t="s">
        <v>1142</v>
      </c>
      <c r="K14" s="16" t="s">
        <v>34</v>
      </c>
      <c r="L14" s="5">
        <v>410</v>
      </c>
      <c r="M14" s="5">
        <v>636</v>
      </c>
      <c r="N14" s="22">
        <v>0.355345911949686</v>
      </c>
      <c r="O14" s="23" t="s">
        <v>52</v>
      </c>
      <c r="P14" s="5"/>
      <c r="XEY14"/>
      <c r="XEZ14"/>
      <c r="XFA14"/>
      <c r="XFB14"/>
      <c r="XFC14"/>
      <c r="XFD14"/>
    </row>
    <row r="15" s="2" customFormat="1" customHeight="1" spans="1:16384">
      <c r="A15" s="18"/>
      <c r="B15" s="19"/>
      <c r="C15" s="20">
        <v>198582</v>
      </c>
      <c r="D15" s="14" t="s">
        <v>1134</v>
      </c>
      <c r="E15" s="20" t="s">
        <v>1145</v>
      </c>
      <c r="F15" s="18" t="s">
        <v>1136</v>
      </c>
      <c r="G15" s="8">
        <v>2.34</v>
      </c>
      <c r="H15" s="8">
        <v>7.8</v>
      </c>
      <c r="I15" s="8">
        <v>5.46</v>
      </c>
      <c r="J15" s="18" t="s">
        <v>1146</v>
      </c>
      <c r="K15" s="16" t="s">
        <v>34</v>
      </c>
      <c r="L15" s="5">
        <v>54.4</v>
      </c>
      <c r="M15" s="5">
        <v>78</v>
      </c>
      <c r="N15" s="22">
        <v>0.302564102564103</v>
      </c>
      <c r="O15" s="23" t="s">
        <v>1147</v>
      </c>
      <c r="P15" s="5"/>
      <c r="XEY15"/>
      <c r="XEZ15"/>
      <c r="XFA15"/>
      <c r="XFB15"/>
      <c r="XFC15"/>
      <c r="XFD15"/>
    </row>
    <row r="16" s="2" customFormat="1" customHeight="1" spans="1:16384">
      <c r="A16" s="18"/>
      <c r="B16" s="19"/>
      <c r="C16" s="20">
        <v>140823</v>
      </c>
      <c r="D16" s="14" t="s">
        <v>1134</v>
      </c>
      <c r="E16" s="20" t="s">
        <v>1148</v>
      </c>
      <c r="F16" s="18" t="s">
        <v>1136</v>
      </c>
      <c r="G16" s="15">
        <v>5.76</v>
      </c>
      <c r="H16" s="8">
        <v>28.8</v>
      </c>
      <c r="I16" s="8">
        <v>23.04</v>
      </c>
      <c r="J16" s="18" t="s">
        <v>1140</v>
      </c>
      <c r="K16" s="16" t="s">
        <v>34</v>
      </c>
      <c r="L16" s="5">
        <v>214.4</v>
      </c>
      <c r="M16" s="5">
        <v>288</v>
      </c>
      <c r="N16" s="22">
        <v>0.255555555555556</v>
      </c>
      <c r="O16" s="23" t="s">
        <v>1149</v>
      </c>
      <c r="P16" s="5"/>
      <c r="XEY16"/>
      <c r="XEZ16"/>
      <c r="XFA16"/>
      <c r="XFB16"/>
      <c r="XFC16"/>
      <c r="XFD16"/>
    </row>
  </sheetData>
  <mergeCells count="3">
    <mergeCell ref="A8:A16"/>
    <mergeCell ref="B8:B16"/>
    <mergeCell ref="P6:P1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品种备选清单</vt:lpstr>
      <vt:lpstr>个人完成情况</vt:lpstr>
      <vt:lpstr>1-2月星级品种明细表</vt:lpstr>
      <vt:lpstr>Sheet2</vt:lpstr>
      <vt:lpstr>门店任务明细表</vt:lpstr>
      <vt:lpstr>一句话卖点</vt:lpstr>
      <vt:lpstr>1-2月取消品种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玲小妹</cp:lastModifiedBy>
  <dcterms:created xsi:type="dcterms:W3CDTF">2020-12-22T08:38:00Z</dcterms:created>
  <dcterms:modified xsi:type="dcterms:W3CDTF">2021-03-05T09:53:36Z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