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1" hidden="1">'7.23-7.26 PK奖励'!$A$2:$BA$129</definedName>
    <definedName name="_xlnm._FilterDatabase" localSheetId="2" hidden="1">'7月单品考核'!$A$2:$AS$129</definedName>
    <definedName name="_xlnm._FilterDatabase" localSheetId="0" hidden="1">'考核目标（125家）'!$A$2:$AI$128</definedName>
  </definedNames>
  <calcPr calcId="125725"/>
</workbook>
</file>

<file path=xl/calcChain.xml><?xml version="1.0" encoding="utf-8"?>
<calcChain xmlns="http://schemas.openxmlformats.org/spreadsheetml/2006/main">
  <c r="Q12" i="10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Q10"/>
  <c r="P10"/>
  <c r="O10"/>
  <c r="N10"/>
  <c r="M10"/>
  <c r="L10"/>
  <c r="Q9"/>
  <c r="P9"/>
  <c r="O9"/>
  <c r="N9"/>
  <c r="M9"/>
  <c r="L9"/>
  <c r="Q8"/>
  <c r="P8"/>
  <c r="O8"/>
  <c r="N8"/>
  <c r="M8"/>
  <c r="L8"/>
  <c r="Q7"/>
  <c r="P7"/>
  <c r="O7"/>
  <c r="N7"/>
  <c r="M7"/>
  <c r="L7"/>
  <c r="Q6"/>
  <c r="P6"/>
  <c r="O6"/>
  <c r="N6"/>
  <c r="M6"/>
  <c r="L6"/>
  <c r="Q5"/>
  <c r="P5"/>
  <c r="O5"/>
  <c r="N5"/>
  <c r="M5"/>
  <c r="L5"/>
  <c r="Q4"/>
  <c r="P4"/>
  <c r="O4"/>
  <c r="N4"/>
  <c r="M4"/>
  <c r="L4"/>
  <c r="AS129" i="5"/>
  <c r="AQ129"/>
  <c r="AP129"/>
  <c r="AO129"/>
  <c r="AM129"/>
  <c r="AL129"/>
  <c r="AK129"/>
  <c r="AI129"/>
  <c r="AH129"/>
  <c r="AG129"/>
  <c r="AE129"/>
  <c r="AD129"/>
  <c r="AC129"/>
  <c r="AA129"/>
  <c r="Z129"/>
  <c r="Y129"/>
  <c r="W129"/>
  <c r="V129"/>
  <c r="U129"/>
  <c r="S129"/>
  <c r="R129"/>
  <c r="Q129"/>
  <c r="P129"/>
  <c r="O129"/>
  <c r="N129"/>
  <c r="M129"/>
  <c r="L129"/>
  <c r="K129"/>
  <c r="J129"/>
  <c r="I129"/>
  <c r="H129"/>
  <c r="G129"/>
  <c r="AS128"/>
  <c r="AR128"/>
  <c r="AQ128"/>
  <c r="AN128"/>
  <c r="AM128"/>
  <c r="AJ128"/>
  <c r="AI128"/>
  <c r="AF128"/>
  <c r="AE128"/>
  <c r="AA128"/>
  <c r="W128"/>
  <c r="T128"/>
  <c r="S128"/>
  <c r="O128"/>
  <c r="N128"/>
  <c r="M128"/>
  <c r="J128"/>
  <c r="I128"/>
  <c r="H128"/>
  <c r="AS127"/>
  <c r="AR127"/>
  <c r="AQ127"/>
  <c r="AN127"/>
  <c r="AM127"/>
  <c r="AJ127"/>
  <c r="AI127"/>
  <c r="AF127"/>
  <c r="AE127"/>
  <c r="AA127"/>
  <c r="W127"/>
  <c r="T127"/>
  <c r="S127"/>
  <c r="O127"/>
  <c r="N127"/>
  <c r="M127"/>
  <c r="J127"/>
  <c r="I127"/>
  <c r="H127"/>
  <c r="AS126"/>
  <c r="AQ126"/>
  <c r="AN126"/>
  <c r="AM126"/>
  <c r="AJ126"/>
  <c r="AI126"/>
  <c r="AF126"/>
  <c r="AE126"/>
  <c r="AA126"/>
  <c r="W126"/>
  <c r="S126"/>
  <c r="O126"/>
  <c r="N126"/>
  <c r="M126"/>
  <c r="J126"/>
  <c r="I126"/>
  <c r="H126"/>
  <c r="AS125"/>
  <c r="AR125"/>
  <c r="AQ125"/>
  <c r="AN125"/>
  <c r="AM125"/>
  <c r="AI125"/>
  <c r="AF125"/>
  <c r="AE125"/>
  <c r="AB125"/>
  <c r="AA125"/>
  <c r="X125"/>
  <c r="W125"/>
  <c r="T125"/>
  <c r="S125"/>
  <c r="O125"/>
  <c r="N125"/>
  <c r="M125"/>
  <c r="J125"/>
  <c r="I125"/>
  <c r="H125"/>
  <c r="AS124"/>
  <c r="AR124"/>
  <c r="AQ124"/>
  <c r="AN124"/>
  <c r="AM124"/>
  <c r="AJ124"/>
  <c r="AI124"/>
  <c r="AE124"/>
  <c r="AA124"/>
  <c r="W124"/>
  <c r="S124"/>
  <c r="O124"/>
  <c r="N124"/>
  <c r="M124"/>
  <c r="J124"/>
  <c r="I124"/>
  <c r="H124"/>
  <c r="AS123"/>
  <c r="AQ123"/>
  <c r="AN123"/>
  <c r="AM123"/>
  <c r="AI123"/>
  <c r="AF123"/>
  <c r="AE123"/>
  <c r="AB123"/>
  <c r="AA123"/>
  <c r="W123"/>
  <c r="S123"/>
  <c r="O123"/>
  <c r="N123"/>
  <c r="M123"/>
  <c r="J123"/>
  <c r="I123"/>
  <c r="H123"/>
  <c r="AS122"/>
  <c r="AQ122"/>
  <c r="AM122"/>
  <c r="AJ122"/>
  <c r="AI122"/>
  <c r="AE122"/>
  <c r="AA122"/>
  <c r="X122"/>
  <c r="W122"/>
  <c r="T122"/>
  <c r="S122"/>
  <c r="O122"/>
  <c r="N122"/>
  <c r="M122"/>
  <c r="J122"/>
  <c r="I122"/>
  <c r="H122"/>
  <c r="AS121"/>
  <c r="AR121"/>
  <c r="AQ121"/>
  <c r="AN121"/>
  <c r="AM121"/>
  <c r="AJ121"/>
  <c r="AI121"/>
  <c r="AE121"/>
  <c r="AA121"/>
  <c r="W121"/>
  <c r="T121"/>
  <c r="S121"/>
  <c r="O121"/>
  <c r="N121"/>
  <c r="M121"/>
  <c r="J121"/>
  <c r="I121"/>
  <c r="H121"/>
  <c r="AS120"/>
  <c r="AR120"/>
  <c r="AQ120"/>
  <c r="AN120"/>
  <c r="AM120"/>
  <c r="AI120"/>
  <c r="AE120"/>
  <c r="AA120"/>
  <c r="W120"/>
  <c r="S120"/>
  <c r="O120"/>
  <c r="N120"/>
  <c r="M120"/>
  <c r="J120"/>
  <c r="I120"/>
  <c r="H120"/>
  <c r="AS119"/>
  <c r="AQ119"/>
  <c r="AN119"/>
  <c r="AM119"/>
  <c r="AJ119"/>
  <c r="AI119"/>
  <c r="AE119"/>
  <c r="AB119"/>
  <c r="AA119"/>
  <c r="X119"/>
  <c r="W119"/>
  <c r="T119"/>
  <c r="S119"/>
  <c r="O119"/>
  <c r="N119"/>
  <c r="M119"/>
  <c r="J119"/>
  <c r="I119"/>
  <c r="H119"/>
  <c r="AS118"/>
  <c r="AR118"/>
  <c r="AQ118"/>
  <c r="AN118"/>
  <c r="AM118"/>
  <c r="AJ118"/>
  <c r="AI118"/>
  <c r="AE118"/>
  <c r="AB118"/>
  <c r="AA118"/>
  <c r="W118"/>
  <c r="T118"/>
  <c r="S118"/>
  <c r="O118"/>
  <c r="N118"/>
  <c r="M118"/>
  <c r="J118"/>
  <c r="I118"/>
  <c r="H118"/>
  <c r="AS117"/>
  <c r="AR117"/>
  <c r="AQ117"/>
  <c r="AM117"/>
  <c r="AJ117"/>
  <c r="AI117"/>
  <c r="AF117"/>
  <c r="AE117"/>
  <c r="AB117"/>
  <c r="AA117"/>
  <c r="W117"/>
  <c r="S117"/>
  <c r="O117"/>
  <c r="N117"/>
  <c r="M117"/>
  <c r="J117"/>
  <c r="I117"/>
  <c r="H117"/>
  <c r="AS116"/>
  <c r="AQ116"/>
  <c r="AM116"/>
  <c r="AJ116"/>
  <c r="AI116"/>
  <c r="AF116"/>
  <c r="AE116"/>
  <c r="AB116"/>
  <c r="AA116"/>
  <c r="X116"/>
  <c r="W116"/>
  <c r="T116"/>
  <c r="S116"/>
  <c r="O116"/>
  <c r="N116"/>
  <c r="M116"/>
  <c r="J116"/>
  <c r="I116"/>
  <c r="H116"/>
  <c r="AS115"/>
  <c r="AQ115"/>
  <c r="AN115"/>
  <c r="AM115"/>
  <c r="AI115"/>
  <c r="AF115"/>
  <c r="AE115"/>
  <c r="AB115"/>
  <c r="AA115"/>
  <c r="X115"/>
  <c r="W115"/>
  <c r="T115"/>
  <c r="S115"/>
  <c r="O115"/>
  <c r="N115"/>
  <c r="M115"/>
  <c r="J115"/>
  <c r="I115"/>
  <c r="H115"/>
  <c r="AS114"/>
  <c r="AR114"/>
  <c r="AQ114"/>
  <c r="AN114"/>
  <c r="AM114"/>
  <c r="AJ114"/>
  <c r="AI114"/>
  <c r="AF114"/>
  <c r="AE114"/>
  <c r="AB114"/>
  <c r="AA114"/>
  <c r="X114"/>
  <c r="W114"/>
  <c r="T114"/>
  <c r="S114"/>
  <c r="O114"/>
  <c r="N114"/>
  <c r="M114"/>
  <c r="J114"/>
  <c r="I114"/>
  <c r="H114"/>
  <c r="AS113"/>
  <c r="AR113"/>
  <c r="AQ113"/>
  <c r="AM113"/>
  <c r="AJ113"/>
  <c r="AI113"/>
  <c r="AE113"/>
  <c r="AB113"/>
  <c r="AA113"/>
  <c r="W113"/>
  <c r="T113"/>
  <c r="S113"/>
  <c r="O113"/>
  <c r="N113"/>
  <c r="M113"/>
  <c r="J113"/>
  <c r="I113"/>
  <c r="H113"/>
  <c r="AS112"/>
  <c r="AR112"/>
  <c r="AQ112"/>
  <c r="AN112"/>
  <c r="AM112"/>
  <c r="AJ112"/>
  <c r="AI112"/>
  <c r="AF112"/>
  <c r="AE112"/>
  <c r="AB112"/>
  <c r="AA112"/>
  <c r="X112"/>
  <c r="W112"/>
  <c r="S112"/>
  <c r="O112"/>
  <c r="N112"/>
  <c r="M112"/>
  <c r="J112"/>
  <c r="I112"/>
  <c r="H112"/>
  <c r="AS111"/>
  <c r="AQ111"/>
  <c r="AM111"/>
  <c r="AI111"/>
  <c r="AE111"/>
  <c r="AA111"/>
  <c r="X111"/>
  <c r="W111"/>
  <c r="T111"/>
  <c r="S111"/>
  <c r="O111"/>
  <c r="N111"/>
  <c r="M111"/>
  <c r="J111"/>
  <c r="I111"/>
  <c r="H111"/>
  <c r="AS110"/>
  <c r="AQ110"/>
  <c r="AM110"/>
  <c r="AI110"/>
  <c r="AE110"/>
  <c r="AB110"/>
  <c r="AA110"/>
  <c r="X110"/>
  <c r="W110"/>
  <c r="T110"/>
  <c r="S110"/>
  <c r="O110"/>
  <c r="N110"/>
  <c r="M110"/>
  <c r="J110"/>
  <c r="I110"/>
  <c r="H110"/>
  <c r="AS109"/>
  <c r="AQ109"/>
  <c r="AM109"/>
  <c r="AJ109"/>
  <c r="AI109"/>
  <c r="AE109"/>
  <c r="AB109"/>
  <c r="AA109"/>
  <c r="W109"/>
  <c r="T109"/>
  <c r="S109"/>
  <c r="O109"/>
  <c r="N109"/>
  <c r="M109"/>
  <c r="J109"/>
  <c r="I109"/>
  <c r="H109"/>
  <c r="AS108"/>
  <c r="AQ108"/>
  <c r="AN108"/>
  <c r="AM108"/>
  <c r="AI108"/>
  <c r="AF108"/>
  <c r="AE108"/>
  <c r="AB108"/>
  <c r="AA108"/>
  <c r="W108"/>
  <c r="S108"/>
  <c r="O108"/>
  <c r="N108"/>
  <c r="M108"/>
  <c r="J108"/>
  <c r="I108"/>
  <c r="H108"/>
  <c r="AS107"/>
  <c r="AQ107"/>
  <c r="AM107"/>
  <c r="AI107"/>
  <c r="AE107"/>
  <c r="AB107"/>
  <c r="AA107"/>
  <c r="X107"/>
  <c r="W107"/>
  <c r="T107"/>
  <c r="S107"/>
  <c r="O107"/>
  <c r="N107"/>
  <c r="M107"/>
  <c r="J107"/>
  <c r="I107"/>
  <c r="H107"/>
  <c r="AS106"/>
  <c r="AQ106"/>
  <c r="AM106"/>
  <c r="AI106"/>
  <c r="AE106"/>
  <c r="AB106"/>
  <c r="AA106"/>
  <c r="X106"/>
  <c r="W106"/>
  <c r="T106"/>
  <c r="S106"/>
  <c r="O106"/>
  <c r="N106"/>
  <c r="M106"/>
  <c r="J106"/>
  <c r="I106"/>
  <c r="H106"/>
  <c r="AS105"/>
  <c r="AR105"/>
  <c r="AQ105"/>
  <c r="AM105"/>
  <c r="AI105"/>
  <c r="AE105"/>
  <c r="AA105"/>
  <c r="X105"/>
  <c r="W105"/>
  <c r="S105"/>
  <c r="O105"/>
  <c r="N105"/>
  <c r="M105"/>
  <c r="J105"/>
  <c r="I105"/>
  <c r="H105"/>
  <c r="AS104"/>
  <c r="AQ104"/>
  <c r="AN104"/>
  <c r="AM104"/>
  <c r="AI104"/>
  <c r="AF104"/>
  <c r="AE104"/>
  <c r="AB104"/>
  <c r="AA104"/>
  <c r="W104"/>
  <c r="T104"/>
  <c r="S104"/>
  <c r="O104"/>
  <c r="N104"/>
  <c r="M104"/>
  <c r="J104"/>
  <c r="I104"/>
  <c r="H104"/>
  <c r="AS103"/>
  <c r="AQ103"/>
  <c r="AM103"/>
  <c r="AJ103"/>
  <c r="AI103"/>
  <c r="AF103"/>
  <c r="AE103"/>
  <c r="AB103"/>
  <c r="AA103"/>
  <c r="X103"/>
  <c r="W103"/>
  <c r="T103"/>
  <c r="S103"/>
  <c r="O103"/>
  <c r="N103"/>
  <c r="M103"/>
  <c r="J103"/>
  <c r="I103"/>
  <c r="H103"/>
  <c r="AS102"/>
  <c r="AQ102"/>
  <c r="AM102"/>
  <c r="AJ102"/>
  <c r="AI102"/>
  <c r="AE102"/>
  <c r="AB102"/>
  <c r="AA102"/>
  <c r="W102"/>
  <c r="S102"/>
  <c r="O102"/>
  <c r="N102"/>
  <c r="M102"/>
  <c r="J102"/>
  <c r="I102"/>
  <c r="H102"/>
  <c r="AS101"/>
  <c r="AR101"/>
  <c r="AQ101"/>
  <c r="AN101"/>
  <c r="AM101"/>
  <c r="AJ101"/>
  <c r="AI101"/>
  <c r="AF101"/>
  <c r="AE101"/>
  <c r="AB101"/>
  <c r="AA101"/>
  <c r="X101"/>
  <c r="W101"/>
  <c r="T101"/>
  <c r="S101"/>
  <c r="O101"/>
  <c r="N101"/>
  <c r="M101"/>
  <c r="J101"/>
  <c r="I101"/>
  <c r="H101"/>
  <c r="AS100"/>
  <c r="AR100"/>
  <c r="AQ100"/>
  <c r="AN100"/>
  <c r="AM100"/>
  <c r="AJ100"/>
  <c r="AI100"/>
  <c r="AF100"/>
  <c r="AE100"/>
  <c r="AB100"/>
  <c r="AA100"/>
  <c r="X100"/>
  <c r="W100"/>
  <c r="T100"/>
  <c r="S100"/>
  <c r="O100"/>
  <c r="N100"/>
  <c r="M100"/>
  <c r="J100"/>
  <c r="I100"/>
  <c r="H100"/>
  <c r="AS99"/>
  <c r="AR99"/>
  <c r="AQ99"/>
  <c r="AN99"/>
  <c r="AM99"/>
  <c r="AJ99"/>
  <c r="AI99"/>
  <c r="AE99"/>
  <c r="AB99"/>
  <c r="AA99"/>
  <c r="X99"/>
  <c r="W99"/>
  <c r="S99"/>
  <c r="O99"/>
  <c r="N99"/>
  <c r="M99"/>
  <c r="J99"/>
  <c r="I99"/>
  <c r="H99"/>
  <c r="AS98"/>
  <c r="AQ98"/>
  <c r="AM98"/>
  <c r="AI98"/>
  <c r="AE98"/>
  <c r="AA98"/>
  <c r="W98"/>
  <c r="S98"/>
  <c r="O98"/>
  <c r="N98"/>
  <c r="M98"/>
  <c r="J98"/>
  <c r="I98"/>
  <c r="H98"/>
  <c r="AS97"/>
  <c r="AQ97"/>
  <c r="AN97"/>
  <c r="AM97"/>
  <c r="AI97"/>
  <c r="AE97"/>
  <c r="AB97"/>
  <c r="AA97"/>
  <c r="X97"/>
  <c r="W97"/>
  <c r="S97"/>
  <c r="O97"/>
  <c r="N97"/>
  <c r="M97"/>
  <c r="J97"/>
  <c r="I97"/>
  <c r="H97"/>
  <c r="AS96"/>
  <c r="AQ96"/>
  <c r="AM96"/>
  <c r="AJ96"/>
  <c r="AI96"/>
  <c r="AE96"/>
  <c r="AB96"/>
  <c r="AA96"/>
  <c r="W96"/>
  <c r="T96"/>
  <c r="S96"/>
  <c r="O96"/>
  <c r="N96"/>
  <c r="M96"/>
  <c r="J96"/>
  <c r="I96"/>
  <c r="H96"/>
  <c r="AS95"/>
  <c r="AQ95"/>
  <c r="AM95"/>
  <c r="AI95"/>
  <c r="AE95"/>
  <c r="AA95"/>
  <c r="W95"/>
  <c r="T95"/>
  <c r="S95"/>
  <c r="O95"/>
  <c r="N95"/>
  <c r="M95"/>
  <c r="J95"/>
  <c r="I95"/>
  <c r="H95"/>
  <c r="AS94"/>
  <c r="AQ94"/>
  <c r="AM94"/>
  <c r="AJ94"/>
  <c r="AI94"/>
  <c r="AF94"/>
  <c r="AE94"/>
  <c r="AB94"/>
  <c r="AA94"/>
  <c r="X94"/>
  <c r="W94"/>
  <c r="S94"/>
  <c r="O94"/>
  <c r="N94"/>
  <c r="M94"/>
  <c r="J94"/>
  <c r="I94"/>
  <c r="H94"/>
  <c r="AS93"/>
  <c r="AQ93"/>
  <c r="AM93"/>
  <c r="AJ93"/>
  <c r="AI93"/>
  <c r="AE93"/>
  <c r="AA93"/>
  <c r="W93"/>
  <c r="T93"/>
  <c r="S93"/>
  <c r="O93"/>
  <c r="N93"/>
  <c r="M93"/>
  <c r="J93"/>
  <c r="I93"/>
  <c r="H93"/>
  <c r="AS92"/>
  <c r="AQ92"/>
  <c r="AM92"/>
  <c r="AJ92"/>
  <c r="AI92"/>
  <c r="AE92"/>
  <c r="AA92"/>
  <c r="X92"/>
  <c r="W92"/>
  <c r="S92"/>
  <c r="O92"/>
  <c r="N92"/>
  <c r="M92"/>
  <c r="J92"/>
  <c r="I92"/>
  <c r="H92"/>
  <c r="AS91"/>
  <c r="AR91"/>
  <c r="AQ91"/>
  <c r="AM91"/>
  <c r="AJ91"/>
  <c r="AI91"/>
  <c r="AE91"/>
  <c r="AA91"/>
  <c r="W91"/>
  <c r="T91"/>
  <c r="S91"/>
  <c r="O91"/>
  <c r="N91"/>
  <c r="M91"/>
  <c r="J91"/>
  <c r="I91"/>
  <c r="H91"/>
  <c r="AS90"/>
  <c r="AR90"/>
  <c r="AQ90"/>
  <c r="AN90"/>
  <c r="AM90"/>
  <c r="AI90"/>
  <c r="AF90"/>
  <c r="AE90"/>
  <c r="AB90"/>
  <c r="AA90"/>
  <c r="W90"/>
  <c r="T90"/>
  <c r="S90"/>
  <c r="O90"/>
  <c r="N90"/>
  <c r="M90"/>
  <c r="J90"/>
  <c r="I90"/>
  <c r="H90"/>
  <c r="AS89"/>
  <c r="AR89"/>
  <c r="AQ89"/>
  <c r="AM89"/>
  <c r="AI89"/>
  <c r="AF89"/>
  <c r="AE89"/>
  <c r="AB89"/>
  <c r="AA89"/>
  <c r="W89"/>
  <c r="T89"/>
  <c r="S89"/>
  <c r="O89"/>
  <c r="N89"/>
  <c r="M89"/>
  <c r="J89"/>
  <c r="I89"/>
  <c r="H89"/>
  <c r="AS88"/>
  <c r="AR88"/>
  <c r="AQ88"/>
  <c r="AN88"/>
  <c r="AM88"/>
  <c r="AJ88"/>
  <c r="AI88"/>
  <c r="AE88"/>
  <c r="AB88"/>
  <c r="AA88"/>
  <c r="W88"/>
  <c r="T88"/>
  <c r="S88"/>
  <c r="O88"/>
  <c r="N88"/>
  <c r="M88"/>
  <c r="J88"/>
  <c r="I88"/>
  <c r="H88"/>
  <c r="AS87"/>
  <c r="AQ87"/>
  <c r="AM87"/>
  <c r="AI87"/>
  <c r="AF87"/>
  <c r="AE87"/>
  <c r="AB87"/>
  <c r="AA87"/>
  <c r="W87"/>
  <c r="S87"/>
  <c r="O87"/>
  <c r="N87"/>
  <c r="M87"/>
  <c r="J87"/>
  <c r="I87"/>
  <c r="H87"/>
  <c r="AS86"/>
  <c r="AQ86"/>
  <c r="AM86"/>
  <c r="AI86"/>
  <c r="AE86"/>
  <c r="AA86"/>
  <c r="W86"/>
  <c r="T86"/>
  <c r="S86"/>
  <c r="O86"/>
  <c r="N86"/>
  <c r="M86"/>
  <c r="J86"/>
  <c r="I86"/>
  <c r="H86"/>
  <c r="AS85"/>
  <c r="AR85"/>
  <c r="AQ85"/>
  <c r="AN85"/>
  <c r="AM85"/>
  <c r="AI85"/>
  <c r="AE85"/>
  <c r="AB85"/>
  <c r="AA85"/>
  <c r="X85"/>
  <c r="W85"/>
  <c r="T85"/>
  <c r="S85"/>
  <c r="O85"/>
  <c r="N85"/>
  <c r="M85"/>
  <c r="J85"/>
  <c r="I85"/>
  <c r="H85"/>
  <c r="AS84"/>
  <c r="AQ84"/>
  <c r="AN84"/>
  <c r="AM84"/>
  <c r="AJ84"/>
  <c r="AI84"/>
  <c r="AE84"/>
  <c r="AA84"/>
  <c r="X84"/>
  <c r="W84"/>
  <c r="T84"/>
  <c r="S84"/>
  <c r="O84"/>
  <c r="N84"/>
  <c r="M84"/>
  <c r="J84"/>
  <c r="I84"/>
  <c r="H84"/>
  <c r="AS83"/>
  <c r="AR83"/>
  <c r="AQ83"/>
  <c r="AN83"/>
  <c r="AM83"/>
  <c r="AJ83"/>
  <c r="AI83"/>
  <c r="AF83"/>
  <c r="AE83"/>
  <c r="AB83"/>
  <c r="AA83"/>
  <c r="X83"/>
  <c r="W83"/>
  <c r="T83"/>
  <c r="S83"/>
  <c r="O83"/>
  <c r="N83"/>
  <c r="M83"/>
  <c r="J83"/>
  <c r="I83"/>
  <c r="H83"/>
  <c r="AS82"/>
  <c r="AR82"/>
  <c r="AQ82"/>
  <c r="AM82"/>
  <c r="AJ82"/>
  <c r="AI82"/>
  <c r="AE82"/>
  <c r="AB82"/>
  <c r="AA82"/>
  <c r="W82"/>
  <c r="T82"/>
  <c r="S82"/>
  <c r="O82"/>
  <c r="N82"/>
  <c r="M82"/>
  <c r="J82"/>
  <c r="I82"/>
  <c r="H82"/>
  <c r="AS81"/>
  <c r="AQ81"/>
  <c r="AN81"/>
  <c r="AM81"/>
  <c r="AJ81"/>
  <c r="AI81"/>
  <c r="AF81"/>
  <c r="AE81"/>
  <c r="AA81"/>
  <c r="X81"/>
  <c r="W81"/>
  <c r="T81"/>
  <c r="S81"/>
  <c r="O81"/>
  <c r="N81"/>
  <c r="M81"/>
  <c r="J81"/>
  <c r="I81"/>
  <c r="H81"/>
  <c r="AS80"/>
  <c r="AQ80"/>
  <c r="AM80"/>
  <c r="AI80"/>
  <c r="AE80"/>
  <c r="AB80"/>
  <c r="AA80"/>
  <c r="X80"/>
  <c r="W80"/>
  <c r="T80"/>
  <c r="S80"/>
  <c r="O80"/>
  <c r="N80"/>
  <c r="M80"/>
  <c r="J80"/>
  <c r="I80"/>
  <c r="H80"/>
  <c r="AS79"/>
  <c r="AR79"/>
  <c r="AQ79"/>
  <c r="AM79"/>
  <c r="AI79"/>
  <c r="AE79"/>
  <c r="AB79"/>
  <c r="AA79"/>
  <c r="X79"/>
  <c r="W79"/>
  <c r="T79"/>
  <c r="S79"/>
  <c r="O79"/>
  <c r="N79"/>
  <c r="M79"/>
  <c r="J79"/>
  <c r="I79"/>
  <c r="H79"/>
  <c r="AS78"/>
  <c r="AR78"/>
  <c r="AQ78"/>
  <c r="AN78"/>
  <c r="AM78"/>
  <c r="AJ78"/>
  <c r="AI78"/>
  <c r="AF78"/>
  <c r="AE78"/>
  <c r="AB78"/>
  <c r="AA78"/>
  <c r="X78"/>
  <c r="W78"/>
  <c r="T78"/>
  <c r="S78"/>
  <c r="O78"/>
  <c r="N78"/>
  <c r="M78"/>
  <c r="J78"/>
  <c r="I78"/>
  <c r="H78"/>
  <c r="AS77"/>
  <c r="AQ77"/>
  <c r="AN77"/>
  <c r="AM77"/>
  <c r="AI77"/>
  <c r="AF77"/>
  <c r="AE77"/>
  <c r="AB77"/>
  <c r="AA77"/>
  <c r="X77"/>
  <c r="W77"/>
  <c r="T77"/>
  <c r="S77"/>
  <c r="O77"/>
  <c r="N77"/>
  <c r="M77"/>
  <c r="J77"/>
  <c r="I77"/>
  <c r="H77"/>
  <c r="AS76"/>
  <c r="AR76"/>
  <c r="AQ76"/>
  <c r="AN76"/>
  <c r="AM76"/>
  <c r="AI76"/>
  <c r="AF76"/>
  <c r="AE76"/>
  <c r="AB76"/>
  <c r="AA76"/>
  <c r="X76"/>
  <c r="W76"/>
  <c r="T76"/>
  <c r="S76"/>
  <c r="O76"/>
  <c r="N76"/>
  <c r="M76"/>
  <c r="J76"/>
  <c r="I76"/>
  <c r="H76"/>
  <c r="AS75"/>
  <c r="AR75"/>
  <c r="AQ75"/>
  <c r="AM75"/>
  <c r="AJ75"/>
  <c r="AI75"/>
  <c r="AF75"/>
  <c r="AE75"/>
  <c r="AB75"/>
  <c r="AA75"/>
  <c r="X75"/>
  <c r="W75"/>
  <c r="T75"/>
  <c r="S75"/>
  <c r="O75"/>
  <c r="N75"/>
  <c r="M75"/>
  <c r="J75"/>
  <c r="I75"/>
  <c r="H75"/>
  <c r="AS74"/>
  <c r="AR74"/>
  <c r="AQ74"/>
  <c r="AN74"/>
  <c r="AM74"/>
  <c r="AJ74"/>
  <c r="AI74"/>
  <c r="AE74"/>
  <c r="AB74"/>
  <c r="AA74"/>
  <c r="W74"/>
  <c r="T74"/>
  <c r="S74"/>
  <c r="O74"/>
  <c r="N74"/>
  <c r="M74"/>
  <c r="J74"/>
  <c r="I74"/>
  <c r="H74"/>
  <c r="AS73"/>
  <c r="AQ73"/>
  <c r="AN73"/>
  <c r="AM73"/>
  <c r="AJ73"/>
  <c r="AI73"/>
  <c r="AE73"/>
  <c r="AB73"/>
  <c r="AA73"/>
  <c r="X73"/>
  <c r="W73"/>
  <c r="S73"/>
  <c r="O73"/>
  <c r="N73"/>
  <c r="M73"/>
  <c r="J73"/>
  <c r="I73"/>
  <c r="H73"/>
  <c r="AS72"/>
  <c r="AQ72"/>
  <c r="AM72"/>
  <c r="AJ72"/>
  <c r="AI72"/>
  <c r="AF72"/>
  <c r="AE72"/>
  <c r="AA72"/>
  <c r="X72"/>
  <c r="W72"/>
  <c r="T72"/>
  <c r="S72"/>
  <c r="O72"/>
  <c r="N72"/>
  <c r="M72"/>
  <c r="J72"/>
  <c r="I72"/>
  <c r="H72"/>
  <c r="AS71"/>
  <c r="AQ71"/>
  <c r="AM71"/>
  <c r="AI71"/>
  <c r="AE71"/>
  <c r="AB71"/>
  <c r="AA71"/>
  <c r="X71"/>
  <c r="W71"/>
  <c r="T71"/>
  <c r="S71"/>
  <c r="O71"/>
  <c r="N71"/>
  <c r="M71"/>
  <c r="J71"/>
  <c r="I71"/>
  <c r="H71"/>
  <c r="AS70"/>
  <c r="AQ70"/>
  <c r="AN70"/>
  <c r="AM70"/>
  <c r="AJ70"/>
  <c r="AI70"/>
  <c r="AF70"/>
  <c r="AE70"/>
  <c r="AB70"/>
  <c r="AA70"/>
  <c r="W70"/>
  <c r="T70"/>
  <c r="S70"/>
  <c r="O70"/>
  <c r="N70"/>
  <c r="M70"/>
  <c r="J70"/>
  <c r="I70"/>
  <c r="H70"/>
  <c r="AS69"/>
  <c r="AR69"/>
  <c r="AQ69"/>
  <c r="AM69"/>
  <c r="AI69"/>
  <c r="AF69"/>
  <c r="AE69"/>
  <c r="AB69"/>
  <c r="AA69"/>
  <c r="X69"/>
  <c r="W69"/>
  <c r="S69"/>
  <c r="O69"/>
  <c r="N69"/>
  <c r="M69"/>
  <c r="J69"/>
  <c r="I69"/>
  <c r="H69"/>
  <c r="AS68"/>
  <c r="AR68"/>
  <c r="AQ68"/>
  <c r="AN68"/>
  <c r="AM68"/>
  <c r="AI68"/>
  <c r="AE68"/>
  <c r="AA68"/>
  <c r="W68"/>
  <c r="T68"/>
  <c r="S68"/>
  <c r="O68"/>
  <c r="N68"/>
  <c r="M68"/>
  <c r="J68"/>
  <c r="I68"/>
  <c r="H68"/>
  <c r="AS67"/>
  <c r="AQ67"/>
  <c r="AM67"/>
  <c r="AI67"/>
  <c r="AF67"/>
  <c r="AE67"/>
  <c r="AB67"/>
  <c r="AA67"/>
  <c r="X67"/>
  <c r="W67"/>
  <c r="T67"/>
  <c r="S67"/>
  <c r="O67"/>
  <c r="N67"/>
  <c r="M67"/>
  <c r="J67"/>
  <c r="I67"/>
  <c r="H67"/>
  <c r="AS66"/>
  <c r="AR66"/>
  <c r="AQ66"/>
  <c r="AM66"/>
  <c r="AI66"/>
  <c r="AE66"/>
  <c r="AB66"/>
  <c r="AA66"/>
  <c r="W66"/>
  <c r="T66"/>
  <c r="S66"/>
  <c r="O66"/>
  <c r="N66"/>
  <c r="M66"/>
  <c r="J66"/>
  <c r="I66"/>
  <c r="H66"/>
  <c r="AS65"/>
  <c r="AR65"/>
  <c r="AQ65"/>
  <c r="AN65"/>
  <c r="AM65"/>
  <c r="AI65"/>
  <c r="AF65"/>
  <c r="AE65"/>
  <c r="AB65"/>
  <c r="AA65"/>
  <c r="X65"/>
  <c r="W65"/>
  <c r="T65"/>
  <c r="S65"/>
  <c r="O65"/>
  <c r="N65"/>
  <c r="M65"/>
  <c r="J65"/>
  <c r="I65"/>
  <c r="H65"/>
  <c r="AS64"/>
  <c r="AQ64"/>
  <c r="AN64"/>
  <c r="AM64"/>
  <c r="AI64"/>
  <c r="AE64"/>
  <c r="AB64"/>
  <c r="AA64"/>
  <c r="X64"/>
  <c r="W64"/>
  <c r="S64"/>
  <c r="O64"/>
  <c r="N64"/>
  <c r="M64"/>
  <c r="J64"/>
  <c r="I64"/>
  <c r="H64"/>
  <c r="AS63"/>
  <c r="AR63"/>
  <c r="AQ63"/>
  <c r="AM63"/>
  <c r="AJ63"/>
  <c r="AI63"/>
  <c r="AE63"/>
  <c r="AB63"/>
  <c r="AA63"/>
  <c r="X63"/>
  <c r="W63"/>
  <c r="T63"/>
  <c r="S63"/>
  <c r="O63"/>
  <c r="N63"/>
  <c r="M63"/>
  <c r="J63"/>
  <c r="I63"/>
  <c r="H63"/>
  <c r="AS62"/>
  <c r="AR62"/>
  <c r="AQ62"/>
  <c r="AN62"/>
  <c r="AM62"/>
  <c r="AJ62"/>
  <c r="AI62"/>
  <c r="AF62"/>
  <c r="AE62"/>
  <c r="AB62"/>
  <c r="AA62"/>
  <c r="X62"/>
  <c r="W62"/>
  <c r="T62"/>
  <c r="S62"/>
  <c r="O62"/>
  <c r="N62"/>
  <c r="M62"/>
  <c r="J62"/>
  <c r="I62"/>
  <c r="H62"/>
  <c r="AS61"/>
  <c r="AR61"/>
  <c r="AQ61"/>
  <c r="AN61"/>
  <c r="AM61"/>
  <c r="AJ61"/>
  <c r="AI61"/>
  <c r="AF61"/>
  <c r="AE61"/>
  <c r="AB61"/>
  <c r="AA61"/>
  <c r="W61"/>
  <c r="T61"/>
  <c r="S61"/>
  <c r="O61"/>
  <c r="N61"/>
  <c r="M61"/>
  <c r="J61"/>
  <c r="I61"/>
  <c r="H61"/>
  <c r="AS60"/>
  <c r="AR60"/>
  <c r="AQ60"/>
  <c r="AN60"/>
  <c r="AM60"/>
  <c r="AI60"/>
  <c r="AE60"/>
  <c r="AA60"/>
  <c r="X60"/>
  <c r="W60"/>
  <c r="T60"/>
  <c r="S60"/>
  <c r="O60"/>
  <c r="N60"/>
  <c r="M60"/>
  <c r="J60"/>
  <c r="I60"/>
  <c r="H60"/>
  <c r="AS59"/>
  <c r="AQ59"/>
  <c r="AM59"/>
  <c r="AI59"/>
  <c r="AF59"/>
  <c r="AE59"/>
  <c r="AB59"/>
  <c r="AA59"/>
  <c r="X59"/>
  <c r="W59"/>
  <c r="S59"/>
  <c r="O59"/>
  <c r="N59"/>
  <c r="M59"/>
  <c r="J59"/>
  <c r="I59"/>
  <c r="H59"/>
  <c r="AS58"/>
  <c r="AR58"/>
  <c r="AQ58"/>
  <c r="AN58"/>
  <c r="AM58"/>
  <c r="AJ58"/>
  <c r="AI58"/>
  <c r="AF58"/>
  <c r="AE58"/>
  <c r="AB58"/>
  <c r="AA58"/>
  <c r="X58"/>
  <c r="W58"/>
  <c r="T58"/>
  <c r="S58"/>
  <c r="O58"/>
  <c r="N58"/>
  <c r="M58"/>
  <c r="J58"/>
  <c r="I58"/>
  <c r="H58"/>
  <c r="AS57"/>
  <c r="AQ57"/>
  <c r="AM57"/>
  <c r="AI57"/>
  <c r="AE57"/>
  <c r="AB57"/>
  <c r="AA57"/>
  <c r="W57"/>
  <c r="T57"/>
  <c r="S57"/>
  <c r="O57"/>
  <c r="N57"/>
  <c r="M57"/>
  <c r="J57"/>
  <c r="I57"/>
  <c r="H57"/>
  <c r="AS56"/>
  <c r="AQ56"/>
  <c r="AN56"/>
  <c r="AM56"/>
  <c r="AI56"/>
  <c r="AE56"/>
  <c r="AB56"/>
  <c r="AA56"/>
  <c r="X56"/>
  <c r="W56"/>
  <c r="T56"/>
  <c r="S56"/>
  <c r="O56"/>
  <c r="N56"/>
  <c r="M56"/>
  <c r="J56"/>
  <c r="I56"/>
  <c r="H56"/>
  <c r="AS55"/>
  <c r="AQ55"/>
  <c r="AN55"/>
  <c r="AM55"/>
  <c r="AJ55"/>
  <c r="AI55"/>
  <c r="AE55"/>
  <c r="AB55"/>
  <c r="AA55"/>
  <c r="X55"/>
  <c r="W55"/>
  <c r="T55"/>
  <c r="S55"/>
  <c r="O55"/>
  <c r="N55"/>
  <c r="M55"/>
  <c r="J55"/>
  <c r="I55"/>
  <c r="H55"/>
  <c r="AS54"/>
  <c r="AR54"/>
  <c r="AQ54"/>
  <c r="AM54"/>
  <c r="AI54"/>
  <c r="AE54"/>
  <c r="AB54"/>
  <c r="AA54"/>
  <c r="X54"/>
  <c r="W54"/>
  <c r="T54"/>
  <c r="S54"/>
  <c r="O54"/>
  <c r="N54"/>
  <c r="M54"/>
  <c r="J54"/>
  <c r="I54"/>
  <c r="H54"/>
  <c r="AS53"/>
  <c r="AQ53"/>
  <c r="AN53"/>
  <c r="AM53"/>
  <c r="AI53"/>
  <c r="AF53"/>
  <c r="AE53"/>
  <c r="AB53"/>
  <c r="AA53"/>
  <c r="X53"/>
  <c r="W53"/>
  <c r="T53"/>
  <c r="S53"/>
  <c r="O53"/>
  <c r="N53"/>
  <c r="M53"/>
  <c r="J53"/>
  <c r="I53"/>
  <c r="H53"/>
  <c r="AS52"/>
  <c r="AQ52"/>
  <c r="AN52"/>
  <c r="AM52"/>
  <c r="AI52"/>
  <c r="AF52"/>
  <c r="AE52"/>
  <c r="AB52"/>
  <c r="AA52"/>
  <c r="X52"/>
  <c r="W52"/>
  <c r="S52"/>
  <c r="O52"/>
  <c r="N52"/>
  <c r="M52"/>
  <c r="J52"/>
  <c r="I52"/>
  <c r="H52"/>
  <c r="AS51"/>
  <c r="AQ51"/>
  <c r="AN51"/>
  <c r="AM51"/>
  <c r="AJ51"/>
  <c r="AI51"/>
  <c r="AE51"/>
  <c r="AA51"/>
  <c r="X51"/>
  <c r="W51"/>
  <c r="T51"/>
  <c r="S51"/>
  <c r="O51"/>
  <c r="N51"/>
  <c r="M51"/>
  <c r="J51"/>
  <c r="I51"/>
  <c r="H51"/>
  <c r="AS50"/>
  <c r="AQ50"/>
  <c r="AM50"/>
  <c r="AJ50"/>
  <c r="AI50"/>
  <c r="AE50"/>
  <c r="AB50"/>
  <c r="AA50"/>
  <c r="X50"/>
  <c r="W50"/>
  <c r="T50"/>
  <c r="S50"/>
  <c r="O50"/>
  <c r="N50"/>
  <c r="M50"/>
  <c r="J50"/>
  <c r="I50"/>
  <c r="H50"/>
  <c r="AS49"/>
  <c r="AQ49"/>
  <c r="AN49"/>
  <c r="AM49"/>
  <c r="AJ49"/>
  <c r="AI49"/>
  <c r="AF49"/>
  <c r="AE49"/>
  <c r="AA49"/>
  <c r="X49"/>
  <c r="W49"/>
  <c r="T49"/>
  <c r="S49"/>
  <c r="O49"/>
  <c r="N49"/>
  <c r="M49"/>
  <c r="J49"/>
  <c r="I49"/>
  <c r="H49"/>
  <c r="AS48"/>
  <c r="AR48"/>
  <c r="AQ48"/>
  <c r="AM48"/>
  <c r="AI48"/>
  <c r="AE48"/>
  <c r="AB48"/>
  <c r="AA48"/>
  <c r="W48"/>
  <c r="T48"/>
  <c r="S48"/>
  <c r="O48"/>
  <c r="N48"/>
  <c r="M48"/>
  <c r="J48"/>
  <c r="I48"/>
  <c r="H48"/>
  <c r="AS47"/>
  <c r="AQ47"/>
  <c r="AM47"/>
  <c r="AJ47"/>
  <c r="AI47"/>
  <c r="AE47"/>
  <c r="AB47"/>
  <c r="AA47"/>
  <c r="X47"/>
  <c r="W47"/>
  <c r="T47"/>
  <c r="S47"/>
  <c r="O47"/>
  <c r="N47"/>
  <c r="M47"/>
  <c r="J47"/>
  <c r="I47"/>
  <c r="H47"/>
  <c r="AS46"/>
  <c r="AQ46"/>
  <c r="AN46"/>
  <c r="AM46"/>
  <c r="AJ46"/>
  <c r="AI46"/>
  <c r="AE46"/>
  <c r="AA46"/>
  <c r="X46"/>
  <c r="W46"/>
  <c r="S46"/>
  <c r="O46"/>
  <c r="N46"/>
  <c r="M46"/>
  <c r="J46"/>
  <c r="I46"/>
  <c r="H46"/>
  <c r="AS45"/>
  <c r="AQ45"/>
  <c r="AM45"/>
  <c r="AJ45"/>
  <c r="AI45"/>
  <c r="AE45"/>
  <c r="AB45"/>
  <c r="AA45"/>
  <c r="X45"/>
  <c r="W45"/>
  <c r="T45"/>
  <c r="S45"/>
  <c r="O45"/>
  <c r="N45"/>
  <c r="M45"/>
  <c r="J45"/>
  <c r="I45"/>
  <c r="H45"/>
  <c r="AS44"/>
  <c r="AQ44"/>
  <c r="AM44"/>
  <c r="AJ44"/>
  <c r="AI44"/>
  <c r="AF44"/>
  <c r="AE44"/>
  <c r="AB44"/>
  <c r="AA44"/>
  <c r="X44"/>
  <c r="W44"/>
  <c r="S44"/>
  <c r="O44"/>
  <c r="N44"/>
  <c r="M44"/>
  <c r="J44"/>
  <c r="I44"/>
  <c r="H44"/>
  <c r="AS43"/>
  <c r="AQ43"/>
  <c r="AM43"/>
  <c r="AI43"/>
  <c r="AE43"/>
  <c r="AA43"/>
  <c r="X43"/>
  <c r="W43"/>
  <c r="T43"/>
  <c r="S43"/>
  <c r="O43"/>
  <c r="N43"/>
  <c r="M43"/>
  <c r="J43"/>
  <c r="I43"/>
  <c r="H43"/>
  <c r="AS42"/>
  <c r="AQ42"/>
  <c r="AM42"/>
  <c r="AI42"/>
  <c r="AF42"/>
  <c r="AE42"/>
  <c r="AA42"/>
  <c r="W42"/>
  <c r="S42"/>
  <c r="O42"/>
  <c r="N42"/>
  <c r="M42"/>
  <c r="J42"/>
  <c r="I42"/>
  <c r="H42"/>
  <c r="AS41"/>
  <c r="AR41"/>
  <c r="AQ41"/>
  <c r="AM41"/>
  <c r="AI41"/>
  <c r="AE41"/>
  <c r="AA41"/>
  <c r="X41"/>
  <c r="W41"/>
  <c r="T41"/>
  <c r="S41"/>
  <c r="O41"/>
  <c r="N41"/>
  <c r="M41"/>
  <c r="J41"/>
  <c r="I41"/>
  <c r="H41"/>
  <c r="AS40"/>
  <c r="AQ40"/>
  <c r="AM40"/>
  <c r="AJ40"/>
  <c r="AI40"/>
  <c r="AE40"/>
  <c r="AB40"/>
  <c r="AA40"/>
  <c r="X40"/>
  <c r="W40"/>
  <c r="S40"/>
  <c r="O40"/>
  <c r="N40"/>
  <c r="M40"/>
  <c r="J40"/>
  <c r="I40"/>
  <c r="H40"/>
  <c r="AS39"/>
  <c r="AQ39"/>
  <c r="AM39"/>
  <c r="AI39"/>
  <c r="AF39"/>
  <c r="AE39"/>
  <c r="AB39"/>
  <c r="AA39"/>
  <c r="W39"/>
  <c r="T39"/>
  <c r="S39"/>
  <c r="O39"/>
  <c r="N39"/>
  <c r="M39"/>
  <c r="J39"/>
  <c r="I39"/>
  <c r="H39"/>
  <c r="AS38"/>
  <c r="AQ38"/>
  <c r="AM38"/>
  <c r="AI38"/>
  <c r="AE38"/>
  <c r="AA38"/>
  <c r="W38"/>
  <c r="T38"/>
  <c r="S38"/>
  <c r="O38"/>
  <c r="N38"/>
  <c r="M38"/>
  <c r="J38"/>
  <c r="I38"/>
  <c r="H38"/>
  <c r="AS37"/>
  <c r="AQ37"/>
  <c r="AN37"/>
  <c r="AM37"/>
  <c r="AI37"/>
  <c r="AE37"/>
  <c r="AB37"/>
  <c r="AA37"/>
  <c r="W37"/>
  <c r="S37"/>
  <c r="O37"/>
  <c r="N37"/>
  <c r="M37"/>
  <c r="J37"/>
  <c r="I37"/>
  <c r="H37"/>
  <c r="AS36"/>
  <c r="AQ36"/>
  <c r="AM36"/>
  <c r="AJ36"/>
  <c r="AI36"/>
  <c r="AE36"/>
  <c r="AB36"/>
  <c r="AA36"/>
  <c r="W36"/>
  <c r="T36"/>
  <c r="S36"/>
  <c r="O36"/>
  <c r="N36"/>
  <c r="M36"/>
  <c r="J36"/>
  <c r="I36"/>
  <c r="H36"/>
  <c r="AS35"/>
  <c r="AQ35"/>
  <c r="AM35"/>
  <c r="AI35"/>
  <c r="AE35"/>
  <c r="AB35"/>
  <c r="AA35"/>
  <c r="X35"/>
  <c r="W35"/>
  <c r="S35"/>
  <c r="O35"/>
  <c r="N35"/>
  <c r="M35"/>
  <c r="J35"/>
  <c r="I35"/>
  <c r="H35"/>
  <c r="AS34"/>
  <c r="AR34"/>
  <c r="AQ34"/>
  <c r="AM34"/>
  <c r="AI34"/>
  <c r="AE34"/>
  <c r="AB34"/>
  <c r="AA34"/>
  <c r="X34"/>
  <c r="W34"/>
  <c r="T34"/>
  <c r="S34"/>
  <c r="O34"/>
  <c r="N34"/>
  <c r="M34"/>
  <c r="J34"/>
  <c r="I34"/>
  <c r="H34"/>
  <c r="AS33"/>
  <c r="AQ33"/>
  <c r="AN33"/>
  <c r="AM33"/>
  <c r="AJ33"/>
  <c r="AI33"/>
  <c r="AF33"/>
  <c r="AE33"/>
  <c r="AB33"/>
  <c r="AA33"/>
  <c r="W33"/>
  <c r="T33"/>
  <c r="S33"/>
  <c r="O33"/>
  <c r="N33"/>
  <c r="M33"/>
  <c r="J33"/>
  <c r="I33"/>
  <c r="H33"/>
  <c r="AS32"/>
  <c r="AQ32"/>
  <c r="AN32"/>
  <c r="AM32"/>
  <c r="AI32"/>
  <c r="AF32"/>
  <c r="AE32"/>
  <c r="AA32"/>
  <c r="X32"/>
  <c r="W32"/>
  <c r="S32"/>
  <c r="O32"/>
  <c r="N32"/>
  <c r="M32"/>
  <c r="J32"/>
  <c r="I32"/>
  <c r="H32"/>
  <c r="AS31"/>
  <c r="AR31"/>
  <c r="AQ31"/>
  <c r="AN31"/>
  <c r="AM31"/>
  <c r="AI31"/>
  <c r="AE31"/>
  <c r="AB31"/>
  <c r="AA31"/>
  <c r="X31"/>
  <c r="W31"/>
  <c r="T31"/>
  <c r="S31"/>
  <c r="O31"/>
  <c r="N31"/>
  <c r="M31"/>
  <c r="J31"/>
  <c r="I31"/>
  <c r="H31"/>
  <c r="AS30"/>
  <c r="AR30"/>
  <c r="AQ30"/>
  <c r="AM30"/>
  <c r="AI30"/>
  <c r="AE30"/>
  <c r="AB30"/>
  <c r="AA30"/>
  <c r="W30"/>
  <c r="T30"/>
  <c r="S30"/>
  <c r="O30"/>
  <c r="N30"/>
  <c r="M30"/>
  <c r="J30"/>
  <c r="I30"/>
  <c r="H30"/>
  <c r="AS29"/>
  <c r="AR29"/>
  <c r="AQ29"/>
  <c r="AN29"/>
  <c r="AM29"/>
  <c r="AJ29"/>
  <c r="AI29"/>
  <c r="AF29"/>
  <c r="AE29"/>
  <c r="AB29"/>
  <c r="AA29"/>
  <c r="W29"/>
  <c r="T29"/>
  <c r="S29"/>
  <c r="O29"/>
  <c r="N29"/>
  <c r="M29"/>
  <c r="J29"/>
  <c r="I29"/>
  <c r="H29"/>
  <c r="AS28"/>
  <c r="AR28"/>
  <c r="AQ28"/>
  <c r="AM28"/>
  <c r="AI28"/>
  <c r="AE28"/>
  <c r="AB28"/>
  <c r="AA28"/>
  <c r="X28"/>
  <c r="W28"/>
  <c r="T28"/>
  <c r="S28"/>
  <c r="O28"/>
  <c r="N28"/>
  <c r="M28"/>
  <c r="J28"/>
  <c r="I28"/>
  <c r="H28"/>
  <c r="AS27"/>
  <c r="AQ27"/>
  <c r="AM27"/>
  <c r="AJ27"/>
  <c r="AI27"/>
  <c r="AF27"/>
  <c r="AE27"/>
  <c r="AA27"/>
  <c r="X27"/>
  <c r="W27"/>
  <c r="T27"/>
  <c r="S27"/>
  <c r="O27"/>
  <c r="N27"/>
  <c r="M27"/>
  <c r="J27"/>
  <c r="I27"/>
  <c r="H27"/>
  <c r="AS26"/>
  <c r="AR26"/>
  <c r="AQ26"/>
  <c r="AM26"/>
  <c r="AI26"/>
  <c r="AE26"/>
  <c r="AB26"/>
  <c r="AA26"/>
  <c r="X26"/>
  <c r="W26"/>
  <c r="T26"/>
  <c r="S26"/>
  <c r="O26"/>
  <c r="N26"/>
  <c r="M26"/>
  <c r="J26"/>
  <c r="I26"/>
  <c r="H26"/>
  <c r="AS25"/>
  <c r="AR25"/>
  <c r="AQ25"/>
  <c r="AN25"/>
  <c r="AM25"/>
  <c r="AJ25"/>
  <c r="AI25"/>
  <c r="AE25"/>
  <c r="AB25"/>
  <c r="AA25"/>
  <c r="W25"/>
  <c r="T25"/>
  <c r="S25"/>
  <c r="O25"/>
  <c r="N25"/>
  <c r="M25"/>
  <c r="J25"/>
  <c r="I25"/>
  <c r="H25"/>
  <c r="AS24"/>
  <c r="AQ24"/>
  <c r="AN24"/>
  <c r="AM24"/>
  <c r="AI24"/>
  <c r="AE24"/>
  <c r="AB24"/>
  <c r="AA24"/>
  <c r="X24"/>
  <c r="W24"/>
  <c r="T24"/>
  <c r="S24"/>
  <c r="O24"/>
  <c r="N24"/>
  <c r="M24"/>
  <c r="J24"/>
  <c r="I24"/>
  <c r="H24"/>
  <c r="AS23"/>
  <c r="AQ23"/>
  <c r="AM23"/>
  <c r="AJ23"/>
  <c r="AI23"/>
  <c r="AE23"/>
  <c r="AB23"/>
  <c r="AA23"/>
  <c r="W23"/>
  <c r="S23"/>
  <c r="O23"/>
  <c r="N23"/>
  <c r="M23"/>
  <c r="J23"/>
  <c r="I23"/>
  <c r="H23"/>
  <c r="AS22"/>
  <c r="AQ22"/>
  <c r="AN22"/>
  <c r="AM22"/>
  <c r="AJ22"/>
  <c r="AI22"/>
  <c r="AE22"/>
  <c r="AA22"/>
  <c r="X22"/>
  <c r="W22"/>
  <c r="T22"/>
  <c r="S22"/>
  <c r="O22"/>
  <c r="N22"/>
  <c r="M22"/>
  <c r="J22"/>
  <c r="I22"/>
  <c r="H22"/>
  <c r="AS21"/>
  <c r="AQ21"/>
  <c r="AM21"/>
  <c r="AI21"/>
  <c r="AE21"/>
  <c r="AA21"/>
  <c r="X21"/>
  <c r="W21"/>
  <c r="T21"/>
  <c r="S21"/>
  <c r="O21"/>
  <c r="N21"/>
  <c r="M21"/>
  <c r="J21"/>
  <c r="I21"/>
  <c r="H21"/>
  <c r="AS20"/>
  <c r="AR20"/>
  <c r="AQ20"/>
  <c r="AM20"/>
  <c r="AI20"/>
  <c r="AE20"/>
  <c r="AB20"/>
  <c r="AA20"/>
  <c r="X20"/>
  <c r="W20"/>
  <c r="T20"/>
  <c r="S20"/>
  <c r="O20"/>
  <c r="N20"/>
  <c r="M20"/>
  <c r="J20"/>
  <c r="I20"/>
  <c r="H20"/>
  <c r="AS19"/>
  <c r="AR19"/>
  <c r="AQ19"/>
  <c r="AM19"/>
  <c r="AJ19"/>
  <c r="AI19"/>
  <c r="AE19"/>
  <c r="AB19"/>
  <c r="AA19"/>
  <c r="X19"/>
  <c r="W19"/>
  <c r="T19"/>
  <c r="S19"/>
  <c r="O19"/>
  <c r="N19"/>
  <c r="M19"/>
  <c r="J19"/>
  <c r="I19"/>
  <c r="H19"/>
  <c r="AS18"/>
  <c r="AQ18"/>
  <c r="AM18"/>
  <c r="AI18"/>
  <c r="AE18"/>
  <c r="AA18"/>
  <c r="W18"/>
  <c r="S18"/>
  <c r="O18"/>
  <c r="N18"/>
  <c r="M18"/>
  <c r="J18"/>
  <c r="I18"/>
  <c r="H18"/>
  <c r="AS17"/>
  <c r="AQ17"/>
  <c r="AN17"/>
  <c r="AM17"/>
  <c r="AI17"/>
  <c r="AE17"/>
  <c r="AA17"/>
  <c r="X17"/>
  <c r="W17"/>
  <c r="T17"/>
  <c r="S17"/>
  <c r="O17"/>
  <c r="N17"/>
  <c r="M17"/>
  <c r="J17"/>
  <c r="I17"/>
  <c r="H17"/>
  <c r="AS16"/>
  <c r="AQ16"/>
  <c r="AM16"/>
  <c r="AJ16"/>
  <c r="AI16"/>
  <c r="AF16"/>
  <c r="AE16"/>
  <c r="AB16"/>
  <c r="AA16"/>
  <c r="X16"/>
  <c r="W16"/>
  <c r="T16"/>
  <c r="S16"/>
  <c r="O16"/>
  <c r="N16"/>
  <c r="M16"/>
  <c r="J16"/>
  <c r="I16"/>
  <c r="H16"/>
  <c r="AS15"/>
  <c r="AQ15"/>
  <c r="AN15"/>
  <c r="AM15"/>
  <c r="AI15"/>
  <c r="AE15"/>
  <c r="AA15"/>
  <c r="X15"/>
  <c r="W15"/>
  <c r="T15"/>
  <c r="S15"/>
  <c r="O15"/>
  <c r="N15"/>
  <c r="M15"/>
  <c r="J15"/>
  <c r="I15"/>
  <c r="H15"/>
  <c r="AS14"/>
  <c r="AQ14"/>
  <c r="AM14"/>
  <c r="AI14"/>
  <c r="AE14"/>
  <c r="AA14"/>
  <c r="W14"/>
  <c r="T14"/>
  <c r="S14"/>
  <c r="O14"/>
  <c r="N14"/>
  <c r="M14"/>
  <c r="J14"/>
  <c r="I14"/>
  <c r="H14"/>
  <c r="AS13"/>
  <c r="AQ13"/>
  <c r="AM13"/>
  <c r="AJ13"/>
  <c r="AI13"/>
  <c r="AE13"/>
  <c r="AA13"/>
  <c r="W13"/>
  <c r="T13"/>
  <c r="S13"/>
  <c r="O13"/>
  <c r="N13"/>
  <c r="M13"/>
  <c r="J13"/>
  <c r="I13"/>
  <c r="H13"/>
  <c r="AS12"/>
  <c r="AQ12"/>
  <c r="AM12"/>
  <c r="AI12"/>
  <c r="AE12"/>
  <c r="AB12"/>
  <c r="AA12"/>
  <c r="X12"/>
  <c r="W12"/>
  <c r="T12"/>
  <c r="S12"/>
  <c r="O12"/>
  <c r="N12"/>
  <c r="M12"/>
  <c r="J12"/>
  <c r="I12"/>
  <c r="H12"/>
  <c r="AS11"/>
  <c r="AQ11"/>
  <c r="AN11"/>
  <c r="AM11"/>
  <c r="AI11"/>
  <c r="AE11"/>
  <c r="AA11"/>
  <c r="W11"/>
  <c r="T11"/>
  <c r="S11"/>
  <c r="O11"/>
  <c r="N11"/>
  <c r="M11"/>
  <c r="J11"/>
  <c r="I11"/>
  <c r="H11"/>
  <c r="AS10"/>
  <c r="AQ10"/>
  <c r="AM10"/>
  <c r="AI10"/>
  <c r="AF10"/>
  <c r="AE10"/>
  <c r="AA10"/>
  <c r="X10"/>
  <c r="W10"/>
  <c r="S10"/>
  <c r="O10"/>
  <c r="N10"/>
  <c r="M10"/>
  <c r="J10"/>
  <c r="I10"/>
  <c r="H10"/>
  <c r="AS9"/>
  <c r="AQ9"/>
  <c r="AN9"/>
  <c r="AM9"/>
  <c r="AI9"/>
  <c r="AE9"/>
  <c r="AA9"/>
  <c r="X9"/>
  <c r="W9"/>
  <c r="S9"/>
  <c r="O9"/>
  <c r="N9"/>
  <c r="M9"/>
  <c r="J9"/>
  <c r="I9"/>
  <c r="H9"/>
  <c r="AS8"/>
  <c r="AR8"/>
  <c r="AQ8"/>
  <c r="AN8"/>
  <c r="AM8"/>
  <c r="AJ8"/>
  <c r="AI8"/>
  <c r="AE8"/>
  <c r="AB8"/>
  <c r="AA8"/>
  <c r="W8"/>
  <c r="T8"/>
  <c r="S8"/>
  <c r="O8"/>
  <c r="N8"/>
  <c r="M8"/>
  <c r="J8"/>
  <c r="I8"/>
  <c r="H8"/>
  <c r="AS7"/>
  <c r="AR7"/>
  <c r="AQ7"/>
  <c r="AM7"/>
  <c r="AJ7"/>
  <c r="AI7"/>
  <c r="AF7"/>
  <c r="AE7"/>
  <c r="AB7"/>
  <c r="AA7"/>
  <c r="W7"/>
  <c r="S7"/>
  <c r="O7"/>
  <c r="N7"/>
  <c r="M7"/>
  <c r="J7"/>
  <c r="I7"/>
  <c r="H7"/>
  <c r="AS6"/>
  <c r="AQ6"/>
  <c r="AM6"/>
  <c r="AJ6"/>
  <c r="AI6"/>
  <c r="AE6"/>
  <c r="AA6"/>
  <c r="X6"/>
  <c r="W6"/>
  <c r="S6"/>
  <c r="O6"/>
  <c r="N6"/>
  <c r="M6"/>
  <c r="J6"/>
  <c r="I6"/>
  <c r="H6"/>
  <c r="AS5"/>
  <c r="AQ5"/>
  <c r="AM5"/>
  <c r="AI5"/>
  <c r="AE5"/>
  <c r="AA5"/>
  <c r="W5"/>
  <c r="S5"/>
  <c r="O5"/>
  <c r="N5"/>
  <c r="M5"/>
  <c r="J5"/>
  <c r="I5"/>
  <c r="H5"/>
  <c r="AS4"/>
  <c r="AR4"/>
  <c r="AQ4"/>
  <c r="AN4"/>
  <c r="AM4"/>
  <c r="AI4"/>
  <c r="AE4"/>
  <c r="AA4"/>
  <c r="X4"/>
  <c r="W4"/>
  <c r="T4"/>
  <c r="S4"/>
  <c r="O4"/>
  <c r="N4"/>
  <c r="M4"/>
  <c r="J4"/>
  <c r="I4"/>
  <c r="H4"/>
  <c r="T135" i="4"/>
  <c r="AZ129"/>
  <c r="AT129"/>
  <c r="AK129"/>
  <c r="AA129"/>
  <c r="R129"/>
  <c r="AZ128"/>
  <c r="AY128"/>
  <c r="AX128"/>
  <c r="AW128"/>
  <c r="AS128"/>
  <c r="AR128"/>
  <c r="AQ128"/>
  <c r="AP128"/>
  <c r="AO128"/>
  <c r="AN128"/>
  <c r="AJ128"/>
  <c r="AI128"/>
  <c r="AH128"/>
  <c r="AG128"/>
  <c r="AF128"/>
  <c r="AE128"/>
  <c r="AA128"/>
  <c r="Z128"/>
  <c r="Y128"/>
  <c r="X128"/>
  <c r="W128"/>
  <c r="V128"/>
  <c r="R128"/>
  <c r="Q128"/>
  <c r="P128"/>
  <c r="O128"/>
  <c r="N128"/>
  <c r="M128"/>
  <c r="L128"/>
  <c r="K128"/>
  <c r="J128"/>
  <c r="I128"/>
  <c r="H128"/>
  <c r="G128"/>
  <c r="F128"/>
  <c r="AZ127"/>
  <c r="AY127"/>
  <c r="AX127"/>
  <c r="AW127"/>
  <c r="AR127"/>
  <c r="AQ127"/>
  <c r="AP127"/>
  <c r="AI127"/>
  <c r="AH127"/>
  <c r="AG127"/>
  <c r="Z127"/>
  <c r="Y127"/>
  <c r="X127"/>
  <c r="Q127"/>
  <c r="P127"/>
  <c r="O127"/>
  <c r="K127"/>
  <c r="H127"/>
  <c r="AZ126"/>
  <c r="AY126"/>
  <c r="AW126"/>
  <c r="AR126"/>
  <c r="AQ126"/>
  <c r="AP126"/>
  <c r="AI126"/>
  <c r="AH126"/>
  <c r="AG126"/>
  <c r="Z126"/>
  <c r="Y126"/>
  <c r="X126"/>
  <c r="Q126"/>
  <c r="P126"/>
  <c r="O126"/>
  <c r="K126"/>
  <c r="H126"/>
  <c r="AZ125"/>
  <c r="AY125"/>
  <c r="AX125"/>
  <c r="AW125"/>
  <c r="AR125"/>
  <c r="AQ125"/>
  <c r="AP125"/>
  <c r="AI125"/>
  <c r="AH125"/>
  <c r="AG125"/>
  <c r="Z125"/>
  <c r="Y125"/>
  <c r="X125"/>
  <c r="Q125"/>
  <c r="P125"/>
  <c r="O125"/>
  <c r="K125"/>
  <c r="H125"/>
  <c r="AZ124"/>
  <c r="AY124"/>
  <c r="AW124"/>
  <c r="AR124"/>
  <c r="AQ124"/>
  <c r="AP124"/>
  <c r="AI124"/>
  <c r="AH124"/>
  <c r="AG124"/>
  <c r="Z124"/>
  <c r="Y124"/>
  <c r="X124"/>
  <c r="Q124"/>
  <c r="P124"/>
  <c r="O124"/>
  <c r="K124"/>
  <c r="H124"/>
  <c r="AZ123"/>
  <c r="AY123"/>
  <c r="AX123"/>
  <c r="AW123"/>
  <c r="AR123"/>
  <c r="AQ123"/>
  <c r="AP123"/>
  <c r="AI123"/>
  <c r="AH123"/>
  <c r="AG123"/>
  <c r="Z123"/>
  <c r="Y123"/>
  <c r="X123"/>
  <c r="Q123"/>
  <c r="P123"/>
  <c r="O123"/>
  <c r="K123"/>
  <c r="H123"/>
  <c r="AZ122"/>
  <c r="AY122"/>
  <c r="AX122"/>
  <c r="AW122"/>
  <c r="AR122"/>
  <c r="AQ122"/>
  <c r="AP122"/>
  <c r="AI122"/>
  <c r="AH122"/>
  <c r="AG122"/>
  <c r="Z122"/>
  <c r="Y122"/>
  <c r="X122"/>
  <c r="Q122"/>
  <c r="P122"/>
  <c r="O122"/>
  <c r="K122"/>
  <c r="H122"/>
  <c r="AZ121"/>
  <c r="AY121"/>
  <c r="AX121"/>
  <c r="AW121"/>
  <c r="AR121"/>
  <c r="AQ121"/>
  <c r="AP121"/>
  <c r="AI121"/>
  <c r="AH121"/>
  <c r="AG121"/>
  <c r="Z121"/>
  <c r="Y121"/>
  <c r="X121"/>
  <c r="Q121"/>
  <c r="P121"/>
  <c r="O121"/>
  <c r="K121"/>
  <c r="H121"/>
  <c r="AZ120"/>
  <c r="AY120"/>
  <c r="AX120"/>
  <c r="AW120"/>
  <c r="AR120"/>
  <c r="AQ120"/>
  <c r="AP120"/>
  <c r="AI120"/>
  <c r="AH120"/>
  <c r="AG120"/>
  <c r="Z120"/>
  <c r="Y120"/>
  <c r="X120"/>
  <c r="Q120"/>
  <c r="P120"/>
  <c r="O120"/>
  <c r="K120"/>
  <c r="H120"/>
  <c r="AZ119"/>
  <c r="AY119"/>
  <c r="AX119"/>
  <c r="AW119"/>
  <c r="AR119"/>
  <c r="AQ119"/>
  <c r="AP119"/>
  <c r="AI119"/>
  <c r="AH119"/>
  <c r="AG119"/>
  <c r="Z119"/>
  <c r="Y119"/>
  <c r="X119"/>
  <c r="Q119"/>
  <c r="P119"/>
  <c r="O119"/>
  <c r="K119"/>
  <c r="H119"/>
  <c r="AZ118"/>
  <c r="AY118"/>
  <c r="AX118"/>
  <c r="AW118"/>
  <c r="AR118"/>
  <c r="AQ118"/>
  <c r="AP118"/>
  <c r="AI118"/>
  <c r="AH118"/>
  <c r="AG118"/>
  <c r="Z118"/>
  <c r="Y118"/>
  <c r="X118"/>
  <c r="Q118"/>
  <c r="P118"/>
  <c r="O118"/>
  <c r="K118"/>
  <c r="H118"/>
  <c r="AZ117"/>
  <c r="AY117"/>
  <c r="AX117"/>
  <c r="AW117"/>
  <c r="AR117"/>
  <c r="AQ117"/>
  <c r="AP117"/>
  <c r="AI117"/>
  <c r="AH117"/>
  <c r="AG117"/>
  <c r="Z117"/>
  <c r="Y117"/>
  <c r="X117"/>
  <c r="Q117"/>
  <c r="P117"/>
  <c r="O117"/>
  <c r="K117"/>
  <c r="H117"/>
  <c r="AZ116"/>
  <c r="AY116"/>
  <c r="AX116"/>
  <c r="AW116"/>
  <c r="AR116"/>
  <c r="AQ116"/>
  <c r="AP116"/>
  <c r="AI116"/>
  <c r="AH116"/>
  <c r="AG116"/>
  <c r="Z116"/>
  <c r="Y116"/>
  <c r="X116"/>
  <c r="Q116"/>
  <c r="P116"/>
  <c r="O116"/>
  <c r="K116"/>
  <c r="H116"/>
  <c r="AZ115"/>
  <c r="AY115"/>
  <c r="AX115"/>
  <c r="AW115"/>
  <c r="AR115"/>
  <c r="AQ115"/>
  <c r="AP115"/>
  <c r="AI115"/>
  <c r="AH115"/>
  <c r="AG115"/>
  <c r="Z115"/>
  <c r="Y115"/>
  <c r="X115"/>
  <c r="Q115"/>
  <c r="P115"/>
  <c r="O115"/>
  <c r="K115"/>
  <c r="H115"/>
  <c r="AZ114"/>
  <c r="AY114"/>
  <c r="AX114"/>
  <c r="AW114"/>
  <c r="AR114"/>
  <c r="AQ114"/>
  <c r="AP114"/>
  <c r="AI114"/>
  <c r="AH114"/>
  <c r="AG114"/>
  <c r="Z114"/>
  <c r="Y114"/>
  <c r="X114"/>
  <c r="Q114"/>
  <c r="P114"/>
  <c r="O114"/>
  <c r="K114"/>
  <c r="H114"/>
  <c r="AZ113"/>
  <c r="AY113"/>
  <c r="AX113"/>
  <c r="AW113"/>
  <c r="AR113"/>
  <c r="AQ113"/>
  <c r="AP113"/>
  <c r="AI113"/>
  <c r="AH113"/>
  <c r="AG113"/>
  <c r="Z113"/>
  <c r="Y113"/>
  <c r="X113"/>
  <c r="Q113"/>
  <c r="P113"/>
  <c r="O113"/>
  <c r="K113"/>
  <c r="H113"/>
  <c r="AZ112"/>
  <c r="AY112"/>
  <c r="AX112"/>
  <c r="AW112"/>
  <c r="AR112"/>
  <c r="AQ112"/>
  <c r="AP112"/>
  <c r="AI112"/>
  <c r="AH112"/>
  <c r="AG112"/>
  <c r="Z112"/>
  <c r="Y112"/>
  <c r="X112"/>
  <c r="Q112"/>
  <c r="P112"/>
  <c r="O112"/>
  <c r="K112"/>
  <c r="H112"/>
  <c r="AZ111"/>
  <c r="AY111"/>
  <c r="AX111"/>
  <c r="AW111"/>
  <c r="AR111"/>
  <c r="AQ111"/>
  <c r="AP111"/>
  <c r="AI111"/>
  <c r="AH111"/>
  <c r="AG111"/>
  <c r="Z111"/>
  <c r="Y111"/>
  <c r="X111"/>
  <c r="Q111"/>
  <c r="P111"/>
  <c r="O111"/>
  <c r="K111"/>
  <c r="H111"/>
  <c r="AZ110"/>
  <c r="AY110"/>
  <c r="AX110"/>
  <c r="AW110"/>
  <c r="AR110"/>
  <c r="AQ110"/>
  <c r="AP110"/>
  <c r="AI110"/>
  <c r="AH110"/>
  <c r="AG110"/>
  <c r="Z110"/>
  <c r="Y110"/>
  <c r="X110"/>
  <c r="Q110"/>
  <c r="P110"/>
  <c r="O110"/>
  <c r="K110"/>
  <c r="H110"/>
  <c r="AZ109"/>
  <c r="AY109"/>
  <c r="AX109"/>
  <c r="AW109"/>
  <c r="AR109"/>
  <c r="AQ109"/>
  <c r="AP109"/>
  <c r="AI109"/>
  <c r="AH109"/>
  <c r="AG109"/>
  <c r="Z109"/>
  <c r="Y109"/>
  <c r="X109"/>
  <c r="Q109"/>
  <c r="P109"/>
  <c r="O109"/>
  <c r="K109"/>
  <c r="H109"/>
  <c r="AZ108"/>
  <c r="AY108"/>
  <c r="AX108"/>
  <c r="AW108"/>
  <c r="AR108"/>
  <c r="AQ108"/>
  <c r="AP108"/>
  <c r="AI108"/>
  <c r="AH108"/>
  <c r="AG108"/>
  <c r="Z108"/>
  <c r="Y108"/>
  <c r="X108"/>
  <c r="Q108"/>
  <c r="P108"/>
  <c r="O108"/>
  <c r="K108"/>
  <c r="H108"/>
  <c r="AZ107"/>
  <c r="AY107"/>
  <c r="AX107"/>
  <c r="AW107"/>
  <c r="AR107"/>
  <c r="AQ107"/>
  <c r="AP107"/>
  <c r="AI107"/>
  <c r="AH107"/>
  <c r="AG107"/>
  <c r="Z107"/>
  <c r="Y107"/>
  <c r="X107"/>
  <c r="Q107"/>
  <c r="P107"/>
  <c r="O107"/>
  <c r="K107"/>
  <c r="H107"/>
  <c r="AZ106"/>
  <c r="AY106"/>
  <c r="AX106"/>
  <c r="AW106"/>
  <c r="AR106"/>
  <c r="AQ106"/>
  <c r="AP106"/>
  <c r="AI106"/>
  <c r="AH106"/>
  <c r="AG106"/>
  <c r="Z106"/>
  <c r="Y106"/>
  <c r="X106"/>
  <c r="Q106"/>
  <c r="P106"/>
  <c r="O106"/>
  <c r="K106"/>
  <c r="H106"/>
  <c r="AZ105"/>
  <c r="AY105"/>
  <c r="AX105"/>
  <c r="AW105"/>
  <c r="AR105"/>
  <c r="AQ105"/>
  <c r="AP105"/>
  <c r="AI105"/>
  <c r="AH105"/>
  <c r="AG105"/>
  <c r="Z105"/>
  <c r="Y105"/>
  <c r="X105"/>
  <c r="Q105"/>
  <c r="P105"/>
  <c r="O105"/>
  <c r="K105"/>
  <c r="H105"/>
  <c r="AZ104"/>
  <c r="AY104"/>
  <c r="AX104"/>
  <c r="AW104"/>
  <c r="AR104"/>
  <c r="AQ104"/>
  <c r="AP104"/>
  <c r="AI104"/>
  <c r="AH104"/>
  <c r="AG104"/>
  <c r="Z104"/>
  <c r="Y104"/>
  <c r="X104"/>
  <c r="Q104"/>
  <c r="P104"/>
  <c r="O104"/>
  <c r="K104"/>
  <c r="H104"/>
  <c r="AZ103"/>
  <c r="AY103"/>
  <c r="AX103"/>
  <c r="AW103"/>
  <c r="AR103"/>
  <c r="AQ103"/>
  <c r="AP103"/>
  <c r="AI103"/>
  <c r="AH103"/>
  <c r="AG103"/>
  <c r="Z103"/>
  <c r="Y103"/>
  <c r="X103"/>
  <c r="Q103"/>
  <c r="P103"/>
  <c r="O103"/>
  <c r="K103"/>
  <c r="H103"/>
  <c r="AZ102"/>
  <c r="AY102"/>
  <c r="AX102"/>
  <c r="AW102"/>
  <c r="AR102"/>
  <c r="AQ102"/>
  <c r="AP102"/>
  <c r="AI102"/>
  <c r="AH102"/>
  <c r="AG102"/>
  <c r="Z102"/>
  <c r="Y102"/>
  <c r="X102"/>
  <c r="Q102"/>
  <c r="P102"/>
  <c r="O102"/>
  <c r="K102"/>
  <c r="H102"/>
  <c r="AZ101"/>
  <c r="AY101"/>
  <c r="AX101"/>
  <c r="AW101"/>
  <c r="AR101"/>
  <c r="AQ101"/>
  <c r="AP101"/>
  <c r="AI101"/>
  <c r="AH101"/>
  <c r="AG101"/>
  <c r="Z101"/>
  <c r="Y101"/>
  <c r="X101"/>
  <c r="Q101"/>
  <c r="P101"/>
  <c r="O101"/>
  <c r="K101"/>
  <c r="H101"/>
  <c r="AZ100"/>
  <c r="AY100"/>
  <c r="AX100"/>
  <c r="AW100"/>
  <c r="AR100"/>
  <c r="AQ100"/>
  <c r="AP100"/>
  <c r="AI100"/>
  <c r="AH100"/>
  <c r="AG100"/>
  <c r="Z100"/>
  <c r="Y100"/>
  <c r="X100"/>
  <c r="Q100"/>
  <c r="P100"/>
  <c r="O100"/>
  <c r="K100"/>
  <c r="H100"/>
  <c r="AZ99"/>
  <c r="AY99"/>
  <c r="AX99"/>
  <c r="AW99"/>
  <c r="AR99"/>
  <c r="AQ99"/>
  <c r="AP99"/>
  <c r="AI99"/>
  <c r="AH99"/>
  <c r="AG99"/>
  <c r="Z99"/>
  <c r="Y99"/>
  <c r="X99"/>
  <c r="Q99"/>
  <c r="P99"/>
  <c r="O99"/>
  <c r="K99"/>
  <c r="H99"/>
  <c r="AZ98"/>
  <c r="AY98"/>
  <c r="AX98"/>
  <c r="AW98"/>
  <c r="AR98"/>
  <c r="AQ98"/>
  <c r="AP98"/>
  <c r="AI98"/>
  <c r="AH98"/>
  <c r="AG98"/>
  <c r="Z98"/>
  <c r="Y98"/>
  <c r="X98"/>
  <c r="Q98"/>
  <c r="P98"/>
  <c r="O98"/>
  <c r="K98"/>
  <c r="H98"/>
  <c r="AZ97"/>
  <c r="AY97"/>
  <c r="AX97"/>
  <c r="AW97"/>
  <c r="AR97"/>
  <c r="AQ97"/>
  <c r="AP97"/>
  <c r="AI97"/>
  <c r="AH97"/>
  <c r="AG97"/>
  <c r="Z97"/>
  <c r="Y97"/>
  <c r="X97"/>
  <c r="Q97"/>
  <c r="P97"/>
  <c r="O97"/>
  <c r="K97"/>
  <c r="H97"/>
  <c r="AZ96"/>
  <c r="AY96"/>
  <c r="AX96"/>
  <c r="AW96"/>
  <c r="AR96"/>
  <c r="AQ96"/>
  <c r="AP96"/>
  <c r="AI96"/>
  <c r="AH96"/>
  <c r="AG96"/>
  <c r="Z96"/>
  <c r="Y96"/>
  <c r="X96"/>
  <c r="Q96"/>
  <c r="P96"/>
  <c r="O96"/>
  <c r="K96"/>
  <c r="H96"/>
  <c r="AZ95"/>
  <c r="AY95"/>
  <c r="AX95"/>
  <c r="AW95"/>
  <c r="AR95"/>
  <c r="AQ95"/>
  <c r="AP95"/>
  <c r="AI95"/>
  <c r="AH95"/>
  <c r="AG95"/>
  <c r="Z95"/>
  <c r="Y95"/>
  <c r="X95"/>
  <c r="Q95"/>
  <c r="P95"/>
  <c r="O95"/>
  <c r="K95"/>
  <c r="H95"/>
  <c r="AZ94"/>
  <c r="AY94"/>
  <c r="AX94"/>
  <c r="AW94"/>
  <c r="AR94"/>
  <c r="AQ94"/>
  <c r="AP94"/>
  <c r="AI94"/>
  <c r="AH94"/>
  <c r="AG94"/>
  <c r="Z94"/>
  <c r="Y94"/>
  <c r="X94"/>
  <c r="Q94"/>
  <c r="P94"/>
  <c r="O94"/>
  <c r="K94"/>
  <c r="H94"/>
  <c r="AZ93"/>
  <c r="AY93"/>
  <c r="AX93"/>
  <c r="AW93"/>
  <c r="AR93"/>
  <c r="AQ93"/>
  <c r="AP93"/>
  <c r="AI93"/>
  <c r="AH93"/>
  <c r="AG93"/>
  <c r="Z93"/>
  <c r="Y93"/>
  <c r="X93"/>
  <c r="Q93"/>
  <c r="P93"/>
  <c r="O93"/>
  <c r="K93"/>
  <c r="H93"/>
  <c r="AZ92"/>
  <c r="AY92"/>
  <c r="AX92"/>
  <c r="AW92"/>
  <c r="AR92"/>
  <c r="AQ92"/>
  <c r="AP92"/>
  <c r="AI92"/>
  <c r="AH92"/>
  <c r="AG92"/>
  <c r="Z92"/>
  <c r="Y92"/>
  <c r="X92"/>
  <c r="Q92"/>
  <c r="P92"/>
  <c r="O92"/>
  <c r="K92"/>
  <c r="H92"/>
  <c r="AZ91"/>
  <c r="AY91"/>
  <c r="AX91"/>
  <c r="AW91"/>
  <c r="AR91"/>
  <c r="AQ91"/>
  <c r="AP91"/>
  <c r="AI91"/>
  <c r="AH91"/>
  <c r="AG91"/>
  <c r="Z91"/>
  <c r="Y91"/>
  <c r="X91"/>
  <c r="Q91"/>
  <c r="P91"/>
  <c r="O91"/>
  <c r="K91"/>
  <c r="H91"/>
  <c r="AZ90"/>
  <c r="AY90"/>
  <c r="AX90"/>
  <c r="AW90"/>
  <c r="AR90"/>
  <c r="AQ90"/>
  <c r="AP90"/>
  <c r="AI90"/>
  <c r="AH90"/>
  <c r="AG90"/>
  <c r="Z90"/>
  <c r="Y90"/>
  <c r="X90"/>
  <c r="Q90"/>
  <c r="P90"/>
  <c r="O90"/>
  <c r="K90"/>
  <c r="H90"/>
  <c r="AZ89"/>
  <c r="AY89"/>
  <c r="AX89"/>
  <c r="AW89"/>
  <c r="AR89"/>
  <c r="AQ89"/>
  <c r="AP89"/>
  <c r="AI89"/>
  <c r="AH89"/>
  <c r="AG89"/>
  <c r="Z89"/>
  <c r="Y89"/>
  <c r="X89"/>
  <c r="Q89"/>
  <c r="P89"/>
  <c r="O89"/>
  <c r="K89"/>
  <c r="H89"/>
  <c r="AZ88"/>
  <c r="AY88"/>
  <c r="AX88"/>
  <c r="AW88"/>
  <c r="AR88"/>
  <c r="AQ88"/>
  <c r="AP88"/>
  <c r="AI88"/>
  <c r="AH88"/>
  <c r="AG88"/>
  <c r="Z88"/>
  <c r="Y88"/>
  <c r="X88"/>
  <c r="Q88"/>
  <c r="P88"/>
  <c r="O88"/>
  <c r="K88"/>
  <c r="H88"/>
  <c r="AZ87"/>
  <c r="AY87"/>
  <c r="AX87"/>
  <c r="AW87"/>
  <c r="AR87"/>
  <c r="AQ87"/>
  <c r="AP87"/>
  <c r="AI87"/>
  <c r="AH87"/>
  <c r="AG87"/>
  <c r="Z87"/>
  <c r="Y87"/>
  <c r="X87"/>
  <c r="Q87"/>
  <c r="P87"/>
  <c r="O87"/>
  <c r="K87"/>
  <c r="H87"/>
  <c r="AZ86"/>
  <c r="AY86"/>
  <c r="AX86"/>
  <c r="AW86"/>
  <c r="AR86"/>
  <c r="AQ86"/>
  <c r="AP86"/>
  <c r="AI86"/>
  <c r="AH86"/>
  <c r="AG86"/>
  <c r="Z86"/>
  <c r="Y86"/>
  <c r="X86"/>
  <c r="Q86"/>
  <c r="P86"/>
  <c r="O86"/>
  <c r="K86"/>
  <c r="H86"/>
  <c r="AZ85"/>
  <c r="AY85"/>
  <c r="AW85"/>
  <c r="AR85"/>
  <c r="AQ85"/>
  <c r="AP85"/>
  <c r="AI85"/>
  <c r="AH85"/>
  <c r="AG85"/>
  <c r="Z85"/>
  <c r="Y85"/>
  <c r="X85"/>
  <c r="Q85"/>
  <c r="P85"/>
  <c r="O85"/>
  <c r="K85"/>
  <c r="H85"/>
  <c r="AZ84"/>
  <c r="AY84"/>
  <c r="AX84"/>
  <c r="AW84"/>
  <c r="AR84"/>
  <c r="AQ84"/>
  <c r="AP84"/>
  <c r="AI84"/>
  <c r="AH84"/>
  <c r="AG84"/>
  <c r="Z84"/>
  <c r="Y84"/>
  <c r="X84"/>
  <c r="Q84"/>
  <c r="P84"/>
  <c r="O84"/>
  <c r="K84"/>
  <c r="H84"/>
  <c r="AZ83"/>
  <c r="AY83"/>
  <c r="AX83"/>
  <c r="AW83"/>
  <c r="AR83"/>
  <c r="AQ83"/>
  <c r="AP83"/>
  <c r="AI83"/>
  <c r="AH83"/>
  <c r="AG83"/>
  <c r="Z83"/>
  <c r="Y83"/>
  <c r="X83"/>
  <c r="Q83"/>
  <c r="P83"/>
  <c r="O83"/>
  <c r="K83"/>
  <c r="H83"/>
  <c r="AZ82"/>
  <c r="AY82"/>
  <c r="AX82"/>
  <c r="AW82"/>
  <c r="AR82"/>
  <c r="AQ82"/>
  <c r="AP82"/>
  <c r="AI82"/>
  <c r="AH82"/>
  <c r="AG82"/>
  <c r="Z82"/>
  <c r="Y82"/>
  <c r="X82"/>
  <c r="Q82"/>
  <c r="P82"/>
  <c r="O82"/>
  <c r="K82"/>
  <c r="H82"/>
  <c r="AZ81"/>
  <c r="AY81"/>
  <c r="AX81"/>
  <c r="AW81"/>
  <c r="AR81"/>
  <c r="AQ81"/>
  <c r="AP81"/>
  <c r="AI81"/>
  <c r="AH81"/>
  <c r="AG81"/>
  <c r="Z81"/>
  <c r="Y81"/>
  <c r="X81"/>
  <c r="Q81"/>
  <c r="P81"/>
  <c r="O81"/>
  <c r="K81"/>
  <c r="H81"/>
  <c r="AZ80"/>
  <c r="AY80"/>
  <c r="AX80"/>
  <c r="AW80"/>
  <c r="AR80"/>
  <c r="AQ80"/>
  <c r="AP80"/>
  <c r="AI80"/>
  <c r="AH80"/>
  <c r="AG80"/>
  <c r="Z80"/>
  <c r="Y80"/>
  <c r="X80"/>
  <c r="Q80"/>
  <c r="P80"/>
  <c r="O80"/>
  <c r="K80"/>
  <c r="H80"/>
  <c r="AZ79"/>
  <c r="AY79"/>
  <c r="AX79"/>
  <c r="AW79"/>
  <c r="AR79"/>
  <c r="AQ79"/>
  <c r="AP79"/>
  <c r="AI79"/>
  <c r="AH79"/>
  <c r="AG79"/>
  <c r="Z79"/>
  <c r="Y79"/>
  <c r="X79"/>
  <c r="Q79"/>
  <c r="P79"/>
  <c r="O79"/>
  <c r="K79"/>
  <c r="H79"/>
  <c r="AZ78"/>
  <c r="AY78"/>
  <c r="AX78"/>
  <c r="AW78"/>
  <c r="AR78"/>
  <c r="AQ78"/>
  <c r="AP78"/>
  <c r="AI78"/>
  <c r="AH78"/>
  <c r="AG78"/>
  <c r="Z78"/>
  <c r="Y78"/>
  <c r="X78"/>
  <c r="Q78"/>
  <c r="P78"/>
  <c r="O78"/>
  <c r="K78"/>
  <c r="H78"/>
  <c r="AZ77"/>
  <c r="AY77"/>
  <c r="AX77"/>
  <c r="AW77"/>
  <c r="AR77"/>
  <c r="AQ77"/>
  <c r="AP77"/>
  <c r="AI77"/>
  <c r="AH77"/>
  <c r="AG77"/>
  <c r="Z77"/>
  <c r="Y77"/>
  <c r="X77"/>
  <c r="Q77"/>
  <c r="P77"/>
  <c r="O77"/>
  <c r="K77"/>
  <c r="H77"/>
  <c r="AZ76"/>
  <c r="AY76"/>
  <c r="AX76"/>
  <c r="AW76"/>
  <c r="AR76"/>
  <c r="AQ76"/>
  <c r="AP76"/>
  <c r="AI76"/>
  <c r="AH76"/>
  <c r="AG76"/>
  <c r="Z76"/>
  <c r="Y76"/>
  <c r="X76"/>
  <c r="Q76"/>
  <c r="P76"/>
  <c r="O76"/>
  <c r="K76"/>
  <c r="H76"/>
  <c r="AZ75"/>
  <c r="AY75"/>
  <c r="AX75"/>
  <c r="AW75"/>
  <c r="AR75"/>
  <c r="AQ75"/>
  <c r="AP75"/>
  <c r="AI75"/>
  <c r="AH75"/>
  <c r="AG75"/>
  <c r="Z75"/>
  <c r="Y75"/>
  <c r="X75"/>
  <c r="Q75"/>
  <c r="P75"/>
  <c r="O75"/>
  <c r="K75"/>
  <c r="H75"/>
  <c r="AZ74"/>
  <c r="AY74"/>
  <c r="AX74"/>
  <c r="AW74"/>
  <c r="AR74"/>
  <c r="AQ74"/>
  <c r="AP74"/>
  <c r="AI74"/>
  <c r="AH74"/>
  <c r="AG74"/>
  <c r="Z74"/>
  <c r="Y74"/>
  <c r="X74"/>
  <c r="Q74"/>
  <c r="P74"/>
  <c r="O74"/>
  <c r="K74"/>
  <c r="H74"/>
  <c r="AZ73"/>
  <c r="AY73"/>
  <c r="AX73"/>
  <c r="AW73"/>
  <c r="AR73"/>
  <c r="AQ73"/>
  <c r="AP73"/>
  <c r="AI73"/>
  <c r="AH73"/>
  <c r="AG73"/>
  <c r="Z73"/>
  <c r="Y73"/>
  <c r="X73"/>
  <c r="Q73"/>
  <c r="P73"/>
  <c r="O73"/>
  <c r="K73"/>
  <c r="H73"/>
  <c r="AZ72"/>
  <c r="AY72"/>
  <c r="AX72"/>
  <c r="AW72"/>
  <c r="AR72"/>
  <c r="AQ72"/>
  <c r="AP72"/>
  <c r="AI72"/>
  <c r="AH72"/>
  <c r="AG72"/>
  <c r="Z72"/>
  <c r="Y72"/>
  <c r="X72"/>
  <c r="Q72"/>
  <c r="P72"/>
  <c r="O72"/>
  <c r="K72"/>
  <c r="H72"/>
  <c r="AZ71"/>
  <c r="AY71"/>
  <c r="AX71"/>
  <c r="AW71"/>
  <c r="AR71"/>
  <c r="AQ71"/>
  <c r="AP71"/>
  <c r="AI71"/>
  <c r="AH71"/>
  <c r="AG71"/>
  <c r="Z71"/>
  <c r="Y71"/>
  <c r="X71"/>
  <c r="Q71"/>
  <c r="P71"/>
  <c r="O71"/>
  <c r="K71"/>
  <c r="H71"/>
  <c r="AZ70"/>
  <c r="AY70"/>
  <c r="AX70"/>
  <c r="AW70"/>
  <c r="AR70"/>
  <c r="AQ70"/>
  <c r="AP70"/>
  <c r="AI70"/>
  <c r="AH70"/>
  <c r="AG70"/>
  <c r="Z70"/>
  <c r="Y70"/>
  <c r="X70"/>
  <c r="Q70"/>
  <c r="P70"/>
  <c r="O70"/>
  <c r="K70"/>
  <c r="H70"/>
  <c r="AZ69"/>
  <c r="AY69"/>
  <c r="AX69"/>
  <c r="AW69"/>
  <c r="AR69"/>
  <c r="AQ69"/>
  <c r="AP69"/>
  <c r="AI69"/>
  <c r="AH69"/>
  <c r="AG69"/>
  <c r="Z69"/>
  <c r="Y69"/>
  <c r="X69"/>
  <c r="Q69"/>
  <c r="P69"/>
  <c r="O69"/>
  <c r="K69"/>
  <c r="H69"/>
  <c r="AZ68"/>
  <c r="AY68"/>
  <c r="AX68"/>
  <c r="AW68"/>
  <c r="AR68"/>
  <c r="AQ68"/>
  <c r="AP68"/>
  <c r="AI68"/>
  <c r="AH68"/>
  <c r="AG68"/>
  <c r="Z68"/>
  <c r="Y68"/>
  <c r="X68"/>
  <c r="Q68"/>
  <c r="P68"/>
  <c r="O68"/>
  <c r="K68"/>
  <c r="H68"/>
  <c r="AZ67"/>
  <c r="AY67"/>
  <c r="AX67"/>
  <c r="AW67"/>
  <c r="AR67"/>
  <c r="AQ67"/>
  <c r="AP67"/>
  <c r="AI67"/>
  <c r="AH67"/>
  <c r="AG67"/>
  <c r="Z67"/>
  <c r="Y67"/>
  <c r="X67"/>
  <c r="Q67"/>
  <c r="P67"/>
  <c r="O67"/>
  <c r="K67"/>
  <c r="H67"/>
  <c r="AZ66"/>
  <c r="AY66"/>
  <c r="AX66"/>
  <c r="AW66"/>
  <c r="AR66"/>
  <c r="AQ66"/>
  <c r="AP66"/>
  <c r="AI66"/>
  <c r="AH66"/>
  <c r="AG66"/>
  <c r="Z66"/>
  <c r="Y66"/>
  <c r="X66"/>
  <c r="Q66"/>
  <c r="P66"/>
  <c r="O66"/>
  <c r="K66"/>
  <c r="H66"/>
  <c r="AZ65"/>
  <c r="AY65"/>
  <c r="AX65"/>
  <c r="AW65"/>
  <c r="AR65"/>
  <c r="AQ65"/>
  <c r="AP65"/>
  <c r="AI65"/>
  <c r="AH65"/>
  <c r="AG65"/>
  <c r="Z65"/>
  <c r="Y65"/>
  <c r="X65"/>
  <c r="Q65"/>
  <c r="P65"/>
  <c r="O65"/>
  <c r="K65"/>
  <c r="H65"/>
  <c r="AZ64"/>
  <c r="AY64"/>
  <c r="AX64"/>
  <c r="AW64"/>
  <c r="AR64"/>
  <c r="AQ64"/>
  <c r="AP64"/>
  <c r="AI64"/>
  <c r="AH64"/>
  <c r="AG64"/>
  <c r="Z64"/>
  <c r="Y64"/>
  <c r="X64"/>
  <c r="Q64"/>
  <c r="P64"/>
  <c r="O64"/>
  <c r="K64"/>
  <c r="H64"/>
  <c r="AZ63"/>
  <c r="AY63"/>
  <c r="AX63"/>
  <c r="AW63"/>
  <c r="AR63"/>
  <c r="AQ63"/>
  <c r="AP63"/>
  <c r="AI63"/>
  <c r="AH63"/>
  <c r="AG63"/>
  <c r="Z63"/>
  <c r="Y63"/>
  <c r="X63"/>
  <c r="Q63"/>
  <c r="P63"/>
  <c r="O63"/>
  <c r="K63"/>
  <c r="H63"/>
  <c r="AZ62"/>
  <c r="AY62"/>
  <c r="AX62"/>
  <c r="AW62"/>
  <c r="AR62"/>
  <c r="AQ62"/>
  <c r="AP62"/>
  <c r="AI62"/>
  <c r="AH62"/>
  <c r="AG62"/>
  <c r="Z62"/>
  <c r="Y62"/>
  <c r="X62"/>
  <c r="Q62"/>
  <c r="P62"/>
  <c r="O62"/>
  <c r="K62"/>
  <c r="H62"/>
  <c r="AZ61"/>
  <c r="AY61"/>
  <c r="AX61"/>
  <c r="AW61"/>
  <c r="AR61"/>
  <c r="AQ61"/>
  <c r="AP61"/>
  <c r="AI61"/>
  <c r="AH61"/>
  <c r="AG61"/>
  <c r="Z61"/>
  <c r="Y61"/>
  <c r="X61"/>
  <c r="Q61"/>
  <c r="P61"/>
  <c r="O61"/>
  <c r="K61"/>
  <c r="H61"/>
  <c r="AZ60"/>
  <c r="AY60"/>
  <c r="AX60"/>
  <c r="AW60"/>
  <c r="AR60"/>
  <c r="AQ60"/>
  <c r="AP60"/>
  <c r="AI60"/>
  <c r="AH60"/>
  <c r="AG60"/>
  <c r="Z60"/>
  <c r="Y60"/>
  <c r="X60"/>
  <c r="Q60"/>
  <c r="P60"/>
  <c r="O60"/>
  <c r="K60"/>
  <c r="H60"/>
  <c r="AZ59"/>
  <c r="AY59"/>
  <c r="AX59"/>
  <c r="AW59"/>
  <c r="AR59"/>
  <c r="AQ59"/>
  <c r="AP59"/>
  <c r="AI59"/>
  <c r="AH59"/>
  <c r="AG59"/>
  <c r="Z59"/>
  <c r="Y59"/>
  <c r="X59"/>
  <c r="Q59"/>
  <c r="P59"/>
  <c r="O59"/>
  <c r="K59"/>
  <c r="H59"/>
  <c r="AZ58"/>
  <c r="AY58"/>
  <c r="AX58"/>
  <c r="AW58"/>
  <c r="AR58"/>
  <c r="AQ58"/>
  <c r="AP58"/>
  <c r="AI58"/>
  <c r="AH58"/>
  <c r="AG58"/>
  <c r="Z58"/>
  <c r="Y58"/>
  <c r="X58"/>
  <c r="Q58"/>
  <c r="P58"/>
  <c r="O58"/>
  <c r="K58"/>
  <c r="H58"/>
  <c r="AZ57"/>
  <c r="AY57"/>
  <c r="AX57"/>
  <c r="AW57"/>
  <c r="AR57"/>
  <c r="AQ57"/>
  <c r="AP57"/>
  <c r="AI57"/>
  <c r="AH57"/>
  <c r="AG57"/>
  <c r="Z57"/>
  <c r="Y57"/>
  <c r="X57"/>
  <c r="Q57"/>
  <c r="P57"/>
  <c r="O57"/>
  <c r="K57"/>
  <c r="H57"/>
  <c r="AZ56"/>
  <c r="AY56"/>
  <c r="AX56"/>
  <c r="AW56"/>
  <c r="AR56"/>
  <c r="AQ56"/>
  <c r="AP56"/>
  <c r="AI56"/>
  <c r="AH56"/>
  <c r="AG56"/>
  <c r="Z56"/>
  <c r="Y56"/>
  <c r="X56"/>
  <c r="Q56"/>
  <c r="P56"/>
  <c r="O56"/>
  <c r="K56"/>
  <c r="H56"/>
  <c r="AZ55"/>
  <c r="AY55"/>
  <c r="AX55"/>
  <c r="AW55"/>
  <c r="AR55"/>
  <c r="AQ55"/>
  <c r="AP55"/>
  <c r="AI55"/>
  <c r="AH55"/>
  <c r="AG55"/>
  <c r="Z55"/>
  <c r="Y55"/>
  <c r="X55"/>
  <c r="Q55"/>
  <c r="P55"/>
  <c r="O55"/>
  <c r="K55"/>
  <c r="H55"/>
  <c r="AZ54"/>
  <c r="AY54"/>
  <c r="AX54"/>
  <c r="AW54"/>
  <c r="AR54"/>
  <c r="AQ54"/>
  <c r="AP54"/>
  <c r="AI54"/>
  <c r="AH54"/>
  <c r="AG54"/>
  <c r="Z54"/>
  <c r="Y54"/>
  <c r="X54"/>
  <c r="Q54"/>
  <c r="P54"/>
  <c r="O54"/>
  <c r="K54"/>
  <c r="H54"/>
  <c r="AZ53"/>
  <c r="AY53"/>
  <c r="AX53"/>
  <c r="AW53"/>
  <c r="AR53"/>
  <c r="AQ53"/>
  <c r="AP53"/>
  <c r="AI53"/>
  <c r="AH53"/>
  <c r="AG53"/>
  <c r="Z53"/>
  <c r="Y53"/>
  <c r="X53"/>
  <c r="Q53"/>
  <c r="P53"/>
  <c r="O53"/>
  <c r="K53"/>
  <c r="H53"/>
  <c r="AZ52"/>
  <c r="AY52"/>
  <c r="AX52"/>
  <c r="AW52"/>
  <c r="AR52"/>
  <c r="AQ52"/>
  <c r="AP52"/>
  <c r="AI52"/>
  <c r="AH52"/>
  <c r="AG52"/>
  <c r="Z52"/>
  <c r="Y52"/>
  <c r="X52"/>
  <c r="Q52"/>
  <c r="P52"/>
  <c r="O52"/>
  <c r="K52"/>
  <c r="H52"/>
  <c r="AZ51"/>
  <c r="AY51"/>
  <c r="AX51"/>
  <c r="AW51"/>
  <c r="AR51"/>
  <c r="AQ51"/>
  <c r="AP51"/>
  <c r="AI51"/>
  <c r="AH51"/>
  <c r="AG51"/>
  <c r="Z51"/>
  <c r="Y51"/>
  <c r="X51"/>
  <c r="Q51"/>
  <c r="P51"/>
  <c r="O51"/>
  <c r="K51"/>
  <c r="H51"/>
  <c r="AZ50"/>
  <c r="AY50"/>
  <c r="AX50"/>
  <c r="AW50"/>
  <c r="AR50"/>
  <c r="AQ50"/>
  <c r="AP50"/>
  <c r="AI50"/>
  <c r="AH50"/>
  <c r="AG50"/>
  <c r="Z50"/>
  <c r="Y50"/>
  <c r="X50"/>
  <c r="Q50"/>
  <c r="P50"/>
  <c r="O50"/>
  <c r="K50"/>
  <c r="H50"/>
  <c r="AZ49"/>
  <c r="AY49"/>
  <c r="AX49"/>
  <c r="AW49"/>
  <c r="AR49"/>
  <c r="AQ49"/>
  <c r="AP49"/>
  <c r="AI49"/>
  <c r="AH49"/>
  <c r="AG49"/>
  <c r="Z49"/>
  <c r="Y49"/>
  <c r="X49"/>
  <c r="Q49"/>
  <c r="P49"/>
  <c r="O49"/>
  <c r="K49"/>
  <c r="H49"/>
  <c r="AZ48"/>
  <c r="AY48"/>
  <c r="AX48"/>
  <c r="AW48"/>
  <c r="AR48"/>
  <c r="AQ48"/>
  <c r="AP48"/>
  <c r="AI48"/>
  <c r="AH48"/>
  <c r="AG48"/>
  <c r="Z48"/>
  <c r="Y48"/>
  <c r="X48"/>
  <c r="Q48"/>
  <c r="P48"/>
  <c r="O48"/>
  <c r="K48"/>
  <c r="H48"/>
  <c r="AZ47"/>
  <c r="AY47"/>
  <c r="AX47"/>
  <c r="AW47"/>
  <c r="AR47"/>
  <c r="AQ47"/>
  <c r="AP47"/>
  <c r="AI47"/>
  <c r="AH47"/>
  <c r="AG47"/>
  <c r="Z47"/>
  <c r="Y47"/>
  <c r="X47"/>
  <c r="Q47"/>
  <c r="P47"/>
  <c r="O47"/>
  <c r="K47"/>
  <c r="H47"/>
  <c r="AZ46"/>
  <c r="AY46"/>
  <c r="AX46"/>
  <c r="AW46"/>
  <c r="AR46"/>
  <c r="AQ46"/>
  <c r="AP46"/>
  <c r="AI46"/>
  <c r="AH46"/>
  <c r="AG46"/>
  <c r="Z46"/>
  <c r="Y46"/>
  <c r="X46"/>
  <c r="Q46"/>
  <c r="P46"/>
  <c r="O46"/>
  <c r="K46"/>
  <c r="H46"/>
  <c r="AZ45"/>
  <c r="AY45"/>
  <c r="AX45"/>
  <c r="AW45"/>
  <c r="AR45"/>
  <c r="AQ45"/>
  <c r="AP45"/>
  <c r="AI45"/>
  <c r="AH45"/>
  <c r="AG45"/>
  <c r="Z45"/>
  <c r="Y45"/>
  <c r="X45"/>
  <c r="Q45"/>
  <c r="P45"/>
  <c r="O45"/>
  <c r="K45"/>
  <c r="H45"/>
  <c r="AZ44"/>
  <c r="AY44"/>
  <c r="AX44"/>
  <c r="AW44"/>
  <c r="AR44"/>
  <c r="AQ44"/>
  <c r="AP44"/>
  <c r="AI44"/>
  <c r="AH44"/>
  <c r="AG44"/>
  <c r="Z44"/>
  <c r="Y44"/>
  <c r="X44"/>
  <c r="Q44"/>
  <c r="P44"/>
  <c r="O44"/>
  <c r="K44"/>
  <c r="H44"/>
  <c r="AZ43"/>
  <c r="AY43"/>
  <c r="AX43"/>
  <c r="AW43"/>
  <c r="AR43"/>
  <c r="AQ43"/>
  <c r="AP43"/>
  <c r="AI43"/>
  <c r="AH43"/>
  <c r="AG43"/>
  <c r="Z43"/>
  <c r="Y43"/>
  <c r="X43"/>
  <c r="Q43"/>
  <c r="P43"/>
  <c r="O43"/>
  <c r="K43"/>
  <c r="H43"/>
  <c r="AZ42"/>
  <c r="AY42"/>
  <c r="AX42"/>
  <c r="AW42"/>
  <c r="AR42"/>
  <c r="AQ42"/>
  <c r="AP42"/>
  <c r="AI42"/>
  <c r="AH42"/>
  <c r="AG42"/>
  <c r="Z42"/>
  <c r="Y42"/>
  <c r="X42"/>
  <c r="Q42"/>
  <c r="P42"/>
  <c r="O42"/>
  <c r="K42"/>
  <c r="H42"/>
  <c r="AZ41"/>
  <c r="AY41"/>
  <c r="AX41"/>
  <c r="AW41"/>
  <c r="AR41"/>
  <c r="AQ41"/>
  <c r="AP41"/>
  <c r="AI41"/>
  <c r="AH41"/>
  <c r="AG41"/>
  <c r="Z41"/>
  <c r="Y41"/>
  <c r="X41"/>
  <c r="Q41"/>
  <c r="P41"/>
  <c r="O41"/>
  <c r="K41"/>
  <c r="H41"/>
  <c r="AZ40"/>
  <c r="AY40"/>
  <c r="AX40"/>
  <c r="AW40"/>
  <c r="AR40"/>
  <c r="AQ40"/>
  <c r="AP40"/>
  <c r="AI40"/>
  <c r="AH40"/>
  <c r="AG40"/>
  <c r="Z40"/>
  <c r="Y40"/>
  <c r="X40"/>
  <c r="Q40"/>
  <c r="P40"/>
  <c r="O40"/>
  <c r="K40"/>
  <c r="H40"/>
  <c r="AZ39"/>
  <c r="AY39"/>
  <c r="AX39"/>
  <c r="AW39"/>
  <c r="AR39"/>
  <c r="AQ39"/>
  <c r="AP39"/>
  <c r="AI39"/>
  <c r="AH39"/>
  <c r="AG39"/>
  <c r="Z39"/>
  <c r="Y39"/>
  <c r="X39"/>
  <c r="Q39"/>
  <c r="P39"/>
  <c r="O39"/>
  <c r="K39"/>
  <c r="H39"/>
  <c r="AZ38"/>
  <c r="AY38"/>
  <c r="AX38"/>
  <c r="AW38"/>
  <c r="AR38"/>
  <c r="AQ38"/>
  <c r="AP38"/>
  <c r="AI38"/>
  <c r="AH38"/>
  <c r="AG38"/>
  <c r="Z38"/>
  <c r="Y38"/>
  <c r="X38"/>
  <c r="Q38"/>
  <c r="P38"/>
  <c r="O38"/>
  <c r="K38"/>
  <c r="H38"/>
  <c r="AZ37"/>
  <c r="AY37"/>
  <c r="AX37"/>
  <c r="AW37"/>
  <c r="AR37"/>
  <c r="AQ37"/>
  <c r="AP37"/>
  <c r="AI37"/>
  <c r="AH37"/>
  <c r="AG37"/>
  <c r="Z37"/>
  <c r="Y37"/>
  <c r="X37"/>
  <c r="Q37"/>
  <c r="P37"/>
  <c r="O37"/>
  <c r="K37"/>
  <c r="H37"/>
  <c r="AZ36"/>
  <c r="AY36"/>
  <c r="AX36"/>
  <c r="AW36"/>
  <c r="AR36"/>
  <c r="AQ36"/>
  <c r="AP36"/>
  <c r="AI36"/>
  <c r="AH36"/>
  <c r="AG36"/>
  <c r="Z36"/>
  <c r="Y36"/>
  <c r="X36"/>
  <c r="Q36"/>
  <c r="P36"/>
  <c r="O36"/>
  <c r="K36"/>
  <c r="H36"/>
  <c r="AZ35"/>
  <c r="AY35"/>
  <c r="AX35"/>
  <c r="AW35"/>
  <c r="AR35"/>
  <c r="AQ35"/>
  <c r="AP35"/>
  <c r="AI35"/>
  <c r="AH35"/>
  <c r="AG35"/>
  <c r="Z35"/>
  <c r="Y35"/>
  <c r="X35"/>
  <c r="Q35"/>
  <c r="P35"/>
  <c r="O35"/>
  <c r="K35"/>
  <c r="H35"/>
  <c r="AZ34"/>
  <c r="AY34"/>
  <c r="AX34"/>
  <c r="AW34"/>
  <c r="AR34"/>
  <c r="AQ34"/>
  <c r="AP34"/>
  <c r="AI34"/>
  <c r="AH34"/>
  <c r="AG34"/>
  <c r="Z34"/>
  <c r="Y34"/>
  <c r="X34"/>
  <c r="Q34"/>
  <c r="P34"/>
  <c r="O34"/>
  <c r="K34"/>
  <c r="H34"/>
  <c r="AZ33"/>
  <c r="AY33"/>
  <c r="AX33"/>
  <c r="AW33"/>
  <c r="AR33"/>
  <c r="AQ33"/>
  <c r="AP33"/>
  <c r="AI33"/>
  <c r="AH33"/>
  <c r="AG33"/>
  <c r="Z33"/>
  <c r="Y33"/>
  <c r="X33"/>
  <c r="Q33"/>
  <c r="P33"/>
  <c r="O33"/>
  <c r="K33"/>
  <c r="H33"/>
  <c r="AZ32"/>
  <c r="AY32"/>
  <c r="AX32"/>
  <c r="AW32"/>
  <c r="AR32"/>
  <c r="AQ32"/>
  <c r="AP32"/>
  <c r="AI32"/>
  <c r="AH32"/>
  <c r="AG32"/>
  <c r="Z32"/>
  <c r="Y32"/>
  <c r="X32"/>
  <c r="Q32"/>
  <c r="P32"/>
  <c r="O32"/>
  <c r="K32"/>
  <c r="H32"/>
  <c r="AZ31"/>
  <c r="AY31"/>
  <c r="AX31"/>
  <c r="AW31"/>
  <c r="AR31"/>
  <c r="AQ31"/>
  <c r="AP31"/>
  <c r="AI31"/>
  <c r="AH31"/>
  <c r="AG31"/>
  <c r="Z31"/>
  <c r="Y31"/>
  <c r="X31"/>
  <c r="Q31"/>
  <c r="P31"/>
  <c r="O31"/>
  <c r="K31"/>
  <c r="H31"/>
  <c r="AZ30"/>
  <c r="AY30"/>
  <c r="AX30"/>
  <c r="AW30"/>
  <c r="AR30"/>
  <c r="AQ30"/>
  <c r="AP30"/>
  <c r="AI30"/>
  <c r="AH30"/>
  <c r="AG30"/>
  <c r="Z30"/>
  <c r="Y30"/>
  <c r="X30"/>
  <c r="Q30"/>
  <c r="P30"/>
  <c r="O30"/>
  <c r="K30"/>
  <c r="H30"/>
  <c r="AZ29"/>
  <c r="AY29"/>
  <c r="AX29"/>
  <c r="AW29"/>
  <c r="AR29"/>
  <c r="AQ29"/>
  <c r="AP29"/>
  <c r="AI29"/>
  <c r="AH29"/>
  <c r="AG29"/>
  <c r="Z29"/>
  <c r="Y29"/>
  <c r="X29"/>
  <c r="Q29"/>
  <c r="P29"/>
  <c r="O29"/>
  <c r="K29"/>
  <c r="H29"/>
  <c r="AZ28"/>
  <c r="AY28"/>
  <c r="AX28"/>
  <c r="AW28"/>
  <c r="AR28"/>
  <c r="AQ28"/>
  <c r="AP28"/>
  <c r="AI28"/>
  <c r="AH28"/>
  <c r="AG28"/>
  <c r="Z28"/>
  <c r="Y28"/>
  <c r="X28"/>
  <c r="Q28"/>
  <c r="P28"/>
  <c r="O28"/>
  <c r="K28"/>
  <c r="H28"/>
  <c r="AZ27"/>
  <c r="AY27"/>
  <c r="AX27"/>
  <c r="AW27"/>
  <c r="AR27"/>
  <c r="AQ27"/>
  <c r="AP27"/>
  <c r="AI27"/>
  <c r="AH27"/>
  <c r="AG27"/>
  <c r="Z27"/>
  <c r="Y27"/>
  <c r="X27"/>
  <c r="Q27"/>
  <c r="P27"/>
  <c r="O27"/>
  <c r="K27"/>
  <c r="H27"/>
  <c r="AZ26"/>
  <c r="AY26"/>
  <c r="AX26"/>
  <c r="AW26"/>
  <c r="AR26"/>
  <c r="AQ26"/>
  <c r="AP26"/>
  <c r="AI26"/>
  <c r="AH26"/>
  <c r="AG26"/>
  <c r="Z26"/>
  <c r="Y26"/>
  <c r="X26"/>
  <c r="Q26"/>
  <c r="P26"/>
  <c r="O26"/>
  <c r="K26"/>
  <c r="H26"/>
  <c r="AZ25"/>
  <c r="AY25"/>
  <c r="AX25"/>
  <c r="AW25"/>
  <c r="AR25"/>
  <c r="AQ25"/>
  <c r="AP25"/>
  <c r="AI25"/>
  <c r="AH25"/>
  <c r="AG25"/>
  <c r="Z25"/>
  <c r="Y25"/>
  <c r="X25"/>
  <c r="Q25"/>
  <c r="P25"/>
  <c r="O25"/>
  <c r="K25"/>
  <c r="H25"/>
  <c r="AZ24"/>
  <c r="AY24"/>
  <c r="AX24"/>
  <c r="AW24"/>
  <c r="AR24"/>
  <c r="AQ24"/>
  <c r="AP24"/>
  <c r="AI24"/>
  <c r="AH24"/>
  <c r="AG24"/>
  <c r="Z24"/>
  <c r="Y24"/>
  <c r="X24"/>
  <c r="Q24"/>
  <c r="P24"/>
  <c r="O24"/>
  <c r="K24"/>
  <c r="H24"/>
  <c r="AZ23"/>
  <c r="AY23"/>
  <c r="AX23"/>
  <c r="AW23"/>
  <c r="AR23"/>
  <c r="AQ23"/>
  <c r="AP23"/>
  <c r="AI23"/>
  <c r="AH23"/>
  <c r="AG23"/>
  <c r="Z23"/>
  <c r="Y23"/>
  <c r="X23"/>
  <c r="Q23"/>
  <c r="P23"/>
  <c r="O23"/>
  <c r="K23"/>
  <c r="H23"/>
  <c r="AZ22"/>
  <c r="AY22"/>
  <c r="AX22"/>
  <c r="AW22"/>
  <c r="AR22"/>
  <c r="AQ22"/>
  <c r="AP22"/>
  <c r="AI22"/>
  <c r="AH22"/>
  <c r="AG22"/>
  <c r="Z22"/>
  <c r="Y22"/>
  <c r="X22"/>
  <c r="Q22"/>
  <c r="P22"/>
  <c r="O22"/>
  <c r="K22"/>
  <c r="H22"/>
  <c r="AZ21"/>
  <c r="AY21"/>
  <c r="AX21"/>
  <c r="AW21"/>
  <c r="AR21"/>
  <c r="AQ21"/>
  <c r="AP21"/>
  <c r="AI21"/>
  <c r="AH21"/>
  <c r="AG21"/>
  <c r="Z21"/>
  <c r="Y21"/>
  <c r="X21"/>
  <c r="Q21"/>
  <c r="P21"/>
  <c r="O21"/>
  <c r="K21"/>
  <c r="H21"/>
  <c r="AZ20"/>
  <c r="AY20"/>
  <c r="AX20"/>
  <c r="AW20"/>
  <c r="AR20"/>
  <c r="AQ20"/>
  <c r="AP20"/>
  <c r="AI20"/>
  <c r="AH20"/>
  <c r="AG20"/>
  <c r="Z20"/>
  <c r="Y20"/>
  <c r="X20"/>
  <c r="Q20"/>
  <c r="P20"/>
  <c r="O20"/>
  <c r="K20"/>
  <c r="H20"/>
  <c r="AZ19"/>
  <c r="AY19"/>
  <c r="AX19"/>
  <c r="AW19"/>
  <c r="AR19"/>
  <c r="AQ19"/>
  <c r="AP19"/>
  <c r="AI19"/>
  <c r="AH19"/>
  <c r="AG19"/>
  <c r="Z19"/>
  <c r="Y19"/>
  <c r="X19"/>
  <c r="Q19"/>
  <c r="P19"/>
  <c r="O19"/>
  <c r="K19"/>
  <c r="H19"/>
  <c r="AZ18"/>
  <c r="AY18"/>
  <c r="AX18"/>
  <c r="AW18"/>
  <c r="AR18"/>
  <c r="AQ18"/>
  <c r="AP18"/>
  <c r="AI18"/>
  <c r="AH18"/>
  <c r="AG18"/>
  <c r="Z18"/>
  <c r="Y18"/>
  <c r="X18"/>
  <c r="Q18"/>
  <c r="P18"/>
  <c r="O18"/>
  <c r="K18"/>
  <c r="H18"/>
  <c r="AZ17"/>
  <c r="AY17"/>
  <c r="AX17"/>
  <c r="AW17"/>
  <c r="AR17"/>
  <c r="AQ17"/>
  <c r="AP17"/>
  <c r="AI17"/>
  <c r="AH17"/>
  <c r="AG17"/>
  <c r="Z17"/>
  <c r="Y17"/>
  <c r="X17"/>
  <c r="Q17"/>
  <c r="P17"/>
  <c r="O17"/>
  <c r="K17"/>
  <c r="H17"/>
  <c r="AZ16"/>
  <c r="AY16"/>
  <c r="AX16"/>
  <c r="AW16"/>
  <c r="AR16"/>
  <c r="AQ16"/>
  <c r="AP16"/>
  <c r="AI16"/>
  <c r="AH16"/>
  <c r="AG16"/>
  <c r="Z16"/>
  <c r="Y16"/>
  <c r="X16"/>
  <c r="Q16"/>
  <c r="P16"/>
  <c r="O16"/>
  <c r="K16"/>
  <c r="H16"/>
  <c r="AZ15"/>
  <c r="AY15"/>
  <c r="AX15"/>
  <c r="AW15"/>
  <c r="AR15"/>
  <c r="AQ15"/>
  <c r="AP15"/>
  <c r="AI15"/>
  <c r="AH15"/>
  <c r="AG15"/>
  <c r="Z15"/>
  <c r="Y15"/>
  <c r="X15"/>
  <c r="Q15"/>
  <c r="P15"/>
  <c r="O15"/>
  <c r="K15"/>
  <c r="H15"/>
  <c r="AZ14"/>
  <c r="AY14"/>
  <c r="AX14"/>
  <c r="AW14"/>
  <c r="AR14"/>
  <c r="AQ14"/>
  <c r="AP14"/>
  <c r="AI14"/>
  <c r="AH14"/>
  <c r="AG14"/>
  <c r="Z14"/>
  <c r="Y14"/>
  <c r="X14"/>
  <c r="Q14"/>
  <c r="P14"/>
  <c r="O14"/>
  <c r="K14"/>
  <c r="H14"/>
  <c r="AZ13"/>
  <c r="AY13"/>
  <c r="AX13"/>
  <c r="AW13"/>
  <c r="AR13"/>
  <c r="AQ13"/>
  <c r="AP13"/>
  <c r="AI13"/>
  <c r="AH13"/>
  <c r="AG13"/>
  <c r="Z13"/>
  <c r="Y13"/>
  <c r="X13"/>
  <c r="Q13"/>
  <c r="P13"/>
  <c r="O13"/>
  <c r="K13"/>
  <c r="H13"/>
  <c r="AZ12"/>
  <c r="AY12"/>
  <c r="AX12"/>
  <c r="AW12"/>
  <c r="AR12"/>
  <c r="AQ12"/>
  <c r="AP12"/>
  <c r="AI12"/>
  <c r="AH12"/>
  <c r="AG12"/>
  <c r="Z12"/>
  <c r="Y12"/>
  <c r="X12"/>
  <c r="Q12"/>
  <c r="P12"/>
  <c r="O12"/>
  <c r="K12"/>
  <c r="H12"/>
  <c r="AZ11"/>
  <c r="AY11"/>
  <c r="AX11"/>
  <c r="AW11"/>
  <c r="AR11"/>
  <c r="AQ11"/>
  <c r="AP11"/>
  <c r="AI11"/>
  <c r="AH11"/>
  <c r="AG11"/>
  <c r="Z11"/>
  <c r="Y11"/>
  <c r="X11"/>
  <c r="Q11"/>
  <c r="P11"/>
  <c r="O11"/>
  <c r="K11"/>
  <c r="H11"/>
  <c r="AZ10"/>
  <c r="AY10"/>
  <c r="AX10"/>
  <c r="AW10"/>
  <c r="AR10"/>
  <c r="AQ10"/>
  <c r="AP10"/>
  <c r="AI10"/>
  <c r="AH10"/>
  <c r="AG10"/>
  <c r="Z10"/>
  <c r="Y10"/>
  <c r="X10"/>
  <c r="Q10"/>
  <c r="P10"/>
  <c r="O10"/>
  <c r="K10"/>
  <c r="H10"/>
  <c r="AZ9"/>
  <c r="AY9"/>
  <c r="AX9"/>
  <c r="AW9"/>
  <c r="AR9"/>
  <c r="AQ9"/>
  <c r="AP9"/>
  <c r="AI9"/>
  <c r="AH9"/>
  <c r="AG9"/>
  <c r="Z9"/>
  <c r="Y9"/>
  <c r="X9"/>
  <c r="Q9"/>
  <c r="P9"/>
  <c r="O9"/>
  <c r="K9"/>
  <c r="H9"/>
  <c r="AZ8"/>
  <c r="AY8"/>
  <c r="AX8"/>
  <c r="AW8"/>
  <c r="AR8"/>
  <c r="AQ8"/>
  <c r="AP8"/>
  <c r="AI8"/>
  <c r="AH8"/>
  <c r="AG8"/>
  <c r="Z8"/>
  <c r="Y8"/>
  <c r="X8"/>
  <c r="Q8"/>
  <c r="P8"/>
  <c r="O8"/>
  <c r="K8"/>
  <c r="H8"/>
  <c r="AZ7"/>
  <c r="AY7"/>
  <c r="AX7"/>
  <c r="AW7"/>
  <c r="AR7"/>
  <c r="AQ7"/>
  <c r="AP7"/>
  <c r="AI7"/>
  <c r="AH7"/>
  <c r="AG7"/>
  <c r="Z7"/>
  <c r="Y7"/>
  <c r="X7"/>
  <c r="Q7"/>
  <c r="P7"/>
  <c r="O7"/>
  <c r="K7"/>
  <c r="H7"/>
  <c r="AZ6"/>
  <c r="AY6"/>
  <c r="AX6"/>
  <c r="AW6"/>
  <c r="AR6"/>
  <c r="AQ6"/>
  <c r="AP6"/>
  <c r="AI6"/>
  <c r="AH6"/>
  <c r="AG6"/>
  <c r="Z6"/>
  <c r="Y6"/>
  <c r="X6"/>
  <c r="Q6"/>
  <c r="P6"/>
  <c r="O6"/>
  <c r="K6"/>
  <c r="H6"/>
  <c r="AZ5"/>
  <c r="AY5"/>
  <c r="AX5"/>
  <c r="AW5"/>
  <c r="AR5"/>
  <c r="AQ5"/>
  <c r="AP5"/>
  <c r="AI5"/>
  <c r="AH5"/>
  <c r="AG5"/>
  <c r="Z5"/>
  <c r="Y5"/>
  <c r="X5"/>
  <c r="Q5"/>
  <c r="P5"/>
  <c r="O5"/>
  <c r="K5"/>
  <c r="H5"/>
  <c r="AZ4"/>
  <c r="AY4"/>
  <c r="AX4"/>
  <c r="AW4"/>
  <c r="AR4"/>
  <c r="AQ4"/>
  <c r="AP4"/>
  <c r="AI4"/>
  <c r="AH4"/>
  <c r="AG4"/>
  <c r="Z4"/>
  <c r="Y4"/>
  <c r="X4"/>
  <c r="Q4"/>
  <c r="P4"/>
  <c r="O4"/>
  <c r="K4"/>
  <c r="H4"/>
  <c r="AZ3"/>
  <c r="AY3"/>
  <c r="AX3"/>
  <c r="AW3"/>
  <c r="AR3"/>
  <c r="AQ3"/>
  <c r="AP3"/>
  <c r="AI3"/>
  <c r="AH3"/>
  <c r="AG3"/>
  <c r="Z3"/>
  <c r="Y3"/>
  <c r="X3"/>
  <c r="Q3"/>
  <c r="P3"/>
  <c r="O3"/>
  <c r="K3"/>
  <c r="H3"/>
  <c r="AH128" i="1"/>
  <c r="AG128"/>
  <c r="AF128"/>
  <c r="AE128"/>
  <c r="AD128"/>
  <c r="AC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AH127"/>
  <c r="AG127"/>
  <c r="AF127"/>
  <c r="AE127"/>
  <c r="AD127"/>
  <c r="AC127"/>
  <c r="P127"/>
  <c r="O127"/>
  <c r="N127"/>
  <c r="K127"/>
  <c r="J127"/>
  <c r="I127"/>
  <c r="AH126"/>
  <c r="AG126"/>
  <c r="AF126"/>
  <c r="AE126"/>
  <c r="AD126"/>
  <c r="AC126"/>
  <c r="P126"/>
  <c r="O126"/>
  <c r="N126"/>
  <c r="K126"/>
  <c r="J126"/>
  <c r="I126"/>
  <c r="AH125"/>
  <c r="AG125"/>
  <c r="AF125"/>
  <c r="AE125"/>
  <c r="AD125"/>
  <c r="AC125"/>
  <c r="P125"/>
  <c r="O125"/>
  <c r="N125"/>
  <c r="K125"/>
  <c r="J125"/>
  <c r="I125"/>
  <c r="AH124"/>
  <c r="AG124"/>
  <c r="AF124"/>
  <c r="AE124"/>
  <c r="AD124"/>
  <c r="AC124"/>
  <c r="P124"/>
  <c r="O124"/>
  <c r="N124"/>
  <c r="K124"/>
  <c r="J124"/>
  <c r="I124"/>
  <c r="AH123"/>
  <c r="AG123"/>
  <c r="AF123"/>
  <c r="AE123"/>
  <c r="AD123"/>
  <c r="AC123"/>
  <c r="P123"/>
  <c r="O123"/>
  <c r="N123"/>
  <c r="K123"/>
  <c r="J123"/>
  <c r="I123"/>
  <c r="AH122"/>
  <c r="AG122"/>
  <c r="AF122"/>
  <c r="AE122"/>
  <c r="AD122"/>
  <c r="AC122"/>
  <c r="P122"/>
  <c r="O122"/>
  <c r="N122"/>
  <c r="K122"/>
  <c r="J122"/>
  <c r="I122"/>
  <c r="AH121"/>
  <c r="AG121"/>
  <c r="AF121"/>
  <c r="AE121"/>
  <c r="AD121"/>
  <c r="AC121"/>
  <c r="P121"/>
  <c r="O121"/>
  <c r="N121"/>
  <c r="K121"/>
  <c r="J121"/>
  <c r="I121"/>
  <c r="AH120"/>
  <c r="AG120"/>
  <c r="AF120"/>
  <c r="AE120"/>
  <c r="AD120"/>
  <c r="AC120"/>
  <c r="P120"/>
  <c r="O120"/>
  <c r="N120"/>
  <c r="K120"/>
  <c r="J120"/>
  <c r="I120"/>
  <c r="AH119"/>
  <c r="AG119"/>
  <c r="AF119"/>
  <c r="AE119"/>
  <c r="AD119"/>
  <c r="AC119"/>
  <c r="P119"/>
  <c r="O119"/>
  <c r="N119"/>
  <c r="K119"/>
  <c r="J119"/>
  <c r="I119"/>
  <c r="AH118"/>
  <c r="AG118"/>
  <c r="AF118"/>
  <c r="AE118"/>
  <c r="AD118"/>
  <c r="AC118"/>
  <c r="P118"/>
  <c r="O118"/>
  <c r="N118"/>
  <c r="K118"/>
  <c r="J118"/>
  <c r="I118"/>
  <c r="AH117"/>
  <c r="AG117"/>
  <c r="AF117"/>
  <c r="AE117"/>
  <c r="AD117"/>
  <c r="AC117"/>
  <c r="P117"/>
  <c r="O117"/>
  <c r="N117"/>
  <c r="K117"/>
  <c r="J117"/>
  <c r="I117"/>
  <c r="AH116"/>
  <c r="AG116"/>
  <c r="AF116"/>
  <c r="AE116"/>
  <c r="AD116"/>
  <c r="AC116"/>
  <c r="P116"/>
  <c r="O116"/>
  <c r="N116"/>
  <c r="K116"/>
  <c r="J116"/>
  <c r="I116"/>
  <c r="AH115"/>
  <c r="AG115"/>
  <c r="AF115"/>
  <c r="AE115"/>
  <c r="AD115"/>
  <c r="AC115"/>
  <c r="P115"/>
  <c r="O115"/>
  <c r="N115"/>
  <c r="K115"/>
  <c r="J115"/>
  <c r="I115"/>
  <c r="AH114"/>
  <c r="AG114"/>
  <c r="AF114"/>
  <c r="AE114"/>
  <c r="AD114"/>
  <c r="AC114"/>
  <c r="P114"/>
  <c r="O114"/>
  <c r="N114"/>
  <c r="K114"/>
  <c r="J114"/>
  <c r="I114"/>
  <c r="AH113"/>
  <c r="AG113"/>
  <c r="AF113"/>
  <c r="AE113"/>
  <c r="AD113"/>
  <c r="AC113"/>
  <c r="P113"/>
  <c r="O113"/>
  <c r="N113"/>
  <c r="K113"/>
  <c r="J113"/>
  <c r="I113"/>
  <c r="AH112"/>
  <c r="AG112"/>
  <c r="AF112"/>
  <c r="AE112"/>
  <c r="AD112"/>
  <c r="AC112"/>
  <c r="P112"/>
  <c r="O112"/>
  <c r="N112"/>
  <c r="K112"/>
  <c r="J112"/>
  <c r="I112"/>
  <c r="AH111"/>
  <c r="AG111"/>
  <c r="AF111"/>
  <c r="AE111"/>
  <c r="AD111"/>
  <c r="AC111"/>
  <c r="P111"/>
  <c r="O111"/>
  <c r="N111"/>
  <c r="K111"/>
  <c r="J111"/>
  <c r="I111"/>
  <c r="AH110"/>
  <c r="AG110"/>
  <c r="AF110"/>
  <c r="AE110"/>
  <c r="AD110"/>
  <c r="AC110"/>
  <c r="P110"/>
  <c r="O110"/>
  <c r="N110"/>
  <c r="K110"/>
  <c r="J110"/>
  <c r="I110"/>
  <c r="AH109"/>
  <c r="AG109"/>
  <c r="AF109"/>
  <c r="AE109"/>
  <c r="AD109"/>
  <c r="AC109"/>
  <c r="P109"/>
  <c r="O109"/>
  <c r="N109"/>
  <c r="K109"/>
  <c r="J109"/>
  <c r="I109"/>
  <c r="AH108"/>
  <c r="AG108"/>
  <c r="AF108"/>
  <c r="AE108"/>
  <c r="AD108"/>
  <c r="AC108"/>
  <c r="P108"/>
  <c r="O108"/>
  <c r="N108"/>
  <c r="K108"/>
  <c r="J108"/>
  <c r="I108"/>
  <c r="AH107"/>
  <c r="AG107"/>
  <c r="AF107"/>
  <c r="AE107"/>
  <c r="AD107"/>
  <c r="AC107"/>
  <c r="P107"/>
  <c r="O107"/>
  <c r="N107"/>
  <c r="K107"/>
  <c r="J107"/>
  <c r="I107"/>
  <c r="AH106"/>
  <c r="AG106"/>
  <c r="AF106"/>
  <c r="AE106"/>
  <c r="AD106"/>
  <c r="AC106"/>
  <c r="P106"/>
  <c r="O106"/>
  <c r="N106"/>
  <c r="K106"/>
  <c r="J106"/>
  <c r="I106"/>
  <c r="AH105"/>
  <c r="AG105"/>
  <c r="AF105"/>
  <c r="AE105"/>
  <c r="AD105"/>
  <c r="AC105"/>
  <c r="P105"/>
  <c r="O105"/>
  <c r="N105"/>
  <c r="K105"/>
  <c r="J105"/>
  <c r="I105"/>
  <c r="AH104"/>
  <c r="AG104"/>
  <c r="AF104"/>
  <c r="AE104"/>
  <c r="AD104"/>
  <c r="AC104"/>
  <c r="P104"/>
  <c r="O104"/>
  <c r="N104"/>
  <c r="K104"/>
  <c r="J104"/>
  <c r="I104"/>
  <c r="AH103"/>
  <c r="AG103"/>
  <c r="AF103"/>
  <c r="AE103"/>
  <c r="AD103"/>
  <c r="AC103"/>
  <c r="P103"/>
  <c r="O103"/>
  <c r="N103"/>
  <c r="K103"/>
  <c r="J103"/>
  <c r="I103"/>
  <c r="AH102"/>
  <c r="AG102"/>
  <c r="AF102"/>
  <c r="AE102"/>
  <c r="AD102"/>
  <c r="AC102"/>
  <c r="P102"/>
  <c r="O102"/>
  <c r="N102"/>
  <c r="K102"/>
  <c r="J102"/>
  <c r="I102"/>
  <c r="AH101"/>
  <c r="AG101"/>
  <c r="AF101"/>
  <c r="AE101"/>
  <c r="AD101"/>
  <c r="AC101"/>
  <c r="P101"/>
  <c r="O101"/>
  <c r="N101"/>
  <c r="K101"/>
  <c r="J101"/>
  <c r="I101"/>
  <c r="AH100"/>
  <c r="AG100"/>
  <c r="AF100"/>
  <c r="AE100"/>
  <c r="AD100"/>
  <c r="AC100"/>
  <c r="P100"/>
  <c r="O100"/>
  <c r="N100"/>
  <c r="K100"/>
  <c r="J100"/>
  <c r="I100"/>
  <c r="AH99"/>
  <c r="AG99"/>
  <c r="AF99"/>
  <c r="AE99"/>
  <c r="AD99"/>
  <c r="AC99"/>
  <c r="P99"/>
  <c r="O99"/>
  <c r="N99"/>
  <c r="K99"/>
  <c r="J99"/>
  <c r="I99"/>
  <c r="AH98"/>
  <c r="AG98"/>
  <c r="AF98"/>
  <c r="AE98"/>
  <c r="AD98"/>
  <c r="AC98"/>
  <c r="P98"/>
  <c r="O98"/>
  <c r="N98"/>
  <c r="K98"/>
  <c r="J98"/>
  <c r="I98"/>
  <c r="AH97"/>
  <c r="AG97"/>
  <c r="AF97"/>
  <c r="AE97"/>
  <c r="AD97"/>
  <c r="AC97"/>
  <c r="P97"/>
  <c r="O97"/>
  <c r="N97"/>
  <c r="K97"/>
  <c r="J97"/>
  <c r="I97"/>
  <c r="AH96"/>
  <c r="AG96"/>
  <c r="AF96"/>
  <c r="AE96"/>
  <c r="AD96"/>
  <c r="AC96"/>
  <c r="P96"/>
  <c r="O96"/>
  <c r="N96"/>
  <c r="K96"/>
  <c r="J96"/>
  <c r="I96"/>
  <c r="AH95"/>
  <c r="AG95"/>
  <c r="AF95"/>
  <c r="AE95"/>
  <c r="AD95"/>
  <c r="AC95"/>
  <c r="P95"/>
  <c r="O95"/>
  <c r="N95"/>
  <c r="K95"/>
  <c r="J95"/>
  <c r="I95"/>
  <c r="AH94"/>
  <c r="AG94"/>
  <c r="AF94"/>
  <c r="AE94"/>
  <c r="AD94"/>
  <c r="AC94"/>
  <c r="P94"/>
  <c r="O94"/>
  <c r="N94"/>
  <c r="K94"/>
  <c r="J94"/>
  <c r="I94"/>
  <c r="AH93"/>
  <c r="AG93"/>
  <c r="AF93"/>
  <c r="AE93"/>
  <c r="AD93"/>
  <c r="AC93"/>
  <c r="P93"/>
  <c r="O93"/>
  <c r="N93"/>
  <c r="K93"/>
  <c r="J93"/>
  <c r="I93"/>
  <c r="AH92"/>
  <c r="AG92"/>
  <c r="AF92"/>
  <c r="AE92"/>
  <c r="AD92"/>
  <c r="AC92"/>
  <c r="P92"/>
  <c r="O92"/>
  <c r="N92"/>
  <c r="K92"/>
  <c r="J92"/>
  <c r="I92"/>
  <c r="AH91"/>
  <c r="AG91"/>
  <c r="AF91"/>
  <c r="AE91"/>
  <c r="AD91"/>
  <c r="AC91"/>
  <c r="P91"/>
  <c r="O91"/>
  <c r="N91"/>
  <c r="K91"/>
  <c r="J91"/>
  <c r="I91"/>
  <c r="AH90"/>
  <c r="AG90"/>
  <c r="AF90"/>
  <c r="AE90"/>
  <c r="AD90"/>
  <c r="AC90"/>
  <c r="P90"/>
  <c r="O90"/>
  <c r="N90"/>
  <c r="K90"/>
  <c r="J90"/>
  <c r="I90"/>
  <c r="AH89"/>
  <c r="AG89"/>
  <c r="AF89"/>
  <c r="AE89"/>
  <c r="AD89"/>
  <c r="AC89"/>
  <c r="P89"/>
  <c r="O89"/>
  <c r="N89"/>
  <c r="K89"/>
  <c r="J89"/>
  <c r="I89"/>
  <c r="AH88"/>
  <c r="AG88"/>
  <c r="AF88"/>
  <c r="AE88"/>
  <c r="AD88"/>
  <c r="AC88"/>
  <c r="P88"/>
  <c r="O88"/>
  <c r="N88"/>
  <c r="K88"/>
  <c r="J88"/>
  <c r="I88"/>
  <c r="AH87"/>
  <c r="AG87"/>
  <c r="AF87"/>
  <c r="AE87"/>
  <c r="AD87"/>
  <c r="AC87"/>
  <c r="P87"/>
  <c r="O87"/>
  <c r="N87"/>
  <c r="K87"/>
  <c r="J87"/>
  <c r="I87"/>
  <c r="AH86"/>
  <c r="AG86"/>
  <c r="AF86"/>
  <c r="AE86"/>
  <c r="AD86"/>
  <c r="AC86"/>
  <c r="P86"/>
  <c r="O86"/>
  <c r="N86"/>
  <c r="K86"/>
  <c r="J86"/>
  <c r="I86"/>
  <c r="AH85"/>
  <c r="AG85"/>
  <c r="AF85"/>
  <c r="AE85"/>
  <c r="AD85"/>
  <c r="AC85"/>
  <c r="P85"/>
  <c r="O85"/>
  <c r="N85"/>
  <c r="K85"/>
  <c r="J85"/>
  <c r="I85"/>
  <c r="AH84"/>
  <c r="AG84"/>
  <c r="AF84"/>
  <c r="AE84"/>
  <c r="AD84"/>
  <c r="AC84"/>
  <c r="P84"/>
  <c r="O84"/>
  <c r="N84"/>
  <c r="K84"/>
  <c r="J84"/>
  <c r="I84"/>
  <c r="AH83"/>
  <c r="AG83"/>
  <c r="AF83"/>
  <c r="AE83"/>
  <c r="AD83"/>
  <c r="AC83"/>
  <c r="P83"/>
  <c r="O83"/>
  <c r="N83"/>
  <c r="K83"/>
  <c r="J83"/>
  <c r="I83"/>
  <c r="AH82"/>
  <c r="AG82"/>
  <c r="AF82"/>
  <c r="AE82"/>
  <c r="AD82"/>
  <c r="AC82"/>
  <c r="P82"/>
  <c r="O82"/>
  <c r="N82"/>
  <c r="K82"/>
  <c r="J82"/>
  <c r="I82"/>
  <c r="AH81"/>
  <c r="AG81"/>
  <c r="AF81"/>
  <c r="AE81"/>
  <c r="AD81"/>
  <c r="AC81"/>
  <c r="P81"/>
  <c r="O81"/>
  <c r="N81"/>
  <c r="K81"/>
  <c r="J81"/>
  <c r="I81"/>
  <c r="AH80"/>
  <c r="AG80"/>
  <c r="AF80"/>
  <c r="AE80"/>
  <c r="AD80"/>
  <c r="AC80"/>
  <c r="P80"/>
  <c r="O80"/>
  <c r="N80"/>
  <c r="K80"/>
  <c r="J80"/>
  <c r="I80"/>
  <c r="AH79"/>
  <c r="AG79"/>
  <c r="AF79"/>
  <c r="AE79"/>
  <c r="AD79"/>
  <c r="AC79"/>
  <c r="P79"/>
  <c r="O79"/>
  <c r="N79"/>
  <c r="K79"/>
  <c r="J79"/>
  <c r="I79"/>
  <c r="AH78"/>
  <c r="AG78"/>
  <c r="AF78"/>
  <c r="AE78"/>
  <c r="AD78"/>
  <c r="AC78"/>
  <c r="P78"/>
  <c r="O78"/>
  <c r="N78"/>
  <c r="K78"/>
  <c r="J78"/>
  <c r="I78"/>
  <c r="AH77"/>
  <c r="AG77"/>
  <c r="AF77"/>
  <c r="AE77"/>
  <c r="AD77"/>
  <c r="AC77"/>
  <c r="P77"/>
  <c r="O77"/>
  <c r="N77"/>
  <c r="K77"/>
  <c r="J77"/>
  <c r="I77"/>
  <c r="AH76"/>
  <c r="AG76"/>
  <c r="AF76"/>
  <c r="AE76"/>
  <c r="AD76"/>
  <c r="AC76"/>
  <c r="P76"/>
  <c r="O76"/>
  <c r="N76"/>
  <c r="K76"/>
  <c r="J76"/>
  <c r="I76"/>
  <c r="AH75"/>
  <c r="AG75"/>
  <c r="AF75"/>
  <c r="AE75"/>
  <c r="AD75"/>
  <c r="AC75"/>
  <c r="P75"/>
  <c r="O75"/>
  <c r="N75"/>
  <c r="K75"/>
  <c r="J75"/>
  <c r="I75"/>
  <c r="AH74"/>
  <c r="AG74"/>
  <c r="AF74"/>
  <c r="AE74"/>
  <c r="AD74"/>
  <c r="AC74"/>
  <c r="P74"/>
  <c r="O74"/>
  <c r="N74"/>
  <c r="K74"/>
  <c r="J74"/>
  <c r="I74"/>
  <c r="AH73"/>
  <c r="AG73"/>
  <c r="AF73"/>
  <c r="AE73"/>
  <c r="AD73"/>
  <c r="AC73"/>
  <c r="P73"/>
  <c r="O73"/>
  <c r="N73"/>
  <c r="K73"/>
  <c r="J73"/>
  <c r="I73"/>
  <c r="AH72"/>
  <c r="AG72"/>
  <c r="AF72"/>
  <c r="AE72"/>
  <c r="AD72"/>
  <c r="AC72"/>
  <c r="P72"/>
  <c r="O72"/>
  <c r="N72"/>
  <c r="K72"/>
  <c r="J72"/>
  <c r="I72"/>
  <c r="AH71"/>
  <c r="AG71"/>
  <c r="AF71"/>
  <c r="AE71"/>
  <c r="AD71"/>
  <c r="AC71"/>
  <c r="P71"/>
  <c r="O71"/>
  <c r="N71"/>
  <c r="K71"/>
  <c r="J71"/>
  <c r="I71"/>
  <c r="AH70"/>
  <c r="AG70"/>
  <c r="AF70"/>
  <c r="AE70"/>
  <c r="AD70"/>
  <c r="AC70"/>
  <c r="P70"/>
  <c r="O70"/>
  <c r="N70"/>
  <c r="K70"/>
  <c r="J70"/>
  <c r="I70"/>
  <c r="AH69"/>
  <c r="AG69"/>
  <c r="AF69"/>
  <c r="AE69"/>
  <c r="AD69"/>
  <c r="AC69"/>
  <c r="P69"/>
  <c r="O69"/>
  <c r="N69"/>
  <c r="K69"/>
  <c r="J69"/>
  <c r="I69"/>
  <c r="AH68"/>
  <c r="AG68"/>
  <c r="AF68"/>
  <c r="AE68"/>
  <c r="AD68"/>
  <c r="AC68"/>
  <c r="P68"/>
  <c r="O68"/>
  <c r="N68"/>
  <c r="K68"/>
  <c r="J68"/>
  <c r="I68"/>
  <c r="AH67"/>
  <c r="AG67"/>
  <c r="AF67"/>
  <c r="AE67"/>
  <c r="AD67"/>
  <c r="AC67"/>
  <c r="P67"/>
  <c r="O67"/>
  <c r="N67"/>
  <c r="K67"/>
  <c r="J67"/>
  <c r="I67"/>
  <c r="AH66"/>
  <c r="AG66"/>
  <c r="AF66"/>
  <c r="AE66"/>
  <c r="AD66"/>
  <c r="AC66"/>
  <c r="P66"/>
  <c r="O66"/>
  <c r="N66"/>
  <c r="K66"/>
  <c r="J66"/>
  <c r="I66"/>
  <c r="AH65"/>
  <c r="AG65"/>
  <c r="AF65"/>
  <c r="AE65"/>
  <c r="AD65"/>
  <c r="AC65"/>
  <c r="P65"/>
  <c r="O65"/>
  <c r="N65"/>
  <c r="K65"/>
  <c r="J65"/>
  <c r="I65"/>
  <c r="AH64"/>
  <c r="AG64"/>
  <c r="AF64"/>
  <c r="AE64"/>
  <c r="AD64"/>
  <c r="AC64"/>
  <c r="P64"/>
  <c r="O64"/>
  <c r="N64"/>
  <c r="K64"/>
  <c r="J64"/>
  <c r="I64"/>
  <c r="AH63"/>
  <c r="AG63"/>
  <c r="AF63"/>
  <c r="AE63"/>
  <c r="AD63"/>
  <c r="AC63"/>
  <c r="P63"/>
  <c r="O63"/>
  <c r="N63"/>
  <c r="K63"/>
  <c r="J63"/>
  <c r="I63"/>
  <c r="AH62"/>
  <c r="AG62"/>
  <c r="AF62"/>
  <c r="AE62"/>
  <c r="AD62"/>
  <c r="AC62"/>
  <c r="P62"/>
  <c r="O62"/>
  <c r="N62"/>
  <c r="K62"/>
  <c r="J62"/>
  <c r="I62"/>
  <c r="AH61"/>
  <c r="AG61"/>
  <c r="AF61"/>
  <c r="AE61"/>
  <c r="AD61"/>
  <c r="AC61"/>
  <c r="P61"/>
  <c r="O61"/>
  <c r="N61"/>
  <c r="K61"/>
  <c r="J61"/>
  <c r="I61"/>
  <c r="AH60"/>
  <c r="AG60"/>
  <c r="AF60"/>
  <c r="AE60"/>
  <c r="AD60"/>
  <c r="AC60"/>
  <c r="P60"/>
  <c r="O60"/>
  <c r="N60"/>
  <c r="K60"/>
  <c r="J60"/>
  <c r="I60"/>
  <c r="AH59"/>
  <c r="AG59"/>
  <c r="AF59"/>
  <c r="AE59"/>
  <c r="AD59"/>
  <c r="AC59"/>
  <c r="P59"/>
  <c r="O59"/>
  <c r="N59"/>
  <c r="K59"/>
  <c r="J59"/>
  <c r="I59"/>
  <c r="AH58"/>
  <c r="AG58"/>
  <c r="AF58"/>
  <c r="AE58"/>
  <c r="AD58"/>
  <c r="AC58"/>
  <c r="P58"/>
  <c r="O58"/>
  <c r="N58"/>
  <c r="K58"/>
  <c r="J58"/>
  <c r="I58"/>
  <c r="AH57"/>
  <c r="AG57"/>
  <c r="AF57"/>
  <c r="AE57"/>
  <c r="AD57"/>
  <c r="AC57"/>
  <c r="P57"/>
  <c r="O57"/>
  <c r="N57"/>
  <c r="K57"/>
  <c r="J57"/>
  <c r="I57"/>
  <c r="AH56"/>
  <c r="AG56"/>
  <c r="AF56"/>
  <c r="AE56"/>
  <c r="AD56"/>
  <c r="AC56"/>
  <c r="P56"/>
  <c r="O56"/>
  <c r="N56"/>
  <c r="K56"/>
  <c r="J56"/>
  <c r="I56"/>
  <c r="AH55"/>
  <c r="AG55"/>
  <c r="AF55"/>
  <c r="AE55"/>
  <c r="AD55"/>
  <c r="AC55"/>
  <c r="P55"/>
  <c r="O55"/>
  <c r="N55"/>
  <c r="K55"/>
  <c r="J55"/>
  <c r="I55"/>
  <c r="AH54"/>
  <c r="AG54"/>
  <c r="AF54"/>
  <c r="AE54"/>
  <c r="AD54"/>
  <c r="AC54"/>
  <c r="P54"/>
  <c r="O54"/>
  <c r="N54"/>
  <c r="K54"/>
  <c r="J54"/>
  <c r="I54"/>
  <c r="AH53"/>
  <c r="AG53"/>
  <c r="AF53"/>
  <c r="AE53"/>
  <c r="AD53"/>
  <c r="AC53"/>
  <c r="P53"/>
  <c r="O53"/>
  <c r="N53"/>
  <c r="K53"/>
  <c r="J53"/>
  <c r="I53"/>
  <c r="AH52"/>
  <c r="AG52"/>
  <c r="AF52"/>
  <c r="AE52"/>
  <c r="AD52"/>
  <c r="AC52"/>
  <c r="P52"/>
  <c r="O52"/>
  <c r="N52"/>
  <c r="K52"/>
  <c r="J52"/>
  <c r="I52"/>
  <c r="AH51"/>
  <c r="AG51"/>
  <c r="AF51"/>
  <c r="AE51"/>
  <c r="AD51"/>
  <c r="AC51"/>
  <c r="P51"/>
  <c r="O51"/>
  <c r="N51"/>
  <c r="K51"/>
  <c r="J51"/>
  <c r="I51"/>
  <c r="AH50"/>
  <c r="AG50"/>
  <c r="AF50"/>
  <c r="AE50"/>
  <c r="AD50"/>
  <c r="AC50"/>
  <c r="P50"/>
  <c r="O50"/>
  <c r="N50"/>
  <c r="K50"/>
  <c r="J50"/>
  <c r="I50"/>
  <c r="AH49"/>
  <c r="AG49"/>
  <c r="AF49"/>
  <c r="AE49"/>
  <c r="AD49"/>
  <c r="AC49"/>
  <c r="P49"/>
  <c r="O49"/>
  <c r="N49"/>
  <c r="K49"/>
  <c r="J49"/>
  <c r="I49"/>
  <c r="AH48"/>
  <c r="AG48"/>
  <c r="AF48"/>
  <c r="AE48"/>
  <c r="AD48"/>
  <c r="AC48"/>
  <c r="P48"/>
  <c r="O48"/>
  <c r="N48"/>
  <c r="K48"/>
  <c r="J48"/>
  <c r="I48"/>
  <c r="AH47"/>
  <c r="AG47"/>
  <c r="AF47"/>
  <c r="AE47"/>
  <c r="AD47"/>
  <c r="AC47"/>
  <c r="P47"/>
  <c r="O47"/>
  <c r="N47"/>
  <c r="K47"/>
  <c r="J47"/>
  <c r="I47"/>
  <c r="AH46"/>
  <c r="AG46"/>
  <c r="AF46"/>
  <c r="AE46"/>
  <c r="AD46"/>
  <c r="AC46"/>
  <c r="P46"/>
  <c r="O46"/>
  <c r="N46"/>
  <c r="K46"/>
  <c r="J46"/>
  <c r="I46"/>
  <c r="AH45"/>
  <c r="AG45"/>
  <c r="AF45"/>
  <c r="AE45"/>
  <c r="AD45"/>
  <c r="AC45"/>
  <c r="P45"/>
  <c r="O45"/>
  <c r="N45"/>
  <c r="K45"/>
  <c r="J45"/>
  <c r="I45"/>
  <c r="AH44"/>
  <c r="AG44"/>
  <c r="AF44"/>
  <c r="AE44"/>
  <c r="AD44"/>
  <c r="AC44"/>
  <c r="P44"/>
  <c r="O44"/>
  <c r="N44"/>
  <c r="K44"/>
  <c r="J44"/>
  <c r="I44"/>
  <c r="AH43"/>
  <c r="AG43"/>
  <c r="AF43"/>
  <c r="AE43"/>
  <c r="AD43"/>
  <c r="AC43"/>
  <c r="P43"/>
  <c r="O43"/>
  <c r="N43"/>
  <c r="K43"/>
  <c r="J43"/>
  <c r="I43"/>
  <c r="AH42"/>
  <c r="AG42"/>
  <c r="AF42"/>
  <c r="AE42"/>
  <c r="AD42"/>
  <c r="AC42"/>
  <c r="P42"/>
  <c r="O42"/>
  <c r="N42"/>
  <c r="K42"/>
  <c r="J42"/>
  <c r="I42"/>
  <c r="AH41"/>
  <c r="AG41"/>
  <c r="AF41"/>
  <c r="AE41"/>
  <c r="AD41"/>
  <c r="AC41"/>
  <c r="P41"/>
  <c r="O41"/>
  <c r="N41"/>
  <c r="K41"/>
  <c r="J41"/>
  <c r="I41"/>
  <c r="AH40"/>
  <c r="AG40"/>
  <c r="AF40"/>
  <c r="AE40"/>
  <c r="AD40"/>
  <c r="AC40"/>
  <c r="P40"/>
  <c r="O40"/>
  <c r="N40"/>
  <c r="K40"/>
  <c r="J40"/>
  <c r="I40"/>
  <c r="AH39"/>
  <c r="AG39"/>
  <c r="AF39"/>
  <c r="AE39"/>
  <c r="AD39"/>
  <c r="AC39"/>
  <c r="P39"/>
  <c r="O39"/>
  <c r="N39"/>
  <c r="K39"/>
  <c r="J39"/>
  <c r="I39"/>
  <c r="AH38"/>
  <c r="AG38"/>
  <c r="AF38"/>
  <c r="AE38"/>
  <c r="AD38"/>
  <c r="AC38"/>
  <c r="P38"/>
  <c r="O38"/>
  <c r="N38"/>
  <c r="K38"/>
  <c r="J38"/>
  <c r="I38"/>
  <c r="AH37"/>
  <c r="AG37"/>
  <c r="AF37"/>
  <c r="AE37"/>
  <c r="AD37"/>
  <c r="AC37"/>
  <c r="P37"/>
  <c r="O37"/>
  <c r="N37"/>
  <c r="K37"/>
  <c r="J37"/>
  <c r="I37"/>
  <c r="AH36"/>
  <c r="AG36"/>
  <c r="AF36"/>
  <c r="AE36"/>
  <c r="AD36"/>
  <c r="AC36"/>
  <c r="P36"/>
  <c r="O36"/>
  <c r="N36"/>
  <c r="K36"/>
  <c r="J36"/>
  <c r="I36"/>
  <c r="AH35"/>
  <c r="AG35"/>
  <c r="AF35"/>
  <c r="AE35"/>
  <c r="AD35"/>
  <c r="AC35"/>
  <c r="P35"/>
  <c r="O35"/>
  <c r="N35"/>
  <c r="K35"/>
  <c r="J35"/>
  <c r="I35"/>
  <c r="AH34"/>
  <c r="AG34"/>
  <c r="AF34"/>
  <c r="AE34"/>
  <c r="AD34"/>
  <c r="AC34"/>
  <c r="P34"/>
  <c r="O34"/>
  <c r="N34"/>
  <c r="K34"/>
  <c r="J34"/>
  <c r="I34"/>
  <c r="AH33"/>
  <c r="AG33"/>
  <c r="AF33"/>
  <c r="AE33"/>
  <c r="AD33"/>
  <c r="AC33"/>
  <c r="P33"/>
  <c r="O33"/>
  <c r="N33"/>
  <c r="K33"/>
  <c r="J33"/>
  <c r="I33"/>
  <c r="AH32"/>
  <c r="AG32"/>
  <c r="AF32"/>
  <c r="AE32"/>
  <c r="AD32"/>
  <c r="AC32"/>
  <c r="P32"/>
  <c r="O32"/>
  <c r="N32"/>
  <c r="K32"/>
  <c r="J32"/>
  <c r="I32"/>
  <c r="AH31"/>
  <c r="AG31"/>
  <c r="AF31"/>
  <c r="AE31"/>
  <c r="AD31"/>
  <c r="AC31"/>
  <c r="P31"/>
  <c r="O31"/>
  <c r="N31"/>
  <c r="K31"/>
  <c r="J31"/>
  <c r="I31"/>
  <c r="AH30"/>
  <c r="AG30"/>
  <c r="AF30"/>
  <c r="AE30"/>
  <c r="AD30"/>
  <c r="AC30"/>
  <c r="P30"/>
  <c r="O30"/>
  <c r="N30"/>
  <c r="K30"/>
  <c r="J30"/>
  <c r="I30"/>
  <c r="AH29"/>
  <c r="AG29"/>
  <c r="AF29"/>
  <c r="AE29"/>
  <c r="AD29"/>
  <c r="AC29"/>
  <c r="P29"/>
  <c r="O29"/>
  <c r="N29"/>
  <c r="K29"/>
  <c r="J29"/>
  <c r="I29"/>
  <c r="AH28"/>
  <c r="AG28"/>
  <c r="AF28"/>
  <c r="AE28"/>
  <c r="AD28"/>
  <c r="AC28"/>
  <c r="P28"/>
  <c r="O28"/>
  <c r="N28"/>
  <c r="K28"/>
  <c r="J28"/>
  <c r="I28"/>
  <c r="AH27"/>
  <c r="AG27"/>
  <c r="AF27"/>
  <c r="AE27"/>
  <c r="AD27"/>
  <c r="AC27"/>
  <c r="P27"/>
  <c r="O27"/>
  <c r="N27"/>
  <c r="K27"/>
  <c r="J27"/>
  <c r="I27"/>
  <c r="AH26"/>
  <c r="AG26"/>
  <c r="AF26"/>
  <c r="AE26"/>
  <c r="AD26"/>
  <c r="AC26"/>
  <c r="P26"/>
  <c r="O26"/>
  <c r="N26"/>
  <c r="K26"/>
  <c r="J26"/>
  <c r="I26"/>
  <c r="AH25"/>
  <c r="AG25"/>
  <c r="AF25"/>
  <c r="AE25"/>
  <c r="AD25"/>
  <c r="AC25"/>
  <c r="P25"/>
  <c r="O25"/>
  <c r="N25"/>
  <c r="K25"/>
  <c r="J25"/>
  <c r="I25"/>
  <c r="AH24"/>
  <c r="AG24"/>
  <c r="AF24"/>
  <c r="AE24"/>
  <c r="AD24"/>
  <c r="AC24"/>
  <c r="P24"/>
  <c r="O24"/>
  <c r="N24"/>
  <c r="K24"/>
  <c r="J24"/>
  <c r="I24"/>
  <c r="AH23"/>
  <c r="AG23"/>
  <c r="AF23"/>
  <c r="AE23"/>
  <c r="AD23"/>
  <c r="AC23"/>
  <c r="P23"/>
  <c r="O23"/>
  <c r="N23"/>
  <c r="K23"/>
  <c r="J23"/>
  <c r="I23"/>
  <c r="AH22"/>
  <c r="AG22"/>
  <c r="AF22"/>
  <c r="AE22"/>
  <c r="AD22"/>
  <c r="AC22"/>
  <c r="P22"/>
  <c r="O22"/>
  <c r="N22"/>
  <c r="K22"/>
  <c r="J22"/>
  <c r="I22"/>
  <c r="AH21"/>
  <c r="AG21"/>
  <c r="AF21"/>
  <c r="AE21"/>
  <c r="AD21"/>
  <c r="AC21"/>
  <c r="P21"/>
  <c r="O21"/>
  <c r="N21"/>
  <c r="K21"/>
  <c r="J21"/>
  <c r="I21"/>
  <c r="AH20"/>
  <c r="AG20"/>
  <c r="AF20"/>
  <c r="AE20"/>
  <c r="AD20"/>
  <c r="AC20"/>
  <c r="P20"/>
  <c r="O20"/>
  <c r="N20"/>
  <c r="K20"/>
  <c r="J20"/>
  <c r="I20"/>
  <c r="AH19"/>
  <c r="AG19"/>
  <c r="AF19"/>
  <c r="AE19"/>
  <c r="AD19"/>
  <c r="AC19"/>
  <c r="P19"/>
  <c r="O19"/>
  <c r="N19"/>
  <c r="K19"/>
  <c r="J19"/>
  <c r="I19"/>
  <c r="AH18"/>
  <c r="AG18"/>
  <c r="AF18"/>
  <c r="AE18"/>
  <c r="AD18"/>
  <c r="AC18"/>
  <c r="P18"/>
  <c r="O18"/>
  <c r="N18"/>
  <c r="K18"/>
  <c r="J18"/>
  <c r="I18"/>
  <c r="AH17"/>
  <c r="AG17"/>
  <c r="AF17"/>
  <c r="AE17"/>
  <c r="AD17"/>
  <c r="AC17"/>
  <c r="P17"/>
  <c r="O17"/>
  <c r="N17"/>
  <c r="K17"/>
  <c r="J17"/>
  <c r="I17"/>
  <c r="AH16"/>
  <c r="AG16"/>
  <c r="AF16"/>
  <c r="AE16"/>
  <c r="AD16"/>
  <c r="AC16"/>
  <c r="P16"/>
  <c r="O16"/>
  <c r="N16"/>
  <c r="K16"/>
  <c r="J16"/>
  <c r="I16"/>
  <c r="AH15"/>
  <c r="AG15"/>
  <c r="AF15"/>
  <c r="AE15"/>
  <c r="AD15"/>
  <c r="AC15"/>
  <c r="P15"/>
  <c r="O15"/>
  <c r="N15"/>
  <c r="K15"/>
  <c r="J15"/>
  <c r="I15"/>
  <c r="AH14"/>
  <c r="AG14"/>
  <c r="AF14"/>
  <c r="AE14"/>
  <c r="AD14"/>
  <c r="AC14"/>
  <c r="P14"/>
  <c r="O14"/>
  <c r="N14"/>
  <c r="K14"/>
  <c r="J14"/>
  <c r="I14"/>
  <c r="AH13"/>
  <c r="AG13"/>
  <c r="AF13"/>
  <c r="AE13"/>
  <c r="AD13"/>
  <c r="AC13"/>
  <c r="P13"/>
  <c r="O13"/>
  <c r="N13"/>
  <c r="K13"/>
  <c r="J13"/>
  <c r="I13"/>
  <c r="AH12"/>
  <c r="AG12"/>
  <c r="AF12"/>
  <c r="AE12"/>
  <c r="AD12"/>
  <c r="AC12"/>
  <c r="P12"/>
  <c r="O12"/>
  <c r="N12"/>
  <c r="K12"/>
  <c r="J12"/>
  <c r="I12"/>
  <c r="AH11"/>
  <c r="AG11"/>
  <c r="AF11"/>
  <c r="AE11"/>
  <c r="AD11"/>
  <c r="AC11"/>
  <c r="P11"/>
  <c r="O11"/>
  <c r="N11"/>
  <c r="K11"/>
  <c r="J11"/>
  <c r="I11"/>
  <c r="AH10"/>
  <c r="AG10"/>
  <c r="AF10"/>
  <c r="AE10"/>
  <c r="AD10"/>
  <c r="AC10"/>
  <c r="P10"/>
  <c r="O10"/>
  <c r="N10"/>
  <c r="K10"/>
  <c r="J10"/>
  <c r="I10"/>
  <c r="AH9"/>
  <c r="AG9"/>
  <c r="AF9"/>
  <c r="AE9"/>
  <c r="AD9"/>
  <c r="AC9"/>
  <c r="P9"/>
  <c r="O9"/>
  <c r="N9"/>
  <c r="K9"/>
  <c r="J9"/>
  <c r="I9"/>
  <c r="AH8"/>
  <c r="AG8"/>
  <c r="AF8"/>
  <c r="AE8"/>
  <c r="AD8"/>
  <c r="AC8"/>
  <c r="P8"/>
  <c r="O8"/>
  <c r="N8"/>
  <c r="K8"/>
  <c r="J8"/>
  <c r="I8"/>
  <c r="AH7"/>
  <c r="AG7"/>
  <c r="AF7"/>
  <c r="AE7"/>
  <c r="AD7"/>
  <c r="AC7"/>
  <c r="P7"/>
  <c r="O7"/>
  <c r="N7"/>
  <c r="K7"/>
  <c r="J7"/>
  <c r="I7"/>
  <c r="AH6"/>
  <c r="AG6"/>
  <c r="AF6"/>
  <c r="AE6"/>
  <c r="AD6"/>
  <c r="AC6"/>
  <c r="P6"/>
  <c r="O6"/>
  <c r="N6"/>
  <c r="K6"/>
  <c r="J6"/>
  <c r="I6"/>
  <c r="AH5"/>
  <c r="AG5"/>
  <c r="AF5"/>
  <c r="AE5"/>
  <c r="AD5"/>
  <c r="AC5"/>
  <c r="P5"/>
  <c r="O5"/>
  <c r="N5"/>
  <c r="K5"/>
  <c r="J5"/>
  <c r="I5"/>
  <c r="AH4"/>
  <c r="AG4"/>
  <c r="AF4"/>
  <c r="AE4"/>
  <c r="AD4"/>
  <c r="AC4"/>
  <c r="P4"/>
  <c r="O4"/>
  <c r="N4"/>
  <c r="K4"/>
  <c r="J4"/>
  <c r="I4"/>
  <c r="AH3"/>
  <c r="AG3"/>
  <c r="AF3"/>
  <c r="AE3"/>
  <c r="AD3"/>
  <c r="AC3"/>
  <c r="P3"/>
  <c r="O3"/>
  <c r="N3"/>
  <c r="K3"/>
  <c r="J3"/>
  <c r="I3"/>
</calcChain>
</file>

<file path=xl/sharedStrings.xml><?xml version="1.0" encoding="utf-8"?>
<sst xmlns="http://schemas.openxmlformats.org/spreadsheetml/2006/main" count="6483" uniqueCount="1599">
  <si>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</si>
  <si>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</si>
  <si>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</si>
  <si>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</si>
  <si>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</si>
  <si>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</si>
  <si>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</si>
  <si>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</si>
  <si>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</si>
  <si>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</si>
  <si>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</si>
  <si>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</si>
  <si>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</si>
  <si>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</si>
  <si>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</si>
  <si>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</si>
  <si>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</si>
  <si>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</si>
  <si>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</si>
  <si>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</si>
  <si>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</si>
  <si>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</si>
  <si>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</si>
  <si>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</si>
  <si>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</si>
  <si>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</si>
  <si>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</si>
  <si>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</si>
  <si>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</si>
  <si>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</si>
  <si>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</si>
  <si>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</si>
  <si>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</si>
  <si>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</si>
  <si>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</si>
  <si>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</si>
  <si>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</si>
  <si>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</si>
  <si>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</si>
  <si>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</si>
  <si>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</si>
  <si>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</si>
  <si>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</si>
  <si>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</si>
  <si>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</si>
  <si>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</si>
  <si>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</si>
  <si>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</si>
  <si>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</si>
  <si>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</si>
  <si>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</si>
  <si>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</si>
  <si>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</si>
  <si>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</si>
  <si>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</si>
  <si>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</si>
  <si>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</si>
  <si>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</si>
  <si>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</si>
  <si>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</si>
  <si>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</si>
  <si>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</si>
  <si>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</si>
  <si>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</si>
  <si>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</si>
  <si>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</si>
  <si>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</si>
  <si>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</si>
  <si>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</si>
  <si>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</si>
  <si>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</si>
  <si>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</si>
  <si>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</si>
  <si>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</si>
  <si>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</si>
  <si>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</si>
  <si>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</si>
  <si>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</si>
  <si>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</si>
  <si>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</si>
  <si>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</si>
  <si>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</si>
  <si>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</si>
  <si>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</si>
  <si>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</si>
  <si>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</si>
  <si>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</si>
  <si>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</si>
  <si>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</si>
  <si>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</si>
  <si>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</si>
  <si>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</si>
  <si>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</si>
  <si>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</si>
  <si>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</si>
  <si>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</si>
  <si>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</si>
  <si>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</si>
  <si>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</si>
  <si>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</si>
  <si>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</si>
  <si>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</si>
  <si>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</si>
  <si>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</si>
  <si>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</si>
  <si>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</si>
  <si>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</si>
  <si>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</si>
  <si>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</si>
  <si>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</si>
  <si>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</si>
  <si>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</si>
  <si>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</si>
  <si>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</si>
  <si>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</si>
  <si>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</si>
  <si>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</si>
  <si>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</si>
  <si>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</si>
  <si>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</si>
  <si>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</si>
  <si>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</si>
  <si>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</si>
  <si>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</si>
  <si>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</si>
  <si>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</si>
  <si>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</si>
  <si>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</si>
  <si>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</si>
  <si>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</si>
  <si>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</si>
  <si>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</si>
  <si>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</si>
  <si>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</si>
  <si>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</si>
  <si>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</si>
  <si>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</si>
  <si>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</si>
  <si>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</si>
  <si>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</si>
  <si>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</si>
  <si>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</si>
  <si>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</si>
  <si>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</si>
  <si>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</si>
  <si>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</si>
  <si>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</si>
  <si>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</si>
  <si>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</si>
  <si>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</si>
  <si>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</si>
  <si>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</si>
  <si>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</si>
  <si>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</si>
  <si>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</si>
  <si>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</si>
  <si>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</si>
  <si>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</si>
  <si>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</si>
  <si>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</si>
  <si>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</si>
  <si>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</si>
  <si>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</si>
  <si>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</si>
  <si>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</si>
  <si>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</si>
  <si>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</si>
  <si>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</si>
  <si>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</si>
  <si>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</si>
  <si>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</si>
  <si>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</si>
  <si>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</si>
  <si>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</si>
  <si>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</si>
  <si>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</si>
  <si>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</si>
  <si>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</si>
  <si>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</si>
  <si>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</si>
  <si>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</si>
  <si>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</si>
  <si>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</si>
  <si>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</si>
  <si>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</si>
  <si>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</si>
  <si>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</si>
  <si>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</si>
  <si>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</si>
  <si>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</si>
  <si>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</si>
  <si>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</si>
  <si>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</si>
  <si>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</si>
  <si>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</si>
  <si>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</si>
  <si>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</si>
  <si>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</si>
  <si>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</si>
  <si>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</si>
  <si>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</si>
  <si>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</si>
  <si>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</si>
  <si>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</si>
  <si>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</si>
  <si>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</si>
  <si>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</si>
  <si>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</si>
  <si>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</si>
  <si>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</si>
  <si>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</si>
  <si>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</si>
  <si>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</si>
  <si>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</si>
  <si>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</si>
  <si>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</si>
  <si>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</si>
  <si>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</si>
  <si>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</si>
  <si>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</si>
  <si>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</si>
  <si>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</si>
  <si>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</si>
  <si>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</si>
  <si>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</si>
  <si>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</si>
  <si>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</si>
  <si>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</si>
  <si>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</si>
  <si>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</si>
  <si>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</si>
  <si>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</si>
  <si>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</si>
  <si>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</si>
  <si>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</si>
  <si>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</si>
  <si>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</si>
  <si>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</si>
  <si>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</si>
  <si>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</si>
  <si>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</si>
  <si>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</si>
  <si>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</si>
  <si>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</si>
  <si>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</si>
  <si>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</si>
  <si>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</si>
  <si>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</si>
  <si>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</si>
  <si>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</si>
  <si>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</si>
  <si>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</si>
  <si>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</si>
  <si>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</si>
  <si>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</si>
  <si>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</si>
  <si>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</si>
  <si>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</si>
  <si>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</si>
  <si>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</si>
  <si>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</si>
  <si>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</si>
  <si>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</si>
  <si>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</si>
  <si>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</si>
  <si>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</si>
  <si>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</si>
  <si>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</si>
  <si>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</si>
  <si>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</si>
  <si>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</si>
  <si>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</si>
  <si>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</si>
  <si>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</si>
  <si>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</si>
  <si>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</si>
  <si>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</si>
  <si>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</si>
  <si>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</si>
  <si>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</si>
  <si>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</si>
  <si>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</si>
  <si>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</si>
  <si>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</si>
  <si>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</si>
  <si>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</si>
  <si>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</si>
  <si>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</si>
  <si>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</si>
  <si>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</si>
  <si>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</si>
  <si>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</si>
  <si>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</si>
  <si>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</si>
  <si>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</si>
  <si>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</si>
  <si>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</si>
  <si>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</si>
  <si>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</si>
  <si>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</si>
  <si>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</si>
  <si>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</si>
  <si>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</si>
  <si>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</si>
  <si>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</si>
  <si>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</si>
  <si>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</si>
  <si>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</si>
  <si>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</si>
  <si>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</si>
  <si>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</si>
  <si>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</si>
  <si>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</si>
  <si>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</si>
  <si>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</si>
  <si>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</si>
  <si>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</si>
  <si>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</si>
  <si>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</si>
  <si>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</si>
  <si>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</si>
  <si>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</si>
  <si>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</si>
  <si>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</si>
  <si>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</si>
  <si>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</si>
  <si>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</si>
  <si>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</si>
  <si>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</si>
  <si>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</si>
  <si>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</si>
  <si>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</si>
  <si>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</si>
  <si>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</si>
  <si>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</si>
  <si>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</si>
  <si>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</si>
  <si>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</si>
  <si>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</si>
  <si>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</si>
  <si>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</si>
  <si>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</si>
  <si>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</si>
  <si>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</si>
  <si>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</si>
  <si>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</si>
  <si>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</si>
  <si>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</si>
  <si>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</si>
  <si>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</si>
  <si>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</si>
  <si>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</si>
  <si>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</si>
  <si>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</si>
  <si>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</si>
  <si>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</si>
  <si>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</si>
  <si>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</si>
  <si>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</si>
  <si>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</si>
  <si>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</si>
  <si>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</si>
  <si>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</si>
  <si>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</si>
  <si>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</si>
  <si>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</si>
  <si>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</si>
  <si>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</si>
  <si>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</si>
  <si>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</si>
  <si>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</si>
  <si>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</si>
  <si>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</si>
  <si>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</si>
  <si>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</si>
  <si>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</si>
  <si>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</si>
  <si>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</si>
  <si>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</si>
  <si>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</si>
  <si>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</si>
  <si>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</si>
  <si>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</si>
  <si>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</si>
  <si>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</si>
  <si>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</si>
  <si>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</si>
  <si>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</si>
  <si>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</si>
  <si>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</si>
  <si>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</si>
  <si>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</si>
  <si>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</si>
  <si>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</si>
  <si>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</si>
  <si>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</si>
  <si>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</si>
  <si>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</si>
  <si>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</si>
  <si>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</si>
  <si>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</si>
  <si>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</si>
  <si>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</si>
  <si>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</si>
  <si>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</si>
  <si>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</si>
  <si>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</si>
  <si>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</si>
  <si>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</si>
  <si>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</si>
  <si>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</si>
  <si>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</si>
  <si>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</si>
  <si>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</si>
  <si>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</si>
  <si>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</si>
  <si>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</si>
  <si>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</si>
  <si>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</si>
  <si>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</si>
  <si>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</si>
  <si>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</si>
  <si>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</si>
  <si>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</si>
  <si>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</si>
  <si>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</si>
  <si>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</si>
  <si>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</si>
  <si>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</si>
  <si>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</si>
  <si>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</si>
  <si>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</si>
  <si>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</si>
  <si>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</si>
  <si>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</si>
  <si>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</si>
  <si>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</si>
  <si>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</si>
  <si>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</si>
  <si>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</si>
  <si>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</si>
  <si>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</si>
  <si>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</si>
  <si>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</si>
  <si>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</si>
  <si>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</si>
  <si>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</si>
  <si>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</si>
  <si>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</si>
  <si>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</si>
  <si>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</si>
  <si>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</si>
  <si>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</si>
  <si>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</si>
  <si>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</si>
  <si>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</si>
  <si>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</si>
  <si>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</si>
  <si>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</si>
  <si>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</si>
  <si>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</si>
  <si>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</si>
  <si>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</si>
  <si>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</si>
  <si>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</si>
  <si>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</si>
  <si>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</si>
  <si>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</si>
  <si>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</si>
  <si>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</si>
  <si>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</si>
  <si>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</si>
  <si>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</si>
  <si>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</si>
  <si>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</si>
  <si>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</si>
  <si>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</si>
  <si>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</si>
  <si>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</si>
  <si>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</si>
  <si>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</si>
  <si>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</si>
  <si>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</si>
  <si>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</si>
  <si>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</si>
  <si>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</si>
  <si>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</si>
  <si>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</si>
  <si>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</si>
  <si>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</si>
  <si>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</si>
  <si>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</si>
  <si>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</si>
  <si>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</si>
  <si>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</si>
  <si>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</si>
  <si>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</si>
  <si>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</si>
  <si>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</si>
  <si>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</si>
  <si>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</si>
  <si>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</si>
  <si>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</si>
  <si>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</si>
  <si>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</si>
  <si>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</si>
  <si>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</si>
  <si>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</si>
  <si>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</si>
  <si>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</si>
  <si>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</si>
  <si>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</si>
  <si>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</si>
  <si>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</si>
  <si>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</si>
  <si>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</si>
  <si>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</si>
  <si>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</si>
  <si>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</si>
  <si>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</si>
  <si>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</si>
  <si>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</si>
  <si>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</si>
  <si>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</si>
  <si>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</si>
  <si>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</si>
  <si>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</si>
  <si>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</si>
  <si>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</si>
  <si>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</si>
  <si>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</si>
  <si>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</si>
  <si>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</si>
  <si>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</si>
  <si>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</si>
  <si>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</si>
  <si>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</si>
  <si>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</si>
  <si>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</si>
  <si>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</si>
  <si>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</si>
  <si>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</si>
  <si>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</si>
  <si>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</si>
  <si>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</si>
  <si>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</si>
  <si>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</si>
  <si>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</si>
  <si>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</si>
  <si>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</si>
  <si>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</si>
  <si>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</si>
  <si>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</si>
  <si>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</si>
  <si>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</si>
  <si>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</si>
  <si>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</si>
  <si>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</si>
  <si>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</si>
  <si>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</si>
  <si>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</si>
  <si>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</si>
  <si>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</si>
  <si>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</si>
  <si>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</si>
  <si>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</si>
  <si>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</si>
  <si>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</si>
  <si>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</si>
  <si>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</si>
  <si>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</si>
  <si>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</si>
  <si>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</si>
  <si>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</si>
  <si>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</si>
  <si>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</si>
  <si>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</si>
  <si>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</si>
  <si>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</si>
  <si>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</si>
  <si>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</si>
  <si>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</si>
  <si>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</si>
  <si>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</si>
  <si>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</si>
  <si>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</si>
  <si>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</si>
  <si>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</si>
  <si>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</si>
  <si>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</si>
  <si>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</si>
  <si>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</si>
  <si>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</si>
  <si>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</si>
  <si>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</si>
  <si>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</si>
  <si>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</si>
  <si>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</si>
  <si>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</si>
  <si>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</si>
  <si>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</si>
  <si>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</si>
  <si>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</si>
  <si>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</si>
  <si>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</si>
  <si>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</si>
  <si>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</si>
  <si>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</si>
  <si>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</si>
  <si>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</si>
  <si>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</si>
  <si>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</si>
  <si>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</si>
  <si>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</si>
  <si>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</si>
  <si>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</si>
  <si>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</si>
  <si>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</si>
  <si>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</si>
  <si>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</si>
  <si>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</si>
  <si>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</si>
  <si>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</si>
  <si>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</si>
  <si>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</si>
  <si>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</si>
  <si>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</si>
  <si>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</si>
  <si>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</si>
  <si>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</si>
  <si>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</si>
  <si>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</si>
  <si>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</si>
  <si>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</si>
  <si>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</si>
  <si>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</si>
  <si>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</si>
  <si>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</si>
  <si>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</si>
  <si>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</si>
  <si>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</si>
  <si>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</si>
  <si>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</si>
  <si>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</si>
  <si>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</si>
  <si>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</si>
  <si>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</si>
  <si>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</si>
  <si>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</si>
  <si>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</si>
  <si>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</si>
  <si>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</si>
  <si>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</si>
  <si>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</si>
  <si>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</si>
  <si>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</si>
  <si>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</si>
  <si>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</si>
  <si>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</si>
  <si>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</si>
  <si>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</si>
  <si>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</si>
  <si>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</si>
  <si>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</si>
  <si>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</si>
  <si>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</si>
  <si>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</si>
  <si>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</si>
  <si>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</si>
  <si>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</si>
  <si>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</si>
  <si>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</si>
  <si>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</si>
  <si>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</si>
  <si>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</si>
  <si>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</si>
  <si>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</si>
  <si>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</si>
  <si>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</si>
  <si>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</si>
  <si>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</si>
  <si>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</si>
  <si>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</si>
  <si>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</si>
  <si>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</si>
  <si>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</si>
  <si>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</si>
  <si>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</si>
  <si>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</si>
  <si>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</si>
  <si>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</si>
  <si>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</si>
  <si>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</si>
  <si>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</si>
  <si>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</si>
  <si>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</si>
  <si>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</si>
  <si>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</si>
  <si>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</si>
  <si>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</si>
  <si>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</si>
  <si>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</si>
  <si>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</si>
  <si>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</si>
  <si>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</si>
  <si>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</si>
  <si>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</si>
  <si>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</si>
  <si>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</si>
  <si>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</si>
  <si>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</si>
  <si>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</si>
  <si>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</si>
  <si>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</si>
  <si>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</si>
  <si>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</si>
  <si>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</si>
  <si>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</si>
  <si>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</si>
  <si>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</si>
  <si>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</si>
  <si>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</si>
  <si>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</si>
  <si>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</si>
  <si>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</si>
  <si>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</si>
  <si>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</si>
  <si>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</si>
  <si>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</si>
  <si>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</si>
  <si>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</si>
  <si>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</si>
  <si>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</si>
  <si>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</si>
  <si>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</si>
  <si>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</si>
  <si>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</si>
  <si>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</si>
  <si>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</si>
  <si>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</si>
  <si>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</si>
  <si>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</si>
  <si>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</si>
  <si>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</si>
  <si>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</si>
  <si>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</si>
  <si>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</si>
  <si>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</si>
  <si>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</si>
  <si>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</si>
  <si>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</si>
  <si>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</si>
  <si>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</si>
  <si>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</si>
  <si>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</si>
  <si>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</si>
  <si>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</si>
  <si>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</si>
  <si>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</si>
  <si>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</si>
  <si>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</si>
  <si>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</si>
  <si>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</si>
  <si>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</si>
  <si>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</si>
  <si>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</si>
  <si>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</si>
  <si>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</si>
  <si>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</si>
  <si>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</si>
  <si>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</si>
  <si>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</si>
  <si>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</si>
  <si>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</si>
  <si>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</si>
  <si>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</si>
  <si>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</si>
  <si>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</si>
  <si>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</si>
  <si>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</si>
  <si>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</si>
  <si>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</si>
  <si>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</si>
  <si>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</si>
  <si>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</si>
  <si>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</si>
  <si>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</si>
  <si>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</si>
  <si>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</si>
  <si>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</si>
  <si>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</si>
  <si>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</si>
  <si>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</si>
  <si>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</si>
  <si>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</si>
  <si>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</si>
  <si>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</si>
  <si>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</si>
  <si>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</si>
  <si>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</si>
  <si>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</si>
  <si>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</si>
  <si>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</si>
  <si>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</si>
  <si>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</si>
  <si>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</si>
  <si>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</si>
  <si>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</si>
  <si>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</si>
  <si>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</si>
  <si>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</si>
  <si>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</si>
  <si>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</si>
  <si>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</si>
  <si>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</si>
  <si>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</si>
  <si>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</si>
  <si>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</si>
  <si>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</si>
  <si>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</si>
  <si>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</si>
  <si>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</si>
  <si>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</si>
  <si>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</si>
  <si>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</si>
  <si>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</si>
  <si>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</si>
  <si>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</si>
  <si>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</si>
  <si>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</si>
  <si>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</si>
  <si>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</si>
  <si>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</si>
  <si>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</si>
  <si>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</si>
  <si>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</si>
  <si>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</si>
  <si>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</si>
  <si>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</si>
  <si>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</si>
  <si>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</si>
  <si>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</si>
  <si>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</si>
  <si>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</si>
  <si>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</si>
  <si>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</si>
  <si>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</si>
  <si>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</si>
  <si>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</si>
  <si>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</si>
  <si>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</si>
  <si>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</si>
  <si>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</si>
  <si>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</si>
  <si>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</si>
  <si>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</si>
  <si>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</si>
  <si>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</si>
  <si>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</si>
  <si>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</si>
  <si>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</si>
  <si>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</si>
  <si>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</si>
  <si>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</si>
  <si>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</si>
  <si>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</si>
  <si>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</si>
  <si>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</si>
  <si>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</si>
  <si>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</si>
  <si>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</si>
  <si>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</si>
  <si>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</si>
  <si>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</si>
  <si>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</si>
  <si>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</si>
  <si>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</si>
  <si>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</si>
  <si>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</si>
  <si>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</si>
  <si>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</si>
  <si>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</si>
  <si>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</si>
  <si>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</si>
  <si>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</si>
  <si>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</si>
  <si>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</si>
  <si>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</si>
  <si>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</si>
  <si>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</si>
  <si>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</si>
  <si>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</si>
  <si>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</si>
  <si>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</si>
  <si>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</si>
  <si>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</si>
  <si>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</si>
  <si>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</si>
  <si>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</si>
  <si>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</si>
  <si>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</si>
  <si>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</si>
  <si>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</si>
  <si>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</si>
  <si>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</si>
  <si>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</si>
  <si>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</si>
  <si>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</si>
  <si>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</si>
  <si>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</si>
  <si>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</si>
  <si>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</si>
  <si>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</si>
  <si>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</si>
  <si>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</si>
  <si>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</si>
  <si>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</si>
  <si>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</si>
  <si>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</si>
  <si>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</si>
  <si>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</si>
  <si>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</si>
  <si>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</si>
  <si>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</si>
  <si>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</si>
  <si>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</si>
  <si>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</si>
  <si>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</si>
  <si>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</si>
  <si>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</si>
  <si>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</si>
  <si>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</si>
  <si>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</si>
  <si>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</si>
  <si>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</si>
  <si>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</si>
  <si>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</si>
  <si>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</si>
  <si>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</si>
  <si>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</si>
  <si>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</si>
  <si>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</si>
  <si>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</si>
  <si>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</si>
  <si>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</si>
  <si>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</si>
  <si>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</si>
  <si>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</si>
  <si>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</si>
  <si>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</si>
  <si>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</si>
  <si>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</si>
  <si>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</si>
  <si>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</si>
  <si>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</si>
  <si>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</si>
  <si>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</si>
  <si>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</si>
  <si>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</si>
  <si>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</si>
  <si>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</si>
  <si>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</si>
  <si>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</si>
  <si>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</si>
  <si>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</si>
  <si>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</si>
  <si>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</si>
  <si>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</si>
  <si>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</si>
  <si>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</si>
  <si>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</si>
  <si>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</si>
  <si>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</si>
  <si>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</si>
  <si>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</si>
  <si>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</si>
  <si>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</si>
  <si>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</si>
  <si>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</si>
  <si>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</si>
  <si>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</si>
  <si>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</si>
  <si>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</si>
  <si>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</si>
  <si>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</si>
  <si>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</si>
  <si>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</si>
  <si>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</si>
  <si>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</si>
  <si>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</si>
  <si>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</si>
  <si>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</si>
  <si>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</si>
  <si>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</si>
  <si>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</si>
  <si>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</si>
  <si>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</si>
  <si>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</si>
  <si>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</si>
  <si>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</si>
  <si>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</si>
  <si>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</si>
  <si>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</si>
  <si>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</si>
  <si>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</si>
  <si>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</si>
  <si>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</si>
  <si>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</si>
  <si>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</si>
  <si>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</si>
  <si>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</si>
  <si>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</si>
  <si>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</si>
  <si>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</si>
  <si>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</si>
  <si>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</si>
  <si>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</si>
  <si>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</si>
  <si>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</si>
  <si>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</si>
  <si>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</si>
  <si>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</si>
  <si>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</si>
  <si>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</si>
  <si>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</si>
  <si>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</si>
  <si>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</si>
  <si>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</si>
  <si>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</si>
  <si>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</si>
  <si>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</si>
  <si>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</si>
  <si>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</si>
  <si>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</si>
  <si>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</si>
  <si>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</si>
  <si>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</si>
  <si>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</si>
  <si>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</si>
  <si>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</si>
  <si>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</si>
  <si>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</si>
  <si>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</si>
  <si>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</si>
  <si>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</si>
  <si>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</si>
  <si>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</si>
  <si>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</si>
  <si>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</si>
  <si>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</si>
  <si>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</si>
  <si>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</si>
  <si>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</si>
  <si>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</si>
  <si>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</si>
  <si>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</si>
  <si>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</si>
  <si>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</si>
  <si>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</si>
  <si>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</si>
  <si>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</si>
  <si>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</si>
  <si>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</si>
  <si>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</si>
  <si>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</si>
  <si>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</si>
  <si>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</si>
  <si>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</si>
  <si>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</si>
  <si>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</si>
  <si>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</si>
  <si>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</si>
  <si>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</si>
  <si>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</si>
  <si>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</si>
  <si>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</si>
  <si>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</si>
  <si>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</si>
  <si>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</si>
  <si>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</si>
  <si>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</si>
  <si>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</si>
  <si>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</si>
  <si>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</si>
  <si>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</si>
  <si>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</si>
  <si>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</si>
  <si>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</si>
  <si>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</si>
  <si>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</si>
  <si>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</si>
  <si>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</si>
  <si>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</si>
  <si>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</si>
  <si>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</si>
  <si>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</si>
  <si>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</si>
  <si>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</si>
  <si>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</si>
  <si>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</si>
  <si>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</si>
  <si>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</si>
  <si>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</si>
  <si>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</si>
  <si>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</si>
  <si>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</si>
  <si>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</si>
  <si>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</si>
  <si>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</si>
  <si>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</si>
  <si>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</si>
  <si>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</si>
  <si>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</si>
  <si>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</si>
  <si>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</si>
  <si>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</si>
  <si>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</si>
  <si>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</si>
  <si>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</si>
  <si>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</si>
  <si>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</si>
  <si>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</si>
  <si>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</si>
  <si>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</si>
  <si>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</si>
  <si>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</si>
  <si>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</si>
  <si>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</si>
  <si>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</si>
  <si>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</si>
  <si>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</si>
  <si>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</si>
  <si>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</si>
  <si>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</si>
  <si>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</si>
  <si>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</si>
  <si>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</si>
  <si>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</si>
  <si>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</si>
  <si>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</si>
  <si>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</si>
  <si>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</si>
  <si>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</si>
  <si>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</si>
  <si>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</si>
  <si>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</si>
  <si>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</si>
  <si>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</si>
  <si>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</si>
  <si>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</si>
  <si>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</si>
  <si>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</si>
  <si>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</si>
  <si>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</si>
  <si>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</si>
  <si>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</si>
  <si>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</si>
  <si>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</si>
  <si>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</si>
  <si>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</si>
  <si>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</si>
  <si>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</si>
  <si>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</si>
  <si>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</si>
  <si>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</si>
  <si>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</si>
  <si>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</si>
  <si>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</si>
  <si>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</si>
  <si>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</si>
  <si>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</si>
  <si>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</si>
  <si>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</si>
  <si>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</si>
  <si>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</si>
  <si>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</si>
  <si>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</si>
  <si>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</si>
  <si>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</si>
  <si>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</si>
  <si>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</si>
  <si>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</si>
  <si>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</si>
  <si>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</si>
  <si>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</si>
  <si>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</si>
  <si>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</si>
  <si>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</si>
  <si>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</si>
  <si>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</si>
  <si>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</si>
  <si>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</si>
  <si>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</si>
  <si>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</si>
  <si>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</si>
  <si>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</si>
  <si>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</si>
  <si>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</si>
  <si>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</si>
  <si>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</si>
  <si>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</si>
  <si>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</si>
  <si>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</si>
  <si>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</si>
  <si>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</si>
  <si>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</si>
  <si>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</si>
  <si>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</si>
  <si>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</si>
  <si>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</si>
  <si>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</si>
  <si>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</si>
  <si>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</si>
  <si>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</si>
  <si>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</si>
  <si>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</si>
  <si>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</si>
  <si>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</si>
  <si>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</si>
  <si>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</si>
  <si>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</si>
  <si>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</si>
  <si>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</si>
  <si>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</si>
  <si>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</si>
  <si>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</si>
  <si>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</si>
  <si>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</si>
  <si>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</si>
  <si>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</si>
  <si>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</si>
  <si>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</si>
  <si>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</si>
  <si>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</si>
  <si>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</si>
  <si>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</si>
  <si>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</si>
  <si>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</si>
  <si>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</si>
  <si>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</si>
  <si>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</si>
  <si>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</si>
  <si>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</si>
  <si>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</si>
  <si>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</si>
  <si>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</si>
  <si>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</si>
  <si>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</si>
  <si>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</si>
  <si>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</si>
  <si>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</si>
  <si>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</si>
  <si>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</si>
  <si>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</si>
  <si>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</si>
  <si>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</si>
  <si>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</si>
  <si>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</si>
  <si>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</si>
  <si>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</si>
  <si>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</si>
  <si>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</si>
  <si>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</si>
  <si>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</si>
  <si>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</si>
  <si>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</si>
  <si>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</si>
  <si>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</si>
  <si>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</si>
  <si>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</si>
  <si>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</si>
  <si>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</si>
  <si>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</si>
  <si>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</si>
  <si>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</si>
  <si>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</si>
  <si>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</si>
  <si>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</si>
  <si>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</si>
  <si>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</si>
  <si>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</si>
  <si>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</si>
  <si>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</si>
  <si>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</si>
  <si>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</si>
  <si>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</si>
  <si>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</si>
  <si>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</si>
  <si>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</si>
  <si>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</si>
  <si>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</si>
  <si>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</si>
  <si>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</si>
  <si>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</si>
  <si>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</si>
  <si>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</si>
  <si>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</si>
  <si>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</si>
  <si>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</si>
  <si>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</si>
  <si>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</si>
  <si>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</si>
  <si>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</si>
  <si>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</si>
  <si>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</si>
  <si>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</si>
  <si>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</si>
  <si>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</si>
  <si>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</si>
  <si>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</si>
  <si>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</si>
  <si>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</si>
  <si>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</si>
  <si>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</si>
  <si>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</si>
  <si>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</si>
  <si>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</si>
  <si>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</si>
  <si>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</si>
  <si>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</si>
  <si>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</si>
  <si>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</si>
  <si>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</si>
  <si>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</si>
  <si>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</si>
  <si>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</si>
  <si>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</si>
  <si>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</si>
  <si>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</si>
  <si>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</si>
  <si>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</si>
  <si>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</si>
  <si>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</si>
  <si>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</si>
  <si>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</si>
  <si>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</si>
  <si>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</si>
  <si>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</si>
  <si>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</si>
  <si>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</si>
  <si>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</si>
  <si>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</si>
  <si>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</si>
  <si>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</si>
  <si>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</si>
  <si>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</si>
  <si>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</si>
  <si>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</si>
  <si>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</si>
  <si>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</si>
  <si>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</si>
  <si>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</si>
  <si>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</si>
  <si>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</si>
  <si>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</si>
  <si>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</si>
  <si>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</si>
  <si>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</si>
  <si>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</si>
  <si>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</si>
  <si>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</si>
  <si>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</si>
  <si>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</si>
  <si>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</si>
  <si>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</si>
  <si>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</si>
  <si>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</si>
  <si>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</si>
  <si>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</si>
  <si>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</si>
  <si>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</si>
  <si>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</si>
  <si>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</si>
  <si>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</si>
  <si>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</si>
  <si>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</si>
  <si>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</si>
  <si>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</si>
  <si>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</si>
  <si>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</si>
  <si>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</si>
  <si>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</si>
  <si>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</si>
  <si>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</si>
  <si>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</si>
  <si>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</si>
  <si>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</si>
  <si>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</si>
  <si>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</si>
  <si>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</si>
  <si>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</si>
  <si>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</si>
  <si>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</si>
  <si>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</si>
  <si>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</si>
  <si>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</si>
  <si>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</si>
  <si>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</si>
  <si>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</si>
  <si>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</si>
  <si>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</si>
  <si>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</si>
  <si>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</si>
  <si>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</si>
  <si>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</si>
  <si>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</si>
  <si>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</si>
  <si>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</si>
  <si>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</si>
  <si>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</si>
  <si>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</si>
  <si>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</si>
  <si>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</si>
  <si>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</si>
  <si>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</si>
  <si>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</si>
  <si>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</si>
  <si>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</si>
  <si>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</si>
  <si>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</si>
  <si>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</si>
  <si>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</si>
  <si>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</si>
  <si>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</si>
  <si>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</si>
  <si>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</si>
  <si>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</si>
  <si>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</si>
  <si>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</si>
  <si>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</si>
  <si>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</si>
  <si>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</si>
  <si>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</si>
  <si>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</si>
  <si>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</si>
  <si>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</si>
  <si>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</si>
  <si>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</si>
  <si>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</si>
  <si>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</si>
  <si>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</si>
  <si>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</si>
  <si>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</si>
  <si>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</si>
  <si>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</si>
  <si>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</si>
  <si>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</si>
  <si>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</si>
  <si>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</si>
  <si>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</si>
  <si>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</si>
  <si>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</si>
  <si>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</si>
  <si>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</si>
  <si>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</si>
  <si>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</si>
  <si>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</si>
  <si>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</si>
  <si>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</si>
  <si>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</si>
  <si>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</si>
  <si>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</si>
  <si>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</si>
  <si>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</si>
  <si>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</si>
  <si>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</si>
  <si>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</si>
  <si>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</si>
  <si>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</si>
  <si>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</si>
  <si>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</si>
  <si>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</si>
  <si>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</si>
  <si>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</si>
  <si>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</si>
  <si>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</si>
  <si>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</si>
  <si>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</si>
  <si>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</si>
  <si>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</si>
  <si>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</si>
  <si>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</si>
  <si>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</si>
  <si>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</si>
  <si>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</si>
  <si>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</si>
  <si>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</si>
  <si>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</si>
  <si>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</si>
  <si>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</si>
  <si>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</si>
  <si>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</si>
  <si>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</si>
  <si>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</si>
  <si>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</si>
  <si>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</si>
  <si>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</si>
  <si>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</si>
  <si>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</si>
  <si>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</si>
  <si>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</si>
  <si>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</si>
  <si>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</si>
  <si>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</si>
  <si>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</si>
  <si>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</si>
  <si>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</si>
  <si>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</si>
  <si>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</si>
  <si>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</si>
  <si>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</si>
  <si>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</si>
  <si>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</si>
  <si>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</si>
  <si>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</si>
  <si>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</si>
  <si>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</si>
  <si>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</si>
  <si>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</si>
  <si>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</si>
  <si>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</si>
  <si>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</si>
  <si>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</si>
  <si>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</si>
  <si>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</si>
  <si>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</si>
  <si>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</si>
  <si>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</si>
  <si>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</si>
  <si>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</si>
  <si>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</si>
  <si>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</si>
  <si>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</si>
  <si>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</si>
  <si>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</si>
  <si>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</si>
  <si>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</si>
  <si>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</si>
  <si>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</si>
  <si>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</si>
  <si>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</si>
  <si>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</si>
  <si>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</si>
  <si>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</si>
  <si>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</si>
  <si>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</si>
  <si>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</si>
  <si>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</si>
  <si>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</si>
  <si>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</si>
  <si>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</si>
  <si>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</si>
  <si>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</si>
  <si>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</si>
  <si>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</si>
  <si>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</si>
  <si>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</si>
  <si>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</si>
  <si>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</si>
  <si>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</si>
  <si>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</si>
  <si>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</si>
  <si>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</si>
  <si>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</si>
  <si>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</si>
  <si>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</si>
  <si>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</si>
  <si>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</si>
  <si>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</si>
  <si>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</si>
  <si>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</si>
  <si>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</si>
  <si>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</si>
  <si>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</si>
  <si>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</si>
  <si>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</si>
  <si>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</si>
  <si>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</si>
  <si>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</si>
  <si>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</si>
  <si>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</si>
  <si>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</si>
  <si>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</si>
  <si>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</si>
  <si>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</si>
  <si>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</si>
  <si>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</si>
  <si>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片区</t>
  </si>
  <si>
    <t>个人ID</t>
  </si>
  <si>
    <t>姓名</t>
  </si>
  <si>
    <t>销售毛利奖励</t>
  </si>
  <si>
    <t>东南片</t>
  </si>
  <si>
    <t>年中大促 活动奖励明细（PK奖励）</t>
  </si>
  <si>
    <t>PK奖励(应发）</t>
  </si>
  <si>
    <t>陈伟</t>
    <phoneticPr fontId="27" type="noConversion"/>
  </si>
  <si>
    <t>合计</t>
    <phoneticPr fontId="27" type="noConversion"/>
  </si>
  <si>
    <t>东南片</t>
    <phoneticPr fontId="27" type="noConversion"/>
  </si>
  <si>
    <t>万科店</t>
    <phoneticPr fontId="27" type="noConversion"/>
  </si>
  <si>
    <t>女神节 活动奖励明细</t>
    <phoneticPr fontId="27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</si>
</sst>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ED29DD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6" fillId="0" borderId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/>
    </xf>
    <xf numFmtId="178" fontId="17" fillId="4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8" fontId="1" fillId="6" borderId="3" xfId="0" applyNumberFormat="1" applyFont="1" applyFill="1" applyBorder="1" applyAlignment="1">
      <alignment vertical="center"/>
    </xf>
    <xf numFmtId="178" fontId="1" fillId="6" borderId="4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8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8" fontId="1" fillId="6" borderId="5" xfId="0" applyNumberFormat="1" applyFont="1" applyFill="1" applyBorder="1" applyAlignment="1">
      <alignment vertical="center"/>
    </xf>
    <xf numFmtId="178" fontId="1" fillId="4" borderId="3" xfId="0" applyNumberFormat="1" applyFont="1" applyFill="1" applyBorder="1" applyAlignment="1">
      <alignment vertical="center"/>
    </xf>
    <xf numFmtId="178" fontId="1" fillId="4" borderId="4" xfId="0" applyNumberFormat="1" applyFont="1" applyFill="1" applyBorder="1" applyAlignment="1">
      <alignment vertical="center"/>
    </xf>
    <xf numFmtId="178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8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8" fontId="2" fillId="5" borderId="1" xfId="0" applyNumberFormat="1" applyFont="1" applyFill="1" applyBorder="1" applyAlignment="1">
      <alignment horizontal="center" vertical="center"/>
    </xf>
    <xf numFmtId="178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8" fontId="1" fillId="6" borderId="3" xfId="0" applyNumberFormat="1" applyFont="1" applyFill="1" applyBorder="1" applyAlignment="1">
      <alignment horizontal="center" vertical="center"/>
    </xf>
    <xf numFmtId="178" fontId="1" fillId="6" borderId="5" xfId="0" applyNumberFormat="1" applyFont="1" applyFill="1" applyBorder="1" applyAlignment="1">
      <alignment horizontal="center" vertical="center"/>
    </xf>
    <xf numFmtId="178" fontId="2" fillId="4" borderId="0" xfId="0" applyNumberFormat="1" applyFont="1" applyFill="1" applyAlignment="1">
      <alignment horizontal="center" vertical="center"/>
    </xf>
    <xf numFmtId="178" fontId="1" fillId="4" borderId="5" xfId="0" applyNumberFormat="1" applyFont="1" applyFill="1" applyBorder="1" applyAlignment="1">
      <alignment horizontal="center" vertical="center"/>
    </xf>
    <xf numFmtId="178" fontId="1" fillId="7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8" fontId="1" fillId="6" borderId="3" xfId="0" applyNumberFormat="1" applyFont="1" applyFill="1" applyBorder="1" applyAlignment="1">
      <alignment horizontal="center" vertical="center"/>
    </xf>
    <xf numFmtId="178" fontId="1" fillId="6" borderId="4" xfId="0" applyNumberFormat="1" applyFont="1" applyFill="1" applyBorder="1" applyAlignment="1">
      <alignment horizontal="center" vertical="center"/>
    </xf>
    <xf numFmtId="178" fontId="1" fillId="4" borderId="3" xfId="0" applyNumberFormat="1" applyFont="1" applyFill="1" applyBorder="1" applyAlignment="1">
      <alignment horizontal="center" vertical="center"/>
    </xf>
    <xf numFmtId="178" fontId="1" fillId="4" borderId="4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1" fillId="6" borderId="1" xfId="0" applyNumberFormat="1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10" fontId="1" fillId="0" borderId="1" xfId="0" applyNumberFormat="1" applyFont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/>
    </xf>
    <xf numFmtId="178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FFCDFC"/>
      <color rgb="FFCB15E1"/>
      <color rgb="FFED29DD"/>
      <color rgb="FFF7F7D1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28"/>
  <sheetViews>
    <sheetView topLeftCell="A7" workbookViewId="0">
      <selection activeCell="A28" sqref="A28:XFD28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59" customWidth="1"/>
    <col min="6" max="6" width="4.75" style="59" hidden="1" customWidth="1"/>
    <col min="7" max="7" width="6.125" style="60" hidden="1" customWidth="1"/>
    <col min="8" max="8" width="10.375" style="42" hidden="1" customWidth="1"/>
    <col min="9" max="9" width="10.375" style="42" customWidth="1"/>
    <col min="10" max="10" width="9" style="42" hidden="1" customWidth="1"/>
    <col min="11" max="11" width="10.5" style="42" customWidth="1"/>
    <col min="12" max="12" width="7.75" style="43" hidden="1" customWidth="1"/>
    <col min="13" max="13" width="10.25" style="42" hidden="1" customWidth="1"/>
    <col min="14" max="14" width="10.25" style="42" customWidth="1"/>
    <col min="15" max="15" width="9.875" style="61" hidden="1" customWidth="1"/>
    <col min="16" max="16" width="9.875" style="61" customWidth="1"/>
    <col min="17" max="17" width="8.25" style="43" hidden="1" customWidth="1"/>
    <col min="18" max="18" width="6.875" style="60" hidden="1" customWidth="1"/>
    <col min="19" max="19" width="7.125" style="60" hidden="1" customWidth="1"/>
    <col min="20" max="20" width="9.5" style="60" hidden="1" customWidth="1"/>
    <col min="21" max="21" width="8.375" style="60" hidden="1" customWidth="1"/>
    <col min="22" max="22" width="7.125" style="60" hidden="1" customWidth="1"/>
    <col min="23" max="23" width="9.375" style="60" hidden="1" customWidth="1"/>
    <col min="24" max="24" width="7.625" style="60" hidden="1" customWidth="1"/>
    <col min="25" max="25" width="11" style="169" customWidth="1"/>
    <col min="26" max="26" width="10.625" style="169" customWidth="1"/>
    <col min="27" max="27" width="7.125" style="169" customWidth="1"/>
    <col min="28" max="28" width="7.625" style="169" customWidth="1"/>
    <col min="29" max="30" width="10" style="169" customWidth="1"/>
    <col min="31" max="31" width="8.625" style="170" customWidth="1"/>
    <col min="32" max="32" width="8.25" style="170" customWidth="1"/>
    <col min="33" max="33" width="8.25" style="171" customWidth="1"/>
    <col min="34" max="34" width="8.375" style="171" customWidth="1"/>
    <col min="35" max="35" width="6" style="100" customWidth="1"/>
    <col min="36" max="16383" width="9" style="172"/>
  </cols>
  <sheetData>
    <row r="1" spans="1:35" ht="21" customHeight="1">
      <c r="A1" s="186" t="s">
        <v>0</v>
      </c>
      <c r="B1" s="187"/>
      <c r="C1" s="187"/>
      <c r="D1" s="187"/>
      <c r="E1" s="188"/>
      <c r="F1" s="27"/>
      <c r="G1" s="27"/>
      <c r="H1" s="173"/>
      <c r="I1" s="189" t="s">
        <v>1</v>
      </c>
      <c r="J1" s="190"/>
      <c r="K1" s="190"/>
      <c r="L1" s="174"/>
      <c r="M1" s="175"/>
      <c r="N1" s="191" t="s">
        <v>2</v>
      </c>
      <c r="O1" s="192"/>
      <c r="P1" s="192"/>
      <c r="Q1" s="176"/>
      <c r="R1" s="83" t="s">
        <v>3</v>
      </c>
      <c r="S1" s="83"/>
      <c r="T1" s="83"/>
      <c r="U1" s="83"/>
      <c r="V1" s="83"/>
      <c r="W1" s="83"/>
      <c r="X1" s="83"/>
      <c r="Y1" s="193" t="s">
        <v>4</v>
      </c>
      <c r="Z1" s="194"/>
      <c r="AA1" s="195" t="s">
        <v>5</v>
      </c>
      <c r="AB1" s="195"/>
      <c r="AC1" s="196" t="s">
        <v>6</v>
      </c>
      <c r="AD1" s="196"/>
      <c r="AE1" s="197" t="s">
        <v>7</v>
      </c>
      <c r="AF1" s="198"/>
      <c r="AG1" s="198"/>
      <c r="AH1" s="199"/>
      <c r="AI1" s="200" t="s">
        <v>8</v>
      </c>
    </row>
    <row r="2" spans="1:35" ht="26.1" customHeight="1">
      <c r="A2" s="27" t="s">
        <v>9</v>
      </c>
      <c r="B2" s="27" t="s">
        <v>10</v>
      </c>
      <c r="C2" s="28" t="s">
        <v>11</v>
      </c>
      <c r="D2" s="28" t="s">
        <v>12</v>
      </c>
      <c r="E2" s="27" t="s">
        <v>13</v>
      </c>
      <c r="F2" s="27" t="s">
        <v>14</v>
      </c>
      <c r="G2" s="68" t="s">
        <v>15</v>
      </c>
      <c r="H2" s="69" t="s">
        <v>16</v>
      </c>
      <c r="I2" s="69" t="s">
        <v>17</v>
      </c>
      <c r="J2" s="69" t="s">
        <v>18</v>
      </c>
      <c r="K2" s="69" t="s">
        <v>19</v>
      </c>
      <c r="L2" s="80" t="s">
        <v>20</v>
      </c>
      <c r="M2" s="45" t="s">
        <v>16</v>
      </c>
      <c r="N2" s="45" t="s">
        <v>17</v>
      </c>
      <c r="O2" s="81" t="s">
        <v>18</v>
      </c>
      <c r="P2" s="81" t="s">
        <v>19</v>
      </c>
      <c r="Q2" s="51" t="s">
        <v>20</v>
      </c>
      <c r="R2" s="83" t="s">
        <v>21</v>
      </c>
      <c r="S2" s="83" t="s">
        <v>22</v>
      </c>
      <c r="T2" s="83" t="s">
        <v>23</v>
      </c>
      <c r="U2" s="83" t="s">
        <v>24</v>
      </c>
      <c r="V2" s="83" t="s">
        <v>25</v>
      </c>
      <c r="W2" s="83" t="s">
        <v>26</v>
      </c>
      <c r="X2" s="83" t="s">
        <v>27</v>
      </c>
      <c r="Y2" s="177" t="s">
        <v>16</v>
      </c>
      <c r="Z2" s="177" t="s">
        <v>18</v>
      </c>
      <c r="AA2" s="178" t="s">
        <v>16</v>
      </c>
      <c r="AB2" s="178" t="s">
        <v>18</v>
      </c>
      <c r="AC2" s="177" t="s">
        <v>16</v>
      </c>
      <c r="AD2" s="177" t="s">
        <v>18</v>
      </c>
      <c r="AE2" s="179" t="s">
        <v>28</v>
      </c>
      <c r="AF2" s="179" t="s">
        <v>29</v>
      </c>
      <c r="AG2" s="51" t="s">
        <v>30</v>
      </c>
      <c r="AH2" s="51" t="s">
        <v>31</v>
      </c>
      <c r="AI2" s="201"/>
    </row>
    <row r="3" spans="1:35">
      <c r="A3" s="37">
        <v>1</v>
      </c>
      <c r="B3" s="37">
        <v>114622</v>
      </c>
      <c r="C3" s="38" t="s">
        <v>32</v>
      </c>
      <c r="D3" s="38" t="s">
        <v>33</v>
      </c>
      <c r="E3" s="37" t="s">
        <v>34</v>
      </c>
      <c r="F3" s="94">
        <v>41</v>
      </c>
      <c r="G3" s="75">
        <v>100</v>
      </c>
      <c r="H3" s="73">
        <v>3000</v>
      </c>
      <c r="I3" s="73">
        <f t="shared" ref="I3:I66" si="0">H3*4</f>
        <v>12000</v>
      </c>
      <c r="J3" s="73">
        <f t="shared" ref="J3:J66" si="1">H3*L3</f>
        <v>1150.4490831308999</v>
      </c>
      <c r="K3" s="73">
        <f t="shared" ref="K3:K66" si="2">J3*4</f>
        <v>4601.7963325235896</v>
      </c>
      <c r="L3" s="82">
        <v>0.38348302771029902</v>
      </c>
      <c r="M3" s="47">
        <v>3450</v>
      </c>
      <c r="N3" s="47">
        <f t="shared" ref="N3:N66" si="3">M3*4</f>
        <v>13800</v>
      </c>
      <c r="O3" s="47">
        <f t="shared" ref="O3:O66" si="4">M3*Q3</f>
        <v>1219.0651534462099</v>
      </c>
      <c r="P3" s="47">
        <f t="shared" ref="P3:P66" si="5">O3*4</f>
        <v>4876.2606137848297</v>
      </c>
      <c r="Q3" s="55">
        <v>0.35335221839020498</v>
      </c>
      <c r="R3" s="86">
        <v>0</v>
      </c>
      <c r="S3" s="86">
        <v>0</v>
      </c>
      <c r="T3" s="86">
        <v>0</v>
      </c>
      <c r="U3" s="86">
        <v>2</v>
      </c>
      <c r="V3" s="86">
        <v>1</v>
      </c>
      <c r="W3" s="86">
        <v>5</v>
      </c>
      <c r="X3" s="86">
        <v>5</v>
      </c>
      <c r="Y3" s="115">
        <v>34848.99</v>
      </c>
      <c r="Z3" s="115">
        <v>7443.38</v>
      </c>
      <c r="AA3" s="6">
        <v>1085</v>
      </c>
      <c r="AB3" s="6">
        <v>136.5</v>
      </c>
      <c r="AC3" s="115">
        <f>Y3-AA3</f>
        <v>33763.99</v>
      </c>
      <c r="AD3" s="115">
        <f>Z3-AB3</f>
        <v>7306.88</v>
      </c>
      <c r="AE3" s="180">
        <f>AC3/I3</f>
        <v>2.8136658333333302</v>
      </c>
      <c r="AF3" s="180">
        <f>AD3/K3</f>
        <v>1.58783211424591</v>
      </c>
      <c r="AG3" s="183">
        <f>AC3/N3</f>
        <v>2.4466659420289898</v>
      </c>
      <c r="AH3" s="183">
        <f>AD3/P3</f>
        <v>1.49845969662573</v>
      </c>
      <c r="AI3" s="156">
        <v>500</v>
      </c>
    </row>
    <row r="4" spans="1:35">
      <c r="A4" s="37">
        <v>2</v>
      </c>
      <c r="B4" s="37">
        <v>311</v>
      </c>
      <c r="C4" s="38" t="s">
        <v>35</v>
      </c>
      <c r="D4" s="38" t="s">
        <v>36</v>
      </c>
      <c r="E4" s="37" t="s">
        <v>37</v>
      </c>
      <c r="F4" s="71">
        <v>5</v>
      </c>
      <c r="G4" s="72">
        <v>200</v>
      </c>
      <c r="H4" s="73">
        <v>10743.877259999999</v>
      </c>
      <c r="I4" s="73">
        <f t="shared" si="0"/>
        <v>42975.509039999997</v>
      </c>
      <c r="J4" s="73">
        <f t="shared" si="1"/>
        <v>2191.4200728000001</v>
      </c>
      <c r="K4" s="73">
        <f t="shared" si="2"/>
        <v>8765.6802911999803</v>
      </c>
      <c r="L4" s="82">
        <v>0.203969202157471</v>
      </c>
      <c r="M4" s="47">
        <v>12355.458849000001</v>
      </c>
      <c r="N4" s="47">
        <f t="shared" si="3"/>
        <v>49421.835396000002</v>
      </c>
      <c r="O4" s="47">
        <f t="shared" si="4"/>
        <v>2322.1226271420001</v>
      </c>
      <c r="P4" s="47">
        <f t="shared" si="5"/>
        <v>9288.4905085679802</v>
      </c>
      <c r="Q4" s="55">
        <v>0.18794305055938401</v>
      </c>
      <c r="R4" s="86">
        <v>7</v>
      </c>
      <c r="S4" s="86">
        <v>8</v>
      </c>
      <c r="T4" s="86">
        <v>10</v>
      </c>
      <c r="U4" s="86">
        <v>4</v>
      </c>
      <c r="V4" s="86">
        <v>2</v>
      </c>
      <c r="W4" s="86">
        <v>12</v>
      </c>
      <c r="X4" s="86">
        <v>12</v>
      </c>
      <c r="Y4" s="115">
        <v>88095.19</v>
      </c>
      <c r="Z4" s="115">
        <v>16523.09</v>
      </c>
      <c r="AA4" s="6">
        <v>30827</v>
      </c>
      <c r="AB4" s="6">
        <v>2019.7</v>
      </c>
      <c r="AC4" s="115">
        <f t="shared" ref="AC4:AC35" si="6">Y4-AA4</f>
        <v>57268.19</v>
      </c>
      <c r="AD4" s="115">
        <f t="shared" ref="AD4:AD35" si="7">Z4-AB4</f>
        <v>14503.39</v>
      </c>
      <c r="AE4" s="180">
        <f t="shared" ref="AE4:AE35" si="8">AC4/I4</f>
        <v>1.3325773511303101</v>
      </c>
      <c r="AF4" s="180">
        <f t="shared" ref="AF4:AF35" si="9">AD4/K4</f>
        <v>1.65456524972285</v>
      </c>
      <c r="AG4" s="183">
        <f t="shared" ref="AG4:AG35" si="10">AC4/N4</f>
        <v>1.15876291402636</v>
      </c>
      <c r="AH4" s="183">
        <f t="shared" ref="AH4:AH35" si="11">AD4/P4</f>
        <v>1.5614367034796099</v>
      </c>
      <c r="AI4" s="156">
        <v>600</v>
      </c>
    </row>
    <row r="5" spans="1:35">
      <c r="A5" s="37">
        <v>3</v>
      </c>
      <c r="B5" s="37">
        <v>111064</v>
      </c>
      <c r="C5" s="38" t="s">
        <v>38</v>
      </c>
      <c r="D5" s="38" t="s">
        <v>39</v>
      </c>
      <c r="E5" s="37" t="s">
        <v>34</v>
      </c>
      <c r="F5" s="74">
        <v>37</v>
      </c>
      <c r="G5" s="75">
        <v>100</v>
      </c>
      <c r="H5" s="73">
        <v>2000</v>
      </c>
      <c r="I5" s="73">
        <f t="shared" si="0"/>
        <v>8000</v>
      </c>
      <c r="J5" s="73">
        <f t="shared" si="1"/>
        <v>524.49063741711802</v>
      </c>
      <c r="K5" s="73">
        <f t="shared" si="2"/>
        <v>2097.9625496684698</v>
      </c>
      <c r="L5" s="82">
        <v>0.26224531870855899</v>
      </c>
      <c r="M5" s="47">
        <v>2300</v>
      </c>
      <c r="N5" s="47">
        <f t="shared" si="3"/>
        <v>9200</v>
      </c>
      <c r="O5" s="47">
        <f t="shared" si="4"/>
        <v>555.77275757735299</v>
      </c>
      <c r="P5" s="47">
        <f t="shared" si="5"/>
        <v>2223.0910303094101</v>
      </c>
      <c r="Q5" s="55">
        <v>0.24164032938145799</v>
      </c>
      <c r="R5" s="86">
        <v>3</v>
      </c>
      <c r="S5" s="86">
        <v>4</v>
      </c>
      <c r="T5" s="86">
        <v>8</v>
      </c>
      <c r="U5" s="86">
        <v>2</v>
      </c>
      <c r="V5" s="86">
        <v>2</v>
      </c>
      <c r="W5" s="86">
        <v>6</v>
      </c>
      <c r="X5" s="86">
        <v>8</v>
      </c>
      <c r="Y5" s="115">
        <v>15475.38</v>
      </c>
      <c r="Z5" s="115">
        <v>3112.05</v>
      </c>
      <c r="AA5" s="6"/>
      <c r="AB5" s="6"/>
      <c r="AC5" s="115">
        <f t="shared" si="6"/>
        <v>15475.38</v>
      </c>
      <c r="AD5" s="115">
        <f t="shared" si="7"/>
        <v>3112.05</v>
      </c>
      <c r="AE5" s="180">
        <f t="shared" si="8"/>
        <v>1.9344224999999999</v>
      </c>
      <c r="AF5" s="180">
        <f t="shared" si="9"/>
        <v>1.4833677562508301</v>
      </c>
      <c r="AG5" s="183">
        <f t="shared" si="10"/>
        <v>1.68210652173913</v>
      </c>
      <c r="AH5" s="183">
        <f t="shared" si="11"/>
        <v>1.3998751996974499</v>
      </c>
      <c r="AI5" s="156">
        <v>500</v>
      </c>
    </row>
    <row r="6" spans="1:35">
      <c r="A6" s="37">
        <v>4</v>
      </c>
      <c r="B6" s="37">
        <v>385</v>
      </c>
      <c r="C6" s="38" t="s">
        <v>40</v>
      </c>
      <c r="D6" s="38" t="s">
        <v>41</v>
      </c>
      <c r="E6" s="37" t="s">
        <v>42</v>
      </c>
      <c r="F6" s="71">
        <v>3</v>
      </c>
      <c r="G6" s="72">
        <v>200</v>
      </c>
      <c r="H6" s="73">
        <v>18500</v>
      </c>
      <c r="I6" s="73">
        <f t="shared" si="0"/>
        <v>74000</v>
      </c>
      <c r="J6" s="73">
        <f t="shared" si="1"/>
        <v>3787.4916125771601</v>
      </c>
      <c r="K6" s="73">
        <f t="shared" si="2"/>
        <v>15149.966450308601</v>
      </c>
      <c r="L6" s="82">
        <v>0.20472927635552199</v>
      </c>
      <c r="M6" s="47">
        <v>21275</v>
      </c>
      <c r="N6" s="47">
        <f t="shared" si="3"/>
        <v>85100</v>
      </c>
      <c r="O6" s="47">
        <f t="shared" si="4"/>
        <v>4013.3884337558702</v>
      </c>
      <c r="P6" s="47">
        <f t="shared" si="5"/>
        <v>16053.553735023501</v>
      </c>
      <c r="Q6" s="55">
        <v>0.18864340464187401</v>
      </c>
      <c r="R6" s="86">
        <v>7</v>
      </c>
      <c r="S6" s="86">
        <v>10</v>
      </c>
      <c r="T6" s="86">
        <v>20</v>
      </c>
      <c r="U6" s="86">
        <v>4</v>
      </c>
      <c r="V6" s="86">
        <v>4</v>
      </c>
      <c r="W6" s="86">
        <v>12</v>
      </c>
      <c r="X6" s="86">
        <v>12</v>
      </c>
      <c r="Y6" s="115">
        <v>135543.66</v>
      </c>
      <c r="Z6" s="115">
        <v>22433.82</v>
      </c>
      <c r="AA6" s="6">
        <v>57855</v>
      </c>
      <c r="AB6" s="6">
        <v>5687.5</v>
      </c>
      <c r="AC6" s="115">
        <f t="shared" si="6"/>
        <v>77688.66</v>
      </c>
      <c r="AD6" s="115">
        <f t="shared" si="7"/>
        <v>16746.32</v>
      </c>
      <c r="AE6" s="180">
        <f t="shared" si="8"/>
        <v>1.04984675675676</v>
      </c>
      <c r="AF6" s="180">
        <f t="shared" si="9"/>
        <v>1.1053701046089699</v>
      </c>
      <c r="AG6" s="55">
        <f t="shared" si="10"/>
        <v>0.91291022326674498</v>
      </c>
      <c r="AH6" s="55">
        <f t="shared" si="11"/>
        <v>1.04315345227675</v>
      </c>
      <c r="AI6" s="156">
        <v>500</v>
      </c>
    </row>
    <row r="7" spans="1:35">
      <c r="A7" s="37">
        <v>5</v>
      </c>
      <c r="B7" s="37">
        <v>113299</v>
      </c>
      <c r="C7" s="38" t="s">
        <v>43</v>
      </c>
      <c r="D7" s="38" t="s">
        <v>33</v>
      </c>
      <c r="E7" s="37" t="s">
        <v>34</v>
      </c>
      <c r="F7" s="94">
        <v>39</v>
      </c>
      <c r="G7" s="75">
        <v>100</v>
      </c>
      <c r="H7" s="73">
        <v>3780</v>
      </c>
      <c r="I7" s="73">
        <f t="shared" si="0"/>
        <v>15120</v>
      </c>
      <c r="J7" s="73">
        <f t="shared" si="1"/>
        <v>846.10417095990101</v>
      </c>
      <c r="K7" s="73">
        <f t="shared" si="2"/>
        <v>3384.4166838396</v>
      </c>
      <c r="L7" s="82">
        <v>0.22383708226452401</v>
      </c>
      <c r="M7" s="47">
        <v>4347</v>
      </c>
      <c r="N7" s="47">
        <f t="shared" si="3"/>
        <v>17388</v>
      </c>
      <c r="O7" s="47">
        <f t="shared" si="4"/>
        <v>896.56824115643803</v>
      </c>
      <c r="P7" s="47">
        <f t="shared" si="5"/>
        <v>3586.2729646257499</v>
      </c>
      <c r="Q7" s="55">
        <v>0.20624988294374</v>
      </c>
      <c r="R7" s="86">
        <v>2</v>
      </c>
      <c r="S7" s="86">
        <v>2</v>
      </c>
      <c r="T7" s="86">
        <v>2</v>
      </c>
      <c r="U7" s="86">
        <v>2</v>
      </c>
      <c r="V7" s="86">
        <v>1</v>
      </c>
      <c r="W7" s="86">
        <v>5</v>
      </c>
      <c r="X7" s="86">
        <v>5</v>
      </c>
      <c r="Y7" s="115">
        <v>25383.23</v>
      </c>
      <c r="Z7" s="115">
        <v>4721.8</v>
      </c>
      <c r="AA7" s="6">
        <v>2228.6999999999998</v>
      </c>
      <c r="AB7" s="6">
        <v>128.44999999699999</v>
      </c>
      <c r="AC7" s="115">
        <f t="shared" si="6"/>
        <v>23154.53</v>
      </c>
      <c r="AD7" s="115">
        <f t="shared" si="7"/>
        <v>4593.3500000029999</v>
      </c>
      <c r="AE7" s="180">
        <f t="shared" si="8"/>
        <v>1.5313842592592599</v>
      </c>
      <c r="AF7" s="180">
        <f t="shared" si="9"/>
        <v>1.3572058139105601</v>
      </c>
      <c r="AG7" s="183">
        <f t="shared" si="10"/>
        <v>1.3316384863124</v>
      </c>
      <c r="AH7" s="183">
        <f t="shared" si="11"/>
        <v>1.2808143845465301</v>
      </c>
      <c r="AI7" s="156">
        <v>500</v>
      </c>
    </row>
    <row r="8" spans="1:35">
      <c r="A8" s="37">
        <v>6</v>
      </c>
      <c r="B8" s="37">
        <v>112888</v>
      </c>
      <c r="C8" s="38" t="s">
        <v>44</v>
      </c>
      <c r="D8" s="38" t="s">
        <v>36</v>
      </c>
      <c r="E8" s="37" t="s">
        <v>34</v>
      </c>
      <c r="F8" s="95">
        <v>40</v>
      </c>
      <c r="G8" s="72">
        <v>100</v>
      </c>
      <c r="H8" s="73">
        <v>3780</v>
      </c>
      <c r="I8" s="73">
        <f t="shared" si="0"/>
        <v>15120</v>
      </c>
      <c r="J8" s="73">
        <f t="shared" si="1"/>
        <v>714.39731309189096</v>
      </c>
      <c r="K8" s="73">
        <f t="shared" si="2"/>
        <v>2857.5892523675602</v>
      </c>
      <c r="L8" s="82">
        <v>0.18899399817245799</v>
      </c>
      <c r="M8" s="47">
        <v>4347</v>
      </c>
      <c r="N8" s="47">
        <f t="shared" si="3"/>
        <v>17388</v>
      </c>
      <c r="O8" s="47">
        <f t="shared" si="4"/>
        <v>782.46</v>
      </c>
      <c r="P8" s="47">
        <f t="shared" si="5"/>
        <v>3129.84</v>
      </c>
      <c r="Q8" s="55">
        <v>0.18</v>
      </c>
      <c r="R8" s="86">
        <v>2</v>
      </c>
      <c r="S8" s="86">
        <v>0</v>
      </c>
      <c r="T8" s="86">
        <v>0</v>
      </c>
      <c r="U8" s="86">
        <v>2</v>
      </c>
      <c r="V8" s="86">
        <v>1</v>
      </c>
      <c r="W8" s="86">
        <v>5</v>
      </c>
      <c r="X8" s="86">
        <v>5</v>
      </c>
      <c r="Y8" s="115">
        <v>25085.11</v>
      </c>
      <c r="Z8" s="115">
        <v>7350.75</v>
      </c>
      <c r="AA8" s="6"/>
      <c r="AB8" s="6"/>
      <c r="AC8" s="115">
        <f t="shared" si="6"/>
        <v>25085.11</v>
      </c>
      <c r="AD8" s="115">
        <f t="shared" si="7"/>
        <v>7350.75</v>
      </c>
      <c r="AE8" s="180">
        <f t="shared" si="8"/>
        <v>1.65906812169312</v>
      </c>
      <c r="AF8" s="180">
        <f t="shared" si="9"/>
        <v>2.5723605986793801</v>
      </c>
      <c r="AG8" s="183">
        <f t="shared" si="10"/>
        <v>1.4426679319070601</v>
      </c>
      <c r="AH8" s="183">
        <f t="shared" si="11"/>
        <v>2.3486024844720501</v>
      </c>
      <c r="AI8" s="156">
        <v>500</v>
      </c>
    </row>
    <row r="9" spans="1:35">
      <c r="A9" s="37">
        <v>7</v>
      </c>
      <c r="B9" s="37">
        <v>113833</v>
      </c>
      <c r="C9" s="38" t="s">
        <v>45</v>
      </c>
      <c r="D9" s="38" t="s">
        <v>36</v>
      </c>
      <c r="E9" s="37" t="s">
        <v>34</v>
      </c>
      <c r="F9" s="94">
        <v>41</v>
      </c>
      <c r="G9" s="75">
        <v>100</v>
      </c>
      <c r="H9" s="73">
        <v>2000</v>
      </c>
      <c r="I9" s="73">
        <f t="shared" si="0"/>
        <v>8000</v>
      </c>
      <c r="J9" s="73">
        <f t="shared" si="1"/>
        <v>505.97139588524198</v>
      </c>
      <c r="K9" s="73">
        <f t="shared" si="2"/>
        <v>2023.8855835409699</v>
      </c>
      <c r="L9" s="82">
        <v>0.25298569794262099</v>
      </c>
      <c r="M9" s="47">
        <v>2300</v>
      </c>
      <c r="N9" s="47">
        <f t="shared" si="3"/>
        <v>9200</v>
      </c>
      <c r="O9" s="47">
        <f t="shared" si="4"/>
        <v>536.14897556839901</v>
      </c>
      <c r="P9" s="47">
        <f t="shared" si="5"/>
        <v>2144.5959022736001</v>
      </c>
      <c r="Q9" s="55">
        <v>0.23310825024713</v>
      </c>
      <c r="R9" s="86">
        <v>2</v>
      </c>
      <c r="S9" s="86">
        <v>0</v>
      </c>
      <c r="T9" s="86">
        <v>0</v>
      </c>
      <c r="U9" s="86">
        <v>2</v>
      </c>
      <c r="V9" s="86">
        <v>1</v>
      </c>
      <c r="W9" s="86">
        <v>5</v>
      </c>
      <c r="X9" s="86">
        <v>5</v>
      </c>
      <c r="Y9" s="115">
        <v>12009.19</v>
      </c>
      <c r="Z9" s="115">
        <v>2462.66</v>
      </c>
      <c r="AA9" s="6"/>
      <c r="AB9" s="6"/>
      <c r="AC9" s="115">
        <f t="shared" si="6"/>
        <v>12009.19</v>
      </c>
      <c r="AD9" s="115">
        <f t="shared" si="7"/>
        <v>2462.66</v>
      </c>
      <c r="AE9" s="180">
        <f t="shared" si="8"/>
        <v>1.50114875</v>
      </c>
      <c r="AF9" s="180">
        <f t="shared" si="9"/>
        <v>1.2167980344478599</v>
      </c>
      <c r="AG9" s="183">
        <f t="shared" si="10"/>
        <v>1.3053467391304301</v>
      </c>
      <c r="AH9" s="183">
        <f t="shared" si="11"/>
        <v>1.14830957076306</v>
      </c>
      <c r="AI9" s="156">
        <v>500</v>
      </c>
    </row>
    <row r="10" spans="1:35">
      <c r="A10" s="37">
        <v>8</v>
      </c>
      <c r="B10" s="37">
        <v>343</v>
      </c>
      <c r="C10" s="38" t="s">
        <v>46</v>
      </c>
      <c r="D10" s="38" t="s">
        <v>36</v>
      </c>
      <c r="E10" s="37" t="s">
        <v>42</v>
      </c>
      <c r="F10" s="74">
        <v>4</v>
      </c>
      <c r="G10" s="75">
        <v>200</v>
      </c>
      <c r="H10" s="73">
        <v>22000</v>
      </c>
      <c r="I10" s="73">
        <f t="shared" si="0"/>
        <v>88000</v>
      </c>
      <c r="J10" s="73">
        <f t="shared" si="1"/>
        <v>5777.25419414315</v>
      </c>
      <c r="K10" s="73">
        <f t="shared" si="2"/>
        <v>23109.0167765726</v>
      </c>
      <c r="L10" s="82">
        <v>0.26260246337014298</v>
      </c>
      <c r="M10" s="47">
        <v>25300</v>
      </c>
      <c r="N10" s="47">
        <f t="shared" si="3"/>
        <v>101200</v>
      </c>
      <c r="O10" s="47">
        <f t="shared" si="4"/>
        <v>6121.8261407223799</v>
      </c>
      <c r="P10" s="47">
        <f t="shared" si="5"/>
        <v>24487.304562889502</v>
      </c>
      <c r="Q10" s="55">
        <v>0.24196941267677399</v>
      </c>
      <c r="R10" s="86">
        <v>13</v>
      </c>
      <c r="S10" s="86">
        <v>12</v>
      </c>
      <c r="T10" s="86">
        <v>16</v>
      </c>
      <c r="U10" s="86">
        <v>4</v>
      </c>
      <c r="V10" s="86">
        <v>4</v>
      </c>
      <c r="W10" s="86">
        <v>12</v>
      </c>
      <c r="X10" s="86">
        <v>12</v>
      </c>
      <c r="Y10" s="115">
        <v>127841.38</v>
      </c>
      <c r="Z10" s="115">
        <v>27477.13</v>
      </c>
      <c r="AA10" s="6">
        <v>5458</v>
      </c>
      <c r="AB10" s="6">
        <v>1122</v>
      </c>
      <c r="AC10" s="115">
        <f t="shared" si="6"/>
        <v>122383.38</v>
      </c>
      <c r="AD10" s="115">
        <f t="shared" si="7"/>
        <v>26355.13</v>
      </c>
      <c r="AE10" s="180">
        <f t="shared" si="8"/>
        <v>1.3907202272727299</v>
      </c>
      <c r="AF10" s="180">
        <f t="shared" si="9"/>
        <v>1.14046955155263</v>
      </c>
      <c r="AG10" s="183">
        <f t="shared" si="10"/>
        <v>1.2093219367588901</v>
      </c>
      <c r="AH10" s="183">
        <f t="shared" si="11"/>
        <v>1.0762772983981701</v>
      </c>
      <c r="AI10" s="156">
        <v>800</v>
      </c>
    </row>
    <row r="11" spans="1:35">
      <c r="A11" s="37">
        <v>9</v>
      </c>
      <c r="B11" s="37">
        <v>113298</v>
      </c>
      <c r="C11" s="38" t="s">
        <v>47</v>
      </c>
      <c r="D11" s="38" t="s">
        <v>36</v>
      </c>
      <c r="E11" s="37" t="s">
        <v>34</v>
      </c>
      <c r="F11" s="94">
        <v>39</v>
      </c>
      <c r="G11" s="75">
        <v>100</v>
      </c>
      <c r="H11" s="73">
        <v>2500</v>
      </c>
      <c r="I11" s="73">
        <f t="shared" si="0"/>
        <v>10000</v>
      </c>
      <c r="J11" s="73">
        <f t="shared" si="1"/>
        <v>668.57784255939498</v>
      </c>
      <c r="K11" s="73">
        <f t="shared" si="2"/>
        <v>2674.3113702375799</v>
      </c>
      <c r="L11" s="82">
        <v>0.26743113702375798</v>
      </c>
      <c r="M11" s="47">
        <v>2875</v>
      </c>
      <c r="N11" s="47">
        <f t="shared" si="3"/>
        <v>11500</v>
      </c>
      <c r="O11" s="47">
        <f t="shared" si="4"/>
        <v>708.453735312042</v>
      </c>
      <c r="P11" s="47">
        <f t="shared" si="5"/>
        <v>2833.8149412481698</v>
      </c>
      <c r="Q11" s="55">
        <v>0.246418690543319</v>
      </c>
      <c r="R11" s="86">
        <v>2</v>
      </c>
      <c r="S11" s="86">
        <v>0</v>
      </c>
      <c r="T11" s="86">
        <v>0</v>
      </c>
      <c r="U11" s="86">
        <v>2</v>
      </c>
      <c r="V11" s="86">
        <v>1</v>
      </c>
      <c r="W11" s="86">
        <v>5</v>
      </c>
      <c r="X11" s="86">
        <v>5</v>
      </c>
      <c r="Y11" s="115">
        <v>14205.48</v>
      </c>
      <c r="Z11" s="115">
        <v>3619.89</v>
      </c>
      <c r="AA11" s="6"/>
      <c r="AB11" s="6"/>
      <c r="AC11" s="115">
        <f t="shared" si="6"/>
        <v>14205.48</v>
      </c>
      <c r="AD11" s="115">
        <f t="shared" si="7"/>
        <v>3619.89</v>
      </c>
      <c r="AE11" s="180">
        <f t="shared" si="8"/>
        <v>1.4205479999999999</v>
      </c>
      <c r="AF11" s="180">
        <f t="shared" si="9"/>
        <v>1.3535783605027301</v>
      </c>
      <c r="AG11" s="183">
        <f t="shared" si="10"/>
        <v>1.23525913043478</v>
      </c>
      <c r="AH11" s="183">
        <f t="shared" si="11"/>
        <v>1.27739110529412</v>
      </c>
      <c r="AI11" s="156">
        <v>500</v>
      </c>
    </row>
    <row r="12" spans="1:35" s="167" customFormat="1">
      <c r="A12" s="37">
        <v>10</v>
      </c>
      <c r="B12" s="37">
        <v>517</v>
      </c>
      <c r="C12" s="38" t="s">
        <v>48</v>
      </c>
      <c r="D12" s="38" t="s">
        <v>33</v>
      </c>
      <c r="E12" s="37" t="s">
        <v>42</v>
      </c>
      <c r="F12" s="71">
        <v>1</v>
      </c>
      <c r="G12" s="72">
        <v>200</v>
      </c>
      <c r="H12" s="73">
        <v>33000</v>
      </c>
      <c r="I12" s="73">
        <f t="shared" si="0"/>
        <v>132000</v>
      </c>
      <c r="J12" s="73">
        <f t="shared" si="1"/>
        <v>6105</v>
      </c>
      <c r="K12" s="73">
        <f t="shared" si="2"/>
        <v>24420</v>
      </c>
      <c r="L12" s="82">
        <v>0.185</v>
      </c>
      <c r="M12" s="47">
        <v>38000</v>
      </c>
      <c r="N12" s="47">
        <f t="shared" si="3"/>
        <v>152000</v>
      </c>
      <c r="O12" s="47">
        <f t="shared" si="4"/>
        <v>6460</v>
      </c>
      <c r="P12" s="47">
        <f t="shared" si="5"/>
        <v>25840</v>
      </c>
      <c r="Q12" s="55">
        <v>0.17</v>
      </c>
      <c r="R12" s="86">
        <v>10</v>
      </c>
      <c r="S12" s="86">
        <v>10</v>
      </c>
      <c r="T12" s="86">
        <v>10</v>
      </c>
      <c r="U12" s="86">
        <v>4</v>
      </c>
      <c r="V12" s="86">
        <v>4</v>
      </c>
      <c r="W12" s="86">
        <v>12</v>
      </c>
      <c r="X12" s="86">
        <v>12</v>
      </c>
      <c r="Y12" s="115">
        <v>181186.74</v>
      </c>
      <c r="Z12" s="115">
        <v>37477.46</v>
      </c>
      <c r="AA12" s="6"/>
      <c r="AB12" s="6"/>
      <c r="AC12" s="115">
        <f t="shared" si="6"/>
        <v>181186.74</v>
      </c>
      <c r="AD12" s="115">
        <f t="shared" si="7"/>
        <v>37477.46</v>
      </c>
      <c r="AE12" s="180">
        <f t="shared" si="8"/>
        <v>1.37262681818182</v>
      </c>
      <c r="AF12" s="180">
        <f t="shared" si="9"/>
        <v>1.5347035217035201</v>
      </c>
      <c r="AG12" s="183">
        <f t="shared" si="10"/>
        <v>1.19201802631579</v>
      </c>
      <c r="AH12" s="183">
        <f t="shared" si="11"/>
        <v>1.4503660990712099</v>
      </c>
      <c r="AI12" s="182">
        <v>800</v>
      </c>
    </row>
    <row r="13" spans="1:35">
      <c r="A13" s="37">
        <v>11</v>
      </c>
      <c r="B13" s="37">
        <v>351</v>
      </c>
      <c r="C13" s="38" t="s">
        <v>49</v>
      </c>
      <c r="D13" s="38" t="s">
        <v>50</v>
      </c>
      <c r="E13" s="37" t="s">
        <v>34</v>
      </c>
      <c r="F13" s="71">
        <v>31</v>
      </c>
      <c r="G13" s="72">
        <v>100</v>
      </c>
      <c r="H13" s="73">
        <v>7416.7047899999998</v>
      </c>
      <c r="I13" s="73">
        <f t="shared" si="0"/>
        <v>29666.819159999999</v>
      </c>
      <c r="J13" s="73">
        <f t="shared" si="1"/>
        <v>1830.7041984</v>
      </c>
      <c r="K13" s="73">
        <f t="shared" si="2"/>
        <v>7322.81679360001</v>
      </c>
      <c r="L13" s="82">
        <v>0.24683525234391901</v>
      </c>
      <c r="M13" s="47">
        <v>8529.2105085000003</v>
      </c>
      <c r="N13" s="47">
        <f t="shared" si="3"/>
        <v>34116.842034000001</v>
      </c>
      <c r="O13" s="47">
        <f t="shared" si="4"/>
        <v>1939.8926273760001</v>
      </c>
      <c r="P13" s="47">
        <f t="shared" si="5"/>
        <v>7759.5705095040003</v>
      </c>
      <c r="Q13" s="55">
        <v>0.22744105394546801</v>
      </c>
      <c r="R13" s="86">
        <v>5</v>
      </c>
      <c r="S13" s="86">
        <v>6</v>
      </c>
      <c r="T13" s="86">
        <v>8</v>
      </c>
      <c r="U13" s="86">
        <v>2</v>
      </c>
      <c r="V13" s="86">
        <v>3</v>
      </c>
      <c r="W13" s="86">
        <v>8</v>
      </c>
      <c r="X13" s="86">
        <v>8</v>
      </c>
      <c r="Y13" s="115">
        <v>39451.519999999997</v>
      </c>
      <c r="Z13" s="115">
        <v>8739.25</v>
      </c>
      <c r="AA13" s="6">
        <v>8232</v>
      </c>
      <c r="AB13" s="6">
        <v>644</v>
      </c>
      <c r="AC13" s="115">
        <f t="shared" si="6"/>
        <v>31219.52</v>
      </c>
      <c r="AD13" s="115">
        <f t="shared" si="7"/>
        <v>8095.25</v>
      </c>
      <c r="AE13" s="180">
        <f t="shared" si="8"/>
        <v>1.05233796153291</v>
      </c>
      <c r="AF13" s="180">
        <f t="shared" si="9"/>
        <v>1.1054830713606101</v>
      </c>
      <c r="AG13" s="55">
        <f t="shared" si="10"/>
        <v>0.91507648828948995</v>
      </c>
      <c r="AH13" s="55">
        <f t="shared" si="11"/>
        <v>1.0432600606032101</v>
      </c>
      <c r="AI13" s="156">
        <v>300</v>
      </c>
    </row>
    <row r="14" spans="1:35">
      <c r="A14" s="37">
        <v>12</v>
      </c>
      <c r="B14" s="37">
        <v>753</v>
      </c>
      <c r="C14" s="38" t="s">
        <v>51</v>
      </c>
      <c r="D14" s="38" t="s">
        <v>52</v>
      </c>
      <c r="E14" s="37" t="s">
        <v>34</v>
      </c>
      <c r="F14" s="74">
        <v>37</v>
      </c>
      <c r="G14" s="75">
        <v>100</v>
      </c>
      <c r="H14" s="73">
        <v>4188.1672349999999</v>
      </c>
      <c r="I14" s="73">
        <f t="shared" si="0"/>
        <v>16752.66894</v>
      </c>
      <c r="J14" s="73">
        <f t="shared" si="1"/>
        <v>1048.7002932</v>
      </c>
      <c r="K14" s="73">
        <f t="shared" si="2"/>
        <v>4194.8011728000001</v>
      </c>
      <c r="L14" s="82">
        <v>0.25039599289067099</v>
      </c>
      <c r="M14" s="47">
        <v>4816.39232025</v>
      </c>
      <c r="N14" s="47">
        <f t="shared" si="3"/>
        <v>19265.569281</v>
      </c>
      <c r="O14" s="47">
        <f t="shared" si="4"/>
        <v>1111.2477749730001</v>
      </c>
      <c r="P14" s="47">
        <f t="shared" si="5"/>
        <v>4444.9910998919904</v>
      </c>
      <c r="Q14" s="55">
        <v>0.230722022020689</v>
      </c>
      <c r="R14" s="86">
        <v>3</v>
      </c>
      <c r="S14" s="86">
        <v>4</v>
      </c>
      <c r="T14" s="86">
        <v>8</v>
      </c>
      <c r="U14" s="86">
        <v>2</v>
      </c>
      <c r="V14" s="86">
        <v>2</v>
      </c>
      <c r="W14" s="86">
        <v>6</v>
      </c>
      <c r="X14" s="86">
        <v>8</v>
      </c>
      <c r="Y14" s="115">
        <v>22201.17</v>
      </c>
      <c r="Z14" s="115">
        <v>4277.12</v>
      </c>
      <c r="AA14" s="6"/>
      <c r="AB14" s="6"/>
      <c r="AC14" s="115">
        <f t="shared" si="6"/>
        <v>22201.17</v>
      </c>
      <c r="AD14" s="115">
        <f t="shared" si="7"/>
        <v>4277.12</v>
      </c>
      <c r="AE14" s="180">
        <f t="shared" si="8"/>
        <v>1.3252318230315401</v>
      </c>
      <c r="AF14" s="180">
        <f t="shared" si="9"/>
        <v>1.0196240116775399</v>
      </c>
      <c r="AG14" s="183">
        <f t="shared" si="10"/>
        <v>1.1523754982882899</v>
      </c>
      <c r="AH14" s="55">
        <f t="shared" si="11"/>
        <v>0.96223364769030195</v>
      </c>
      <c r="AI14" s="156">
        <v>300</v>
      </c>
    </row>
    <row r="15" spans="1:35">
      <c r="A15" s="37">
        <v>13</v>
      </c>
      <c r="B15" s="37">
        <v>740</v>
      </c>
      <c r="C15" s="38" t="s">
        <v>53</v>
      </c>
      <c r="D15" s="38" t="s">
        <v>52</v>
      </c>
      <c r="E15" s="37" t="s">
        <v>34</v>
      </c>
      <c r="F15" s="71">
        <v>29</v>
      </c>
      <c r="G15" s="72">
        <v>100</v>
      </c>
      <c r="H15" s="73">
        <v>7706.0213999999996</v>
      </c>
      <c r="I15" s="73">
        <f t="shared" si="0"/>
        <v>30824.085599999999</v>
      </c>
      <c r="J15" s="73">
        <f t="shared" si="1"/>
        <v>2300.4331560000001</v>
      </c>
      <c r="K15" s="73">
        <f t="shared" si="2"/>
        <v>9201.7326240000002</v>
      </c>
      <c r="L15" s="82">
        <v>0.29852410687569603</v>
      </c>
      <c r="M15" s="47">
        <v>8861.92461</v>
      </c>
      <c r="N15" s="47">
        <f t="shared" si="3"/>
        <v>35447.69844</v>
      </c>
      <c r="O15" s="47">
        <f t="shared" si="4"/>
        <v>2437.6375620899998</v>
      </c>
      <c r="P15" s="47">
        <f t="shared" si="5"/>
        <v>9750.5502483600103</v>
      </c>
      <c r="Q15" s="55">
        <v>0.27506864133546299</v>
      </c>
      <c r="R15" s="86">
        <v>4</v>
      </c>
      <c r="S15" s="86">
        <v>6</v>
      </c>
      <c r="T15" s="86">
        <v>8</v>
      </c>
      <c r="U15" s="86">
        <v>2</v>
      </c>
      <c r="V15" s="86">
        <v>3</v>
      </c>
      <c r="W15" s="86">
        <v>8</v>
      </c>
      <c r="X15" s="86">
        <v>8</v>
      </c>
      <c r="Y15" s="115">
        <v>40608.85</v>
      </c>
      <c r="Z15" s="115">
        <v>9204.49</v>
      </c>
      <c r="AA15" s="6">
        <v>9360</v>
      </c>
      <c r="AB15" s="6">
        <v>1044</v>
      </c>
      <c r="AC15" s="115">
        <f t="shared" si="6"/>
        <v>31248.85</v>
      </c>
      <c r="AD15" s="115">
        <f t="shared" si="7"/>
        <v>8160.49</v>
      </c>
      <c r="AE15" s="180">
        <f t="shared" si="8"/>
        <v>1.0137802757723999</v>
      </c>
      <c r="AF15" s="181">
        <f t="shared" si="9"/>
        <v>0.88684276466757705</v>
      </c>
      <c r="AG15" s="55">
        <f t="shared" si="10"/>
        <v>0.881548065889042</v>
      </c>
      <c r="AH15" s="55">
        <f t="shared" si="11"/>
        <v>0.83692610079852203</v>
      </c>
      <c r="AI15" s="156"/>
    </row>
    <row r="16" spans="1:35">
      <c r="A16" s="37">
        <v>14</v>
      </c>
      <c r="B16" s="37">
        <v>582</v>
      </c>
      <c r="C16" s="38" t="s">
        <v>54</v>
      </c>
      <c r="D16" s="38" t="s">
        <v>36</v>
      </c>
      <c r="E16" s="37" t="s">
        <v>42</v>
      </c>
      <c r="F16" s="74">
        <v>4</v>
      </c>
      <c r="G16" s="75">
        <v>300</v>
      </c>
      <c r="H16" s="73">
        <v>39500</v>
      </c>
      <c r="I16" s="73">
        <f t="shared" si="0"/>
        <v>158000</v>
      </c>
      <c r="J16" s="73">
        <f t="shared" si="1"/>
        <v>6407.8538749482504</v>
      </c>
      <c r="K16" s="73">
        <f t="shared" si="2"/>
        <v>25631.415499793002</v>
      </c>
      <c r="L16" s="82">
        <v>0.162224148732867</v>
      </c>
      <c r="M16" s="47">
        <v>45425</v>
      </c>
      <c r="N16" s="47">
        <f t="shared" si="3"/>
        <v>181700</v>
      </c>
      <c r="O16" s="47">
        <f t="shared" si="4"/>
        <v>7268</v>
      </c>
      <c r="P16" s="47">
        <f t="shared" si="5"/>
        <v>29072</v>
      </c>
      <c r="Q16" s="55">
        <v>0.16</v>
      </c>
      <c r="R16" s="86">
        <v>10</v>
      </c>
      <c r="S16" s="86">
        <v>10</v>
      </c>
      <c r="T16" s="86">
        <v>12</v>
      </c>
      <c r="U16" s="86">
        <v>4</v>
      </c>
      <c r="V16" s="86">
        <v>5</v>
      </c>
      <c r="W16" s="86">
        <v>12</v>
      </c>
      <c r="X16" s="86">
        <v>12</v>
      </c>
      <c r="Y16" s="115">
        <v>203623.3</v>
      </c>
      <c r="Z16" s="115">
        <v>33681.21</v>
      </c>
      <c r="AA16" s="6"/>
      <c r="AB16" s="6"/>
      <c r="AC16" s="115">
        <f t="shared" si="6"/>
        <v>203623.3</v>
      </c>
      <c r="AD16" s="115">
        <f t="shared" si="7"/>
        <v>33681.21</v>
      </c>
      <c r="AE16" s="180">
        <f t="shared" si="8"/>
        <v>1.28875506329114</v>
      </c>
      <c r="AF16" s="180">
        <f t="shared" si="9"/>
        <v>1.31405969367053</v>
      </c>
      <c r="AG16" s="183">
        <f t="shared" si="10"/>
        <v>1.1206565767748999</v>
      </c>
      <c r="AH16" s="183">
        <f t="shared" si="11"/>
        <v>1.1585446477710499</v>
      </c>
      <c r="AI16" s="156">
        <v>800</v>
      </c>
    </row>
    <row r="17" spans="1:35">
      <c r="A17" s="37">
        <v>15</v>
      </c>
      <c r="B17" s="37">
        <v>54</v>
      </c>
      <c r="C17" s="38" t="s">
        <v>55</v>
      </c>
      <c r="D17" s="38" t="s">
        <v>50</v>
      </c>
      <c r="E17" s="37" t="s">
        <v>37</v>
      </c>
      <c r="F17" s="74">
        <v>12</v>
      </c>
      <c r="G17" s="75">
        <v>150</v>
      </c>
      <c r="H17" s="73">
        <v>12474.725759999999</v>
      </c>
      <c r="I17" s="73">
        <f t="shared" si="0"/>
        <v>49898.903039999997</v>
      </c>
      <c r="J17" s="73">
        <f t="shared" si="1"/>
        <v>3488.1842268</v>
      </c>
      <c r="K17" s="73">
        <f t="shared" si="2"/>
        <v>13952.7369072</v>
      </c>
      <c r="L17" s="82">
        <v>0.279620113011607</v>
      </c>
      <c r="M17" s="47">
        <v>14345.934624</v>
      </c>
      <c r="N17" s="47">
        <f t="shared" si="3"/>
        <v>57383.738495999998</v>
      </c>
      <c r="O17" s="47">
        <f t="shared" si="4"/>
        <v>3696.2295003270001</v>
      </c>
      <c r="P17" s="47">
        <f t="shared" si="5"/>
        <v>14784.918001308</v>
      </c>
      <c r="Q17" s="55">
        <v>0.25764996127498002</v>
      </c>
      <c r="R17" s="86">
        <v>7</v>
      </c>
      <c r="S17" s="86">
        <v>10</v>
      </c>
      <c r="T17" s="86">
        <v>20</v>
      </c>
      <c r="U17" s="86">
        <v>4</v>
      </c>
      <c r="V17" s="86">
        <v>4</v>
      </c>
      <c r="W17" s="86">
        <v>10</v>
      </c>
      <c r="X17" s="86">
        <v>10</v>
      </c>
      <c r="Y17" s="115">
        <v>63446.69</v>
      </c>
      <c r="Z17" s="115">
        <v>13366.03</v>
      </c>
      <c r="AA17" s="6">
        <v>5425</v>
      </c>
      <c r="AB17" s="6">
        <v>682.5</v>
      </c>
      <c r="AC17" s="115">
        <f t="shared" si="6"/>
        <v>58021.69</v>
      </c>
      <c r="AD17" s="115">
        <f t="shared" si="7"/>
        <v>12683.53</v>
      </c>
      <c r="AE17" s="180">
        <f t="shared" si="8"/>
        <v>1.1627848803307099</v>
      </c>
      <c r="AF17" s="181">
        <f t="shared" si="9"/>
        <v>0.90903527274673501</v>
      </c>
      <c r="AG17" s="183">
        <f t="shared" si="10"/>
        <v>1.0111172872440899</v>
      </c>
      <c r="AH17" s="55">
        <f t="shared" si="11"/>
        <v>0.85786948557157505</v>
      </c>
      <c r="AI17" s="156"/>
    </row>
    <row r="18" spans="1:35">
      <c r="A18" s="37">
        <v>16</v>
      </c>
      <c r="B18" s="37">
        <v>571</v>
      </c>
      <c r="C18" s="38" t="s">
        <v>56</v>
      </c>
      <c r="D18" s="38" t="s">
        <v>52</v>
      </c>
      <c r="E18" s="37" t="s">
        <v>42</v>
      </c>
      <c r="F18" s="74">
        <v>2</v>
      </c>
      <c r="G18" s="75">
        <v>200</v>
      </c>
      <c r="H18" s="73">
        <v>18500</v>
      </c>
      <c r="I18" s="73">
        <f t="shared" si="0"/>
        <v>74000</v>
      </c>
      <c r="J18" s="73">
        <f t="shared" si="1"/>
        <v>4555.0438342488496</v>
      </c>
      <c r="K18" s="73">
        <f t="shared" si="2"/>
        <v>18220.175336995399</v>
      </c>
      <c r="L18" s="82">
        <v>0.24621858563507301</v>
      </c>
      <c r="M18" s="47">
        <v>21275</v>
      </c>
      <c r="N18" s="47">
        <f t="shared" si="3"/>
        <v>85100</v>
      </c>
      <c r="O18" s="47">
        <f t="shared" si="4"/>
        <v>4826.7196629343898</v>
      </c>
      <c r="P18" s="47">
        <f t="shared" si="5"/>
        <v>19306.878651737599</v>
      </c>
      <c r="Q18" s="55">
        <v>0.226872839620888</v>
      </c>
      <c r="R18" s="86">
        <v>10</v>
      </c>
      <c r="S18" s="86">
        <v>12</v>
      </c>
      <c r="T18" s="86">
        <v>16</v>
      </c>
      <c r="U18" s="86">
        <v>4</v>
      </c>
      <c r="V18" s="86">
        <v>4</v>
      </c>
      <c r="W18" s="86">
        <v>12</v>
      </c>
      <c r="X18" s="86">
        <v>12</v>
      </c>
      <c r="Y18" s="115">
        <v>91656.83</v>
      </c>
      <c r="Z18" s="115">
        <v>20487.189999999999</v>
      </c>
      <c r="AA18" s="6"/>
      <c r="AB18" s="6"/>
      <c r="AC18" s="115">
        <f t="shared" si="6"/>
        <v>91656.83</v>
      </c>
      <c r="AD18" s="115">
        <f t="shared" si="7"/>
        <v>20487.189999999999</v>
      </c>
      <c r="AE18" s="180">
        <f t="shared" si="8"/>
        <v>1.23860581081081</v>
      </c>
      <c r="AF18" s="180">
        <f t="shared" si="9"/>
        <v>1.1244233176176699</v>
      </c>
      <c r="AG18" s="183">
        <f t="shared" si="10"/>
        <v>1.0770485311398399</v>
      </c>
      <c r="AH18" s="183">
        <f t="shared" si="11"/>
        <v>1.06113423974704</v>
      </c>
      <c r="AI18" s="156">
        <v>800</v>
      </c>
    </row>
    <row r="19" spans="1:35">
      <c r="A19" s="37">
        <v>17</v>
      </c>
      <c r="B19" s="37">
        <v>341</v>
      </c>
      <c r="C19" s="38" t="s">
        <v>57</v>
      </c>
      <c r="D19" s="38" t="s">
        <v>39</v>
      </c>
      <c r="E19" s="37" t="s">
        <v>42</v>
      </c>
      <c r="F19" s="74">
        <v>2</v>
      </c>
      <c r="G19" s="75">
        <v>300</v>
      </c>
      <c r="H19" s="73">
        <v>25000</v>
      </c>
      <c r="I19" s="73">
        <f t="shared" si="0"/>
        <v>100000</v>
      </c>
      <c r="J19" s="73">
        <f t="shared" si="1"/>
        <v>6376.8296477311296</v>
      </c>
      <c r="K19" s="73">
        <f t="shared" si="2"/>
        <v>25507.3185909245</v>
      </c>
      <c r="L19" s="82">
        <v>0.25507318590924499</v>
      </c>
      <c r="M19" s="47">
        <v>28750</v>
      </c>
      <c r="N19" s="47">
        <f t="shared" si="3"/>
        <v>115000</v>
      </c>
      <c r="O19" s="47">
        <f t="shared" si="4"/>
        <v>6757.1619874350899</v>
      </c>
      <c r="P19" s="47">
        <f t="shared" si="5"/>
        <v>27028.647949740302</v>
      </c>
      <c r="Q19" s="55">
        <v>0.23503172130208999</v>
      </c>
      <c r="R19" s="86">
        <v>10</v>
      </c>
      <c r="S19" s="86">
        <v>12</v>
      </c>
      <c r="T19" s="86">
        <v>20</v>
      </c>
      <c r="U19" s="86">
        <v>4</v>
      </c>
      <c r="V19" s="86">
        <v>5</v>
      </c>
      <c r="W19" s="86">
        <v>12</v>
      </c>
      <c r="X19" s="86">
        <v>12</v>
      </c>
      <c r="Y19" s="115">
        <v>122826.43</v>
      </c>
      <c r="Z19" s="115">
        <v>26129.13</v>
      </c>
      <c r="AA19" s="182">
        <v>8386</v>
      </c>
      <c r="AB19" s="182">
        <v>738.05</v>
      </c>
      <c r="AC19" s="115">
        <f t="shared" si="6"/>
        <v>114440.43</v>
      </c>
      <c r="AD19" s="115">
        <f t="shared" si="7"/>
        <v>25391.08</v>
      </c>
      <c r="AE19" s="180">
        <f t="shared" si="8"/>
        <v>1.1444042999999999</v>
      </c>
      <c r="AF19" s="181">
        <f t="shared" si="9"/>
        <v>0.99544293178014198</v>
      </c>
      <c r="AG19" s="55">
        <f t="shared" si="10"/>
        <v>0.99513417391304304</v>
      </c>
      <c r="AH19" s="55">
        <f t="shared" si="11"/>
        <v>0.93941361947569901</v>
      </c>
      <c r="AI19" s="156"/>
    </row>
    <row r="20" spans="1:35">
      <c r="A20" s="37">
        <v>18</v>
      </c>
      <c r="B20" s="37">
        <v>578</v>
      </c>
      <c r="C20" s="38" t="s">
        <v>58</v>
      </c>
      <c r="D20" s="38" t="s">
        <v>33</v>
      </c>
      <c r="E20" s="37" t="s">
        <v>42</v>
      </c>
      <c r="F20" s="74">
        <v>6</v>
      </c>
      <c r="G20" s="75">
        <v>200</v>
      </c>
      <c r="H20" s="73">
        <v>15120.36801</v>
      </c>
      <c r="I20" s="73">
        <f t="shared" si="0"/>
        <v>60481.472040000001</v>
      </c>
      <c r="J20" s="73">
        <f t="shared" si="1"/>
        <v>4446.2194056000098</v>
      </c>
      <c r="K20" s="73">
        <f t="shared" si="2"/>
        <v>17784.877622399999</v>
      </c>
      <c r="L20" s="82">
        <v>0.294054972911999</v>
      </c>
      <c r="M20" s="47">
        <v>17388.423211500001</v>
      </c>
      <c r="N20" s="47">
        <f t="shared" si="3"/>
        <v>69553.692846000005</v>
      </c>
      <c r="O20" s="47">
        <f t="shared" si="4"/>
        <v>4711.4046344340004</v>
      </c>
      <c r="P20" s="47">
        <f t="shared" si="5"/>
        <v>18845.618537736002</v>
      </c>
      <c r="Q20" s="55">
        <v>0.27095065361177001</v>
      </c>
      <c r="R20" s="86">
        <v>10</v>
      </c>
      <c r="S20" s="86">
        <v>12</v>
      </c>
      <c r="T20" s="86">
        <v>16</v>
      </c>
      <c r="U20" s="86">
        <v>4</v>
      </c>
      <c r="V20" s="86">
        <v>4</v>
      </c>
      <c r="W20" s="86">
        <v>12</v>
      </c>
      <c r="X20" s="86">
        <v>12</v>
      </c>
      <c r="Y20" s="115">
        <v>74018.48</v>
      </c>
      <c r="Z20" s="115">
        <v>18150.14</v>
      </c>
      <c r="AA20" s="6">
        <v>5180</v>
      </c>
      <c r="AB20" s="6">
        <v>437.49999998380002</v>
      </c>
      <c r="AC20" s="115">
        <f t="shared" si="6"/>
        <v>68838.48</v>
      </c>
      <c r="AD20" s="115">
        <f t="shared" si="7"/>
        <v>17712.640000016199</v>
      </c>
      <c r="AE20" s="180">
        <f t="shared" si="8"/>
        <v>1.1381746785936899</v>
      </c>
      <c r="AF20" s="181">
        <f t="shared" si="9"/>
        <v>0.99593825586447404</v>
      </c>
      <c r="AG20" s="55">
        <f t="shared" si="10"/>
        <v>0.98971711182059596</v>
      </c>
      <c r="AH20" s="55">
        <f t="shared" si="11"/>
        <v>0.93988106384244496</v>
      </c>
      <c r="AI20" s="156"/>
    </row>
    <row r="21" spans="1:35">
      <c r="A21" s="37">
        <v>19</v>
      </c>
      <c r="B21" s="37">
        <v>106568</v>
      </c>
      <c r="C21" s="38" t="s">
        <v>59</v>
      </c>
      <c r="D21" s="38" t="s">
        <v>52</v>
      </c>
      <c r="E21" s="37" t="s">
        <v>34</v>
      </c>
      <c r="F21" s="71">
        <v>38</v>
      </c>
      <c r="G21" s="72">
        <v>100</v>
      </c>
      <c r="H21" s="73">
        <v>6035.8123349999996</v>
      </c>
      <c r="I21" s="73">
        <f t="shared" si="0"/>
        <v>24143.249339999998</v>
      </c>
      <c r="J21" s="73">
        <f t="shared" si="1"/>
        <v>1837.3771079999999</v>
      </c>
      <c r="K21" s="73">
        <f t="shared" si="2"/>
        <v>7349.5084320000096</v>
      </c>
      <c r="L21" s="82">
        <v>0.304412563880683</v>
      </c>
      <c r="M21" s="47">
        <v>6941.1841852500002</v>
      </c>
      <c r="N21" s="47">
        <f t="shared" si="3"/>
        <v>27764.736741000001</v>
      </c>
      <c r="O21" s="47">
        <f t="shared" si="4"/>
        <v>1946.9635283699999</v>
      </c>
      <c r="P21" s="47">
        <f t="shared" si="5"/>
        <v>7787.8541134799898</v>
      </c>
      <c r="Q21" s="55">
        <v>0.28049443386148598</v>
      </c>
      <c r="R21" s="86">
        <v>4</v>
      </c>
      <c r="S21" s="86">
        <v>4</v>
      </c>
      <c r="T21" s="86">
        <v>8</v>
      </c>
      <c r="U21" s="86">
        <v>2</v>
      </c>
      <c r="V21" s="86">
        <v>2</v>
      </c>
      <c r="W21" s="86">
        <v>6</v>
      </c>
      <c r="X21" s="86">
        <v>8</v>
      </c>
      <c r="Y21" s="115">
        <v>29313.09</v>
      </c>
      <c r="Z21" s="115">
        <v>8310.7199999999993</v>
      </c>
      <c r="AA21" s="6"/>
      <c r="AB21" s="6"/>
      <c r="AC21" s="115">
        <f t="shared" si="6"/>
        <v>29313.09</v>
      </c>
      <c r="AD21" s="115">
        <f t="shared" si="7"/>
        <v>8310.7199999999993</v>
      </c>
      <c r="AE21" s="180">
        <f t="shared" si="8"/>
        <v>1.2141319334110801</v>
      </c>
      <c r="AF21" s="180">
        <f t="shared" si="9"/>
        <v>1.1307858310380099</v>
      </c>
      <c r="AG21" s="183">
        <f t="shared" si="10"/>
        <v>1.05576689861833</v>
      </c>
      <c r="AH21" s="183">
        <f t="shared" si="11"/>
        <v>1.06713863394218</v>
      </c>
      <c r="AI21" s="156">
        <v>500</v>
      </c>
    </row>
    <row r="22" spans="1:35">
      <c r="A22" s="37">
        <v>20</v>
      </c>
      <c r="B22" s="37">
        <v>337</v>
      </c>
      <c r="C22" s="38" t="s">
        <v>60</v>
      </c>
      <c r="D22" s="38" t="s">
        <v>33</v>
      </c>
      <c r="E22" s="37" t="s">
        <v>42</v>
      </c>
      <c r="F22" s="74">
        <v>4</v>
      </c>
      <c r="G22" s="75">
        <v>300</v>
      </c>
      <c r="H22" s="73">
        <v>35000</v>
      </c>
      <c r="I22" s="73">
        <f t="shared" si="0"/>
        <v>140000</v>
      </c>
      <c r="J22" s="73">
        <f t="shared" si="1"/>
        <v>7483.82693624489</v>
      </c>
      <c r="K22" s="73">
        <f t="shared" si="2"/>
        <v>29935.3077449796</v>
      </c>
      <c r="L22" s="82">
        <v>0.213823626749854</v>
      </c>
      <c r="M22" s="47">
        <v>38525</v>
      </c>
      <c r="N22" s="47">
        <f t="shared" si="3"/>
        <v>154100</v>
      </c>
      <c r="O22" s="47">
        <f t="shared" si="4"/>
        <v>7705</v>
      </c>
      <c r="P22" s="47">
        <f t="shared" si="5"/>
        <v>30820</v>
      </c>
      <c r="Q22" s="55">
        <v>0.2</v>
      </c>
      <c r="R22" s="86">
        <v>10</v>
      </c>
      <c r="S22" s="86">
        <v>10</v>
      </c>
      <c r="T22" s="86">
        <v>12</v>
      </c>
      <c r="U22" s="86">
        <v>4</v>
      </c>
      <c r="V22" s="86">
        <v>5</v>
      </c>
      <c r="W22" s="86">
        <v>12</v>
      </c>
      <c r="X22" s="86">
        <v>12</v>
      </c>
      <c r="Y22" s="115">
        <v>168016.05</v>
      </c>
      <c r="Z22" s="115">
        <v>31479.55</v>
      </c>
      <c r="AA22" s="6">
        <v>6648</v>
      </c>
      <c r="AB22" s="6">
        <v>574.5</v>
      </c>
      <c r="AC22" s="115">
        <f t="shared" si="6"/>
        <v>161368.04999999999</v>
      </c>
      <c r="AD22" s="115">
        <f t="shared" si="7"/>
        <v>30905.05</v>
      </c>
      <c r="AE22" s="180">
        <f t="shared" si="8"/>
        <v>1.15262892857143</v>
      </c>
      <c r="AF22" s="180">
        <f t="shared" si="9"/>
        <v>1.0323945978201301</v>
      </c>
      <c r="AG22" s="183">
        <f t="shared" si="10"/>
        <v>1.04716450356911</v>
      </c>
      <c r="AH22" s="183">
        <f t="shared" si="11"/>
        <v>1.00275957170668</v>
      </c>
      <c r="AI22" s="156">
        <v>800</v>
      </c>
    </row>
    <row r="23" spans="1:35">
      <c r="A23" s="37">
        <v>21</v>
      </c>
      <c r="B23" s="37">
        <v>713</v>
      </c>
      <c r="C23" s="38" t="s">
        <v>61</v>
      </c>
      <c r="D23" s="38" t="s">
        <v>50</v>
      </c>
      <c r="E23" s="37" t="s">
        <v>34</v>
      </c>
      <c r="F23" s="71">
        <v>36</v>
      </c>
      <c r="G23" s="72">
        <v>100</v>
      </c>
      <c r="H23" s="73">
        <v>6355.7950049999999</v>
      </c>
      <c r="I23" s="73">
        <f t="shared" si="0"/>
        <v>25423.18002</v>
      </c>
      <c r="J23" s="73">
        <f t="shared" si="1"/>
        <v>1862.9501688</v>
      </c>
      <c r="K23" s="73">
        <f t="shared" si="2"/>
        <v>7451.8006752000001</v>
      </c>
      <c r="L23" s="82">
        <v>0.29311048693899799</v>
      </c>
      <c r="M23" s="47">
        <v>7309.1642557499999</v>
      </c>
      <c r="N23" s="47">
        <f t="shared" si="3"/>
        <v>29236.657023</v>
      </c>
      <c r="O23" s="47">
        <f t="shared" si="4"/>
        <v>1974.0618395819999</v>
      </c>
      <c r="P23" s="47">
        <f t="shared" si="5"/>
        <v>7896.2473583280098</v>
      </c>
      <c r="Q23" s="55">
        <v>0.27008037725093398</v>
      </c>
      <c r="R23" s="86">
        <v>4</v>
      </c>
      <c r="S23" s="86">
        <v>6</v>
      </c>
      <c r="T23" s="86">
        <v>8</v>
      </c>
      <c r="U23" s="86">
        <v>2</v>
      </c>
      <c r="V23" s="86">
        <v>2</v>
      </c>
      <c r="W23" s="86">
        <v>6</v>
      </c>
      <c r="X23" s="86">
        <v>8</v>
      </c>
      <c r="Y23" s="115">
        <v>30314.22</v>
      </c>
      <c r="Z23" s="115">
        <v>7237.81</v>
      </c>
      <c r="AA23" s="6"/>
      <c r="AB23" s="6"/>
      <c r="AC23" s="115">
        <f t="shared" si="6"/>
        <v>30314.22</v>
      </c>
      <c r="AD23" s="115">
        <f t="shared" si="7"/>
        <v>7237.81</v>
      </c>
      <c r="AE23" s="180">
        <f t="shared" si="8"/>
        <v>1.19238505868079</v>
      </c>
      <c r="AF23" s="181">
        <f t="shared" si="9"/>
        <v>0.97128336028737605</v>
      </c>
      <c r="AG23" s="183">
        <f t="shared" si="10"/>
        <v>1.0368565727659</v>
      </c>
      <c r="AH23" s="55">
        <f t="shared" si="11"/>
        <v>0.91661388904774299</v>
      </c>
      <c r="AI23" s="156"/>
    </row>
    <row r="24" spans="1:35">
      <c r="A24" s="37">
        <v>22</v>
      </c>
      <c r="B24" s="37">
        <v>738</v>
      </c>
      <c r="C24" s="38" t="s">
        <v>62</v>
      </c>
      <c r="D24" s="38" t="s">
        <v>50</v>
      </c>
      <c r="E24" s="37" t="s">
        <v>34</v>
      </c>
      <c r="F24" s="74">
        <v>32</v>
      </c>
      <c r="G24" s="75">
        <v>100</v>
      </c>
      <c r="H24" s="73">
        <v>7226.0965349999997</v>
      </c>
      <c r="I24" s="73">
        <f t="shared" si="0"/>
        <v>28904.386139999999</v>
      </c>
      <c r="J24" s="73">
        <f t="shared" si="1"/>
        <v>1985.7097512</v>
      </c>
      <c r="K24" s="73">
        <f t="shared" si="2"/>
        <v>7942.8390048000001</v>
      </c>
      <c r="L24" s="82">
        <v>0.27479701407005902</v>
      </c>
      <c r="M24" s="47">
        <v>8310.0110152500001</v>
      </c>
      <c r="N24" s="47">
        <f t="shared" si="3"/>
        <v>33240.044061000001</v>
      </c>
      <c r="O24" s="47">
        <f t="shared" si="4"/>
        <v>2104.1431542179998</v>
      </c>
      <c r="P24" s="47">
        <f t="shared" si="5"/>
        <v>8416.5726168720103</v>
      </c>
      <c r="Q24" s="55">
        <v>0.25320582010741199</v>
      </c>
      <c r="R24" s="86">
        <v>4</v>
      </c>
      <c r="S24" s="86">
        <v>6</v>
      </c>
      <c r="T24" s="86">
        <v>8</v>
      </c>
      <c r="U24" s="86">
        <v>2</v>
      </c>
      <c r="V24" s="86">
        <v>3</v>
      </c>
      <c r="W24" s="86">
        <v>8</v>
      </c>
      <c r="X24" s="86">
        <v>8</v>
      </c>
      <c r="Y24" s="115">
        <v>34435.64</v>
      </c>
      <c r="Z24" s="115">
        <v>7999.69</v>
      </c>
      <c r="AA24" s="6"/>
      <c r="AB24" s="6"/>
      <c r="AC24" s="115">
        <f t="shared" si="6"/>
        <v>34435.64</v>
      </c>
      <c r="AD24" s="115">
        <f t="shared" si="7"/>
        <v>7999.69</v>
      </c>
      <c r="AE24" s="180">
        <f t="shared" si="8"/>
        <v>1.19136382392655</v>
      </c>
      <c r="AF24" s="180">
        <f t="shared" si="9"/>
        <v>1.0071575157403601</v>
      </c>
      <c r="AG24" s="183">
        <f t="shared" si="10"/>
        <v>1.03596854254483</v>
      </c>
      <c r="AH24" s="55">
        <f t="shared" si="11"/>
        <v>0.95046883858206999</v>
      </c>
      <c r="AI24" s="156">
        <v>300</v>
      </c>
    </row>
    <row r="25" spans="1:35">
      <c r="A25" s="37">
        <v>23</v>
      </c>
      <c r="B25" s="37">
        <v>377</v>
      </c>
      <c r="C25" s="38" t="s">
        <v>63</v>
      </c>
      <c r="D25" s="38" t="s">
        <v>52</v>
      </c>
      <c r="E25" s="37" t="s">
        <v>37</v>
      </c>
      <c r="F25" s="71">
        <v>9</v>
      </c>
      <c r="G25" s="72">
        <v>200</v>
      </c>
      <c r="H25" s="73">
        <v>13136.31918</v>
      </c>
      <c r="I25" s="73">
        <f t="shared" si="0"/>
        <v>52545.276720000002</v>
      </c>
      <c r="J25" s="73">
        <f t="shared" si="1"/>
        <v>3834.0975455999901</v>
      </c>
      <c r="K25" s="73">
        <f t="shared" si="2"/>
        <v>15336.3901824</v>
      </c>
      <c r="L25" s="82">
        <v>0.29187000506484301</v>
      </c>
      <c r="M25" s="47">
        <v>15106.767056999999</v>
      </c>
      <c r="N25" s="47">
        <f t="shared" si="3"/>
        <v>60427.068227999996</v>
      </c>
      <c r="O25" s="47">
        <f t="shared" si="4"/>
        <v>4062.7740777840099</v>
      </c>
      <c r="P25" s="47">
        <f t="shared" si="5"/>
        <v>16251.096311136</v>
      </c>
      <c r="Q25" s="55">
        <v>0.26893736180974898</v>
      </c>
      <c r="R25" s="86">
        <v>7</v>
      </c>
      <c r="S25" s="86">
        <v>10</v>
      </c>
      <c r="T25" s="86">
        <v>10</v>
      </c>
      <c r="U25" s="86">
        <v>4</v>
      </c>
      <c r="V25" s="86">
        <v>4</v>
      </c>
      <c r="W25" s="86">
        <v>12</v>
      </c>
      <c r="X25" s="86">
        <v>12</v>
      </c>
      <c r="Y25" s="115">
        <v>62126.93</v>
      </c>
      <c r="Z25" s="115">
        <v>14183.67</v>
      </c>
      <c r="AA25" s="6">
        <v>6057.63</v>
      </c>
      <c r="AB25" s="6">
        <v>976.37999998680004</v>
      </c>
      <c r="AC25" s="115">
        <f t="shared" si="6"/>
        <v>56069.3</v>
      </c>
      <c r="AD25" s="115">
        <f t="shared" si="7"/>
        <v>13207.290000013199</v>
      </c>
      <c r="AE25" s="180">
        <f t="shared" si="8"/>
        <v>1.0670664139572199</v>
      </c>
      <c r="AF25" s="181">
        <f t="shared" si="9"/>
        <v>0.86117331672806996</v>
      </c>
      <c r="AG25" s="55">
        <f t="shared" si="10"/>
        <v>0.92788383822366605</v>
      </c>
      <c r="AH25" s="55">
        <f t="shared" si="11"/>
        <v>0.81270147854350805</v>
      </c>
      <c r="AI25" s="156"/>
    </row>
    <row r="26" spans="1:35">
      <c r="A26" s="37">
        <v>24</v>
      </c>
      <c r="B26" s="37">
        <v>511</v>
      </c>
      <c r="C26" s="38" t="s">
        <v>64</v>
      </c>
      <c r="D26" s="38" t="s">
        <v>33</v>
      </c>
      <c r="E26" s="37" t="s">
        <v>37</v>
      </c>
      <c r="F26" s="74">
        <v>14</v>
      </c>
      <c r="G26" s="75">
        <v>150</v>
      </c>
      <c r="H26" s="73">
        <v>12526.70184</v>
      </c>
      <c r="I26" s="73">
        <f t="shared" si="0"/>
        <v>50106.807359999999</v>
      </c>
      <c r="J26" s="73">
        <f t="shared" si="1"/>
        <v>3309.4030031999901</v>
      </c>
      <c r="K26" s="73">
        <f t="shared" si="2"/>
        <v>13237.6120128</v>
      </c>
      <c r="L26" s="82">
        <v>0.264187896021639</v>
      </c>
      <c r="M26" s="47">
        <v>14405.707116</v>
      </c>
      <c r="N26" s="47">
        <f t="shared" si="3"/>
        <v>57622.828463999998</v>
      </c>
      <c r="O26" s="47">
        <f t="shared" si="4"/>
        <v>3506.7852537479998</v>
      </c>
      <c r="P26" s="47">
        <f t="shared" si="5"/>
        <v>14027.141014991999</v>
      </c>
      <c r="Q26" s="55">
        <v>0.24343027561993899</v>
      </c>
      <c r="R26" s="86">
        <v>5</v>
      </c>
      <c r="S26" s="86">
        <v>10</v>
      </c>
      <c r="T26" s="86">
        <v>16</v>
      </c>
      <c r="U26" s="86">
        <v>4</v>
      </c>
      <c r="V26" s="86">
        <v>4</v>
      </c>
      <c r="W26" s="86">
        <v>10</v>
      </c>
      <c r="X26" s="86">
        <v>10</v>
      </c>
      <c r="Y26" s="115">
        <v>58963.15</v>
      </c>
      <c r="Z26" s="115">
        <v>14049.7</v>
      </c>
      <c r="AA26" s="6"/>
      <c r="AB26" s="6"/>
      <c r="AC26" s="115">
        <f t="shared" si="6"/>
        <v>58963.15</v>
      </c>
      <c r="AD26" s="115">
        <f t="shared" si="7"/>
        <v>14049.7</v>
      </c>
      <c r="AE26" s="180">
        <f t="shared" si="8"/>
        <v>1.17674929029843</v>
      </c>
      <c r="AF26" s="180">
        <f t="shared" si="9"/>
        <v>1.0613470153389299</v>
      </c>
      <c r="AG26" s="183">
        <f t="shared" si="10"/>
        <v>1.02326025243341</v>
      </c>
      <c r="AH26" s="183">
        <f t="shared" si="11"/>
        <v>1.0016082382706399</v>
      </c>
      <c r="AI26" s="156">
        <v>600</v>
      </c>
    </row>
    <row r="27" spans="1:35">
      <c r="A27" s="37">
        <v>25</v>
      </c>
      <c r="B27" s="37">
        <v>106066</v>
      </c>
      <c r="C27" s="38" t="s">
        <v>65</v>
      </c>
      <c r="D27" s="38" t="s">
        <v>66</v>
      </c>
      <c r="E27" s="37" t="s">
        <v>37</v>
      </c>
      <c r="F27" s="74">
        <v>16</v>
      </c>
      <c r="G27" s="75">
        <v>150</v>
      </c>
      <c r="H27" s="73">
        <v>11052.09765</v>
      </c>
      <c r="I27" s="73">
        <f t="shared" si="0"/>
        <v>44208.390599999999</v>
      </c>
      <c r="J27" s="73">
        <f t="shared" si="1"/>
        <v>3555.4978998000001</v>
      </c>
      <c r="K27" s="73">
        <f t="shared" si="2"/>
        <v>14221.991599200001</v>
      </c>
      <c r="L27" s="82">
        <v>0.32170344602411299</v>
      </c>
      <c r="M27" s="47">
        <v>12709.912297499999</v>
      </c>
      <c r="N27" s="47">
        <f t="shared" si="3"/>
        <v>50839.649189999996</v>
      </c>
      <c r="O27" s="47">
        <f t="shared" si="4"/>
        <v>3767.5579531095</v>
      </c>
      <c r="P27" s="47">
        <f t="shared" si="5"/>
        <v>15070.231812438</v>
      </c>
      <c r="Q27" s="55">
        <v>0.29642674669364699</v>
      </c>
      <c r="R27" s="86">
        <v>7</v>
      </c>
      <c r="S27" s="86">
        <v>6</v>
      </c>
      <c r="T27" s="86">
        <v>8</v>
      </c>
      <c r="U27" s="86">
        <v>2</v>
      </c>
      <c r="V27" s="86">
        <v>4</v>
      </c>
      <c r="W27" s="86">
        <v>10</v>
      </c>
      <c r="X27" s="86">
        <v>10</v>
      </c>
      <c r="Y27" s="115">
        <v>51940.4</v>
      </c>
      <c r="Z27" s="115">
        <v>15992.19</v>
      </c>
      <c r="AA27" s="6">
        <v>10950</v>
      </c>
      <c r="AB27" s="6">
        <v>2819.9999999992001</v>
      </c>
      <c r="AC27" s="115">
        <f t="shared" si="6"/>
        <v>40990.400000000001</v>
      </c>
      <c r="AD27" s="115">
        <f t="shared" si="7"/>
        <v>13172.190000000801</v>
      </c>
      <c r="AE27" s="181">
        <f t="shared" si="8"/>
        <v>0.92720860098444802</v>
      </c>
      <c r="AF27" s="181">
        <f t="shared" si="9"/>
        <v>0.92618462808976398</v>
      </c>
      <c r="AG27" s="55">
        <f t="shared" si="10"/>
        <v>0.80626834868212804</v>
      </c>
      <c r="AH27" s="55">
        <f t="shared" si="11"/>
        <v>0.874053575548142</v>
      </c>
      <c r="AI27" s="156"/>
    </row>
    <row r="28" spans="1:35">
      <c r="A28" s="37">
        <v>26</v>
      </c>
      <c r="B28" s="37">
        <v>707</v>
      </c>
      <c r="C28" s="38" t="s">
        <v>67</v>
      </c>
      <c r="D28" s="38" t="s">
        <v>52</v>
      </c>
      <c r="E28" s="37" t="s">
        <v>42</v>
      </c>
      <c r="F28" s="71">
        <v>1</v>
      </c>
      <c r="G28" s="72">
        <v>200</v>
      </c>
      <c r="H28" s="73">
        <v>17000</v>
      </c>
      <c r="I28" s="73">
        <f t="shared" si="0"/>
        <v>68000</v>
      </c>
      <c r="J28" s="73">
        <f t="shared" si="1"/>
        <v>5099.6969643726397</v>
      </c>
      <c r="K28" s="73">
        <f t="shared" si="2"/>
        <v>20398.787857490501</v>
      </c>
      <c r="L28" s="82">
        <v>0.29998217437486102</v>
      </c>
      <c r="M28" s="47">
        <v>19550</v>
      </c>
      <c r="N28" s="47">
        <f t="shared" si="3"/>
        <v>78200</v>
      </c>
      <c r="O28" s="47">
        <f t="shared" si="4"/>
        <v>5403.8574618905805</v>
      </c>
      <c r="P28" s="47">
        <f t="shared" si="5"/>
        <v>21615.4298475623</v>
      </c>
      <c r="Q28" s="55">
        <v>0.276412146388265</v>
      </c>
      <c r="R28" s="86">
        <v>7</v>
      </c>
      <c r="S28" s="86">
        <v>12</v>
      </c>
      <c r="T28" s="86">
        <v>16</v>
      </c>
      <c r="U28" s="86">
        <v>4</v>
      </c>
      <c r="V28" s="86">
        <v>4</v>
      </c>
      <c r="W28" s="86">
        <v>12</v>
      </c>
      <c r="X28" s="86">
        <v>12</v>
      </c>
      <c r="Y28" s="115">
        <v>79801.69</v>
      </c>
      <c r="Z28" s="115">
        <v>20706.52</v>
      </c>
      <c r="AA28" s="6"/>
      <c r="AB28" s="6"/>
      <c r="AC28" s="115">
        <f t="shared" si="6"/>
        <v>79801.69</v>
      </c>
      <c r="AD28" s="115">
        <f t="shared" si="7"/>
        <v>20706.52</v>
      </c>
      <c r="AE28" s="180">
        <f t="shared" si="8"/>
        <v>1.1735542647058801</v>
      </c>
      <c r="AF28" s="180">
        <f t="shared" si="9"/>
        <v>1.0150858053262399</v>
      </c>
      <c r="AG28" s="183">
        <f t="shared" si="10"/>
        <v>1.02048196930946</v>
      </c>
      <c r="AH28" s="55">
        <f t="shared" si="11"/>
        <v>0.95795087796207701</v>
      </c>
      <c r="AI28" s="156">
        <v>500</v>
      </c>
    </row>
    <row r="29" spans="1:35">
      <c r="A29" s="37">
        <v>27</v>
      </c>
      <c r="B29" s="37">
        <v>104428</v>
      </c>
      <c r="C29" s="38" t="s">
        <v>68</v>
      </c>
      <c r="D29" s="38" t="s">
        <v>50</v>
      </c>
      <c r="E29" s="37" t="s">
        <v>34</v>
      </c>
      <c r="F29" s="71">
        <v>17</v>
      </c>
      <c r="G29" s="72">
        <v>150</v>
      </c>
      <c r="H29" s="73">
        <v>8685.4009050000004</v>
      </c>
      <c r="I29" s="73">
        <f t="shared" si="0"/>
        <v>34741.603620000002</v>
      </c>
      <c r="J29" s="73">
        <f t="shared" si="1"/>
        <v>2346.0773742000001</v>
      </c>
      <c r="K29" s="73">
        <f t="shared" si="2"/>
        <v>9384.3094967999896</v>
      </c>
      <c r="L29" s="82">
        <v>0.27011733826234902</v>
      </c>
      <c r="M29" s="47">
        <v>9988.2110407500004</v>
      </c>
      <c r="N29" s="47">
        <f t="shared" si="3"/>
        <v>39952.844163000002</v>
      </c>
      <c r="O29" s="47">
        <f t="shared" si="4"/>
        <v>2486.0041318755002</v>
      </c>
      <c r="P29" s="47">
        <f t="shared" si="5"/>
        <v>9944.0165275020099</v>
      </c>
      <c r="Q29" s="55">
        <v>0.24889383311316499</v>
      </c>
      <c r="R29" s="86">
        <v>7</v>
      </c>
      <c r="S29" s="86">
        <v>8</v>
      </c>
      <c r="T29" s="86">
        <v>14</v>
      </c>
      <c r="U29" s="86">
        <v>4</v>
      </c>
      <c r="V29" s="86">
        <v>3</v>
      </c>
      <c r="W29" s="86">
        <v>10</v>
      </c>
      <c r="X29" s="86">
        <v>10</v>
      </c>
      <c r="Y29" s="115">
        <v>40313.4</v>
      </c>
      <c r="Z29" s="115">
        <v>10867.04</v>
      </c>
      <c r="AA29" s="6"/>
      <c r="AB29" s="6"/>
      <c r="AC29" s="115">
        <f t="shared" si="6"/>
        <v>40313.4</v>
      </c>
      <c r="AD29" s="115">
        <f t="shared" si="7"/>
        <v>10867.04</v>
      </c>
      <c r="AE29" s="180">
        <f t="shared" si="8"/>
        <v>1.1603782151493001</v>
      </c>
      <c r="AF29" s="180">
        <f t="shared" si="9"/>
        <v>1.15800102327248</v>
      </c>
      <c r="AG29" s="183">
        <f t="shared" si="10"/>
        <v>1.00902453491243</v>
      </c>
      <c r="AH29" s="183">
        <f t="shared" si="11"/>
        <v>1.09282199702155</v>
      </c>
      <c r="AI29" s="156">
        <v>500</v>
      </c>
    </row>
    <row r="30" spans="1:35">
      <c r="A30" s="37">
        <v>28</v>
      </c>
      <c r="B30" s="37">
        <v>712</v>
      </c>
      <c r="C30" s="38" t="s">
        <v>69</v>
      </c>
      <c r="D30" s="38" t="s">
        <v>52</v>
      </c>
      <c r="E30" s="37" t="s">
        <v>42</v>
      </c>
      <c r="F30" s="71">
        <v>1</v>
      </c>
      <c r="G30" s="72">
        <v>200</v>
      </c>
      <c r="H30" s="73">
        <v>17000</v>
      </c>
      <c r="I30" s="73">
        <f t="shared" si="0"/>
        <v>68000</v>
      </c>
      <c r="J30" s="73">
        <f t="shared" si="1"/>
        <v>5099.4154181540498</v>
      </c>
      <c r="K30" s="73">
        <f t="shared" si="2"/>
        <v>20397.661672616199</v>
      </c>
      <c r="L30" s="82">
        <v>0.29996561283259099</v>
      </c>
      <c r="M30" s="47">
        <v>19550</v>
      </c>
      <c r="N30" s="47">
        <f t="shared" si="3"/>
        <v>78200</v>
      </c>
      <c r="O30" s="47">
        <f t="shared" si="4"/>
        <v>5403.5591234510903</v>
      </c>
      <c r="P30" s="47">
        <f t="shared" si="5"/>
        <v>21614.236493804299</v>
      </c>
      <c r="Q30" s="55">
        <v>0.27639688611002999</v>
      </c>
      <c r="R30" s="86">
        <v>5</v>
      </c>
      <c r="S30" s="86">
        <v>12</v>
      </c>
      <c r="T30" s="86">
        <v>12</v>
      </c>
      <c r="U30" s="86">
        <v>4</v>
      </c>
      <c r="V30" s="86">
        <v>5</v>
      </c>
      <c r="W30" s="86">
        <v>12</v>
      </c>
      <c r="X30" s="86">
        <v>12</v>
      </c>
      <c r="Y30" s="115">
        <v>78770.740000000005</v>
      </c>
      <c r="Z30" s="115">
        <v>22928.98</v>
      </c>
      <c r="AA30" s="6">
        <v>1225</v>
      </c>
      <c r="AB30" s="6">
        <v>276.5</v>
      </c>
      <c r="AC30" s="115">
        <f t="shared" si="6"/>
        <v>77545.740000000005</v>
      </c>
      <c r="AD30" s="115">
        <f t="shared" si="7"/>
        <v>22652.48</v>
      </c>
      <c r="AE30" s="180">
        <f t="shared" si="8"/>
        <v>1.1403785294117601</v>
      </c>
      <c r="AF30" s="180">
        <f t="shared" si="9"/>
        <v>1.11054298103252</v>
      </c>
      <c r="AG30" s="55">
        <f t="shared" si="10"/>
        <v>0.99163350383631699</v>
      </c>
      <c r="AH30" s="55">
        <f t="shared" si="11"/>
        <v>1.0480351691577601</v>
      </c>
      <c r="AI30" s="156">
        <v>500</v>
      </c>
    </row>
    <row r="31" spans="1:35">
      <c r="A31" s="37">
        <v>29</v>
      </c>
      <c r="B31" s="37">
        <v>591</v>
      </c>
      <c r="C31" s="38" t="s">
        <v>70</v>
      </c>
      <c r="D31" s="38" t="s">
        <v>39</v>
      </c>
      <c r="E31" s="37" t="s">
        <v>34</v>
      </c>
      <c r="F31" s="74">
        <v>30</v>
      </c>
      <c r="G31" s="75">
        <v>100</v>
      </c>
      <c r="H31" s="73">
        <v>6158.3533200000002</v>
      </c>
      <c r="I31" s="73">
        <f t="shared" si="0"/>
        <v>24633.413280000001</v>
      </c>
      <c r="J31" s="73">
        <f t="shared" si="1"/>
        <v>1666.8609300000001</v>
      </c>
      <c r="K31" s="73">
        <f t="shared" si="2"/>
        <v>6667.4437200000102</v>
      </c>
      <c r="L31" s="82">
        <v>0.27066666093786301</v>
      </c>
      <c r="M31" s="47">
        <v>7082.1063180000001</v>
      </c>
      <c r="N31" s="47">
        <f t="shared" si="3"/>
        <v>28328.425272</v>
      </c>
      <c r="O31" s="47">
        <f t="shared" si="4"/>
        <v>1766.277278325</v>
      </c>
      <c r="P31" s="47">
        <f t="shared" si="5"/>
        <v>7065.10911329999</v>
      </c>
      <c r="Q31" s="55">
        <v>0.24939999472131599</v>
      </c>
      <c r="R31" s="86">
        <v>4</v>
      </c>
      <c r="S31" s="86">
        <v>6</v>
      </c>
      <c r="T31" s="86">
        <v>12</v>
      </c>
      <c r="U31" s="86">
        <v>2</v>
      </c>
      <c r="V31" s="86">
        <v>3</v>
      </c>
      <c r="W31" s="86">
        <v>8</v>
      </c>
      <c r="X31" s="86">
        <v>8</v>
      </c>
      <c r="Y31" s="115">
        <v>28412.97</v>
      </c>
      <c r="Z31" s="115">
        <v>5883.47</v>
      </c>
      <c r="AA31" s="6">
        <v>1085</v>
      </c>
      <c r="AB31" s="6">
        <v>136.5</v>
      </c>
      <c r="AC31" s="115">
        <f t="shared" si="6"/>
        <v>27327.97</v>
      </c>
      <c r="AD31" s="115">
        <f t="shared" si="7"/>
        <v>5746.97</v>
      </c>
      <c r="AE31" s="180">
        <f t="shared" si="8"/>
        <v>1.1093862506739101</v>
      </c>
      <c r="AF31" s="181">
        <f t="shared" si="9"/>
        <v>0.86194503341079398</v>
      </c>
      <c r="AG31" s="55">
        <f t="shared" si="10"/>
        <v>0.96468369623817896</v>
      </c>
      <c r="AH31" s="55">
        <f t="shared" si="11"/>
        <v>0.813429758527209</v>
      </c>
      <c r="AI31" s="156"/>
    </row>
    <row r="32" spans="1:35">
      <c r="A32" s="37">
        <v>30</v>
      </c>
      <c r="B32" s="37">
        <v>112415</v>
      </c>
      <c r="C32" s="38" t="s">
        <v>71</v>
      </c>
      <c r="D32" s="38" t="s">
        <v>36</v>
      </c>
      <c r="E32" s="37" t="s">
        <v>34</v>
      </c>
      <c r="F32" s="95">
        <v>40</v>
      </c>
      <c r="G32" s="72">
        <v>100</v>
      </c>
      <c r="H32" s="73">
        <v>3780</v>
      </c>
      <c r="I32" s="73">
        <f t="shared" si="0"/>
        <v>15120</v>
      </c>
      <c r="J32" s="73">
        <f t="shared" si="1"/>
        <v>781.08982652574105</v>
      </c>
      <c r="K32" s="73">
        <f t="shared" si="2"/>
        <v>3124.3593061029601</v>
      </c>
      <c r="L32" s="82">
        <v>0.206637520244905</v>
      </c>
      <c r="M32" s="47">
        <v>4347</v>
      </c>
      <c r="N32" s="47">
        <f t="shared" si="3"/>
        <v>17388</v>
      </c>
      <c r="O32" s="47">
        <f t="shared" si="4"/>
        <v>869.4</v>
      </c>
      <c r="P32" s="47">
        <f t="shared" si="5"/>
        <v>3477.6</v>
      </c>
      <c r="Q32" s="55">
        <v>0.2</v>
      </c>
      <c r="R32" s="86">
        <v>2</v>
      </c>
      <c r="S32" s="86">
        <v>2</v>
      </c>
      <c r="T32" s="86">
        <v>2</v>
      </c>
      <c r="U32" s="86">
        <v>2</v>
      </c>
      <c r="V32" s="86">
        <v>1</v>
      </c>
      <c r="W32" s="86">
        <v>5</v>
      </c>
      <c r="X32" s="86">
        <v>5</v>
      </c>
      <c r="Y32" s="115">
        <v>17434.89</v>
      </c>
      <c r="Z32" s="115">
        <v>2779.19</v>
      </c>
      <c r="AA32" s="6"/>
      <c r="AB32" s="6"/>
      <c r="AC32" s="115">
        <f t="shared" si="6"/>
        <v>17434.89</v>
      </c>
      <c r="AD32" s="115">
        <f t="shared" si="7"/>
        <v>2779.19</v>
      </c>
      <c r="AE32" s="180">
        <f t="shared" si="8"/>
        <v>1.1531011904761901</v>
      </c>
      <c r="AF32" s="181">
        <f t="shared" si="9"/>
        <v>0.88952317186159502</v>
      </c>
      <c r="AG32" s="183">
        <f t="shared" si="10"/>
        <v>1.0026966873706</v>
      </c>
      <c r="AH32" s="55">
        <f t="shared" si="11"/>
        <v>0.79916896710374996</v>
      </c>
      <c r="AI32" s="156"/>
    </row>
    <row r="33" spans="1:35">
      <c r="A33" s="37">
        <v>31</v>
      </c>
      <c r="B33" s="37">
        <v>747</v>
      </c>
      <c r="C33" s="38" t="s">
        <v>72</v>
      </c>
      <c r="D33" s="38" t="s">
        <v>33</v>
      </c>
      <c r="E33" s="37" t="s">
        <v>42</v>
      </c>
      <c r="F33" s="71">
        <v>9</v>
      </c>
      <c r="G33" s="72">
        <v>200</v>
      </c>
      <c r="H33" s="73">
        <v>13014.78759</v>
      </c>
      <c r="I33" s="73">
        <f t="shared" si="0"/>
        <v>52059.15036</v>
      </c>
      <c r="J33" s="73">
        <f t="shared" si="1"/>
        <v>2806.9963236000099</v>
      </c>
      <c r="K33" s="73">
        <f t="shared" si="2"/>
        <v>11227.985294399999</v>
      </c>
      <c r="L33" s="82">
        <v>0.215677459519722</v>
      </c>
      <c r="M33" s="47">
        <v>14967.0057285</v>
      </c>
      <c r="N33" s="47">
        <f t="shared" si="3"/>
        <v>59868.022914000001</v>
      </c>
      <c r="O33" s="47">
        <f t="shared" si="4"/>
        <v>2993.4011457000001</v>
      </c>
      <c r="P33" s="47">
        <f t="shared" si="5"/>
        <v>11973.604582800001</v>
      </c>
      <c r="Q33" s="55">
        <v>0.2</v>
      </c>
      <c r="R33" s="86">
        <v>7</v>
      </c>
      <c r="S33" s="86">
        <v>10</v>
      </c>
      <c r="T33" s="86">
        <v>14</v>
      </c>
      <c r="U33" s="86">
        <v>4</v>
      </c>
      <c r="V33" s="86">
        <v>3</v>
      </c>
      <c r="W33" s="86">
        <v>12</v>
      </c>
      <c r="X33" s="86">
        <v>12</v>
      </c>
      <c r="Y33" s="115">
        <v>59751.92</v>
      </c>
      <c r="Z33" s="115">
        <v>10069.98</v>
      </c>
      <c r="AA33" s="6"/>
      <c r="AB33" s="6"/>
      <c r="AC33" s="115">
        <f t="shared" si="6"/>
        <v>59751.92</v>
      </c>
      <c r="AD33" s="115">
        <f t="shared" si="7"/>
        <v>10069.98</v>
      </c>
      <c r="AE33" s="180">
        <f t="shared" si="8"/>
        <v>1.1477697885348299</v>
      </c>
      <c r="AF33" s="181">
        <f t="shared" si="9"/>
        <v>0.89686437379130002</v>
      </c>
      <c r="AG33" s="55">
        <f t="shared" si="10"/>
        <v>0.99806068568245898</v>
      </c>
      <c r="AH33" s="55">
        <f t="shared" si="11"/>
        <v>0.84101491162197395</v>
      </c>
      <c r="AI33" s="156"/>
    </row>
    <row r="34" spans="1:35">
      <c r="A34" s="37">
        <v>32</v>
      </c>
      <c r="B34" s="37">
        <v>105267</v>
      </c>
      <c r="C34" s="38" t="s">
        <v>73</v>
      </c>
      <c r="D34" s="38" t="s">
        <v>36</v>
      </c>
      <c r="E34" s="37" t="s">
        <v>37</v>
      </c>
      <c r="F34" s="71">
        <v>23</v>
      </c>
      <c r="G34" s="72">
        <v>150</v>
      </c>
      <c r="H34" s="73">
        <v>10424.73645</v>
      </c>
      <c r="I34" s="73">
        <f t="shared" si="0"/>
        <v>41698.945800000001</v>
      </c>
      <c r="J34" s="73">
        <f t="shared" si="1"/>
        <v>2980.8718632</v>
      </c>
      <c r="K34" s="73">
        <f t="shared" si="2"/>
        <v>11923.4874528</v>
      </c>
      <c r="L34" s="82">
        <v>0.28594217968934799</v>
      </c>
      <c r="M34" s="47">
        <v>11988.446917499999</v>
      </c>
      <c r="N34" s="47">
        <f t="shared" si="3"/>
        <v>47953.787669999998</v>
      </c>
      <c r="O34" s="47">
        <f t="shared" si="4"/>
        <v>3158.659577898</v>
      </c>
      <c r="P34" s="47">
        <f t="shared" si="5"/>
        <v>12634.638311592</v>
      </c>
      <c r="Q34" s="55">
        <v>0.26347529414232801</v>
      </c>
      <c r="R34" s="86">
        <v>5</v>
      </c>
      <c r="S34" s="86">
        <v>8</v>
      </c>
      <c r="T34" s="86">
        <v>8</v>
      </c>
      <c r="U34" s="86">
        <v>4</v>
      </c>
      <c r="V34" s="86">
        <v>3</v>
      </c>
      <c r="W34" s="86">
        <v>10</v>
      </c>
      <c r="X34" s="86">
        <v>10</v>
      </c>
      <c r="Y34" s="115">
        <v>47387.26</v>
      </c>
      <c r="Z34" s="115">
        <v>12353.22</v>
      </c>
      <c r="AA34" s="6"/>
      <c r="AB34" s="6"/>
      <c r="AC34" s="115">
        <f t="shared" si="6"/>
        <v>47387.26</v>
      </c>
      <c r="AD34" s="115">
        <f t="shared" si="7"/>
        <v>12353.22</v>
      </c>
      <c r="AE34" s="180">
        <f t="shared" si="8"/>
        <v>1.13641386109094</v>
      </c>
      <c r="AF34" s="180">
        <f t="shared" si="9"/>
        <v>1.03604084366266</v>
      </c>
      <c r="AG34" s="55">
        <f t="shared" si="10"/>
        <v>0.98818596616603804</v>
      </c>
      <c r="AH34" s="55">
        <f t="shared" si="11"/>
        <v>0.977726444979925</v>
      </c>
      <c r="AI34" s="156">
        <v>400</v>
      </c>
    </row>
    <row r="35" spans="1:35">
      <c r="A35" s="37">
        <v>33</v>
      </c>
      <c r="B35" s="37">
        <v>329</v>
      </c>
      <c r="C35" s="38" t="s">
        <v>74</v>
      </c>
      <c r="D35" s="38" t="s">
        <v>50</v>
      </c>
      <c r="E35" s="37" t="s">
        <v>37</v>
      </c>
      <c r="F35" s="74">
        <v>24</v>
      </c>
      <c r="G35" s="75">
        <v>100</v>
      </c>
      <c r="H35" s="73">
        <v>8599.9611600000007</v>
      </c>
      <c r="I35" s="73">
        <f t="shared" si="0"/>
        <v>34399.844640000003</v>
      </c>
      <c r="J35" s="73">
        <f t="shared" si="1"/>
        <v>1657.6639631999999</v>
      </c>
      <c r="K35" s="73">
        <f t="shared" si="2"/>
        <v>6630.6558527999996</v>
      </c>
      <c r="L35" s="82">
        <v>0.19275249415196199</v>
      </c>
      <c r="M35" s="47">
        <v>9889.9553340000002</v>
      </c>
      <c r="N35" s="47">
        <f t="shared" si="3"/>
        <v>39559.821336000001</v>
      </c>
      <c r="O35" s="47">
        <f t="shared" si="4"/>
        <v>1780.19196012</v>
      </c>
      <c r="P35" s="47">
        <f t="shared" si="5"/>
        <v>7120.7678404799999</v>
      </c>
      <c r="Q35" s="55">
        <v>0.18</v>
      </c>
      <c r="R35" s="86">
        <v>5</v>
      </c>
      <c r="S35" s="86">
        <v>8</v>
      </c>
      <c r="T35" s="86">
        <v>10</v>
      </c>
      <c r="U35" s="86">
        <v>2</v>
      </c>
      <c r="V35" s="86">
        <v>3</v>
      </c>
      <c r="W35" s="86">
        <v>8</v>
      </c>
      <c r="X35" s="86">
        <v>10</v>
      </c>
      <c r="Y35" s="115">
        <v>39049.050000000003</v>
      </c>
      <c r="Z35" s="115">
        <v>6768.01</v>
      </c>
      <c r="AA35" s="6"/>
      <c r="AB35" s="6"/>
      <c r="AC35" s="115">
        <f t="shared" si="6"/>
        <v>39049.050000000003</v>
      </c>
      <c r="AD35" s="115">
        <f t="shared" si="7"/>
        <v>6768.01</v>
      </c>
      <c r="AE35" s="180">
        <f t="shared" si="8"/>
        <v>1.1351519289884799</v>
      </c>
      <c r="AF35" s="180">
        <f t="shared" si="9"/>
        <v>1.0207150167719801</v>
      </c>
      <c r="AG35" s="55">
        <f t="shared" si="10"/>
        <v>0.98708863390302504</v>
      </c>
      <c r="AH35" s="55">
        <f t="shared" si="11"/>
        <v>0.95046070193797805</v>
      </c>
      <c r="AI35" s="156">
        <v>400</v>
      </c>
    </row>
    <row r="36" spans="1:35" s="167" customFormat="1">
      <c r="A36" s="37">
        <v>34</v>
      </c>
      <c r="B36" s="37">
        <v>359</v>
      </c>
      <c r="C36" s="38" t="s">
        <v>75</v>
      </c>
      <c r="D36" s="38" t="s">
        <v>36</v>
      </c>
      <c r="E36" s="37" t="s">
        <v>37</v>
      </c>
      <c r="F36" s="71">
        <v>19</v>
      </c>
      <c r="G36" s="72">
        <v>150</v>
      </c>
      <c r="H36" s="73">
        <v>10760.755230000001</v>
      </c>
      <c r="I36" s="73">
        <f t="shared" si="0"/>
        <v>43043.020920000003</v>
      </c>
      <c r="J36" s="73">
        <f t="shared" si="1"/>
        <v>2842.6588092000002</v>
      </c>
      <c r="K36" s="73">
        <f t="shared" si="2"/>
        <v>11370.635236800001</v>
      </c>
      <c r="L36" s="82">
        <v>0.26416907999867201</v>
      </c>
      <c r="M36" s="47">
        <v>12374.8685145</v>
      </c>
      <c r="N36" s="47">
        <f t="shared" si="3"/>
        <v>49499.474058</v>
      </c>
      <c r="O36" s="47">
        <f t="shared" si="4"/>
        <v>3012.2031024630101</v>
      </c>
      <c r="P36" s="47">
        <f t="shared" si="5"/>
        <v>12048.812409852</v>
      </c>
      <c r="Q36" s="55">
        <v>0.243412937998777</v>
      </c>
      <c r="R36" s="86">
        <v>5</v>
      </c>
      <c r="S36" s="86">
        <v>8</v>
      </c>
      <c r="T36" s="86">
        <v>10</v>
      </c>
      <c r="U36" s="86">
        <v>4</v>
      </c>
      <c r="V36" s="86">
        <v>4</v>
      </c>
      <c r="W36" s="86">
        <v>10</v>
      </c>
      <c r="X36" s="86">
        <v>10</v>
      </c>
      <c r="Y36" s="115">
        <v>48524.25</v>
      </c>
      <c r="Z36" s="115">
        <v>10607.7</v>
      </c>
      <c r="AA36" s="6"/>
      <c r="AB36" s="6"/>
      <c r="AC36" s="115">
        <f t="shared" ref="AC36:AC67" si="12">Y36-AA36</f>
        <v>48524.25</v>
      </c>
      <c r="AD36" s="115">
        <f t="shared" ref="AD36:AD67" si="13">Z36-AB36</f>
        <v>10607.7</v>
      </c>
      <c r="AE36" s="180">
        <f t="shared" ref="AE36:AE67" si="14">AC36/I36</f>
        <v>1.1273430387283301</v>
      </c>
      <c r="AF36" s="181">
        <f t="shared" ref="AF36:AF67" si="15">AD36/K36</f>
        <v>0.93290302424522198</v>
      </c>
      <c r="AG36" s="55">
        <f t="shared" ref="AG36:AG67" si="16">AC36/N36</f>
        <v>0.98029829454637596</v>
      </c>
      <c r="AH36" s="55">
        <f t="shared" ref="AH36:AH67" si="17">AD36/P36</f>
        <v>0.88039382133016997</v>
      </c>
      <c r="AI36" s="182"/>
    </row>
    <row r="37" spans="1:35" s="167" customFormat="1">
      <c r="A37" s="37">
        <v>35</v>
      </c>
      <c r="B37" s="37">
        <v>113025</v>
      </c>
      <c r="C37" s="38" t="s">
        <v>76</v>
      </c>
      <c r="D37" s="38" t="s">
        <v>36</v>
      </c>
      <c r="E37" s="37" t="s">
        <v>34</v>
      </c>
      <c r="F37" s="94">
        <v>39</v>
      </c>
      <c r="G37" s="75">
        <v>100</v>
      </c>
      <c r="H37" s="73">
        <v>2500</v>
      </c>
      <c r="I37" s="73">
        <f t="shared" si="0"/>
        <v>10000</v>
      </c>
      <c r="J37" s="73">
        <f t="shared" si="1"/>
        <v>623.58668314207796</v>
      </c>
      <c r="K37" s="73">
        <f t="shared" si="2"/>
        <v>2494.34673256831</v>
      </c>
      <c r="L37" s="82">
        <v>0.249434673256831</v>
      </c>
      <c r="M37" s="47">
        <v>2875</v>
      </c>
      <c r="N37" s="47">
        <f t="shared" si="3"/>
        <v>11500</v>
      </c>
      <c r="O37" s="47">
        <f t="shared" si="4"/>
        <v>660.77917460091101</v>
      </c>
      <c r="P37" s="47">
        <f t="shared" si="5"/>
        <v>2643.1166984036399</v>
      </c>
      <c r="Q37" s="55">
        <v>0.22983623464379499</v>
      </c>
      <c r="R37" s="86">
        <v>2</v>
      </c>
      <c r="S37" s="86">
        <v>0</v>
      </c>
      <c r="T37" s="86">
        <v>0</v>
      </c>
      <c r="U37" s="86">
        <v>2</v>
      </c>
      <c r="V37" s="86">
        <v>1</v>
      </c>
      <c r="W37" s="86">
        <v>5</v>
      </c>
      <c r="X37" s="86">
        <v>5</v>
      </c>
      <c r="Y37" s="115">
        <v>11143.66</v>
      </c>
      <c r="Z37" s="115">
        <v>3127.66</v>
      </c>
      <c r="AA37" s="6"/>
      <c r="AB37" s="6"/>
      <c r="AC37" s="115">
        <f t="shared" si="12"/>
        <v>11143.66</v>
      </c>
      <c r="AD37" s="115">
        <f t="shared" si="13"/>
        <v>3127.66</v>
      </c>
      <c r="AE37" s="180">
        <f t="shared" si="14"/>
        <v>1.114366</v>
      </c>
      <c r="AF37" s="180">
        <f t="shared" si="15"/>
        <v>1.2538994515728801</v>
      </c>
      <c r="AG37" s="55">
        <f t="shared" si="16"/>
        <v>0.96901391304347795</v>
      </c>
      <c r="AH37" s="55">
        <f t="shared" si="17"/>
        <v>1.1833227045514101</v>
      </c>
      <c r="AI37" s="182">
        <v>300</v>
      </c>
    </row>
    <row r="38" spans="1:35" s="167" customFormat="1">
      <c r="A38" s="37">
        <v>36</v>
      </c>
      <c r="B38" s="37">
        <v>111219</v>
      </c>
      <c r="C38" s="38" t="s">
        <v>77</v>
      </c>
      <c r="D38" s="38" t="s">
        <v>36</v>
      </c>
      <c r="E38" s="37" t="s">
        <v>34</v>
      </c>
      <c r="F38" s="71">
        <v>23</v>
      </c>
      <c r="G38" s="72">
        <v>150</v>
      </c>
      <c r="H38" s="73">
        <v>11148.581812500001</v>
      </c>
      <c r="I38" s="73">
        <f t="shared" si="0"/>
        <v>44594.327250000002</v>
      </c>
      <c r="J38" s="73">
        <f t="shared" si="1"/>
        <v>2938.7253357</v>
      </c>
      <c r="K38" s="73">
        <f t="shared" si="2"/>
        <v>11754.9013428</v>
      </c>
      <c r="L38" s="82">
        <v>0.263596337644044</v>
      </c>
      <c r="M38" s="47">
        <v>12820.869084374999</v>
      </c>
      <c r="N38" s="47">
        <f t="shared" si="3"/>
        <v>51283.476337499997</v>
      </c>
      <c r="O38" s="47">
        <f t="shared" si="4"/>
        <v>3113.9993110792502</v>
      </c>
      <c r="P38" s="47">
        <f t="shared" si="5"/>
        <v>12455.997244317001</v>
      </c>
      <c r="Q38" s="55">
        <v>0.24288519682915499</v>
      </c>
      <c r="R38" s="86">
        <v>5</v>
      </c>
      <c r="S38" s="86">
        <v>8</v>
      </c>
      <c r="T38" s="86">
        <v>12</v>
      </c>
      <c r="U38" s="86">
        <v>4</v>
      </c>
      <c r="V38" s="86">
        <v>3</v>
      </c>
      <c r="W38" s="86">
        <v>10</v>
      </c>
      <c r="X38" s="86">
        <v>10</v>
      </c>
      <c r="Y38" s="115">
        <v>49638.61</v>
      </c>
      <c r="Z38" s="115">
        <v>12212.79</v>
      </c>
      <c r="AA38" s="6">
        <v>1550</v>
      </c>
      <c r="AB38" s="6">
        <v>195</v>
      </c>
      <c r="AC38" s="115">
        <f t="shared" si="12"/>
        <v>48088.61</v>
      </c>
      <c r="AD38" s="115">
        <f t="shared" si="13"/>
        <v>12017.79</v>
      </c>
      <c r="AE38" s="180">
        <f t="shared" si="14"/>
        <v>1.0783571132357399</v>
      </c>
      <c r="AF38" s="180">
        <f t="shared" si="15"/>
        <v>1.0223641738483</v>
      </c>
      <c r="AG38" s="55">
        <f t="shared" si="16"/>
        <v>0.93770183759629799</v>
      </c>
      <c r="AH38" s="55">
        <f t="shared" si="17"/>
        <v>0.96481957761214798</v>
      </c>
      <c r="AI38" s="182">
        <v>300</v>
      </c>
    </row>
    <row r="39" spans="1:35" s="167" customFormat="1">
      <c r="A39" s="37">
        <v>37</v>
      </c>
      <c r="B39" s="37">
        <v>113008</v>
      </c>
      <c r="C39" s="38" t="s">
        <v>78</v>
      </c>
      <c r="D39" s="38" t="s">
        <v>52</v>
      </c>
      <c r="E39" s="37" t="s">
        <v>34</v>
      </c>
      <c r="F39" s="95">
        <v>40</v>
      </c>
      <c r="G39" s="72">
        <v>100</v>
      </c>
      <c r="H39" s="73">
        <v>1500</v>
      </c>
      <c r="I39" s="73">
        <f t="shared" si="0"/>
        <v>6000</v>
      </c>
      <c r="J39" s="73">
        <f t="shared" si="1"/>
        <v>377.49175705440001</v>
      </c>
      <c r="K39" s="73">
        <f t="shared" si="2"/>
        <v>1509.9670282176</v>
      </c>
      <c r="L39" s="82">
        <v>0.25166117136959998</v>
      </c>
      <c r="M39" s="47">
        <v>1725</v>
      </c>
      <c r="N39" s="47">
        <f t="shared" si="3"/>
        <v>6900</v>
      </c>
      <c r="O39" s="47">
        <f t="shared" si="4"/>
        <v>400.00644399300103</v>
      </c>
      <c r="P39" s="47">
        <f t="shared" si="5"/>
        <v>1600.025775972</v>
      </c>
      <c r="Q39" s="55">
        <v>0.23188779361913101</v>
      </c>
      <c r="R39" s="86">
        <v>2</v>
      </c>
      <c r="S39" s="86">
        <v>2</v>
      </c>
      <c r="T39" s="86">
        <v>2</v>
      </c>
      <c r="U39" s="86">
        <v>2</v>
      </c>
      <c r="V39" s="86">
        <v>1</v>
      </c>
      <c r="W39" s="86">
        <v>5</v>
      </c>
      <c r="X39" s="86">
        <v>5</v>
      </c>
      <c r="Y39" s="115">
        <v>6650.02</v>
      </c>
      <c r="Z39" s="115">
        <v>1563.21</v>
      </c>
      <c r="AA39" s="6"/>
      <c r="AB39" s="6"/>
      <c r="AC39" s="115">
        <f t="shared" si="12"/>
        <v>6650.02</v>
      </c>
      <c r="AD39" s="115">
        <f t="shared" si="13"/>
        <v>1563.21</v>
      </c>
      <c r="AE39" s="180">
        <f t="shared" si="14"/>
        <v>1.1083366666666701</v>
      </c>
      <c r="AF39" s="180">
        <f t="shared" si="15"/>
        <v>1.0352610161595699</v>
      </c>
      <c r="AG39" s="55">
        <f t="shared" si="16"/>
        <v>0.96377101449275404</v>
      </c>
      <c r="AH39" s="55">
        <f t="shared" si="17"/>
        <v>0.97699051069996801</v>
      </c>
      <c r="AI39" s="182">
        <v>300</v>
      </c>
    </row>
    <row r="40" spans="1:35" s="167" customFormat="1">
      <c r="A40" s="37">
        <v>38</v>
      </c>
      <c r="B40" s="37">
        <v>339</v>
      </c>
      <c r="C40" s="38" t="s">
        <v>79</v>
      </c>
      <c r="D40" s="38" t="s">
        <v>36</v>
      </c>
      <c r="E40" s="37" t="s">
        <v>34</v>
      </c>
      <c r="F40" s="74">
        <v>32</v>
      </c>
      <c r="G40" s="75">
        <v>100</v>
      </c>
      <c r="H40" s="73">
        <v>7710.6239999999998</v>
      </c>
      <c r="I40" s="73">
        <f t="shared" si="0"/>
        <v>30842.495999999999</v>
      </c>
      <c r="J40" s="73">
        <f t="shared" si="1"/>
        <v>2118.11922</v>
      </c>
      <c r="K40" s="73">
        <f t="shared" si="2"/>
        <v>8472.4768799999893</v>
      </c>
      <c r="L40" s="82">
        <v>0.27470140159862499</v>
      </c>
      <c r="M40" s="47">
        <v>8867.2175999999999</v>
      </c>
      <c r="N40" s="47">
        <f t="shared" si="3"/>
        <v>35468.8704</v>
      </c>
      <c r="O40" s="47">
        <f t="shared" si="4"/>
        <v>2244.4499020500002</v>
      </c>
      <c r="P40" s="47">
        <f t="shared" si="5"/>
        <v>8977.79960820001</v>
      </c>
      <c r="Q40" s="55">
        <v>0.25311772004444799</v>
      </c>
      <c r="R40" s="86">
        <v>5</v>
      </c>
      <c r="S40" s="86">
        <v>6</v>
      </c>
      <c r="T40" s="86">
        <v>8</v>
      </c>
      <c r="U40" s="86">
        <v>2</v>
      </c>
      <c r="V40" s="86">
        <v>3</v>
      </c>
      <c r="W40" s="86">
        <v>8</v>
      </c>
      <c r="X40" s="86">
        <v>8</v>
      </c>
      <c r="Y40" s="115">
        <v>34039.519999999997</v>
      </c>
      <c r="Z40" s="115">
        <v>8206.82</v>
      </c>
      <c r="AA40" s="6"/>
      <c r="AB40" s="6"/>
      <c r="AC40" s="115">
        <f t="shared" si="12"/>
        <v>34039.519999999997</v>
      </c>
      <c r="AD40" s="115">
        <f t="shared" si="13"/>
        <v>8206.82</v>
      </c>
      <c r="AE40" s="180">
        <f t="shared" si="14"/>
        <v>1.10365646152633</v>
      </c>
      <c r="AF40" s="181">
        <f t="shared" si="15"/>
        <v>0.96864472057432305</v>
      </c>
      <c r="AG40" s="55">
        <f t="shared" si="16"/>
        <v>0.95970127089246104</v>
      </c>
      <c r="AH40" s="55">
        <f t="shared" si="17"/>
        <v>0.91412376730977396</v>
      </c>
      <c r="AI40" s="182"/>
    </row>
    <row r="41" spans="1:35" s="167" customFormat="1">
      <c r="A41" s="37">
        <v>39</v>
      </c>
      <c r="B41" s="37">
        <v>545</v>
      </c>
      <c r="C41" s="38" t="s">
        <v>80</v>
      </c>
      <c r="D41" s="38" t="s">
        <v>52</v>
      </c>
      <c r="E41" s="37" t="s">
        <v>34</v>
      </c>
      <c r="F41" s="71">
        <v>34</v>
      </c>
      <c r="G41" s="72">
        <v>100</v>
      </c>
      <c r="H41" s="73">
        <v>5440.7987549999998</v>
      </c>
      <c r="I41" s="73">
        <f t="shared" si="0"/>
        <v>21763.195019999999</v>
      </c>
      <c r="J41" s="73">
        <f t="shared" si="1"/>
        <v>1509.0360264000001</v>
      </c>
      <c r="K41" s="73">
        <f t="shared" si="2"/>
        <v>6036.1441056000003</v>
      </c>
      <c r="L41" s="82">
        <v>0.27735560426917499</v>
      </c>
      <c r="M41" s="47">
        <v>6256.9185682500001</v>
      </c>
      <c r="N41" s="47">
        <f t="shared" si="3"/>
        <v>25027.674273000001</v>
      </c>
      <c r="O41" s="47">
        <f t="shared" si="4"/>
        <v>1599.039246546</v>
      </c>
      <c r="P41" s="47">
        <f t="shared" si="5"/>
        <v>6396.1569861839998</v>
      </c>
      <c r="Q41" s="55">
        <v>0.25556337821945402</v>
      </c>
      <c r="R41" s="86">
        <v>4</v>
      </c>
      <c r="S41" s="86">
        <v>6</v>
      </c>
      <c r="T41" s="86">
        <v>8</v>
      </c>
      <c r="U41" s="86">
        <v>2</v>
      </c>
      <c r="V41" s="86">
        <v>2</v>
      </c>
      <c r="W41" s="86">
        <v>6</v>
      </c>
      <c r="X41" s="86">
        <v>8</v>
      </c>
      <c r="Y41" s="115">
        <v>24003.360000000001</v>
      </c>
      <c r="Z41" s="115">
        <v>4835.01</v>
      </c>
      <c r="AA41" s="6"/>
      <c r="AB41" s="6"/>
      <c r="AC41" s="115">
        <f t="shared" si="12"/>
        <v>24003.360000000001</v>
      </c>
      <c r="AD41" s="115">
        <f t="shared" si="13"/>
        <v>4835.01</v>
      </c>
      <c r="AE41" s="180">
        <f t="shared" si="14"/>
        <v>1.10293364452882</v>
      </c>
      <c r="AF41" s="181">
        <f t="shared" si="15"/>
        <v>0.80100970344865496</v>
      </c>
      <c r="AG41" s="55">
        <f t="shared" si="16"/>
        <v>0.95907273437288398</v>
      </c>
      <c r="AH41" s="55">
        <f t="shared" si="17"/>
        <v>0.75592422300513396</v>
      </c>
      <c r="AI41" s="182"/>
    </row>
    <row r="42" spans="1:35" s="167" customFormat="1">
      <c r="A42" s="37">
        <v>40</v>
      </c>
      <c r="B42" s="37">
        <v>513</v>
      </c>
      <c r="C42" s="38" t="s">
        <v>81</v>
      </c>
      <c r="D42" s="38" t="s">
        <v>36</v>
      </c>
      <c r="E42" s="37" t="s">
        <v>37</v>
      </c>
      <c r="F42" s="71">
        <v>7</v>
      </c>
      <c r="G42" s="72">
        <v>200</v>
      </c>
      <c r="H42" s="73">
        <v>12926.82321</v>
      </c>
      <c r="I42" s="73">
        <f t="shared" si="0"/>
        <v>51707.292840000002</v>
      </c>
      <c r="J42" s="73">
        <f t="shared" si="1"/>
        <v>3648.0176712000002</v>
      </c>
      <c r="K42" s="73">
        <f t="shared" si="2"/>
        <v>14592.070684800001</v>
      </c>
      <c r="L42" s="82">
        <v>0.28220527286069402</v>
      </c>
      <c r="M42" s="47">
        <v>14865.846691500001</v>
      </c>
      <c r="N42" s="47">
        <f t="shared" si="3"/>
        <v>59463.386766000003</v>
      </c>
      <c r="O42" s="47">
        <f t="shared" si="4"/>
        <v>3865.5958680180001</v>
      </c>
      <c r="P42" s="47">
        <f t="shared" si="5"/>
        <v>15462.383472072001</v>
      </c>
      <c r="Q42" s="55">
        <v>0.26003200142163901</v>
      </c>
      <c r="R42" s="86">
        <v>10</v>
      </c>
      <c r="S42" s="86">
        <v>10</v>
      </c>
      <c r="T42" s="86">
        <v>10</v>
      </c>
      <c r="U42" s="86">
        <v>4</v>
      </c>
      <c r="V42" s="86">
        <v>3</v>
      </c>
      <c r="W42" s="86">
        <v>12</v>
      </c>
      <c r="X42" s="86">
        <v>12</v>
      </c>
      <c r="Y42" s="115">
        <v>56750.14</v>
      </c>
      <c r="Z42" s="115">
        <v>14821.5</v>
      </c>
      <c r="AA42" s="6"/>
      <c r="AB42" s="6"/>
      <c r="AC42" s="115">
        <f t="shared" si="12"/>
        <v>56750.14</v>
      </c>
      <c r="AD42" s="115">
        <f t="shared" si="13"/>
        <v>14821.5</v>
      </c>
      <c r="AE42" s="180">
        <f t="shared" si="14"/>
        <v>1.09752680682016</v>
      </c>
      <c r="AF42" s="180">
        <f t="shared" si="15"/>
        <v>1.0157228758108301</v>
      </c>
      <c r="AG42" s="55">
        <f t="shared" si="16"/>
        <v>0.95437113636535398</v>
      </c>
      <c r="AH42" s="55">
        <f t="shared" si="17"/>
        <v>0.95855209041804301</v>
      </c>
      <c r="AI42" s="182">
        <v>400</v>
      </c>
    </row>
    <row r="43" spans="1:35" s="167" customFormat="1">
      <c r="A43" s="37">
        <v>41</v>
      </c>
      <c r="B43" s="37">
        <v>587</v>
      </c>
      <c r="C43" s="38" t="s">
        <v>82</v>
      </c>
      <c r="D43" s="38" t="s">
        <v>50</v>
      </c>
      <c r="E43" s="37" t="s">
        <v>34</v>
      </c>
      <c r="F43" s="71">
        <v>36</v>
      </c>
      <c r="G43" s="72">
        <v>100</v>
      </c>
      <c r="H43" s="73">
        <v>11184.322050000001</v>
      </c>
      <c r="I43" s="73">
        <f t="shared" si="0"/>
        <v>44737.288200000003</v>
      </c>
      <c r="J43" s="73">
        <f t="shared" si="1"/>
        <v>2864.6025408</v>
      </c>
      <c r="K43" s="73">
        <f t="shared" si="2"/>
        <v>11458.4101632</v>
      </c>
      <c r="L43" s="82">
        <v>0.25612661437981399</v>
      </c>
      <c r="M43" s="47">
        <v>12861.9703575</v>
      </c>
      <c r="N43" s="47">
        <f t="shared" si="3"/>
        <v>51447.881430000001</v>
      </c>
      <c r="O43" s="47">
        <f t="shared" si="4"/>
        <v>3035.4556209120101</v>
      </c>
      <c r="P43" s="47">
        <f t="shared" si="5"/>
        <v>12141.822483648</v>
      </c>
      <c r="Q43" s="55">
        <v>0.236002380392829</v>
      </c>
      <c r="R43" s="86">
        <v>7</v>
      </c>
      <c r="S43" s="86">
        <v>12</v>
      </c>
      <c r="T43" s="86">
        <v>8</v>
      </c>
      <c r="U43" s="86">
        <v>2</v>
      </c>
      <c r="V43" s="86">
        <v>2</v>
      </c>
      <c r="W43" s="86">
        <v>6</v>
      </c>
      <c r="X43" s="86">
        <v>8</v>
      </c>
      <c r="Y43" s="115">
        <v>48742.54</v>
      </c>
      <c r="Z43" s="115">
        <v>9633.32</v>
      </c>
      <c r="AA43" s="6"/>
      <c r="AB43" s="6"/>
      <c r="AC43" s="115">
        <f t="shared" si="12"/>
        <v>48742.54</v>
      </c>
      <c r="AD43" s="115">
        <f t="shared" si="13"/>
        <v>9633.32</v>
      </c>
      <c r="AE43" s="180">
        <f t="shared" si="14"/>
        <v>1.08952826514862</v>
      </c>
      <c r="AF43" s="181">
        <f t="shared" si="15"/>
        <v>0.840720471932355</v>
      </c>
      <c r="AG43" s="55">
        <f t="shared" si="16"/>
        <v>0.94741588273793398</v>
      </c>
      <c r="AH43" s="55">
        <f t="shared" si="17"/>
        <v>0.79339983869585096</v>
      </c>
      <c r="AI43" s="182"/>
    </row>
    <row r="44" spans="1:35" s="167" customFormat="1">
      <c r="A44" s="37">
        <v>42</v>
      </c>
      <c r="B44" s="37">
        <v>367</v>
      </c>
      <c r="C44" s="38" t="s">
        <v>83</v>
      </c>
      <c r="D44" s="38" t="s">
        <v>50</v>
      </c>
      <c r="E44" s="37" t="s">
        <v>34</v>
      </c>
      <c r="F44" s="74">
        <v>20</v>
      </c>
      <c r="G44" s="75">
        <v>150</v>
      </c>
      <c r="H44" s="73">
        <v>9770.2987499999999</v>
      </c>
      <c r="I44" s="73">
        <f t="shared" si="0"/>
        <v>39081.195</v>
      </c>
      <c r="J44" s="73">
        <f t="shared" si="1"/>
        <v>2435.4068634</v>
      </c>
      <c r="K44" s="73">
        <f t="shared" si="2"/>
        <v>9741.6274536000001</v>
      </c>
      <c r="L44" s="82">
        <v>0.24926636592356</v>
      </c>
      <c r="M44" s="47">
        <v>11235.8435625</v>
      </c>
      <c r="N44" s="47">
        <f t="shared" si="3"/>
        <v>44943.374250000001</v>
      </c>
      <c r="O44" s="47">
        <f t="shared" si="4"/>
        <v>2580.6614870385001</v>
      </c>
      <c r="P44" s="47">
        <f t="shared" si="5"/>
        <v>10322.645948154001</v>
      </c>
      <c r="Q44" s="55">
        <v>0.229681151458137</v>
      </c>
      <c r="R44" s="86">
        <v>7</v>
      </c>
      <c r="S44" s="86">
        <v>8</v>
      </c>
      <c r="T44" s="86">
        <v>18</v>
      </c>
      <c r="U44" s="86">
        <v>4</v>
      </c>
      <c r="V44" s="86">
        <v>3</v>
      </c>
      <c r="W44" s="86">
        <v>10</v>
      </c>
      <c r="X44" s="86">
        <v>10</v>
      </c>
      <c r="Y44" s="115">
        <v>42540.62</v>
      </c>
      <c r="Z44" s="115">
        <v>9351.84</v>
      </c>
      <c r="AA44" s="6"/>
      <c r="AB44" s="6"/>
      <c r="AC44" s="115">
        <f t="shared" si="12"/>
        <v>42540.62</v>
      </c>
      <c r="AD44" s="115">
        <f t="shared" si="13"/>
        <v>9351.84</v>
      </c>
      <c r="AE44" s="180">
        <f t="shared" si="14"/>
        <v>1.08851891555517</v>
      </c>
      <c r="AF44" s="181">
        <f t="shared" si="15"/>
        <v>0.95998743993684998</v>
      </c>
      <c r="AG44" s="55">
        <f t="shared" si="16"/>
        <v>0.94653818743927498</v>
      </c>
      <c r="AH44" s="55">
        <f t="shared" si="17"/>
        <v>0.90595376873042999</v>
      </c>
      <c r="AI44" s="182"/>
    </row>
    <row r="45" spans="1:35" s="167" customFormat="1">
      <c r="A45" s="37">
        <v>43</v>
      </c>
      <c r="B45" s="37">
        <v>716</v>
      </c>
      <c r="C45" s="38" t="s">
        <v>84</v>
      </c>
      <c r="D45" s="38" t="s">
        <v>85</v>
      </c>
      <c r="E45" s="37" t="s">
        <v>37</v>
      </c>
      <c r="F45" s="71">
        <v>13</v>
      </c>
      <c r="G45" s="72">
        <v>150</v>
      </c>
      <c r="H45" s="73">
        <v>10692.1296</v>
      </c>
      <c r="I45" s="73">
        <f t="shared" si="0"/>
        <v>42768.518400000001</v>
      </c>
      <c r="J45" s="73">
        <f t="shared" si="1"/>
        <v>3245.9611464</v>
      </c>
      <c r="K45" s="73">
        <f t="shared" si="2"/>
        <v>12983.8445856</v>
      </c>
      <c r="L45" s="82">
        <v>0.303584156555678</v>
      </c>
      <c r="M45" s="47">
        <v>12295.94904</v>
      </c>
      <c r="N45" s="47">
        <f t="shared" si="3"/>
        <v>49183.796159999998</v>
      </c>
      <c r="O45" s="47">
        <f t="shared" si="4"/>
        <v>3439.5595433459998</v>
      </c>
      <c r="P45" s="47">
        <f t="shared" si="5"/>
        <v>13758.238173383999</v>
      </c>
      <c r="Q45" s="55">
        <v>0.279731115683446</v>
      </c>
      <c r="R45" s="86">
        <v>5</v>
      </c>
      <c r="S45" s="86">
        <v>10</v>
      </c>
      <c r="T45" s="86">
        <v>8</v>
      </c>
      <c r="U45" s="86">
        <v>4</v>
      </c>
      <c r="V45" s="86">
        <v>3</v>
      </c>
      <c r="W45" s="86">
        <v>10</v>
      </c>
      <c r="X45" s="86">
        <v>10</v>
      </c>
      <c r="Y45" s="115">
        <v>46480.39</v>
      </c>
      <c r="Z45" s="115">
        <v>10558.96</v>
      </c>
      <c r="AA45" s="6">
        <v>2170</v>
      </c>
      <c r="AB45" s="6">
        <v>273</v>
      </c>
      <c r="AC45" s="115">
        <f t="shared" si="12"/>
        <v>44310.39</v>
      </c>
      <c r="AD45" s="115">
        <f t="shared" si="13"/>
        <v>10285.959999999999</v>
      </c>
      <c r="AE45" s="180">
        <f t="shared" si="14"/>
        <v>1.0360515551551099</v>
      </c>
      <c r="AF45" s="181">
        <f t="shared" si="15"/>
        <v>0.79221219355997696</v>
      </c>
      <c r="AG45" s="55">
        <f t="shared" si="16"/>
        <v>0.90091439578705301</v>
      </c>
      <c r="AH45" s="55">
        <f t="shared" si="17"/>
        <v>0.74762188809165397</v>
      </c>
      <c r="AI45" s="182"/>
    </row>
    <row r="46" spans="1:35" s="167" customFormat="1">
      <c r="A46" s="37">
        <v>44</v>
      </c>
      <c r="B46" s="37">
        <v>737</v>
      </c>
      <c r="C46" s="38" t="s">
        <v>86</v>
      </c>
      <c r="D46" s="38" t="s">
        <v>52</v>
      </c>
      <c r="E46" s="37" t="s">
        <v>37</v>
      </c>
      <c r="F46" s="74">
        <v>14</v>
      </c>
      <c r="G46" s="75">
        <v>150</v>
      </c>
      <c r="H46" s="73">
        <v>13648.268340000001</v>
      </c>
      <c r="I46" s="73">
        <f t="shared" si="0"/>
        <v>54593.073360000002</v>
      </c>
      <c r="J46" s="73">
        <f t="shared" si="1"/>
        <v>3971.4771095999999</v>
      </c>
      <c r="K46" s="73">
        <f t="shared" si="2"/>
        <v>15885.9084384</v>
      </c>
      <c r="L46" s="82">
        <v>0.29098761913703702</v>
      </c>
      <c r="M46" s="47">
        <v>15695.508591</v>
      </c>
      <c r="N46" s="47">
        <f t="shared" si="3"/>
        <v>62782.034363999999</v>
      </c>
      <c r="O46" s="47">
        <f t="shared" si="4"/>
        <v>4208.3473514939997</v>
      </c>
      <c r="P46" s="47">
        <f t="shared" si="5"/>
        <v>16833.389405975999</v>
      </c>
      <c r="Q46" s="55">
        <v>0.26812430620484101</v>
      </c>
      <c r="R46" s="86">
        <v>5</v>
      </c>
      <c r="S46" s="86">
        <v>10</v>
      </c>
      <c r="T46" s="86">
        <v>8</v>
      </c>
      <c r="U46" s="86">
        <v>4</v>
      </c>
      <c r="V46" s="86">
        <v>3</v>
      </c>
      <c r="W46" s="86">
        <v>10</v>
      </c>
      <c r="X46" s="86">
        <v>10</v>
      </c>
      <c r="Y46" s="115">
        <v>59087.63</v>
      </c>
      <c r="Z46" s="115">
        <v>16884.29</v>
      </c>
      <c r="AA46" s="6"/>
      <c r="AB46" s="6"/>
      <c r="AC46" s="115">
        <f t="shared" si="12"/>
        <v>59087.63</v>
      </c>
      <c r="AD46" s="115">
        <f t="shared" si="13"/>
        <v>16884.29</v>
      </c>
      <c r="AE46" s="180">
        <f t="shared" si="14"/>
        <v>1.0823283314782799</v>
      </c>
      <c r="AF46" s="180">
        <f t="shared" si="15"/>
        <v>1.0628469920666701</v>
      </c>
      <c r="AG46" s="55">
        <f t="shared" si="16"/>
        <v>0.94115507085067596</v>
      </c>
      <c r="AH46" s="55">
        <f t="shared" si="17"/>
        <v>1.00302378759241</v>
      </c>
      <c r="AI46" s="182">
        <v>400</v>
      </c>
    </row>
    <row r="47" spans="1:35" s="167" customFormat="1">
      <c r="A47" s="37">
        <v>45</v>
      </c>
      <c r="B47" s="37">
        <v>379</v>
      </c>
      <c r="C47" s="38" t="s">
        <v>87</v>
      </c>
      <c r="D47" s="38" t="s">
        <v>36</v>
      </c>
      <c r="E47" s="37" t="s">
        <v>37</v>
      </c>
      <c r="F47" s="71">
        <v>11</v>
      </c>
      <c r="G47" s="72">
        <v>200</v>
      </c>
      <c r="H47" s="73">
        <v>14370.35742</v>
      </c>
      <c r="I47" s="73">
        <f t="shared" si="0"/>
        <v>57481.429680000001</v>
      </c>
      <c r="J47" s="73">
        <f t="shared" si="1"/>
        <v>3508.9044479999902</v>
      </c>
      <c r="K47" s="73">
        <f t="shared" si="2"/>
        <v>14035.617791999999</v>
      </c>
      <c r="L47" s="82">
        <v>0.24417656050200001</v>
      </c>
      <c r="M47" s="47">
        <v>16525.911033</v>
      </c>
      <c r="N47" s="47">
        <f t="shared" si="3"/>
        <v>66103.644132000001</v>
      </c>
      <c r="O47" s="47">
        <f t="shared" si="4"/>
        <v>3718.1855347199898</v>
      </c>
      <c r="P47" s="47">
        <f t="shared" si="5"/>
        <v>14872.742138879999</v>
      </c>
      <c r="Q47" s="55">
        <v>0.22499125931969999</v>
      </c>
      <c r="R47" s="86">
        <v>7</v>
      </c>
      <c r="S47" s="86">
        <v>10</v>
      </c>
      <c r="T47" s="86">
        <v>10</v>
      </c>
      <c r="U47" s="86">
        <v>4</v>
      </c>
      <c r="V47" s="86">
        <v>3</v>
      </c>
      <c r="W47" s="86">
        <v>12</v>
      </c>
      <c r="X47" s="86">
        <v>12</v>
      </c>
      <c r="Y47" s="115">
        <v>62072.62</v>
      </c>
      <c r="Z47" s="115">
        <v>12269.99</v>
      </c>
      <c r="AA47" s="6">
        <v>1600</v>
      </c>
      <c r="AB47" s="6">
        <v>245</v>
      </c>
      <c r="AC47" s="115">
        <f t="shared" si="12"/>
        <v>60472.62</v>
      </c>
      <c r="AD47" s="115">
        <f t="shared" si="13"/>
        <v>12024.99</v>
      </c>
      <c r="AE47" s="180">
        <f t="shared" si="14"/>
        <v>1.05203750735937</v>
      </c>
      <c r="AF47" s="181">
        <f t="shared" si="15"/>
        <v>0.85674818010889398</v>
      </c>
      <c r="AG47" s="55">
        <f t="shared" si="16"/>
        <v>0.91481522379075497</v>
      </c>
      <c r="AH47" s="55">
        <f t="shared" si="17"/>
        <v>0.80852541432588598</v>
      </c>
      <c r="AI47" s="182"/>
    </row>
    <row r="48" spans="1:35">
      <c r="A48" s="37">
        <v>46</v>
      </c>
      <c r="B48" s="37">
        <v>572</v>
      </c>
      <c r="C48" s="38" t="s">
        <v>88</v>
      </c>
      <c r="D48" s="38" t="s">
        <v>33</v>
      </c>
      <c r="E48" s="37" t="s">
        <v>34</v>
      </c>
      <c r="F48" s="74">
        <v>16</v>
      </c>
      <c r="G48" s="75">
        <v>150</v>
      </c>
      <c r="H48" s="73">
        <v>10241.404177500001</v>
      </c>
      <c r="I48" s="73">
        <f t="shared" si="0"/>
        <v>40965.616710000002</v>
      </c>
      <c r="J48" s="73">
        <f t="shared" si="1"/>
        <v>2525.8429286999999</v>
      </c>
      <c r="K48" s="73">
        <f t="shared" si="2"/>
        <v>10103.3717148</v>
      </c>
      <c r="L48" s="82">
        <v>0.2466305288731</v>
      </c>
      <c r="M48" s="47">
        <v>11777.614804125</v>
      </c>
      <c r="N48" s="47">
        <f t="shared" si="3"/>
        <v>47110.459216499999</v>
      </c>
      <c r="O48" s="47">
        <f t="shared" si="4"/>
        <v>2676.4914176617599</v>
      </c>
      <c r="P48" s="47">
        <f t="shared" si="5"/>
        <v>10705.965670647</v>
      </c>
      <c r="Q48" s="55">
        <v>0.227252415890214</v>
      </c>
      <c r="R48" s="86">
        <v>5</v>
      </c>
      <c r="S48" s="86">
        <v>8</v>
      </c>
      <c r="T48" s="86">
        <v>16</v>
      </c>
      <c r="U48" s="86">
        <v>4</v>
      </c>
      <c r="V48" s="86">
        <v>4</v>
      </c>
      <c r="W48" s="86">
        <v>10</v>
      </c>
      <c r="X48" s="86">
        <v>10</v>
      </c>
      <c r="Y48" s="115">
        <v>44234.5</v>
      </c>
      <c r="Z48" s="115">
        <v>10299</v>
      </c>
      <c r="AA48" s="6">
        <v>1800</v>
      </c>
      <c r="AB48" s="6">
        <v>136.80000000000001</v>
      </c>
      <c r="AC48" s="115">
        <f t="shared" si="12"/>
        <v>42434.5</v>
      </c>
      <c r="AD48" s="115">
        <f t="shared" si="13"/>
        <v>10162.200000000001</v>
      </c>
      <c r="AE48" s="180">
        <f t="shared" si="14"/>
        <v>1.03585649156458</v>
      </c>
      <c r="AF48" s="180">
        <f t="shared" si="15"/>
        <v>1.0058226389031899</v>
      </c>
      <c r="AG48" s="55">
        <f t="shared" si="16"/>
        <v>0.90074477527354901</v>
      </c>
      <c r="AH48" s="55">
        <f t="shared" si="17"/>
        <v>0.94920909636970996</v>
      </c>
      <c r="AI48" s="156">
        <v>300</v>
      </c>
    </row>
    <row r="49" spans="1:35">
      <c r="A49" s="37">
        <v>47</v>
      </c>
      <c r="B49" s="37">
        <v>355</v>
      </c>
      <c r="C49" s="38" t="s">
        <v>89</v>
      </c>
      <c r="D49" s="38" t="s">
        <v>33</v>
      </c>
      <c r="E49" s="37" t="s">
        <v>37</v>
      </c>
      <c r="F49" s="71">
        <v>19</v>
      </c>
      <c r="G49" s="72">
        <v>150</v>
      </c>
      <c r="H49" s="73">
        <v>10593.725130000001</v>
      </c>
      <c r="I49" s="73">
        <f t="shared" si="0"/>
        <v>42374.900520000003</v>
      </c>
      <c r="J49" s="73">
        <f t="shared" si="1"/>
        <v>2999.3392800000001</v>
      </c>
      <c r="K49" s="73">
        <f t="shared" si="2"/>
        <v>11997.357120000001</v>
      </c>
      <c r="L49" s="82">
        <v>0.28312413652363699</v>
      </c>
      <c r="M49" s="47">
        <v>12182.7838995</v>
      </c>
      <c r="N49" s="47">
        <f t="shared" si="3"/>
        <v>48731.135598000001</v>
      </c>
      <c r="O49" s="47">
        <f t="shared" si="4"/>
        <v>3178.2284442</v>
      </c>
      <c r="P49" s="47">
        <f t="shared" si="5"/>
        <v>12712.9137768</v>
      </c>
      <c r="Q49" s="55">
        <v>0.26087866865392201</v>
      </c>
      <c r="R49" s="86">
        <v>7</v>
      </c>
      <c r="S49" s="86">
        <v>8</v>
      </c>
      <c r="T49" s="86">
        <v>8</v>
      </c>
      <c r="U49" s="86">
        <v>4</v>
      </c>
      <c r="V49" s="86">
        <v>4</v>
      </c>
      <c r="W49" s="86">
        <v>10</v>
      </c>
      <c r="X49" s="86">
        <v>10</v>
      </c>
      <c r="Y49" s="115">
        <v>45737.95</v>
      </c>
      <c r="Z49" s="115">
        <v>9571.34</v>
      </c>
      <c r="AA49" s="6">
        <v>11319</v>
      </c>
      <c r="AB49" s="6">
        <v>885.5</v>
      </c>
      <c r="AC49" s="115">
        <f t="shared" si="12"/>
        <v>34418.949999999997</v>
      </c>
      <c r="AD49" s="115">
        <f t="shared" si="13"/>
        <v>8685.84</v>
      </c>
      <c r="AE49" s="181">
        <f t="shared" si="14"/>
        <v>0.81224851451285496</v>
      </c>
      <c r="AF49" s="181">
        <f t="shared" si="15"/>
        <v>0.72397944923389801</v>
      </c>
      <c r="AG49" s="55">
        <f t="shared" si="16"/>
        <v>0.70630305609813504</v>
      </c>
      <c r="AH49" s="55">
        <f t="shared" si="17"/>
        <v>0.68322967908827803</v>
      </c>
      <c r="AI49" s="156"/>
    </row>
    <row r="50" spans="1:35">
      <c r="A50" s="37">
        <v>48</v>
      </c>
      <c r="B50" s="37">
        <v>307</v>
      </c>
      <c r="C50" s="38" t="s">
        <v>90</v>
      </c>
      <c r="D50" s="38" t="s">
        <v>66</v>
      </c>
      <c r="E50" s="37" t="s">
        <v>91</v>
      </c>
      <c r="F50" s="74">
        <v>2</v>
      </c>
      <c r="G50" s="75">
        <v>400</v>
      </c>
      <c r="H50" s="73">
        <v>85000</v>
      </c>
      <c r="I50" s="73">
        <f t="shared" si="0"/>
        <v>340000</v>
      </c>
      <c r="J50" s="73">
        <f t="shared" si="1"/>
        <v>19620.821274452701</v>
      </c>
      <c r="K50" s="73">
        <f t="shared" si="2"/>
        <v>78483.285097810702</v>
      </c>
      <c r="L50" s="82">
        <v>0.23083319146414899</v>
      </c>
      <c r="M50" s="47">
        <v>97750</v>
      </c>
      <c r="N50" s="47">
        <f t="shared" si="3"/>
        <v>391000</v>
      </c>
      <c r="O50" s="47">
        <f t="shared" si="4"/>
        <v>20791.063114750399</v>
      </c>
      <c r="P50" s="47">
        <f t="shared" si="5"/>
        <v>83164.252459001596</v>
      </c>
      <c r="Q50" s="55">
        <v>0.21269629784910901</v>
      </c>
      <c r="R50" s="86">
        <v>64</v>
      </c>
      <c r="S50" s="86">
        <v>24</v>
      </c>
      <c r="T50" s="86">
        <v>10</v>
      </c>
      <c r="U50" s="86">
        <v>10</v>
      </c>
      <c r="V50" s="86">
        <v>19</v>
      </c>
      <c r="W50" s="86">
        <v>20</v>
      </c>
      <c r="X50" s="86">
        <v>20</v>
      </c>
      <c r="Y50" s="115">
        <v>366716.37</v>
      </c>
      <c r="Z50" s="115">
        <v>83637.350000000006</v>
      </c>
      <c r="AA50" s="6">
        <v>82720</v>
      </c>
      <c r="AB50" s="6">
        <v>23100</v>
      </c>
      <c r="AC50" s="115">
        <f t="shared" si="12"/>
        <v>283996.37</v>
      </c>
      <c r="AD50" s="115">
        <f t="shared" si="13"/>
        <v>60537.35</v>
      </c>
      <c r="AE50" s="181">
        <f t="shared" si="14"/>
        <v>0.83528344117647102</v>
      </c>
      <c r="AF50" s="181">
        <f t="shared" si="15"/>
        <v>0.77134067368044901</v>
      </c>
      <c r="AG50" s="55">
        <f t="shared" si="16"/>
        <v>0.72633342710997395</v>
      </c>
      <c r="AH50" s="55">
        <f t="shared" si="17"/>
        <v>0.72792513862664399</v>
      </c>
      <c r="AI50" s="156"/>
    </row>
    <row r="51" spans="1:35">
      <c r="A51" s="37">
        <v>49</v>
      </c>
      <c r="B51" s="37">
        <v>106569</v>
      </c>
      <c r="C51" s="38" t="s">
        <v>92</v>
      </c>
      <c r="D51" s="38" t="s">
        <v>36</v>
      </c>
      <c r="E51" s="37" t="s">
        <v>37</v>
      </c>
      <c r="F51" s="71">
        <v>21</v>
      </c>
      <c r="G51" s="72">
        <v>150</v>
      </c>
      <c r="H51" s="73">
        <v>9246.8020500000002</v>
      </c>
      <c r="I51" s="73">
        <f t="shared" si="0"/>
        <v>36987.208200000001</v>
      </c>
      <c r="J51" s="73">
        <f t="shared" si="1"/>
        <v>2573.2204092000002</v>
      </c>
      <c r="K51" s="73">
        <f t="shared" si="2"/>
        <v>10292.881636800001</v>
      </c>
      <c r="L51" s="82">
        <v>0.27828219910904201</v>
      </c>
      <c r="M51" s="47">
        <v>10633.822357499999</v>
      </c>
      <c r="N51" s="47">
        <f t="shared" si="3"/>
        <v>42535.289429999997</v>
      </c>
      <c r="O51" s="47">
        <f t="shared" si="4"/>
        <v>2726.6946264630001</v>
      </c>
      <c r="P51" s="47">
        <f t="shared" si="5"/>
        <v>10906.778505852</v>
      </c>
      <c r="Q51" s="55">
        <v>0.256417169179046</v>
      </c>
      <c r="R51" s="86">
        <v>5</v>
      </c>
      <c r="S51" s="86">
        <v>8</v>
      </c>
      <c r="T51" s="86">
        <v>8</v>
      </c>
      <c r="U51" s="86">
        <v>4</v>
      </c>
      <c r="V51" s="86">
        <v>3</v>
      </c>
      <c r="W51" s="86">
        <v>10</v>
      </c>
      <c r="X51" s="86">
        <v>10</v>
      </c>
      <c r="Y51" s="115">
        <v>39690.79</v>
      </c>
      <c r="Z51" s="115">
        <v>12390.71</v>
      </c>
      <c r="AA51" s="6"/>
      <c r="AB51" s="6"/>
      <c r="AC51" s="115">
        <f t="shared" si="12"/>
        <v>39690.79</v>
      </c>
      <c r="AD51" s="115">
        <f t="shared" si="13"/>
        <v>12390.71</v>
      </c>
      <c r="AE51" s="180">
        <f t="shared" si="14"/>
        <v>1.0730950491148401</v>
      </c>
      <c r="AF51" s="180">
        <f t="shared" si="15"/>
        <v>1.20381351279701</v>
      </c>
      <c r="AG51" s="55">
        <f t="shared" si="16"/>
        <v>0.93312612966508302</v>
      </c>
      <c r="AH51" s="55">
        <f t="shared" si="17"/>
        <v>1.13605589343836</v>
      </c>
      <c r="AI51" s="156">
        <v>400</v>
      </c>
    </row>
    <row r="52" spans="1:35">
      <c r="A52" s="37">
        <v>50</v>
      </c>
      <c r="B52" s="37">
        <v>102565</v>
      </c>
      <c r="C52" s="38" t="s">
        <v>93</v>
      </c>
      <c r="D52" s="38" t="s">
        <v>36</v>
      </c>
      <c r="E52" s="37" t="s">
        <v>37</v>
      </c>
      <c r="F52" s="74">
        <v>18</v>
      </c>
      <c r="G52" s="75">
        <v>150</v>
      </c>
      <c r="H52" s="73">
        <v>11562.76701</v>
      </c>
      <c r="I52" s="73">
        <f t="shared" si="0"/>
        <v>46251.068039999998</v>
      </c>
      <c r="J52" s="73">
        <f t="shared" si="1"/>
        <v>3171.8894003999999</v>
      </c>
      <c r="K52" s="73">
        <f t="shared" si="2"/>
        <v>12687.5576016</v>
      </c>
      <c r="L52" s="82">
        <v>0.27431923497695698</v>
      </c>
      <c r="M52" s="47">
        <v>13297.1820615</v>
      </c>
      <c r="N52" s="47">
        <f t="shared" si="3"/>
        <v>53188.728245999999</v>
      </c>
      <c r="O52" s="47">
        <f t="shared" si="4"/>
        <v>3361.06994678099</v>
      </c>
      <c r="P52" s="47">
        <f t="shared" si="5"/>
        <v>13444.279787124</v>
      </c>
      <c r="Q52" s="55">
        <v>0.25276558080019601</v>
      </c>
      <c r="R52" s="86">
        <v>5</v>
      </c>
      <c r="S52" s="86">
        <v>8</v>
      </c>
      <c r="T52" s="86">
        <v>8</v>
      </c>
      <c r="U52" s="86">
        <v>4</v>
      </c>
      <c r="V52" s="86">
        <v>3</v>
      </c>
      <c r="W52" s="86">
        <v>10</v>
      </c>
      <c r="X52" s="86">
        <v>10</v>
      </c>
      <c r="Y52" s="115">
        <v>49268.52</v>
      </c>
      <c r="Z52" s="115">
        <v>12720.99</v>
      </c>
      <c r="AA52" s="6"/>
      <c r="AB52" s="6"/>
      <c r="AC52" s="115">
        <f t="shared" si="12"/>
        <v>49268.52</v>
      </c>
      <c r="AD52" s="115">
        <f t="shared" si="13"/>
        <v>12720.99</v>
      </c>
      <c r="AE52" s="180">
        <f t="shared" si="14"/>
        <v>1.0652406979529701</v>
      </c>
      <c r="AF52" s="180">
        <f t="shared" si="15"/>
        <v>1.00263505392053</v>
      </c>
      <c r="AG52" s="55">
        <f t="shared" si="16"/>
        <v>0.92629625908954105</v>
      </c>
      <c r="AH52" s="55">
        <f t="shared" si="17"/>
        <v>0.94620092719159998</v>
      </c>
      <c r="AI52" s="156">
        <v>400</v>
      </c>
    </row>
    <row r="53" spans="1:35">
      <c r="A53" s="37">
        <v>51</v>
      </c>
      <c r="B53" s="37">
        <v>717</v>
      </c>
      <c r="C53" s="38" t="s">
        <v>94</v>
      </c>
      <c r="D53" s="38" t="s">
        <v>85</v>
      </c>
      <c r="E53" s="37" t="s">
        <v>37</v>
      </c>
      <c r="F53" s="74">
        <v>22</v>
      </c>
      <c r="G53" s="75">
        <v>150</v>
      </c>
      <c r="H53" s="73">
        <v>9683.5042799999992</v>
      </c>
      <c r="I53" s="73">
        <f t="shared" si="0"/>
        <v>38734.017119999997</v>
      </c>
      <c r="J53" s="73">
        <f t="shared" si="1"/>
        <v>2831.3713511999999</v>
      </c>
      <c r="K53" s="73">
        <f t="shared" si="2"/>
        <v>11325.4854048</v>
      </c>
      <c r="L53" s="82">
        <v>0.29239119117733298</v>
      </c>
      <c r="M53" s="47">
        <v>11136.029922</v>
      </c>
      <c r="N53" s="47">
        <f t="shared" si="3"/>
        <v>44544.119687999999</v>
      </c>
      <c r="O53" s="47">
        <f t="shared" si="4"/>
        <v>3000.242428218</v>
      </c>
      <c r="P53" s="47">
        <f t="shared" si="5"/>
        <v>12000.969712872</v>
      </c>
      <c r="Q53" s="55">
        <v>0.26941759758482797</v>
      </c>
      <c r="R53" s="86">
        <v>5</v>
      </c>
      <c r="S53" s="86">
        <v>8</v>
      </c>
      <c r="T53" s="86">
        <v>8</v>
      </c>
      <c r="U53" s="86">
        <v>4</v>
      </c>
      <c r="V53" s="86">
        <v>3</v>
      </c>
      <c r="W53" s="86">
        <v>10</v>
      </c>
      <c r="X53" s="86">
        <v>10</v>
      </c>
      <c r="Y53" s="115">
        <v>41078.5</v>
      </c>
      <c r="Z53" s="115">
        <v>9306.3799999999992</v>
      </c>
      <c r="AA53" s="6"/>
      <c r="AB53" s="6"/>
      <c r="AC53" s="115">
        <f t="shared" si="12"/>
        <v>41078.5</v>
      </c>
      <c r="AD53" s="115">
        <f t="shared" si="13"/>
        <v>9306.3799999999992</v>
      </c>
      <c r="AE53" s="180">
        <f t="shared" si="14"/>
        <v>1.06052774936141</v>
      </c>
      <c r="AF53" s="181">
        <f t="shared" si="15"/>
        <v>0.82172018835110905</v>
      </c>
      <c r="AG53" s="55">
        <f t="shared" si="16"/>
        <v>0.92219804292296703</v>
      </c>
      <c r="AH53" s="55">
        <f t="shared" si="17"/>
        <v>0.77546900147728604</v>
      </c>
      <c r="AI53" s="156"/>
    </row>
    <row r="54" spans="1:35">
      <c r="A54" s="37">
        <v>52</v>
      </c>
      <c r="B54" s="37">
        <v>56</v>
      </c>
      <c r="C54" s="38" t="s">
        <v>95</v>
      </c>
      <c r="D54" s="38" t="s">
        <v>50</v>
      </c>
      <c r="E54" s="37" t="s">
        <v>34</v>
      </c>
      <c r="F54" s="74">
        <v>30</v>
      </c>
      <c r="G54" s="75">
        <v>100</v>
      </c>
      <c r="H54" s="73">
        <v>7654.6146600000002</v>
      </c>
      <c r="I54" s="73">
        <f t="shared" si="0"/>
        <v>30618.458640000001</v>
      </c>
      <c r="J54" s="73">
        <f t="shared" si="1"/>
        <v>1874.7864827999999</v>
      </c>
      <c r="K54" s="73">
        <f t="shared" si="2"/>
        <v>7499.1459311999997</v>
      </c>
      <c r="L54" s="82">
        <v>0.24492238552476001</v>
      </c>
      <c r="M54" s="47">
        <v>8802.8068590000003</v>
      </c>
      <c r="N54" s="47">
        <f t="shared" si="3"/>
        <v>35211.227436000001</v>
      </c>
      <c r="O54" s="47">
        <f t="shared" si="4"/>
        <v>1986.6041051669999</v>
      </c>
      <c r="P54" s="47">
        <f t="shared" si="5"/>
        <v>7946.4164206680198</v>
      </c>
      <c r="Q54" s="55">
        <v>0.225678483804958</v>
      </c>
      <c r="R54" s="86">
        <v>3</v>
      </c>
      <c r="S54" s="86">
        <v>6</v>
      </c>
      <c r="T54" s="86">
        <v>20</v>
      </c>
      <c r="U54" s="86">
        <v>2</v>
      </c>
      <c r="V54" s="86">
        <v>3</v>
      </c>
      <c r="W54" s="86">
        <v>8</v>
      </c>
      <c r="X54" s="86">
        <v>8</v>
      </c>
      <c r="Y54" s="115">
        <v>32436.02</v>
      </c>
      <c r="Z54" s="115">
        <v>5263.79</v>
      </c>
      <c r="AA54" s="6"/>
      <c r="AB54" s="6"/>
      <c r="AC54" s="115">
        <f t="shared" si="12"/>
        <v>32436.02</v>
      </c>
      <c r="AD54" s="115">
        <f t="shared" si="13"/>
        <v>5263.79</v>
      </c>
      <c r="AE54" s="180">
        <f t="shared" si="14"/>
        <v>1.0593616217383801</v>
      </c>
      <c r="AF54" s="181">
        <f t="shared" si="15"/>
        <v>0.70191859823665304</v>
      </c>
      <c r="AG54" s="55">
        <f t="shared" si="16"/>
        <v>0.92118401890294199</v>
      </c>
      <c r="AH54" s="55">
        <f t="shared" si="17"/>
        <v>0.66241054097156105</v>
      </c>
      <c r="AI54" s="156"/>
    </row>
    <row r="55" spans="1:35">
      <c r="A55" s="37">
        <v>53</v>
      </c>
      <c r="B55" s="37">
        <v>110378</v>
      </c>
      <c r="C55" s="38" t="s">
        <v>96</v>
      </c>
      <c r="D55" s="38" t="s">
        <v>50</v>
      </c>
      <c r="E55" s="37" t="s">
        <v>34</v>
      </c>
      <c r="F55" s="71">
        <v>38</v>
      </c>
      <c r="G55" s="72">
        <v>100</v>
      </c>
      <c r="H55" s="73">
        <v>3973.1224499999998</v>
      </c>
      <c r="I55" s="73">
        <f t="shared" si="0"/>
        <v>15892.489799999999</v>
      </c>
      <c r="J55" s="73">
        <f t="shared" si="1"/>
        <v>892.71428400000104</v>
      </c>
      <c r="K55" s="73">
        <f t="shared" si="2"/>
        <v>3570.8571360000001</v>
      </c>
      <c r="L55" s="82">
        <v>0.224688339016584</v>
      </c>
      <c r="M55" s="47">
        <v>4569.0908175000004</v>
      </c>
      <c r="N55" s="47">
        <f t="shared" si="3"/>
        <v>18276.363270000002</v>
      </c>
      <c r="O55" s="47">
        <f t="shared" si="4"/>
        <v>945.95831450999901</v>
      </c>
      <c r="P55" s="47">
        <f t="shared" si="5"/>
        <v>3783.8332580399901</v>
      </c>
      <c r="Q55" s="55">
        <v>0.20703425523670901</v>
      </c>
      <c r="R55" s="86">
        <v>3</v>
      </c>
      <c r="S55" s="86">
        <v>4</v>
      </c>
      <c r="T55" s="86">
        <v>8</v>
      </c>
      <c r="U55" s="86">
        <v>2</v>
      </c>
      <c r="V55" s="86">
        <v>2</v>
      </c>
      <c r="W55" s="86">
        <v>6</v>
      </c>
      <c r="X55" s="86">
        <v>8</v>
      </c>
      <c r="Y55" s="115">
        <v>16766.919999999998</v>
      </c>
      <c r="Z55" s="115">
        <v>3264.66</v>
      </c>
      <c r="AA55" s="6"/>
      <c r="AB55" s="6"/>
      <c r="AC55" s="115">
        <f t="shared" si="12"/>
        <v>16766.919999999998</v>
      </c>
      <c r="AD55" s="115">
        <f t="shared" si="13"/>
        <v>3264.66</v>
      </c>
      <c r="AE55" s="180">
        <f t="shared" si="14"/>
        <v>1.05502159894418</v>
      </c>
      <c r="AF55" s="181">
        <f t="shared" si="15"/>
        <v>0.91425108192847004</v>
      </c>
      <c r="AG55" s="55">
        <f t="shared" si="16"/>
        <v>0.91741008603841301</v>
      </c>
      <c r="AH55" s="55">
        <f t="shared" si="17"/>
        <v>0.86279171870566995</v>
      </c>
      <c r="AI55" s="156"/>
    </row>
    <row r="56" spans="1:35">
      <c r="A56" s="37">
        <v>54</v>
      </c>
      <c r="B56" s="37">
        <v>706</v>
      </c>
      <c r="C56" s="38" t="s">
        <v>97</v>
      </c>
      <c r="D56" s="38" t="s">
        <v>50</v>
      </c>
      <c r="E56" s="37" t="s">
        <v>34</v>
      </c>
      <c r="F56" s="74">
        <v>28</v>
      </c>
      <c r="G56" s="75">
        <v>100</v>
      </c>
      <c r="H56" s="73">
        <v>9036.8415000000005</v>
      </c>
      <c r="I56" s="73">
        <f t="shared" si="0"/>
        <v>36147.366000000002</v>
      </c>
      <c r="J56" s="73">
        <f t="shared" si="1"/>
        <v>2532.1823100000001</v>
      </c>
      <c r="K56" s="73">
        <f t="shared" si="2"/>
        <v>10128.729240000001</v>
      </c>
      <c r="L56" s="82">
        <v>0.28020656442851199</v>
      </c>
      <c r="M56" s="47">
        <v>10392.367725</v>
      </c>
      <c r="N56" s="47">
        <f t="shared" si="3"/>
        <v>41569.4709</v>
      </c>
      <c r="O56" s="47">
        <f t="shared" si="4"/>
        <v>2683.208897775</v>
      </c>
      <c r="P56" s="47">
        <f t="shared" si="5"/>
        <v>10732.8355911</v>
      </c>
      <c r="Q56" s="55">
        <v>0.25819033436627198</v>
      </c>
      <c r="R56" s="86">
        <v>4</v>
      </c>
      <c r="S56" s="86">
        <v>12</v>
      </c>
      <c r="T56" s="86">
        <v>8</v>
      </c>
      <c r="U56" s="86">
        <v>2</v>
      </c>
      <c r="V56" s="86">
        <v>3</v>
      </c>
      <c r="W56" s="86">
        <v>8</v>
      </c>
      <c r="X56" s="86">
        <v>8</v>
      </c>
      <c r="Y56" s="115">
        <v>38002.75</v>
      </c>
      <c r="Z56" s="115">
        <v>8618.5</v>
      </c>
      <c r="AA56" s="6"/>
      <c r="AB56" s="6"/>
      <c r="AC56" s="115">
        <f t="shared" si="12"/>
        <v>38002.75</v>
      </c>
      <c r="AD56" s="115">
        <f t="shared" si="13"/>
        <v>8618.5</v>
      </c>
      <c r="AE56" s="180">
        <f t="shared" si="14"/>
        <v>1.05132833191774</v>
      </c>
      <c r="AF56" s="181">
        <f t="shared" si="15"/>
        <v>0.85089647435377602</v>
      </c>
      <c r="AG56" s="55">
        <f t="shared" si="16"/>
        <v>0.91419854949368595</v>
      </c>
      <c r="AH56" s="55">
        <f t="shared" si="17"/>
        <v>0.80300307657248704</v>
      </c>
      <c r="AI56" s="156"/>
    </row>
    <row r="57" spans="1:35">
      <c r="A57" s="37">
        <v>55</v>
      </c>
      <c r="B57" s="37">
        <v>745</v>
      </c>
      <c r="C57" s="38" t="s">
        <v>98</v>
      </c>
      <c r="D57" s="38" t="s">
        <v>36</v>
      </c>
      <c r="E57" s="37" t="s">
        <v>34</v>
      </c>
      <c r="F57" s="71">
        <v>21</v>
      </c>
      <c r="G57" s="72">
        <v>150</v>
      </c>
      <c r="H57" s="73">
        <v>9055.6153200000008</v>
      </c>
      <c r="I57" s="73">
        <f t="shared" si="0"/>
        <v>36222.461280000003</v>
      </c>
      <c r="J57" s="73">
        <f t="shared" si="1"/>
        <v>2265.5515805999999</v>
      </c>
      <c r="K57" s="73">
        <f t="shared" si="2"/>
        <v>9062.2063223999903</v>
      </c>
      <c r="L57" s="82">
        <v>0.250181958988072</v>
      </c>
      <c r="M57" s="47">
        <v>10413.957618</v>
      </c>
      <c r="N57" s="47">
        <f t="shared" si="3"/>
        <v>41655.830472000001</v>
      </c>
      <c r="O57" s="47">
        <f t="shared" si="4"/>
        <v>2400.6755498715002</v>
      </c>
      <c r="P57" s="47">
        <f t="shared" si="5"/>
        <v>9602.7021994860006</v>
      </c>
      <c r="Q57" s="55">
        <v>0.230524805067581</v>
      </c>
      <c r="R57" s="86">
        <v>5</v>
      </c>
      <c r="S57" s="86">
        <v>8</v>
      </c>
      <c r="T57" s="86">
        <v>8</v>
      </c>
      <c r="U57" s="86">
        <v>2</v>
      </c>
      <c r="V57" s="86">
        <v>3</v>
      </c>
      <c r="W57" s="86">
        <v>10</v>
      </c>
      <c r="X57" s="86">
        <v>10</v>
      </c>
      <c r="Y57" s="115">
        <v>38028.11</v>
      </c>
      <c r="Z57" s="115">
        <v>8874.2800000000007</v>
      </c>
      <c r="AA57" s="6">
        <v>2390.04</v>
      </c>
      <c r="AB57" s="6">
        <v>506.58999999989999</v>
      </c>
      <c r="AC57" s="115">
        <f t="shared" si="12"/>
        <v>35638.07</v>
      </c>
      <c r="AD57" s="115">
        <f t="shared" si="13"/>
        <v>8367.6900000001006</v>
      </c>
      <c r="AE57" s="181">
        <f t="shared" si="14"/>
        <v>0.98386660488135702</v>
      </c>
      <c r="AF57" s="181">
        <f t="shared" si="15"/>
        <v>0.923361232608092</v>
      </c>
      <c r="AG57" s="55">
        <f t="shared" si="16"/>
        <v>0.855536178157701</v>
      </c>
      <c r="AH57" s="55">
        <f t="shared" si="17"/>
        <v>0.87138909716975199</v>
      </c>
      <c r="AI57" s="156"/>
    </row>
    <row r="58" spans="1:35">
      <c r="A58" s="37">
        <v>57</v>
      </c>
      <c r="B58" s="37">
        <v>102934</v>
      </c>
      <c r="C58" s="38" t="s">
        <v>99</v>
      </c>
      <c r="D58" s="38" t="s">
        <v>36</v>
      </c>
      <c r="E58" s="37" t="s">
        <v>37</v>
      </c>
      <c r="F58" s="74">
        <v>10</v>
      </c>
      <c r="G58" s="75">
        <v>200</v>
      </c>
      <c r="H58" s="73">
        <v>13037.64417</v>
      </c>
      <c r="I58" s="73">
        <f t="shared" si="0"/>
        <v>52150.576679999998</v>
      </c>
      <c r="J58" s="73">
        <f t="shared" si="1"/>
        <v>3128.7200616</v>
      </c>
      <c r="K58" s="73">
        <f t="shared" si="2"/>
        <v>12514.8802464</v>
      </c>
      <c r="L58" s="82">
        <v>0.23997587453715599</v>
      </c>
      <c r="M58" s="47">
        <v>14993.290795499999</v>
      </c>
      <c r="N58" s="47">
        <f t="shared" si="3"/>
        <v>59973.163181999997</v>
      </c>
      <c r="O58" s="47">
        <f t="shared" si="4"/>
        <v>3315.3258652739901</v>
      </c>
      <c r="P58" s="47">
        <f t="shared" si="5"/>
        <v>13261.303461096</v>
      </c>
      <c r="Q58" s="55">
        <v>0.221120627252093</v>
      </c>
      <c r="R58" s="86">
        <v>7</v>
      </c>
      <c r="S58" s="86">
        <v>10</v>
      </c>
      <c r="T58" s="86">
        <v>14</v>
      </c>
      <c r="U58" s="86">
        <v>4</v>
      </c>
      <c r="V58" s="86">
        <v>4</v>
      </c>
      <c r="W58" s="86">
        <v>12</v>
      </c>
      <c r="X58" s="86">
        <v>12</v>
      </c>
      <c r="Y58" s="115">
        <v>54165.25</v>
      </c>
      <c r="Z58" s="115">
        <v>11488.45</v>
      </c>
      <c r="AA58" s="6">
        <v>465.78</v>
      </c>
      <c r="AB58" s="6">
        <v>59.28</v>
      </c>
      <c r="AC58" s="115">
        <f t="shared" si="12"/>
        <v>53699.47</v>
      </c>
      <c r="AD58" s="115">
        <f t="shared" si="13"/>
        <v>11429.17</v>
      </c>
      <c r="AE58" s="180">
        <f t="shared" si="14"/>
        <v>1.0297004063733399</v>
      </c>
      <c r="AF58" s="181">
        <f t="shared" si="15"/>
        <v>0.91324645341993405</v>
      </c>
      <c r="AG58" s="55">
        <f t="shared" si="16"/>
        <v>0.89539165771594698</v>
      </c>
      <c r="AH58" s="55">
        <f t="shared" si="17"/>
        <v>0.86184363652707197</v>
      </c>
      <c r="AI58" s="156"/>
    </row>
    <row r="59" spans="1:35">
      <c r="A59" s="37">
        <v>58</v>
      </c>
      <c r="B59" s="37">
        <v>103198</v>
      </c>
      <c r="C59" s="38" t="s">
        <v>100</v>
      </c>
      <c r="D59" s="38" t="s">
        <v>36</v>
      </c>
      <c r="E59" s="37" t="s">
        <v>37</v>
      </c>
      <c r="F59" s="71">
        <v>17</v>
      </c>
      <c r="G59" s="72">
        <v>150</v>
      </c>
      <c r="H59" s="73">
        <v>11180.383019999999</v>
      </c>
      <c r="I59" s="73">
        <f t="shared" si="0"/>
        <v>44721.532079999997</v>
      </c>
      <c r="J59" s="73">
        <f t="shared" si="1"/>
        <v>2752.4520576</v>
      </c>
      <c r="K59" s="73">
        <f t="shared" si="2"/>
        <v>11009.8082304</v>
      </c>
      <c r="L59" s="82">
        <v>0.24618584646664499</v>
      </c>
      <c r="M59" s="47">
        <v>12857.440473000001</v>
      </c>
      <c r="N59" s="47">
        <f t="shared" si="3"/>
        <v>51429.761892000002</v>
      </c>
      <c r="O59" s="47">
        <f t="shared" si="4"/>
        <v>2916.6161624639999</v>
      </c>
      <c r="P59" s="47">
        <f t="shared" si="5"/>
        <v>11666.464649856</v>
      </c>
      <c r="Q59" s="55">
        <v>0.22684267281569401</v>
      </c>
      <c r="R59" s="86">
        <v>6</v>
      </c>
      <c r="S59" s="86">
        <v>8</v>
      </c>
      <c r="T59" s="86">
        <v>8</v>
      </c>
      <c r="U59" s="86">
        <v>4</v>
      </c>
      <c r="V59" s="86">
        <v>3</v>
      </c>
      <c r="W59" s="86">
        <v>10</v>
      </c>
      <c r="X59" s="86">
        <v>10</v>
      </c>
      <c r="Y59" s="115">
        <v>46334.28</v>
      </c>
      <c r="Z59" s="115">
        <v>12889.08</v>
      </c>
      <c r="AA59" s="182">
        <v>8834</v>
      </c>
      <c r="AB59" s="182">
        <v>2872.1</v>
      </c>
      <c r="AC59" s="115">
        <f t="shared" si="12"/>
        <v>37500.28</v>
      </c>
      <c r="AD59" s="115">
        <f t="shared" si="13"/>
        <v>10016.98</v>
      </c>
      <c r="AE59" s="181">
        <f t="shared" si="14"/>
        <v>0.838528517603505</v>
      </c>
      <c r="AF59" s="181">
        <f t="shared" si="15"/>
        <v>0.90982329486369795</v>
      </c>
      <c r="AG59" s="55">
        <f t="shared" si="16"/>
        <v>0.72915523269869997</v>
      </c>
      <c r="AH59" s="55">
        <f t="shared" si="17"/>
        <v>0.85861315322492604</v>
      </c>
      <c r="AI59" s="156"/>
    </row>
    <row r="60" spans="1:35">
      <c r="A60" s="37">
        <v>59</v>
      </c>
      <c r="B60" s="37">
        <v>113023</v>
      </c>
      <c r="C60" s="38" t="s">
        <v>101</v>
      </c>
      <c r="D60" s="38" t="s">
        <v>33</v>
      </c>
      <c r="E60" s="37" t="s">
        <v>34</v>
      </c>
      <c r="F60" s="71">
        <v>38</v>
      </c>
      <c r="G60" s="72">
        <v>100</v>
      </c>
      <c r="H60" s="73">
        <v>4200.8976899999998</v>
      </c>
      <c r="I60" s="73">
        <f t="shared" si="0"/>
        <v>16803.590759999999</v>
      </c>
      <c r="J60" s="73">
        <f t="shared" si="1"/>
        <v>645.07960439999999</v>
      </c>
      <c r="K60" s="73">
        <f t="shared" si="2"/>
        <v>2580.3184176</v>
      </c>
      <c r="L60" s="82">
        <v>0.15355756126495901</v>
      </c>
      <c r="M60" s="47">
        <v>4831.0323435</v>
      </c>
      <c r="N60" s="47">
        <f t="shared" si="3"/>
        <v>19324.129374</v>
      </c>
      <c r="O60" s="47">
        <f t="shared" si="4"/>
        <v>724.65485152500003</v>
      </c>
      <c r="P60" s="47">
        <f t="shared" si="5"/>
        <v>2898.6194061000001</v>
      </c>
      <c r="Q60" s="55">
        <v>0.15</v>
      </c>
      <c r="R60" s="86">
        <v>2</v>
      </c>
      <c r="S60" s="86">
        <v>4</v>
      </c>
      <c r="T60" s="86">
        <v>8</v>
      </c>
      <c r="U60" s="86">
        <v>2</v>
      </c>
      <c r="V60" s="86">
        <v>2</v>
      </c>
      <c r="W60" s="86">
        <v>6</v>
      </c>
      <c r="X60" s="86">
        <v>8</v>
      </c>
      <c r="Y60" s="115">
        <v>17361.09</v>
      </c>
      <c r="Z60" s="115">
        <v>3170.61</v>
      </c>
      <c r="AA60" s="6"/>
      <c r="AB60" s="6"/>
      <c r="AC60" s="115">
        <f t="shared" si="12"/>
        <v>17361.09</v>
      </c>
      <c r="AD60" s="115">
        <f t="shared" si="13"/>
        <v>3170.61</v>
      </c>
      <c r="AE60" s="180">
        <f t="shared" si="14"/>
        <v>1.0331773873788399</v>
      </c>
      <c r="AF60" s="180">
        <f t="shared" si="15"/>
        <v>1.22876695309141</v>
      </c>
      <c r="AG60" s="55">
        <f t="shared" si="16"/>
        <v>0.89841511945985997</v>
      </c>
      <c r="AH60" s="55">
        <f t="shared" si="17"/>
        <v>1.0938345314764699</v>
      </c>
      <c r="AI60" s="156">
        <v>300</v>
      </c>
    </row>
    <row r="61" spans="1:35">
      <c r="A61" s="37">
        <v>60</v>
      </c>
      <c r="B61" s="37">
        <v>546</v>
      </c>
      <c r="C61" s="38" t="s">
        <v>102</v>
      </c>
      <c r="D61" s="38" t="s">
        <v>52</v>
      </c>
      <c r="E61" s="37" t="s">
        <v>42</v>
      </c>
      <c r="F61" s="71">
        <v>7</v>
      </c>
      <c r="G61" s="72">
        <v>200</v>
      </c>
      <c r="H61" s="73">
        <v>15000</v>
      </c>
      <c r="I61" s="73">
        <f t="shared" si="0"/>
        <v>60000</v>
      </c>
      <c r="J61" s="73">
        <f t="shared" si="1"/>
        <v>4380.8795694686696</v>
      </c>
      <c r="K61" s="73">
        <f t="shared" si="2"/>
        <v>17523.5182778747</v>
      </c>
      <c r="L61" s="82">
        <v>0.29205863796457798</v>
      </c>
      <c r="M61" s="47">
        <v>17250</v>
      </c>
      <c r="N61" s="47">
        <f t="shared" si="3"/>
        <v>69000</v>
      </c>
      <c r="O61" s="47">
        <f t="shared" si="4"/>
        <v>4642.16774379054</v>
      </c>
      <c r="P61" s="47">
        <f t="shared" si="5"/>
        <v>18568.6709751622</v>
      </c>
      <c r="Q61" s="55">
        <v>0.26911117355307501</v>
      </c>
      <c r="R61" s="86">
        <v>7</v>
      </c>
      <c r="S61" s="86">
        <v>12</v>
      </c>
      <c r="T61" s="86">
        <v>16</v>
      </c>
      <c r="U61" s="86">
        <v>4</v>
      </c>
      <c r="V61" s="86">
        <v>4</v>
      </c>
      <c r="W61" s="86">
        <v>12</v>
      </c>
      <c r="X61" s="86">
        <v>12</v>
      </c>
      <c r="Y61" s="115">
        <v>61530.33</v>
      </c>
      <c r="Z61" s="115">
        <v>16469.580000000002</v>
      </c>
      <c r="AA61" s="6"/>
      <c r="AB61" s="6"/>
      <c r="AC61" s="115">
        <f t="shared" si="12"/>
        <v>61530.33</v>
      </c>
      <c r="AD61" s="115">
        <f t="shared" si="13"/>
        <v>16469.580000000002</v>
      </c>
      <c r="AE61" s="180">
        <f t="shared" si="14"/>
        <v>1.0255055</v>
      </c>
      <c r="AF61" s="181">
        <f t="shared" si="15"/>
        <v>0.93985578345842902</v>
      </c>
      <c r="AG61" s="55">
        <f t="shared" si="16"/>
        <v>0.891743913043478</v>
      </c>
      <c r="AH61" s="55">
        <f t="shared" si="17"/>
        <v>0.88695523885527605</v>
      </c>
      <c r="AI61" s="156"/>
    </row>
    <row r="62" spans="1:35">
      <c r="A62" s="37">
        <v>61</v>
      </c>
      <c r="B62" s="37">
        <v>746</v>
      </c>
      <c r="C62" s="38" t="s">
        <v>103</v>
      </c>
      <c r="D62" s="38" t="s">
        <v>85</v>
      </c>
      <c r="E62" s="37" t="s">
        <v>37</v>
      </c>
      <c r="F62" s="74">
        <v>10</v>
      </c>
      <c r="G62" s="75">
        <v>200</v>
      </c>
      <c r="H62" s="73">
        <v>12875.04963</v>
      </c>
      <c r="I62" s="73">
        <f t="shared" si="0"/>
        <v>51500.198519999998</v>
      </c>
      <c r="J62" s="73">
        <f t="shared" si="1"/>
        <v>3611.6985995999898</v>
      </c>
      <c r="K62" s="73">
        <f t="shared" si="2"/>
        <v>14446.794398399999</v>
      </c>
      <c r="L62" s="82">
        <v>0.28051919824715998</v>
      </c>
      <c r="M62" s="47">
        <v>14806.3070745</v>
      </c>
      <c r="N62" s="47">
        <f t="shared" si="3"/>
        <v>59225.228298000002</v>
      </c>
      <c r="O62" s="47">
        <f t="shared" si="4"/>
        <v>3827.110623219</v>
      </c>
      <c r="P62" s="47">
        <f t="shared" si="5"/>
        <v>15308.442492876</v>
      </c>
      <c r="Q62" s="55">
        <v>0.258478404099169</v>
      </c>
      <c r="R62" s="86">
        <v>7</v>
      </c>
      <c r="S62" s="86">
        <v>10</v>
      </c>
      <c r="T62" s="86">
        <v>10</v>
      </c>
      <c r="U62" s="86">
        <v>4</v>
      </c>
      <c r="V62" s="86">
        <v>4</v>
      </c>
      <c r="W62" s="86">
        <v>12</v>
      </c>
      <c r="X62" s="86">
        <v>12</v>
      </c>
      <c r="Y62" s="115">
        <v>52654.82</v>
      </c>
      <c r="Z62" s="115">
        <v>12353.7</v>
      </c>
      <c r="AA62" s="6"/>
      <c r="AB62" s="6"/>
      <c r="AC62" s="115">
        <f t="shared" si="12"/>
        <v>52654.82</v>
      </c>
      <c r="AD62" s="115">
        <f t="shared" si="13"/>
        <v>12353.7</v>
      </c>
      <c r="AE62" s="180">
        <f t="shared" si="14"/>
        <v>1.02241974814042</v>
      </c>
      <c r="AF62" s="181">
        <f t="shared" si="15"/>
        <v>0.85511703560813501</v>
      </c>
      <c r="AG62" s="55">
        <f t="shared" si="16"/>
        <v>0.88906065055688599</v>
      </c>
      <c r="AH62" s="55">
        <f t="shared" si="17"/>
        <v>0.80698608011552997</v>
      </c>
      <c r="AI62" s="156"/>
    </row>
    <row r="63" spans="1:35">
      <c r="A63" s="37">
        <v>62</v>
      </c>
      <c r="B63" s="37">
        <v>742</v>
      </c>
      <c r="C63" s="38" t="s">
        <v>104</v>
      </c>
      <c r="D63" s="38" t="s">
        <v>33</v>
      </c>
      <c r="E63" s="37" t="s">
        <v>42</v>
      </c>
      <c r="F63" s="74">
        <v>8</v>
      </c>
      <c r="G63" s="75">
        <v>200</v>
      </c>
      <c r="H63" s="73">
        <v>13000</v>
      </c>
      <c r="I63" s="73">
        <f t="shared" si="0"/>
        <v>52000</v>
      </c>
      <c r="J63" s="73">
        <f t="shared" si="1"/>
        <v>1959.3510431915599</v>
      </c>
      <c r="K63" s="73">
        <f t="shared" si="2"/>
        <v>7837.4041727662197</v>
      </c>
      <c r="L63" s="82">
        <v>0.15071931101473501</v>
      </c>
      <c r="M63" s="47">
        <v>14950</v>
      </c>
      <c r="N63" s="47">
        <f t="shared" si="3"/>
        <v>59800</v>
      </c>
      <c r="O63" s="47">
        <f t="shared" si="4"/>
        <v>2242.5</v>
      </c>
      <c r="P63" s="47">
        <f t="shared" si="5"/>
        <v>8970</v>
      </c>
      <c r="Q63" s="55">
        <v>0.15</v>
      </c>
      <c r="R63" s="86">
        <v>12</v>
      </c>
      <c r="S63" s="86">
        <v>8</v>
      </c>
      <c r="T63" s="86">
        <v>10</v>
      </c>
      <c r="U63" s="86">
        <v>2</v>
      </c>
      <c r="V63" s="86">
        <v>4</v>
      </c>
      <c r="W63" s="86">
        <v>12</v>
      </c>
      <c r="X63" s="86">
        <v>12</v>
      </c>
      <c r="Y63" s="115">
        <v>53159.53</v>
      </c>
      <c r="Z63" s="115">
        <v>8756.52</v>
      </c>
      <c r="AA63" s="6"/>
      <c r="AB63" s="6"/>
      <c r="AC63" s="115">
        <f t="shared" si="12"/>
        <v>53159.53</v>
      </c>
      <c r="AD63" s="115">
        <f t="shared" si="13"/>
        <v>8756.52</v>
      </c>
      <c r="AE63" s="180">
        <f t="shared" si="14"/>
        <v>1.02229865384615</v>
      </c>
      <c r="AF63" s="180">
        <f t="shared" si="15"/>
        <v>1.11727299077258</v>
      </c>
      <c r="AG63" s="55">
        <f t="shared" si="16"/>
        <v>0.88895535117056901</v>
      </c>
      <c r="AH63" s="55">
        <f t="shared" si="17"/>
        <v>0.97620066889632096</v>
      </c>
      <c r="AI63" s="156">
        <v>500</v>
      </c>
    </row>
    <row r="64" spans="1:35">
      <c r="A64" s="37">
        <v>63</v>
      </c>
      <c r="B64" s="37">
        <v>102567</v>
      </c>
      <c r="C64" s="38" t="s">
        <v>105</v>
      </c>
      <c r="D64" s="38" t="s">
        <v>41</v>
      </c>
      <c r="E64" s="37" t="s">
        <v>34</v>
      </c>
      <c r="F64" s="74">
        <v>35</v>
      </c>
      <c r="G64" s="75">
        <v>100</v>
      </c>
      <c r="H64" s="73">
        <v>4855.8194999999996</v>
      </c>
      <c r="I64" s="73">
        <f t="shared" si="0"/>
        <v>19423.277999999998</v>
      </c>
      <c r="J64" s="73">
        <f t="shared" si="1"/>
        <v>1279.9023299999999</v>
      </c>
      <c r="K64" s="73">
        <f t="shared" si="2"/>
        <v>5119.6093200000096</v>
      </c>
      <c r="L64" s="82">
        <v>0.26358111746122398</v>
      </c>
      <c r="M64" s="47">
        <v>5584.1924250000002</v>
      </c>
      <c r="N64" s="47">
        <f t="shared" si="3"/>
        <v>22336.769700000001</v>
      </c>
      <c r="O64" s="47">
        <f t="shared" si="4"/>
        <v>1356.2393618250001</v>
      </c>
      <c r="P64" s="47">
        <f t="shared" si="5"/>
        <v>5424.9574473000102</v>
      </c>
      <c r="Q64" s="55">
        <v>0.24287117251784199</v>
      </c>
      <c r="R64" s="86">
        <v>3</v>
      </c>
      <c r="S64" s="86">
        <v>6</v>
      </c>
      <c r="T64" s="86">
        <v>8</v>
      </c>
      <c r="U64" s="86">
        <v>2</v>
      </c>
      <c r="V64" s="86">
        <v>2</v>
      </c>
      <c r="W64" s="86">
        <v>6</v>
      </c>
      <c r="X64" s="86">
        <v>8</v>
      </c>
      <c r="Y64" s="115">
        <v>19828.900000000001</v>
      </c>
      <c r="Z64" s="115">
        <v>4544.93</v>
      </c>
      <c r="AA64" s="6"/>
      <c r="AB64" s="6"/>
      <c r="AC64" s="115">
        <f t="shared" si="12"/>
        <v>19828.900000000001</v>
      </c>
      <c r="AD64" s="115">
        <f t="shared" si="13"/>
        <v>4544.93</v>
      </c>
      <c r="AE64" s="180">
        <f t="shared" si="14"/>
        <v>1.0208832927171201</v>
      </c>
      <c r="AF64" s="181">
        <f t="shared" si="15"/>
        <v>0.88774938006402304</v>
      </c>
      <c r="AG64" s="55">
        <f t="shared" si="16"/>
        <v>0.887724602362713</v>
      </c>
      <c r="AH64" s="55">
        <f t="shared" si="17"/>
        <v>0.83778168661249197</v>
      </c>
      <c r="AI64" s="156"/>
    </row>
    <row r="65" spans="1:35">
      <c r="A65" s="37">
        <v>64</v>
      </c>
      <c r="B65" s="37">
        <v>515</v>
      </c>
      <c r="C65" s="38" t="s">
        <v>106</v>
      </c>
      <c r="D65" s="38" t="s">
        <v>33</v>
      </c>
      <c r="E65" s="37" t="s">
        <v>37</v>
      </c>
      <c r="F65" s="74">
        <v>12</v>
      </c>
      <c r="G65" s="75">
        <v>150</v>
      </c>
      <c r="H65" s="73">
        <v>11325.262049999999</v>
      </c>
      <c r="I65" s="73">
        <f t="shared" si="0"/>
        <v>45301.048199999997</v>
      </c>
      <c r="J65" s="73">
        <f t="shared" si="1"/>
        <v>3368.1405743999999</v>
      </c>
      <c r="K65" s="73">
        <f t="shared" si="2"/>
        <v>13472.5622976</v>
      </c>
      <c r="L65" s="82">
        <v>0.297400674662535</v>
      </c>
      <c r="M65" s="47">
        <v>13024.0513575</v>
      </c>
      <c r="N65" s="47">
        <f t="shared" si="3"/>
        <v>52096.205430000002</v>
      </c>
      <c r="O65" s="47">
        <f t="shared" si="4"/>
        <v>3569.0261015159999</v>
      </c>
      <c r="P65" s="47">
        <f t="shared" si="5"/>
        <v>14276.104406064</v>
      </c>
      <c r="Q65" s="55">
        <v>0.274033478796193</v>
      </c>
      <c r="R65" s="86">
        <v>5</v>
      </c>
      <c r="S65" s="86">
        <v>10</v>
      </c>
      <c r="T65" s="86">
        <v>16</v>
      </c>
      <c r="U65" s="86">
        <v>4</v>
      </c>
      <c r="V65" s="86">
        <v>4</v>
      </c>
      <c r="W65" s="86">
        <v>10</v>
      </c>
      <c r="X65" s="86">
        <v>10</v>
      </c>
      <c r="Y65" s="115">
        <v>45793.68</v>
      </c>
      <c r="Z65" s="115">
        <v>9727.6299999999992</v>
      </c>
      <c r="AA65" s="6"/>
      <c r="AB65" s="6"/>
      <c r="AC65" s="115">
        <f t="shared" si="12"/>
        <v>45793.68</v>
      </c>
      <c r="AD65" s="115">
        <f t="shared" si="13"/>
        <v>9727.6299999999992</v>
      </c>
      <c r="AE65" s="180">
        <f t="shared" si="14"/>
        <v>1.0108746225434999</v>
      </c>
      <c r="AF65" s="181">
        <f t="shared" si="15"/>
        <v>0.72203266053799298</v>
      </c>
      <c r="AG65" s="55">
        <f t="shared" si="16"/>
        <v>0.87902141090739305</v>
      </c>
      <c r="AH65" s="55">
        <f t="shared" si="17"/>
        <v>0.68139246697215405</v>
      </c>
      <c r="AI65" s="156"/>
    </row>
    <row r="66" spans="1:35">
      <c r="A66" s="37">
        <v>65</v>
      </c>
      <c r="B66" s="37">
        <v>581</v>
      </c>
      <c r="C66" s="38" t="s">
        <v>107</v>
      </c>
      <c r="D66" s="38" t="s">
        <v>33</v>
      </c>
      <c r="E66" s="37" t="s">
        <v>42</v>
      </c>
      <c r="F66" s="74">
        <v>6</v>
      </c>
      <c r="G66" s="75">
        <v>200</v>
      </c>
      <c r="H66" s="73">
        <v>16500</v>
      </c>
      <c r="I66" s="73">
        <f t="shared" si="0"/>
        <v>66000</v>
      </c>
      <c r="J66" s="73">
        <f t="shared" si="1"/>
        <v>3851.4993277602598</v>
      </c>
      <c r="K66" s="73">
        <f t="shared" si="2"/>
        <v>15405.997311040999</v>
      </c>
      <c r="L66" s="82">
        <v>0.23342420168243999</v>
      </c>
      <c r="M66" s="47">
        <v>18975</v>
      </c>
      <c r="N66" s="47">
        <f t="shared" si="3"/>
        <v>75900</v>
      </c>
      <c r="O66" s="47">
        <f t="shared" si="4"/>
        <v>4081.21375195167</v>
      </c>
      <c r="P66" s="47">
        <f t="shared" si="5"/>
        <v>16324.8550078067</v>
      </c>
      <c r="Q66" s="55">
        <v>0.21508372869310499</v>
      </c>
      <c r="R66" s="86">
        <v>7</v>
      </c>
      <c r="S66" s="86">
        <v>12</v>
      </c>
      <c r="T66" s="86">
        <v>10</v>
      </c>
      <c r="U66" s="86">
        <v>4</v>
      </c>
      <c r="V66" s="86">
        <v>4</v>
      </c>
      <c r="W66" s="86">
        <v>12</v>
      </c>
      <c r="X66" s="86">
        <v>12</v>
      </c>
      <c r="Y66" s="115">
        <v>66363.960000000006</v>
      </c>
      <c r="Z66" s="115">
        <v>15479.04</v>
      </c>
      <c r="AA66" s="6"/>
      <c r="AB66" s="6"/>
      <c r="AC66" s="115">
        <f t="shared" si="12"/>
        <v>66363.960000000006</v>
      </c>
      <c r="AD66" s="115">
        <f t="shared" si="13"/>
        <v>15479.04</v>
      </c>
      <c r="AE66" s="180">
        <f t="shared" si="14"/>
        <v>1.00551454545455</v>
      </c>
      <c r="AF66" s="180">
        <f t="shared" si="15"/>
        <v>1.0047411853633501</v>
      </c>
      <c r="AG66" s="55">
        <f t="shared" si="16"/>
        <v>0.8743604743083</v>
      </c>
      <c r="AH66" s="55">
        <f t="shared" si="17"/>
        <v>0.94818851331897303</v>
      </c>
      <c r="AI66" s="156">
        <v>500</v>
      </c>
    </row>
    <row r="67" spans="1:35">
      <c r="A67" s="37">
        <v>66</v>
      </c>
      <c r="B67" s="37">
        <v>357</v>
      </c>
      <c r="C67" s="38" t="s">
        <v>108</v>
      </c>
      <c r="D67" s="38" t="s">
        <v>36</v>
      </c>
      <c r="E67" s="37" t="s">
        <v>37</v>
      </c>
      <c r="F67" s="71">
        <v>9</v>
      </c>
      <c r="G67" s="72">
        <v>200</v>
      </c>
      <c r="H67" s="73">
        <v>11834.48394</v>
      </c>
      <c r="I67" s="73">
        <f t="shared" ref="I67:I128" si="18">H67*4</f>
        <v>47337.93576</v>
      </c>
      <c r="J67" s="73">
        <f t="shared" ref="J67:J127" si="19">H67*L67</f>
        <v>3052.4737571999999</v>
      </c>
      <c r="K67" s="73">
        <f t="shared" ref="K67:K128" si="20">J67*4</f>
        <v>12209.8950288</v>
      </c>
      <c r="L67" s="82">
        <v>0.25793044907372598</v>
      </c>
      <c r="M67" s="47">
        <v>13609.656531000001</v>
      </c>
      <c r="N67" s="47">
        <f t="shared" ref="N67:N128" si="21">M67*4</f>
        <v>54438.626124000002</v>
      </c>
      <c r="O67" s="47">
        <f t="shared" ref="O67:O127" si="22">M67*Q67</f>
        <v>3234.53201343299</v>
      </c>
      <c r="P67" s="47">
        <f t="shared" ref="P67:P128" si="23">O67*4</f>
        <v>12938.128053732</v>
      </c>
      <c r="Q67" s="55">
        <v>0.23766448521793301</v>
      </c>
      <c r="R67" s="86">
        <v>9</v>
      </c>
      <c r="S67" s="86">
        <v>10</v>
      </c>
      <c r="T67" s="86">
        <v>10</v>
      </c>
      <c r="U67" s="86">
        <v>4</v>
      </c>
      <c r="V67" s="86">
        <v>4</v>
      </c>
      <c r="W67" s="86">
        <v>12</v>
      </c>
      <c r="X67" s="86">
        <v>12</v>
      </c>
      <c r="Y67" s="115">
        <v>47275.61</v>
      </c>
      <c r="Z67" s="115">
        <v>10450.66</v>
      </c>
      <c r="AA67" s="6">
        <v>2575.4</v>
      </c>
      <c r="AB67" s="6">
        <v>316.22000000000003</v>
      </c>
      <c r="AC67" s="115">
        <f t="shared" si="12"/>
        <v>44700.21</v>
      </c>
      <c r="AD67" s="115">
        <f t="shared" si="13"/>
        <v>10134.44</v>
      </c>
      <c r="AE67" s="181">
        <f t="shared" si="14"/>
        <v>0.94427881745048903</v>
      </c>
      <c r="AF67" s="181">
        <f t="shared" si="15"/>
        <v>0.83001860180578702</v>
      </c>
      <c r="AG67" s="55">
        <f t="shared" si="16"/>
        <v>0.82111201517433796</v>
      </c>
      <c r="AH67" s="55">
        <f t="shared" si="17"/>
        <v>0.78330033200411397</v>
      </c>
      <c r="AI67" s="156"/>
    </row>
    <row r="68" spans="1:35">
      <c r="A68" s="37">
        <v>67</v>
      </c>
      <c r="B68" s="37">
        <v>102564</v>
      </c>
      <c r="C68" s="38" t="s">
        <v>109</v>
      </c>
      <c r="D68" s="38" t="s">
        <v>39</v>
      </c>
      <c r="E68" s="37" t="s">
        <v>34</v>
      </c>
      <c r="F68" s="74">
        <v>30</v>
      </c>
      <c r="G68" s="75">
        <v>100</v>
      </c>
      <c r="H68" s="73">
        <v>7909.5591899999999</v>
      </c>
      <c r="I68" s="73">
        <f t="shared" si="18"/>
        <v>31638.23676</v>
      </c>
      <c r="J68" s="73">
        <f t="shared" si="19"/>
        <v>2149.3132353000001</v>
      </c>
      <c r="K68" s="73">
        <f t="shared" si="20"/>
        <v>8597.2529411999803</v>
      </c>
      <c r="L68" s="82">
        <v>0.27173615920560501</v>
      </c>
      <c r="M68" s="47">
        <v>9095.9930684999999</v>
      </c>
      <c r="N68" s="47">
        <f t="shared" si="21"/>
        <v>36383.972274</v>
      </c>
      <c r="O68" s="47">
        <f t="shared" si="22"/>
        <v>2277.5044175482499</v>
      </c>
      <c r="P68" s="47">
        <f t="shared" si="23"/>
        <v>9110.0176701929995</v>
      </c>
      <c r="Q68" s="55">
        <v>0.25038546098230802</v>
      </c>
      <c r="R68" s="86">
        <v>5</v>
      </c>
      <c r="S68" s="86">
        <v>6</v>
      </c>
      <c r="T68" s="86">
        <v>12</v>
      </c>
      <c r="U68" s="86">
        <v>2</v>
      </c>
      <c r="V68" s="86">
        <v>3</v>
      </c>
      <c r="W68" s="86">
        <v>8</v>
      </c>
      <c r="X68" s="86">
        <v>8</v>
      </c>
      <c r="Y68" s="115">
        <v>31432.92</v>
      </c>
      <c r="Z68" s="115">
        <v>8078.54</v>
      </c>
      <c r="AA68" s="6"/>
      <c r="AB68" s="6"/>
      <c r="AC68" s="115">
        <f t="shared" ref="AC68:AC99" si="24">Y68-AA68</f>
        <v>31432.92</v>
      </c>
      <c r="AD68" s="115">
        <f t="shared" ref="AD68:AD99" si="25">Z68-AB68</f>
        <v>8078.54</v>
      </c>
      <c r="AE68" s="181">
        <f t="shared" ref="AE68:AE99" si="26">AC68/I68</f>
        <v>0.99351048664445196</v>
      </c>
      <c r="AF68" s="181">
        <f t="shared" ref="AF68:AF99" si="27">AD68/K68</f>
        <v>0.93966526927291005</v>
      </c>
      <c r="AG68" s="55">
        <f t="shared" ref="AG68:AG99" si="28">AC68/N68</f>
        <v>0.86392216229952401</v>
      </c>
      <c r="AH68" s="55">
        <f t="shared" ref="AH68:AH99" si="29">AD68/P68</f>
        <v>0.88677544791511398</v>
      </c>
      <c r="AI68" s="156"/>
    </row>
    <row r="69" spans="1:35">
      <c r="A69" s="37">
        <v>68</v>
      </c>
      <c r="B69" s="37">
        <v>103639</v>
      </c>
      <c r="C69" s="38" t="s">
        <v>110</v>
      </c>
      <c r="D69" s="38" t="s">
        <v>52</v>
      </c>
      <c r="E69" s="37" t="s">
        <v>37</v>
      </c>
      <c r="F69" s="74">
        <v>18</v>
      </c>
      <c r="G69" s="75">
        <v>150</v>
      </c>
      <c r="H69" s="73">
        <v>9820.8459899999998</v>
      </c>
      <c r="I69" s="73">
        <f t="shared" si="18"/>
        <v>39283.383959999999</v>
      </c>
      <c r="J69" s="73">
        <f t="shared" si="19"/>
        <v>2456.9485920000002</v>
      </c>
      <c r="K69" s="73">
        <f t="shared" si="20"/>
        <v>9827.7943680000099</v>
      </c>
      <c r="L69" s="82">
        <v>0.25017687829559399</v>
      </c>
      <c r="M69" s="47">
        <v>11293.9728885</v>
      </c>
      <c r="N69" s="47">
        <f t="shared" si="21"/>
        <v>45175.891554000002</v>
      </c>
      <c r="O69" s="47">
        <f t="shared" si="22"/>
        <v>2603.4880258800099</v>
      </c>
      <c r="P69" s="47">
        <f t="shared" si="23"/>
        <v>10413.95210352</v>
      </c>
      <c r="Q69" s="55">
        <v>0.23052012357236901</v>
      </c>
      <c r="R69" s="86">
        <v>5</v>
      </c>
      <c r="S69" s="86">
        <v>8</v>
      </c>
      <c r="T69" s="86">
        <v>8</v>
      </c>
      <c r="U69" s="86">
        <v>4</v>
      </c>
      <c r="V69" s="86">
        <v>3</v>
      </c>
      <c r="W69" s="86">
        <v>10</v>
      </c>
      <c r="X69" s="86">
        <v>10</v>
      </c>
      <c r="Y69" s="115">
        <v>38689.339999999997</v>
      </c>
      <c r="Z69" s="115">
        <v>8115.78</v>
      </c>
      <c r="AA69" s="6"/>
      <c r="AB69" s="6"/>
      <c r="AC69" s="115">
        <f t="shared" si="24"/>
        <v>38689.339999999997</v>
      </c>
      <c r="AD69" s="115">
        <f t="shared" si="25"/>
        <v>8115.78</v>
      </c>
      <c r="AE69" s="181">
        <f t="shared" si="26"/>
        <v>0.98487798401978599</v>
      </c>
      <c r="AF69" s="181">
        <f t="shared" si="27"/>
        <v>0.82579871903156099</v>
      </c>
      <c r="AG69" s="55">
        <f t="shared" si="28"/>
        <v>0.85641563827807499</v>
      </c>
      <c r="AH69" s="55">
        <f t="shared" si="29"/>
        <v>0.779317968752399</v>
      </c>
      <c r="AI69" s="156"/>
    </row>
    <row r="70" spans="1:35">
      <c r="A70" s="37">
        <v>69</v>
      </c>
      <c r="B70" s="37">
        <v>104838</v>
      </c>
      <c r="C70" s="38" t="s">
        <v>111</v>
      </c>
      <c r="D70" s="38" t="s">
        <v>50</v>
      </c>
      <c r="E70" s="37" t="s">
        <v>34</v>
      </c>
      <c r="F70" s="74">
        <v>35</v>
      </c>
      <c r="G70" s="75">
        <v>100</v>
      </c>
      <c r="H70" s="73">
        <v>6652.5930449999996</v>
      </c>
      <c r="I70" s="73">
        <f t="shared" si="18"/>
        <v>26610.372179999998</v>
      </c>
      <c r="J70" s="73">
        <f t="shared" si="19"/>
        <v>1615.2726617999999</v>
      </c>
      <c r="K70" s="73">
        <f t="shared" si="20"/>
        <v>6461.0906471999997</v>
      </c>
      <c r="L70" s="82">
        <v>0.24280346789196999</v>
      </c>
      <c r="M70" s="47">
        <v>7650.4820017499997</v>
      </c>
      <c r="N70" s="47">
        <f t="shared" si="21"/>
        <v>30601.928006999999</v>
      </c>
      <c r="O70" s="47">
        <f t="shared" si="22"/>
        <v>1711.6121384144999</v>
      </c>
      <c r="P70" s="47">
        <f t="shared" si="23"/>
        <v>6846.4485536579996</v>
      </c>
      <c r="Q70" s="55">
        <v>0.223726052557601</v>
      </c>
      <c r="R70" s="86">
        <v>5</v>
      </c>
      <c r="S70" s="86">
        <v>6</v>
      </c>
      <c r="T70" s="86">
        <v>12</v>
      </c>
      <c r="U70" s="86">
        <v>2</v>
      </c>
      <c r="V70" s="86">
        <v>2</v>
      </c>
      <c r="W70" s="86">
        <v>6</v>
      </c>
      <c r="X70" s="86">
        <v>8</v>
      </c>
      <c r="Y70" s="115">
        <v>25925.5</v>
      </c>
      <c r="Z70" s="115">
        <v>4294.1499999999996</v>
      </c>
      <c r="AA70" s="6"/>
      <c r="AB70" s="6"/>
      <c r="AC70" s="115">
        <f t="shared" si="24"/>
        <v>25925.5</v>
      </c>
      <c r="AD70" s="115">
        <f t="shared" si="25"/>
        <v>4294.1499999999996</v>
      </c>
      <c r="AE70" s="181">
        <f t="shared" si="26"/>
        <v>0.97426296124806799</v>
      </c>
      <c r="AF70" s="181">
        <f t="shared" si="27"/>
        <v>0.66461689434134896</v>
      </c>
      <c r="AG70" s="55">
        <f t="shared" si="28"/>
        <v>0.847185183693972</v>
      </c>
      <c r="AH70" s="55">
        <f t="shared" si="29"/>
        <v>0.62720839371613601</v>
      </c>
      <c r="AI70" s="156"/>
    </row>
    <row r="71" spans="1:35">
      <c r="A71" s="37">
        <v>70</v>
      </c>
      <c r="B71" s="37">
        <v>710</v>
      </c>
      <c r="C71" s="38" t="s">
        <v>112</v>
      </c>
      <c r="D71" s="38" t="s">
        <v>50</v>
      </c>
      <c r="E71" s="37" t="s">
        <v>34</v>
      </c>
      <c r="F71" s="74">
        <v>35</v>
      </c>
      <c r="G71" s="75">
        <v>100</v>
      </c>
      <c r="H71" s="73">
        <v>7063.753095</v>
      </c>
      <c r="I71" s="73">
        <f t="shared" si="18"/>
        <v>28255.01238</v>
      </c>
      <c r="J71" s="73">
        <f t="shared" si="19"/>
        <v>2078.4668688000002</v>
      </c>
      <c r="K71" s="73">
        <f t="shared" si="20"/>
        <v>8313.8674752000006</v>
      </c>
      <c r="L71" s="82">
        <v>0.29424398628417803</v>
      </c>
      <c r="M71" s="47">
        <v>8123.3160592499999</v>
      </c>
      <c r="N71" s="47">
        <f t="shared" si="21"/>
        <v>32493.264236999999</v>
      </c>
      <c r="O71" s="47">
        <f t="shared" si="22"/>
        <v>2202.432571332</v>
      </c>
      <c r="P71" s="47">
        <f t="shared" si="23"/>
        <v>8809.7302853279907</v>
      </c>
      <c r="Q71" s="55">
        <v>0.27112481593327797</v>
      </c>
      <c r="R71" s="86">
        <v>4</v>
      </c>
      <c r="S71" s="86">
        <v>6</v>
      </c>
      <c r="T71" s="86">
        <v>8</v>
      </c>
      <c r="U71" s="86">
        <v>2</v>
      </c>
      <c r="V71" s="86">
        <v>2</v>
      </c>
      <c r="W71" s="86">
        <v>6</v>
      </c>
      <c r="X71" s="86">
        <v>8</v>
      </c>
      <c r="Y71" s="115">
        <v>27462.58</v>
      </c>
      <c r="Z71" s="115">
        <v>5480.18</v>
      </c>
      <c r="AA71" s="6"/>
      <c r="AB71" s="6"/>
      <c r="AC71" s="115">
        <f t="shared" si="24"/>
        <v>27462.58</v>
      </c>
      <c r="AD71" s="115">
        <f t="shared" si="25"/>
        <v>5480.18</v>
      </c>
      <c r="AE71" s="181">
        <f t="shared" si="26"/>
        <v>0.97195427241925703</v>
      </c>
      <c r="AF71" s="181">
        <f t="shared" si="27"/>
        <v>0.65916133692859602</v>
      </c>
      <c r="AG71" s="55">
        <f t="shared" si="28"/>
        <v>0.845177628190658</v>
      </c>
      <c r="AH71" s="55">
        <f t="shared" si="29"/>
        <v>0.62205990677454304</v>
      </c>
      <c r="AI71" s="156"/>
    </row>
    <row r="72" spans="1:35">
      <c r="A72" s="37">
        <v>71</v>
      </c>
      <c r="B72" s="37">
        <v>111400</v>
      </c>
      <c r="C72" s="38" t="s">
        <v>113</v>
      </c>
      <c r="D72" s="38" t="s">
        <v>39</v>
      </c>
      <c r="E72" s="37" t="s">
        <v>34</v>
      </c>
      <c r="F72" s="74">
        <v>22</v>
      </c>
      <c r="G72" s="75">
        <v>150</v>
      </c>
      <c r="H72" s="73">
        <v>8544.9997800000001</v>
      </c>
      <c r="I72" s="73">
        <f t="shared" si="18"/>
        <v>34179.99912</v>
      </c>
      <c r="J72" s="73">
        <f t="shared" si="19"/>
        <v>1934.6833799999999</v>
      </c>
      <c r="K72" s="73">
        <f t="shared" si="20"/>
        <v>7738.7335200000098</v>
      </c>
      <c r="L72" s="82">
        <v>0.226411167912283</v>
      </c>
      <c r="M72" s="47">
        <v>9826.7497469999998</v>
      </c>
      <c r="N72" s="47">
        <f t="shared" si="21"/>
        <v>39306.998987999999</v>
      </c>
      <c r="O72" s="47">
        <f t="shared" si="22"/>
        <v>2050.0734244499999</v>
      </c>
      <c r="P72" s="47">
        <f t="shared" si="23"/>
        <v>8200.2936977999907</v>
      </c>
      <c r="Q72" s="55">
        <v>0.20862171900488899</v>
      </c>
      <c r="R72" s="86">
        <v>3</v>
      </c>
      <c r="S72" s="86">
        <v>8</v>
      </c>
      <c r="T72" s="86">
        <v>12</v>
      </c>
      <c r="U72" s="86">
        <v>2</v>
      </c>
      <c r="V72" s="86">
        <v>3</v>
      </c>
      <c r="W72" s="86">
        <v>10</v>
      </c>
      <c r="X72" s="86">
        <v>10</v>
      </c>
      <c r="Y72" s="115">
        <v>32793.39</v>
      </c>
      <c r="Z72" s="115">
        <v>8764.51</v>
      </c>
      <c r="AA72" s="6"/>
      <c r="AB72" s="6"/>
      <c r="AC72" s="115">
        <f t="shared" si="24"/>
        <v>32793.39</v>
      </c>
      <c r="AD72" s="115">
        <f t="shared" si="25"/>
        <v>8764.51</v>
      </c>
      <c r="AE72" s="181">
        <f t="shared" si="26"/>
        <v>0.95943214875074001</v>
      </c>
      <c r="AF72" s="181">
        <f t="shared" si="27"/>
        <v>1.1325509500164299</v>
      </c>
      <c r="AG72" s="55">
        <f t="shared" si="28"/>
        <v>0.83428882500064305</v>
      </c>
      <c r="AH72" s="55">
        <f t="shared" si="29"/>
        <v>1.06880440176812</v>
      </c>
      <c r="AI72" s="156"/>
    </row>
    <row r="73" spans="1:35">
      <c r="A73" s="37">
        <v>72</v>
      </c>
      <c r="B73" s="37">
        <v>105910</v>
      </c>
      <c r="C73" s="38" t="s">
        <v>114</v>
      </c>
      <c r="D73" s="38" t="s">
        <v>52</v>
      </c>
      <c r="E73" s="37" t="s">
        <v>34</v>
      </c>
      <c r="F73" s="74">
        <v>33</v>
      </c>
      <c r="G73" s="75">
        <v>100</v>
      </c>
      <c r="H73" s="73">
        <v>7629.4645650000002</v>
      </c>
      <c r="I73" s="73">
        <f t="shared" si="18"/>
        <v>30517.858260000001</v>
      </c>
      <c r="J73" s="73">
        <f t="shared" si="19"/>
        <v>2054.0336103</v>
      </c>
      <c r="K73" s="73">
        <f t="shared" si="20"/>
        <v>8216.1344411999908</v>
      </c>
      <c r="L73" s="82">
        <v>0.26922382203894502</v>
      </c>
      <c r="M73" s="47">
        <v>8773.8842497500009</v>
      </c>
      <c r="N73" s="47">
        <f t="shared" si="21"/>
        <v>35095.536999000004</v>
      </c>
      <c r="O73" s="47">
        <f t="shared" si="22"/>
        <v>2176.5420434857501</v>
      </c>
      <c r="P73" s="47">
        <f t="shared" si="23"/>
        <v>8706.1681739429896</v>
      </c>
      <c r="Q73" s="55">
        <v>0.24807052173588501</v>
      </c>
      <c r="R73" s="86">
        <v>4</v>
      </c>
      <c r="S73" s="86">
        <v>6</v>
      </c>
      <c r="T73" s="86">
        <v>8</v>
      </c>
      <c r="U73" s="86">
        <v>2</v>
      </c>
      <c r="V73" s="86">
        <v>2</v>
      </c>
      <c r="W73" s="86">
        <v>6</v>
      </c>
      <c r="X73" s="86">
        <v>8</v>
      </c>
      <c r="Y73" s="115">
        <v>29278.19</v>
      </c>
      <c r="Z73" s="115">
        <v>8470.48</v>
      </c>
      <c r="AA73" s="6"/>
      <c r="AB73" s="6"/>
      <c r="AC73" s="115">
        <f t="shared" si="24"/>
        <v>29278.19</v>
      </c>
      <c r="AD73" s="115">
        <f t="shared" si="25"/>
        <v>8470.48</v>
      </c>
      <c r="AE73" s="181">
        <f t="shared" si="26"/>
        <v>0.95937892333601804</v>
      </c>
      <c r="AF73" s="181">
        <f t="shared" si="27"/>
        <v>1.0309568399373501</v>
      </c>
      <c r="AG73" s="55">
        <f t="shared" si="28"/>
        <v>0.83424254203131998</v>
      </c>
      <c r="AH73" s="55">
        <f t="shared" si="29"/>
        <v>0.972928598525309</v>
      </c>
      <c r="AI73" s="156"/>
    </row>
    <row r="74" spans="1:35">
      <c r="A74" s="37">
        <v>73</v>
      </c>
      <c r="B74" s="37">
        <v>750</v>
      </c>
      <c r="C74" s="38" t="s">
        <v>115</v>
      </c>
      <c r="D74" s="38" t="s">
        <v>52</v>
      </c>
      <c r="E74" s="37" t="s">
        <v>42</v>
      </c>
      <c r="F74" s="71">
        <v>3</v>
      </c>
      <c r="G74" s="72">
        <v>300</v>
      </c>
      <c r="H74" s="73">
        <v>30000</v>
      </c>
      <c r="I74" s="73">
        <f t="shared" si="18"/>
        <v>120000</v>
      </c>
      <c r="J74" s="73">
        <f t="shared" si="19"/>
        <v>7015.5685103455498</v>
      </c>
      <c r="K74" s="73">
        <f t="shared" si="20"/>
        <v>28062.274041382199</v>
      </c>
      <c r="L74" s="82">
        <v>0.233852283678185</v>
      </c>
      <c r="M74" s="47">
        <v>34500</v>
      </c>
      <c r="N74" s="47">
        <f t="shared" si="21"/>
        <v>138000</v>
      </c>
      <c r="O74" s="47">
        <f t="shared" si="22"/>
        <v>7433.9970607840196</v>
      </c>
      <c r="P74" s="47">
        <f t="shared" si="23"/>
        <v>29735.9882431361</v>
      </c>
      <c r="Q74" s="55">
        <v>0.21547817567489899</v>
      </c>
      <c r="R74" s="86">
        <v>5</v>
      </c>
      <c r="S74" s="86">
        <v>12</v>
      </c>
      <c r="T74" s="86">
        <v>16</v>
      </c>
      <c r="U74" s="86">
        <v>4</v>
      </c>
      <c r="V74" s="86">
        <v>8</v>
      </c>
      <c r="W74" s="86">
        <v>12</v>
      </c>
      <c r="X74" s="86">
        <v>12</v>
      </c>
      <c r="Y74" s="115">
        <v>113873.58</v>
      </c>
      <c r="Z74" s="115">
        <v>32979.58</v>
      </c>
      <c r="AA74" s="6"/>
      <c r="AB74" s="6"/>
      <c r="AC74" s="115">
        <f t="shared" si="24"/>
        <v>113873.58</v>
      </c>
      <c r="AD74" s="115">
        <f t="shared" si="25"/>
        <v>32979.58</v>
      </c>
      <c r="AE74" s="181">
        <f t="shared" si="26"/>
        <v>0.94894650000000003</v>
      </c>
      <c r="AF74" s="181">
        <f t="shared" si="27"/>
        <v>1.1752283493264499</v>
      </c>
      <c r="AG74" s="55">
        <f t="shared" si="28"/>
        <v>0.82517086956521701</v>
      </c>
      <c r="AH74" s="55">
        <f t="shared" si="29"/>
        <v>1.10907966906439</v>
      </c>
      <c r="AI74" s="156"/>
    </row>
    <row r="75" spans="1:35">
      <c r="A75" s="37">
        <v>74</v>
      </c>
      <c r="B75" s="37">
        <v>52</v>
      </c>
      <c r="C75" s="38" t="s">
        <v>116</v>
      </c>
      <c r="D75" s="38" t="s">
        <v>50</v>
      </c>
      <c r="E75" s="37" t="s">
        <v>34</v>
      </c>
      <c r="F75" s="74">
        <v>26</v>
      </c>
      <c r="G75" s="75">
        <v>100</v>
      </c>
      <c r="H75" s="73">
        <v>7504.0716599999996</v>
      </c>
      <c r="I75" s="73">
        <f t="shared" si="18"/>
        <v>30016.286639999998</v>
      </c>
      <c r="J75" s="73">
        <f t="shared" si="19"/>
        <v>2043.0190116000001</v>
      </c>
      <c r="K75" s="73">
        <f t="shared" si="20"/>
        <v>8172.0760464000095</v>
      </c>
      <c r="L75" s="82">
        <v>0.27225473105356801</v>
      </c>
      <c r="M75" s="47">
        <v>8629.6824089999991</v>
      </c>
      <c r="N75" s="47">
        <f t="shared" si="21"/>
        <v>34518.729635999996</v>
      </c>
      <c r="O75" s="47">
        <f t="shared" si="22"/>
        <v>2164.8705026490002</v>
      </c>
      <c r="P75" s="47">
        <f t="shared" si="23"/>
        <v>8659.4820105960007</v>
      </c>
      <c r="Q75" s="55">
        <v>0.25086328789935902</v>
      </c>
      <c r="R75" s="86">
        <v>5</v>
      </c>
      <c r="S75" s="86">
        <v>8</v>
      </c>
      <c r="T75" s="86">
        <v>12</v>
      </c>
      <c r="U75" s="86">
        <v>2</v>
      </c>
      <c r="V75" s="86">
        <v>3</v>
      </c>
      <c r="W75" s="86">
        <v>8</v>
      </c>
      <c r="X75" s="86">
        <v>10</v>
      </c>
      <c r="Y75" s="115">
        <v>28390.27</v>
      </c>
      <c r="Z75" s="115">
        <v>6743.92</v>
      </c>
      <c r="AA75" s="6"/>
      <c r="AB75" s="6"/>
      <c r="AC75" s="115">
        <f t="shared" si="24"/>
        <v>28390.27</v>
      </c>
      <c r="AD75" s="115">
        <f t="shared" si="25"/>
        <v>6743.92</v>
      </c>
      <c r="AE75" s="181">
        <f t="shared" si="26"/>
        <v>0.94582885419833496</v>
      </c>
      <c r="AF75" s="181">
        <f t="shared" si="27"/>
        <v>0.82523950605805496</v>
      </c>
      <c r="AG75" s="55">
        <f t="shared" si="28"/>
        <v>0.82245987321594405</v>
      </c>
      <c r="AH75" s="55">
        <f t="shared" si="29"/>
        <v>0.77879023153439597</v>
      </c>
      <c r="AI75" s="156"/>
    </row>
    <row r="76" spans="1:35">
      <c r="A76" s="37">
        <v>75</v>
      </c>
      <c r="B76" s="37">
        <v>107728</v>
      </c>
      <c r="C76" s="38" t="s">
        <v>117</v>
      </c>
      <c r="D76" s="38" t="s">
        <v>85</v>
      </c>
      <c r="E76" s="37" t="s">
        <v>34</v>
      </c>
      <c r="F76" s="71">
        <v>25</v>
      </c>
      <c r="G76" s="72">
        <v>100</v>
      </c>
      <c r="H76" s="73">
        <v>7733.1202199999998</v>
      </c>
      <c r="I76" s="73">
        <f t="shared" si="18"/>
        <v>30932.480879999999</v>
      </c>
      <c r="J76" s="73">
        <f t="shared" si="19"/>
        <v>2035.4000435999999</v>
      </c>
      <c r="K76" s="73">
        <f t="shared" si="20"/>
        <v>8141.6001743999996</v>
      </c>
      <c r="L76" s="82">
        <v>0.26320553485459702</v>
      </c>
      <c r="M76" s="47">
        <v>8893.0882529999999</v>
      </c>
      <c r="N76" s="47">
        <f t="shared" si="21"/>
        <v>35572.353012</v>
      </c>
      <c r="O76" s="47">
        <f t="shared" si="22"/>
        <v>2156.7971176289998</v>
      </c>
      <c r="P76" s="47">
        <f t="shared" si="23"/>
        <v>8627.1884705160192</v>
      </c>
      <c r="Q76" s="55">
        <v>0.24252509997316499</v>
      </c>
      <c r="R76" s="86">
        <v>4</v>
      </c>
      <c r="S76" s="86">
        <v>8</v>
      </c>
      <c r="T76" s="86">
        <v>10</v>
      </c>
      <c r="U76" s="86">
        <v>2</v>
      </c>
      <c r="V76" s="86">
        <v>2</v>
      </c>
      <c r="W76" s="86">
        <v>8</v>
      </c>
      <c r="X76" s="86">
        <v>10</v>
      </c>
      <c r="Y76" s="115">
        <v>29187.79</v>
      </c>
      <c r="Z76" s="115">
        <v>5900.63</v>
      </c>
      <c r="AA76" s="6"/>
      <c r="AB76" s="6"/>
      <c r="AC76" s="115">
        <f t="shared" si="24"/>
        <v>29187.79</v>
      </c>
      <c r="AD76" s="115">
        <f t="shared" si="25"/>
        <v>5900.63</v>
      </c>
      <c r="AE76" s="181">
        <f t="shared" si="26"/>
        <v>0.94359680082666597</v>
      </c>
      <c r="AF76" s="181">
        <f t="shared" si="27"/>
        <v>0.72475064773551801</v>
      </c>
      <c r="AG76" s="55">
        <f t="shared" si="28"/>
        <v>0.82051895724057899</v>
      </c>
      <c r="AH76" s="55">
        <f t="shared" si="29"/>
        <v>0.68395747005711005</v>
      </c>
      <c r="AI76" s="156"/>
    </row>
    <row r="77" spans="1:35">
      <c r="A77" s="37">
        <v>76</v>
      </c>
      <c r="B77" s="37">
        <v>754</v>
      </c>
      <c r="C77" s="38" t="s">
        <v>118</v>
      </c>
      <c r="D77" s="38" t="s">
        <v>50</v>
      </c>
      <c r="E77" s="37" t="s">
        <v>37</v>
      </c>
      <c r="F77" s="74">
        <v>8</v>
      </c>
      <c r="G77" s="75">
        <v>200</v>
      </c>
      <c r="H77" s="73">
        <v>13040.14221</v>
      </c>
      <c r="I77" s="73">
        <f t="shared" si="18"/>
        <v>52160.56884</v>
      </c>
      <c r="J77" s="73">
        <f t="shared" si="19"/>
        <v>3387.1795271999999</v>
      </c>
      <c r="K77" s="73">
        <f t="shared" si="20"/>
        <v>13548.7181088</v>
      </c>
      <c r="L77" s="82">
        <v>0.25975019847578801</v>
      </c>
      <c r="M77" s="47">
        <v>14996.1635415</v>
      </c>
      <c r="N77" s="47">
        <f t="shared" si="21"/>
        <v>59984.654166</v>
      </c>
      <c r="O77" s="47">
        <f t="shared" si="22"/>
        <v>3589.2005918579998</v>
      </c>
      <c r="P77" s="47">
        <f t="shared" si="23"/>
        <v>14356.802367431999</v>
      </c>
      <c r="Q77" s="55">
        <v>0.239341254309833</v>
      </c>
      <c r="R77" s="86">
        <v>5</v>
      </c>
      <c r="S77" s="86">
        <v>8</v>
      </c>
      <c r="T77" s="86">
        <v>10</v>
      </c>
      <c r="U77" s="86">
        <v>2</v>
      </c>
      <c r="V77" s="86">
        <v>4</v>
      </c>
      <c r="W77" s="86">
        <v>12</v>
      </c>
      <c r="X77" s="86">
        <v>12</v>
      </c>
      <c r="Y77" s="115">
        <v>48785.3</v>
      </c>
      <c r="Z77" s="115">
        <v>11906.61</v>
      </c>
      <c r="AA77" s="6">
        <v>1150.0999999999999</v>
      </c>
      <c r="AB77" s="6">
        <v>201.6</v>
      </c>
      <c r="AC77" s="115">
        <f t="shared" si="24"/>
        <v>47635.199999999997</v>
      </c>
      <c r="AD77" s="115">
        <f t="shared" si="25"/>
        <v>11705.01</v>
      </c>
      <c r="AE77" s="181">
        <f t="shared" si="26"/>
        <v>0.91324157422666596</v>
      </c>
      <c r="AF77" s="181">
        <f t="shared" si="27"/>
        <v>0.86392010712788403</v>
      </c>
      <c r="AG77" s="55">
        <f t="shared" si="28"/>
        <v>0.79412310802318797</v>
      </c>
      <c r="AH77" s="55">
        <f t="shared" si="29"/>
        <v>0.81529366361916999</v>
      </c>
      <c r="AI77" s="156"/>
    </row>
    <row r="78" spans="1:35">
      <c r="A78" s="37">
        <v>77</v>
      </c>
      <c r="B78" s="37">
        <v>726</v>
      </c>
      <c r="C78" s="38" t="s">
        <v>119</v>
      </c>
      <c r="D78" s="38" t="s">
        <v>36</v>
      </c>
      <c r="E78" s="37" t="s">
        <v>37</v>
      </c>
      <c r="F78" s="71">
        <v>15</v>
      </c>
      <c r="G78" s="72">
        <v>150</v>
      </c>
      <c r="H78" s="73">
        <v>11866.719510000001</v>
      </c>
      <c r="I78" s="73">
        <f t="shared" si="18"/>
        <v>47466.878040000003</v>
      </c>
      <c r="J78" s="73">
        <f t="shared" si="19"/>
        <v>2775.1223052</v>
      </c>
      <c r="K78" s="73">
        <f t="shared" si="20"/>
        <v>11100.4892208</v>
      </c>
      <c r="L78" s="82">
        <v>0.233857579835895</v>
      </c>
      <c r="M78" s="47">
        <v>13646.727436499999</v>
      </c>
      <c r="N78" s="47">
        <f t="shared" si="21"/>
        <v>54586.909745999998</v>
      </c>
      <c r="O78" s="47">
        <f t="shared" si="22"/>
        <v>2940.6385284029998</v>
      </c>
      <c r="P78" s="47">
        <f t="shared" si="23"/>
        <v>11762.554113611999</v>
      </c>
      <c r="Q78" s="55">
        <v>0.21548305570593199</v>
      </c>
      <c r="R78" s="86">
        <v>5</v>
      </c>
      <c r="S78" s="86">
        <v>10</v>
      </c>
      <c r="T78" s="86">
        <v>16</v>
      </c>
      <c r="U78" s="86">
        <v>4</v>
      </c>
      <c r="V78" s="86">
        <v>4</v>
      </c>
      <c r="W78" s="86">
        <v>10</v>
      </c>
      <c r="X78" s="86">
        <v>10</v>
      </c>
      <c r="Y78" s="115">
        <v>44268.13</v>
      </c>
      <c r="Z78" s="115">
        <v>9935.4</v>
      </c>
      <c r="AA78" s="6">
        <v>8232</v>
      </c>
      <c r="AB78" s="6">
        <v>644</v>
      </c>
      <c r="AC78" s="115">
        <f t="shared" si="24"/>
        <v>36036.129999999997</v>
      </c>
      <c r="AD78" s="115">
        <f t="shared" si="25"/>
        <v>9291.4</v>
      </c>
      <c r="AE78" s="181">
        <f t="shared" si="26"/>
        <v>0.759184751304533</v>
      </c>
      <c r="AF78" s="181">
        <f t="shared" si="27"/>
        <v>0.83702617201680296</v>
      </c>
      <c r="AG78" s="55">
        <f t="shared" si="28"/>
        <v>0.66016065330828999</v>
      </c>
      <c r="AH78" s="55">
        <f t="shared" si="29"/>
        <v>0.78991347544558399</v>
      </c>
      <c r="AI78" s="156"/>
    </row>
    <row r="79" spans="1:35">
      <c r="A79" s="37">
        <v>78</v>
      </c>
      <c r="B79" s="37">
        <v>752</v>
      </c>
      <c r="C79" s="38" t="s">
        <v>120</v>
      </c>
      <c r="D79" s="38" t="s">
        <v>36</v>
      </c>
      <c r="E79" s="37" t="s">
        <v>34</v>
      </c>
      <c r="F79" s="74">
        <v>28</v>
      </c>
      <c r="G79" s="75">
        <v>100</v>
      </c>
      <c r="H79" s="73">
        <v>7622.5040325</v>
      </c>
      <c r="I79" s="73">
        <f t="shared" si="18"/>
        <v>30490.01613</v>
      </c>
      <c r="J79" s="73">
        <f t="shared" si="19"/>
        <v>2063.0650697999999</v>
      </c>
      <c r="K79" s="73">
        <f t="shared" si="20"/>
        <v>8252.2602792000107</v>
      </c>
      <c r="L79" s="82">
        <v>0.27065450683971198</v>
      </c>
      <c r="M79" s="47">
        <v>8765.8796373749992</v>
      </c>
      <c r="N79" s="47">
        <f t="shared" si="21"/>
        <v>35063.518549499997</v>
      </c>
      <c r="O79" s="47">
        <f t="shared" si="22"/>
        <v>2186.1121650344999</v>
      </c>
      <c r="P79" s="47">
        <f t="shared" si="23"/>
        <v>8744.4486601379995</v>
      </c>
      <c r="Q79" s="55">
        <v>0.24938879558801999</v>
      </c>
      <c r="R79" s="86">
        <v>4</v>
      </c>
      <c r="S79" s="86">
        <v>6</v>
      </c>
      <c r="T79" s="86">
        <v>8</v>
      </c>
      <c r="U79" s="86">
        <v>2</v>
      </c>
      <c r="V79" s="86">
        <v>3</v>
      </c>
      <c r="W79" s="86">
        <v>8</v>
      </c>
      <c r="X79" s="86">
        <v>8</v>
      </c>
      <c r="Y79" s="115">
        <v>28336.34</v>
      </c>
      <c r="Z79" s="115">
        <v>6161.22</v>
      </c>
      <c r="AA79" s="6"/>
      <c r="AB79" s="6"/>
      <c r="AC79" s="115">
        <f t="shared" si="24"/>
        <v>28336.34</v>
      </c>
      <c r="AD79" s="115">
        <f t="shared" si="25"/>
        <v>6161.22</v>
      </c>
      <c r="AE79" s="181">
        <f t="shared" si="26"/>
        <v>0.92936454605936003</v>
      </c>
      <c r="AF79" s="181">
        <f t="shared" si="27"/>
        <v>0.74660999429810504</v>
      </c>
      <c r="AG79" s="55">
        <f t="shared" si="28"/>
        <v>0.80814308352987796</v>
      </c>
      <c r="AH79" s="55">
        <f t="shared" si="29"/>
        <v>0.70458644557960803</v>
      </c>
      <c r="AI79" s="156"/>
    </row>
    <row r="80" spans="1:35">
      <c r="A80" s="37">
        <v>79</v>
      </c>
      <c r="B80" s="37">
        <v>721</v>
      </c>
      <c r="C80" s="38" t="s">
        <v>121</v>
      </c>
      <c r="D80" s="38" t="s">
        <v>39</v>
      </c>
      <c r="E80" s="37" t="s">
        <v>37</v>
      </c>
      <c r="F80" s="71">
        <v>23</v>
      </c>
      <c r="G80" s="72">
        <v>150</v>
      </c>
      <c r="H80" s="73">
        <v>9784.9312200000004</v>
      </c>
      <c r="I80" s="73">
        <f t="shared" si="18"/>
        <v>39139.724880000002</v>
      </c>
      <c r="J80" s="73">
        <f t="shared" si="19"/>
        <v>2876.9260589999999</v>
      </c>
      <c r="K80" s="73">
        <f t="shared" si="20"/>
        <v>11507.704236</v>
      </c>
      <c r="L80" s="82">
        <v>0.29401597152974202</v>
      </c>
      <c r="M80" s="47">
        <v>11252.670903</v>
      </c>
      <c r="N80" s="47">
        <f t="shared" si="21"/>
        <v>45010.683612000001</v>
      </c>
      <c r="O80" s="47">
        <f t="shared" si="22"/>
        <v>3048.5141489475</v>
      </c>
      <c r="P80" s="47">
        <f t="shared" si="23"/>
        <v>12194.05659579</v>
      </c>
      <c r="Q80" s="55">
        <v>0.27091471662383299</v>
      </c>
      <c r="R80" s="86">
        <v>5</v>
      </c>
      <c r="S80" s="86">
        <v>8</v>
      </c>
      <c r="T80" s="86">
        <v>12</v>
      </c>
      <c r="U80" s="86">
        <v>4</v>
      </c>
      <c r="V80" s="86">
        <v>3</v>
      </c>
      <c r="W80" s="86">
        <v>10</v>
      </c>
      <c r="X80" s="86">
        <v>10</v>
      </c>
      <c r="Y80" s="115">
        <v>36350.74</v>
      </c>
      <c r="Z80" s="115">
        <v>10735.45</v>
      </c>
      <c r="AA80" s="6"/>
      <c r="AB80" s="6"/>
      <c r="AC80" s="115">
        <f t="shared" si="24"/>
        <v>36350.74</v>
      </c>
      <c r="AD80" s="115">
        <f t="shared" si="25"/>
        <v>10735.45</v>
      </c>
      <c r="AE80" s="181">
        <f t="shared" si="26"/>
        <v>0.92874285936983803</v>
      </c>
      <c r="AF80" s="181">
        <f t="shared" si="27"/>
        <v>0.93289241536255896</v>
      </c>
      <c r="AG80" s="55">
        <f t="shared" si="28"/>
        <v>0.80760248640855503</v>
      </c>
      <c r="AH80" s="55">
        <f t="shared" si="29"/>
        <v>0.88038380957707096</v>
      </c>
      <c r="AI80" s="156"/>
    </row>
    <row r="81" spans="1:35">
      <c r="A81" s="37">
        <v>80</v>
      </c>
      <c r="B81" s="37">
        <v>387</v>
      </c>
      <c r="C81" s="38" t="s">
        <v>122</v>
      </c>
      <c r="D81" s="38" t="s">
        <v>52</v>
      </c>
      <c r="E81" s="37" t="s">
        <v>42</v>
      </c>
      <c r="F81" s="74">
        <v>10</v>
      </c>
      <c r="G81" s="75">
        <v>200</v>
      </c>
      <c r="H81" s="73">
        <v>14997.411630000001</v>
      </c>
      <c r="I81" s="73">
        <f t="shared" si="18"/>
        <v>59989.646520000002</v>
      </c>
      <c r="J81" s="73">
        <f t="shared" si="19"/>
        <v>3418.4044439999898</v>
      </c>
      <c r="K81" s="73">
        <f t="shared" si="20"/>
        <v>13673.617775999999</v>
      </c>
      <c r="L81" s="82">
        <v>0.22793296125592799</v>
      </c>
      <c r="M81" s="47">
        <v>17247.023374500001</v>
      </c>
      <c r="N81" s="47">
        <f t="shared" si="21"/>
        <v>68988.093498000002</v>
      </c>
      <c r="O81" s="47">
        <f t="shared" si="22"/>
        <v>3622.28785191</v>
      </c>
      <c r="P81" s="47">
        <f t="shared" si="23"/>
        <v>14489.15140764</v>
      </c>
      <c r="Q81" s="55">
        <v>0.210023942871534</v>
      </c>
      <c r="R81" s="86">
        <v>7</v>
      </c>
      <c r="S81" s="86">
        <v>10</v>
      </c>
      <c r="T81" s="86">
        <v>10</v>
      </c>
      <c r="U81" s="86">
        <v>4</v>
      </c>
      <c r="V81" s="86">
        <v>5</v>
      </c>
      <c r="W81" s="86">
        <v>12</v>
      </c>
      <c r="X81" s="86">
        <v>12</v>
      </c>
      <c r="Y81" s="115">
        <v>55586.01</v>
      </c>
      <c r="Z81" s="115">
        <v>11739.68</v>
      </c>
      <c r="AA81" s="6"/>
      <c r="AB81" s="6"/>
      <c r="AC81" s="115">
        <f t="shared" si="24"/>
        <v>55586.01</v>
      </c>
      <c r="AD81" s="115">
        <f t="shared" si="25"/>
        <v>11739.68</v>
      </c>
      <c r="AE81" s="181">
        <f t="shared" si="26"/>
        <v>0.92659339110238204</v>
      </c>
      <c r="AF81" s="181">
        <f t="shared" si="27"/>
        <v>0.858564294564791</v>
      </c>
      <c r="AG81" s="55">
        <f t="shared" si="28"/>
        <v>0.80573338356728896</v>
      </c>
      <c r="AH81" s="55">
        <f t="shared" si="29"/>
        <v>0.81023930730751903</v>
      </c>
      <c r="AI81" s="156"/>
    </row>
    <row r="82" spans="1:35">
      <c r="A82" s="37">
        <v>81</v>
      </c>
      <c r="B82" s="37">
        <v>514</v>
      </c>
      <c r="C82" s="38" t="s">
        <v>123</v>
      </c>
      <c r="D82" s="38" t="s">
        <v>41</v>
      </c>
      <c r="E82" s="37" t="s">
        <v>42</v>
      </c>
      <c r="F82" s="71">
        <v>11</v>
      </c>
      <c r="G82" s="72">
        <v>200</v>
      </c>
      <c r="H82" s="73">
        <v>18500</v>
      </c>
      <c r="I82" s="73">
        <f t="shared" si="18"/>
        <v>74000</v>
      </c>
      <c r="J82" s="73">
        <f t="shared" si="19"/>
        <v>5382.8757607102598</v>
      </c>
      <c r="K82" s="73">
        <f t="shared" si="20"/>
        <v>21531.503042841101</v>
      </c>
      <c r="L82" s="82">
        <v>0.29096625733568998</v>
      </c>
      <c r="M82" s="47">
        <v>21275</v>
      </c>
      <c r="N82" s="47">
        <f t="shared" si="21"/>
        <v>85100</v>
      </c>
      <c r="O82" s="47">
        <f t="shared" si="22"/>
        <v>5703.9258507240602</v>
      </c>
      <c r="P82" s="47">
        <f t="shared" si="23"/>
        <v>22815.703402896201</v>
      </c>
      <c r="Q82" s="55">
        <v>0.26810462283074299</v>
      </c>
      <c r="R82" s="86">
        <v>7</v>
      </c>
      <c r="S82" s="86">
        <v>20</v>
      </c>
      <c r="T82" s="86">
        <v>10</v>
      </c>
      <c r="U82" s="86">
        <v>4</v>
      </c>
      <c r="V82" s="86">
        <v>4</v>
      </c>
      <c r="W82" s="86">
        <v>12</v>
      </c>
      <c r="X82" s="86">
        <v>12</v>
      </c>
      <c r="Y82" s="115">
        <v>68439.56</v>
      </c>
      <c r="Z82" s="115">
        <v>12912.92</v>
      </c>
      <c r="AA82" s="6"/>
      <c r="AB82" s="6"/>
      <c r="AC82" s="115">
        <f t="shared" si="24"/>
        <v>68439.56</v>
      </c>
      <c r="AD82" s="115">
        <f t="shared" si="25"/>
        <v>12912.92</v>
      </c>
      <c r="AE82" s="181">
        <f t="shared" si="26"/>
        <v>0.92485891891891903</v>
      </c>
      <c r="AF82" s="181">
        <f t="shared" si="27"/>
        <v>0.59972218262270205</v>
      </c>
      <c r="AG82" s="55">
        <f t="shared" si="28"/>
        <v>0.80422514688601598</v>
      </c>
      <c r="AH82" s="55">
        <f t="shared" si="29"/>
        <v>0.56596633344912906</v>
      </c>
      <c r="AI82" s="156"/>
    </row>
    <row r="83" spans="1:35">
      <c r="A83" s="37">
        <v>82</v>
      </c>
      <c r="B83" s="37">
        <v>106865</v>
      </c>
      <c r="C83" s="38" t="s">
        <v>124</v>
      </c>
      <c r="D83" s="38" t="s">
        <v>33</v>
      </c>
      <c r="E83" s="37" t="s">
        <v>34</v>
      </c>
      <c r="F83" s="71">
        <v>36</v>
      </c>
      <c r="G83" s="72">
        <v>100</v>
      </c>
      <c r="H83" s="73">
        <v>5908.6430099999998</v>
      </c>
      <c r="I83" s="73">
        <f t="shared" si="18"/>
        <v>23634.572039999999</v>
      </c>
      <c r="J83" s="73">
        <f t="shared" si="19"/>
        <v>1482.3378107999999</v>
      </c>
      <c r="K83" s="73">
        <f t="shared" si="20"/>
        <v>5929.3512431999998</v>
      </c>
      <c r="L83" s="82">
        <v>0.25087618397172401</v>
      </c>
      <c r="M83" s="47">
        <v>6794.9394615000001</v>
      </c>
      <c r="N83" s="47">
        <f t="shared" si="21"/>
        <v>27179.757846</v>
      </c>
      <c r="O83" s="47">
        <f t="shared" si="22"/>
        <v>1570.748673087</v>
      </c>
      <c r="P83" s="47">
        <f t="shared" si="23"/>
        <v>6282.9946923480002</v>
      </c>
      <c r="Q83" s="55">
        <v>0.231164483802517</v>
      </c>
      <c r="R83" s="86">
        <v>4</v>
      </c>
      <c r="S83" s="86">
        <v>6</v>
      </c>
      <c r="T83" s="86">
        <v>8</v>
      </c>
      <c r="U83" s="86">
        <v>2</v>
      </c>
      <c r="V83" s="86">
        <v>2</v>
      </c>
      <c r="W83" s="86">
        <v>6</v>
      </c>
      <c r="X83" s="86">
        <v>8</v>
      </c>
      <c r="Y83" s="115">
        <v>21551.66</v>
      </c>
      <c r="Z83" s="115">
        <v>5724.35</v>
      </c>
      <c r="AA83" s="6"/>
      <c r="AB83" s="6"/>
      <c r="AC83" s="115">
        <f t="shared" si="24"/>
        <v>21551.66</v>
      </c>
      <c r="AD83" s="115">
        <f t="shared" si="25"/>
        <v>5724.35</v>
      </c>
      <c r="AE83" s="181">
        <f t="shared" si="26"/>
        <v>0.91187011821179598</v>
      </c>
      <c r="AF83" s="181">
        <f t="shared" si="27"/>
        <v>0.96542602473835404</v>
      </c>
      <c r="AG83" s="55">
        <f t="shared" si="28"/>
        <v>0.79293053757547405</v>
      </c>
      <c r="AH83" s="55">
        <f t="shared" si="29"/>
        <v>0.91108623837795599</v>
      </c>
      <c r="AI83" s="156"/>
    </row>
    <row r="84" spans="1:35">
      <c r="A84" s="37">
        <v>83</v>
      </c>
      <c r="B84" s="37">
        <v>101453</v>
      </c>
      <c r="C84" s="38" t="s">
        <v>125</v>
      </c>
      <c r="D84" s="38" t="s">
        <v>50</v>
      </c>
      <c r="E84" s="37" t="s">
        <v>37</v>
      </c>
      <c r="F84" s="74">
        <v>12</v>
      </c>
      <c r="G84" s="75">
        <v>150</v>
      </c>
      <c r="H84" s="73">
        <v>11231.905905</v>
      </c>
      <c r="I84" s="73">
        <f t="shared" si="18"/>
        <v>44927.623619999998</v>
      </c>
      <c r="J84" s="73">
        <f t="shared" si="19"/>
        <v>3181.3022241000099</v>
      </c>
      <c r="K84" s="73">
        <f t="shared" si="20"/>
        <v>12725.2088964</v>
      </c>
      <c r="L84" s="82">
        <v>0.283237969673857</v>
      </c>
      <c r="M84" s="47">
        <v>12916.691790749999</v>
      </c>
      <c r="N84" s="47">
        <f t="shared" si="21"/>
        <v>51666.767162999997</v>
      </c>
      <c r="O84" s="47">
        <f t="shared" si="22"/>
        <v>3371.0441781802501</v>
      </c>
      <c r="P84" s="47">
        <f t="shared" si="23"/>
        <v>13484.176712721001</v>
      </c>
      <c r="Q84" s="55">
        <v>0.26098355777091098</v>
      </c>
      <c r="R84" s="86">
        <v>7</v>
      </c>
      <c r="S84" s="86">
        <v>10</v>
      </c>
      <c r="T84" s="86">
        <v>16</v>
      </c>
      <c r="U84" s="86">
        <v>4</v>
      </c>
      <c r="V84" s="86">
        <v>3</v>
      </c>
      <c r="W84" s="86">
        <v>10</v>
      </c>
      <c r="X84" s="86">
        <v>10</v>
      </c>
      <c r="Y84" s="115">
        <v>40904.44</v>
      </c>
      <c r="Z84" s="115">
        <v>8845.25</v>
      </c>
      <c r="AA84" s="6"/>
      <c r="AB84" s="6"/>
      <c r="AC84" s="115">
        <f t="shared" si="24"/>
        <v>40904.44</v>
      </c>
      <c r="AD84" s="115">
        <f t="shared" si="25"/>
        <v>8845.25</v>
      </c>
      <c r="AE84" s="181">
        <f t="shared" si="26"/>
        <v>0.91045189360496204</v>
      </c>
      <c r="AF84" s="181">
        <f t="shared" si="27"/>
        <v>0.69509664415036299</v>
      </c>
      <c r="AG84" s="55">
        <f t="shared" si="28"/>
        <v>0.79169729878692296</v>
      </c>
      <c r="AH84" s="55">
        <f t="shared" si="29"/>
        <v>0.65597256610078103</v>
      </c>
      <c r="AI84" s="156"/>
    </row>
    <row r="85" spans="1:35">
      <c r="A85" s="37">
        <v>84</v>
      </c>
      <c r="B85" s="37">
        <v>365</v>
      </c>
      <c r="C85" s="38" t="s">
        <v>126</v>
      </c>
      <c r="D85" s="38" t="s">
        <v>36</v>
      </c>
      <c r="E85" s="37" t="s">
        <v>42</v>
      </c>
      <c r="F85" s="71">
        <v>3</v>
      </c>
      <c r="G85" s="72">
        <v>200</v>
      </c>
      <c r="H85" s="73">
        <v>15867.75906</v>
      </c>
      <c r="I85" s="73">
        <f t="shared" si="18"/>
        <v>63471.036240000001</v>
      </c>
      <c r="J85" s="73">
        <f t="shared" si="19"/>
        <v>4236.8841395999898</v>
      </c>
      <c r="K85" s="73">
        <f t="shared" si="20"/>
        <v>16947.536558399999</v>
      </c>
      <c r="L85" s="82">
        <v>0.26701212966363203</v>
      </c>
      <c r="M85" s="47">
        <v>18247.922919000001</v>
      </c>
      <c r="N85" s="47">
        <f t="shared" si="21"/>
        <v>72991.691676000002</v>
      </c>
      <c r="O85" s="47">
        <f t="shared" si="22"/>
        <v>4489.5840150689901</v>
      </c>
      <c r="P85" s="47">
        <f t="shared" si="23"/>
        <v>17958.336060276</v>
      </c>
      <c r="Q85" s="55">
        <v>0.24603260519006101</v>
      </c>
      <c r="R85" s="86">
        <v>9</v>
      </c>
      <c r="S85" s="86">
        <v>12</v>
      </c>
      <c r="T85" s="86">
        <v>16</v>
      </c>
      <c r="U85" s="86">
        <v>4</v>
      </c>
      <c r="V85" s="86">
        <v>4</v>
      </c>
      <c r="W85" s="86">
        <v>12</v>
      </c>
      <c r="X85" s="86">
        <v>12</v>
      </c>
      <c r="Y85" s="115">
        <v>56965.99</v>
      </c>
      <c r="Z85" s="115">
        <v>13583.21</v>
      </c>
      <c r="AA85" s="6"/>
      <c r="AB85" s="6"/>
      <c r="AC85" s="115">
        <f t="shared" si="24"/>
        <v>56965.99</v>
      </c>
      <c r="AD85" s="115">
        <f t="shared" si="25"/>
        <v>13583.21</v>
      </c>
      <c r="AE85" s="181">
        <f t="shared" si="26"/>
        <v>0.89751157968490103</v>
      </c>
      <c r="AF85" s="181">
        <f t="shared" si="27"/>
        <v>0.80148580610481401</v>
      </c>
      <c r="AG85" s="55">
        <f t="shared" si="28"/>
        <v>0.78044485189991397</v>
      </c>
      <c r="AH85" s="55">
        <f t="shared" si="29"/>
        <v>0.75637352783737</v>
      </c>
      <c r="AI85" s="156"/>
    </row>
    <row r="86" spans="1:35">
      <c r="A86" s="37">
        <v>85</v>
      </c>
      <c r="B86" s="37">
        <v>549</v>
      </c>
      <c r="C86" s="38" t="s">
        <v>127</v>
      </c>
      <c r="D86" s="38" t="s">
        <v>85</v>
      </c>
      <c r="E86" s="37" t="s">
        <v>34</v>
      </c>
      <c r="F86" s="71">
        <v>27</v>
      </c>
      <c r="G86" s="72">
        <v>100</v>
      </c>
      <c r="H86" s="73">
        <v>7630.8804</v>
      </c>
      <c r="I86" s="73">
        <f t="shared" si="18"/>
        <v>30523.5216</v>
      </c>
      <c r="J86" s="73">
        <f t="shared" si="19"/>
        <v>1929.7376280000001</v>
      </c>
      <c r="K86" s="73">
        <f t="shared" si="20"/>
        <v>7718.9505119999903</v>
      </c>
      <c r="L86" s="82">
        <v>0.252885319497341</v>
      </c>
      <c r="M86" s="47">
        <v>8775.5124599999999</v>
      </c>
      <c r="N86" s="47">
        <f t="shared" si="21"/>
        <v>35102.04984</v>
      </c>
      <c r="O86" s="47">
        <f t="shared" si="22"/>
        <v>2044.83269367</v>
      </c>
      <c r="P86" s="47">
        <f t="shared" si="23"/>
        <v>8179.3307746800001</v>
      </c>
      <c r="Q86" s="55">
        <v>0.23301575867969301</v>
      </c>
      <c r="R86" s="86">
        <v>4</v>
      </c>
      <c r="S86" s="86">
        <v>8</v>
      </c>
      <c r="T86" s="86">
        <v>8</v>
      </c>
      <c r="U86" s="86">
        <v>2</v>
      </c>
      <c r="V86" s="86">
        <v>3</v>
      </c>
      <c r="W86" s="86">
        <v>8</v>
      </c>
      <c r="X86" s="86">
        <v>10</v>
      </c>
      <c r="Y86" s="115">
        <v>27379.07</v>
      </c>
      <c r="Z86" s="115">
        <v>5804.42</v>
      </c>
      <c r="AA86" s="6"/>
      <c r="AB86" s="6"/>
      <c r="AC86" s="115">
        <f t="shared" si="24"/>
        <v>27379.07</v>
      </c>
      <c r="AD86" s="115">
        <f t="shared" si="25"/>
        <v>5804.42</v>
      </c>
      <c r="AE86" s="181">
        <f t="shared" si="26"/>
        <v>0.89698267319194303</v>
      </c>
      <c r="AF86" s="181">
        <f t="shared" si="27"/>
        <v>0.75197010150231802</v>
      </c>
      <c r="AG86" s="55">
        <f t="shared" si="28"/>
        <v>0.77998493321038498</v>
      </c>
      <c r="AH86" s="55">
        <f t="shared" si="29"/>
        <v>0.70964485480501804</v>
      </c>
      <c r="AI86" s="156"/>
    </row>
    <row r="87" spans="1:35">
      <c r="A87" s="37">
        <v>86</v>
      </c>
      <c r="B87" s="37">
        <v>585</v>
      </c>
      <c r="C87" s="38" t="s">
        <v>128</v>
      </c>
      <c r="D87" s="38" t="s">
        <v>33</v>
      </c>
      <c r="E87" s="37" t="s">
        <v>42</v>
      </c>
      <c r="F87" s="74">
        <v>6</v>
      </c>
      <c r="G87" s="75">
        <v>200</v>
      </c>
      <c r="H87" s="73">
        <v>16500</v>
      </c>
      <c r="I87" s="73">
        <f t="shared" si="18"/>
        <v>66000</v>
      </c>
      <c r="J87" s="73">
        <f t="shared" si="19"/>
        <v>4563.7839526886601</v>
      </c>
      <c r="K87" s="73">
        <f t="shared" si="20"/>
        <v>18255.135810754698</v>
      </c>
      <c r="L87" s="82">
        <v>0.27659296682961598</v>
      </c>
      <c r="M87" s="47">
        <v>18975</v>
      </c>
      <c r="N87" s="47">
        <f t="shared" si="21"/>
        <v>75900</v>
      </c>
      <c r="O87" s="47">
        <f t="shared" si="22"/>
        <v>4835.9810670097304</v>
      </c>
      <c r="P87" s="47">
        <f t="shared" si="23"/>
        <v>19343.9242680389</v>
      </c>
      <c r="Q87" s="55">
        <v>0.25486066229300303</v>
      </c>
      <c r="R87" s="86">
        <v>10</v>
      </c>
      <c r="S87" s="86">
        <v>12</v>
      </c>
      <c r="T87" s="86">
        <v>10</v>
      </c>
      <c r="U87" s="86">
        <v>4</v>
      </c>
      <c r="V87" s="86">
        <v>6</v>
      </c>
      <c r="W87" s="86">
        <v>12</v>
      </c>
      <c r="X87" s="86">
        <v>12</v>
      </c>
      <c r="Y87" s="115">
        <v>59180.65</v>
      </c>
      <c r="Z87" s="115">
        <v>15931.35</v>
      </c>
      <c r="AA87" s="6"/>
      <c r="AB87" s="6"/>
      <c r="AC87" s="115">
        <f t="shared" si="24"/>
        <v>59180.65</v>
      </c>
      <c r="AD87" s="115">
        <f t="shared" si="25"/>
        <v>15931.35</v>
      </c>
      <c r="AE87" s="181">
        <f t="shared" si="26"/>
        <v>0.89667651515151503</v>
      </c>
      <c r="AF87" s="181">
        <f t="shared" si="27"/>
        <v>0.87270509324912005</v>
      </c>
      <c r="AG87" s="55">
        <f t="shared" si="28"/>
        <v>0.77971870882740402</v>
      </c>
      <c r="AH87" s="55">
        <f t="shared" si="29"/>
        <v>0.82358417967561204</v>
      </c>
      <c r="AI87" s="156"/>
    </row>
    <row r="88" spans="1:35">
      <c r="A88" s="37">
        <v>87</v>
      </c>
      <c r="B88" s="37">
        <v>748</v>
      </c>
      <c r="C88" s="38" t="s">
        <v>129</v>
      </c>
      <c r="D88" s="38" t="s">
        <v>85</v>
      </c>
      <c r="E88" s="37" t="s">
        <v>37</v>
      </c>
      <c r="F88" s="74">
        <v>22</v>
      </c>
      <c r="G88" s="75">
        <v>150</v>
      </c>
      <c r="H88" s="73">
        <v>9610.9789049999999</v>
      </c>
      <c r="I88" s="73">
        <f t="shared" si="18"/>
        <v>38443.91562</v>
      </c>
      <c r="J88" s="73">
        <f t="shared" si="19"/>
        <v>2473.9347023999999</v>
      </c>
      <c r="K88" s="73">
        <f t="shared" si="20"/>
        <v>9895.7388095999995</v>
      </c>
      <c r="L88" s="82">
        <v>0.25740715143105403</v>
      </c>
      <c r="M88" s="47">
        <v>11052.62574075</v>
      </c>
      <c r="N88" s="47">
        <f t="shared" si="21"/>
        <v>44210.502962999999</v>
      </c>
      <c r="O88" s="47">
        <f t="shared" si="22"/>
        <v>2621.4872364359999</v>
      </c>
      <c r="P88" s="47">
        <f t="shared" si="23"/>
        <v>10485.948945744</v>
      </c>
      <c r="Q88" s="55">
        <v>0.23718230381861399</v>
      </c>
      <c r="R88" s="86">
        <v>5</v>
      </c>
      <c r="S88" s="86">
        <v>8</v>
      </c>
      <c r="T88" s="86">
        <v>8</v>
      </c>
      <c r="U88" s="86">
        <v>4</v>
      </c>
      <c r="V88" s="86">
        <v>3</v>
      </c>
      <c r="W88" s="86">
        <v>10</v>
      </c>
      <c r="X88" s="86">
        <v>10</v>
      </c>
      <c r="Y88" s="115">
        <v>34072.21</v>
      </c>
      <c r="Z88" s="115">
        <v>8763.0499999999993</v>
      </c>
      <c r="AA88" s="6"/>
      <c r="AB88" s="6"/>
      <c r="AC88" s="115">
        <f t="shared" si="24"/>
        <v>34072.21</v>
      </c>
      <c r="AD88" s="115">
        <f t="shared" si="25"/>
        <v>8763.0499999999993</v>
      </c>
      <c r="AE88" s="181">
        <f t="shared" si="26"/>
        <v>0.88628354969841605</v>
      </c>
      <c r="AF88" s="181">
        <f t="shared" si="27"/>
        <v>0.88553772170086298</v>
      </c>
      <c r="AG88" s="55">
        <f t="shared" si="28"/>
        <v>0.77068134756383999</v>
      </c>
      <c r="AH88" s="55">
        <f t="shared" si="29"/>
        <v>0.83569451323303601</v>
      </c>
      <c r="AI88" s="156"/>
    </row>
    <row r="89" spans="1:35">
      <c r="A89" s="37">
        <v>88</v>
      </c>
      <c r="B89" s="37">
        <v>102479</v>
      </c>
      <c r="C89" s="38" t="s">
        <v>130</v>
      </c>
      <c r="D89" s="38" t="s">
        <v>33</v>
      </c>
      <c r="E89" s="37" t="s">
        <v>34</v>
      </c>
      <c r="F89" s="74">
        <v>20</v>
      </c>
      <c r="G89" s="75">
        <v>150</v>
      </c>
      <c r="H89" s="73">
        <v>8280.9157950000008</v>
      </c>
      <c r="I89" s="73">
        <f t="shared" si="18"/>
        <v>33123.663180000003</v>
      </c>
      <c r="J89" s="73">
        <f t="shared" si="19"/>
        <v>2241.5096466</v>
      </c>
      <c r="K89" s="73">
        <f t="shared" si="20"/>
        <v>8966.0385864</v>
      </c>
      <c r="L89" s="82">
        <v>0.270683786925284</v>
      </c>
      <c r="M89" s="47">
        <v>9523.0531642499991</v>
      </c>
      <c r="N89" s="47">
        <f t="shared" si="21"/>
        <v>38092.212656999996</v>
      </c>
      <c r="O89" s="47">
        <f t="shared" si="22"/>
        <v>2375.1996862364999</v>
      </c>
      <c r="P89" s="47">
        <f t="shared" si="23"/>
        <v>9500.7987449459797</v>
      </c>
      <c r="Q89" s="55">
        <v>0.24941577509544</v>
      </c>
      <c r="R89" s="86">
        <v>4</v>
      </c>
      <c r="S89" s="86">
        <v>8</v>
      </c>
      <c r="T89" s="86">
        <v>8</v>
      </c>
      <c r="U89" s="86">
        <v>2</v>
      </c>
      <c r="V89" s="86">
        <v>3</v>
      </c>
      <c r="W89" s="86">
        <v>10</v>
      </c>
      <c r="X89" s="86">
        <v>10</v>
      </c>
      <c r="Y89" s="115">
        <v>29263.81</v>
      </c>
      <c r="Z89" s="115">
        <v>7389.14</v>
      </c>
      <c r="AA89" s="6">
        <v>1240</v>
      </c>
      <c r="AB89" s="6">
        <v>805.30071999999996</v>
      </c>
      <c r="AC89" s="115">
        <f t="shared" si="24"/>
        <v>28023.81</v>
      </c>
      <c r="AD89" s="115">
        <f t="shared" si="25"/>
        <v>6583.8392800000001</v>
      </c>
      <c r="AE89" s="181">
        <f t="shared" si="26"/>
        <v>0.84603595465010994</v>
      </c>
      <c r="AF89" s="181">
        <f t="shared" si="27"/>
        <v>0.73430860424653999</v>
      </c>
      <c r="AG89" s="55">
        <f t="shared" si="28"/>
        <v>0.73568343882618303</v>
      </c>
      <c r="AH89" s="55">
        <f t="shared" si="29"/>
        <v>0.69297744923839399</v>
      </c>
      <c r="AI89" s="156"/>
    </row>
    <row r="90" spans="1:35">
      <c r="A90" s="37">
        <v>89</v>
      </c>
      <c r="B90" s="37">
        <v>106485</v>
      </c>
      <c r="C90" s="38" t="s">
        <v>131</v>
      </c>
      <c r="D90" s="38" t="s">
        <v>52</v>
      </c>
      <c r="E90" s="37" t="s">
        <v>34</v>
      </c>
      <c r="F90" s="74">
        <v>26</v>
      </c>
      <c r="G90" s="75">
        <v>100</v>
      </c>
      <c r="H90" s="73">
        <v>5772.525885</v>
      </c>
      <c r="I90" s="73">
        <f t="shared" si="18"/>
        <v>23090.10354</v>
      </c>
      <c r="J90" s="73">
        <f t="shared" si="19"/>
        <v>1014.4160712</v>
      </c>
      <c r="K90" s="73">
        <f t="shared" si="20"/>
        <v>4057.6642848000001</v>
      </c>
      <c r="L90" s="82">
        <v>0.17573174922194401</v>
      </c>
      <c r="M90" s="47">
        <v>6638.4047677500002</v>
      </c>
      <c r="N90" s="47">
        <f t="shared" si="21"/>
        <v>26553.619071000001</v>
      </c>
      <c r="O90" s="47">
        <f t="shared" si="22"/>
        <v>1128.5288105175</v>
      </c>
      <c r="P90" s="47">
        <f t="shared" si="23"/>
        <v>4514.11524207</v>
      </c>
      <c r="Q90" s="55">
        <v>0.17</v>
      </c>
      <c r="R90" s="86">
        <v>4</v>
      </c>
      <c r="S90" s="86">
        <v>8</v>
      </c>
      <c r="T90" s="86">
        <v>8</v>
      </c>
      <c r="U90" s="86">
        <v>2</v>
      </c>
      <c r="V90" s="86">
        <v>3</v>
      </c>
      <c r="W90" s="86">
        <v>8</v>
      </c>
      <c r="X90" s="86">
        <v>10</v>
      </c>
      <c r="Y90" s="115">
        <v>20321.02</v>
      </c>
      <c r="Z90" s="115">
        <v>4529.54</v>
      </c>
      <c r="AA90" s="6"/>
      <c r="AB90" s="6"/>
      <c r="AC90" s="115">
        <f t="shared" si="24"/>
        <v>20321.02</v>
      </c>
      <c r="AD90" s="115">
        <f t="shared" si="25"/>
        <v>4529.54</v>
      </c>
      <c r="AE90" s="181">
        <f t="shared" si="26"/>
        <v>0.88007487557589403</v>
      </c>
      <c r="AF90" s="181">
        <f t="shared" si="27"/>
        <v>1.11629244858123</v>
      </c>
      <c r="AG90" s="55">
        <f t="shared" si="28"/>
        <v>0.76528250050077695</v>
      </c>
      <c r="AH90" s="55">
        <f t="shared" si="29"/>
        <v>1.0034170057924601</v>
      </c>
      <c r="AI90" s="156"/>
    </row>
    <row r="91" spans="1:35">
      <c r="A91" s="37">
        <v>90</v>
      </c>
      <c r="B91" s="37">
        <v>720</v>
      </c>
      <c r="C91" s="38" t="s">
        <v>132</v>
      </c>
      <c r="D91" s="38" t="s">
        <v>85</v>
      </c>
      <c r="E91" s="37" t="s">
        <v>34</v>
      </c>
      <c r="F91" s="74">
        <v>32</v>
      </c>
      <c r="G91" s="75">
        <v>100</v>
      </c>
      <c r="H91" s="73">
        <v>7769.9544299999998</v>
      </c>
      <c r="I91" s="73">
        <f t="shared" si="18"/>
        <v>31079.817719999999</v>
      </c>
      <c r="J91" s="73">
        <f t="shared" si="19"/>
        <v>2024.7821747999999</v>
      </c>
      <c r="K91" s="73">
        <f t="shared" si="20"/>
        <v>8099.1286991999996</v>
      </c>
      <c r="L91" s="82">
        <v>0.26059125481898099</v>
      </c>
      <c r="M91" s="47">
        <v>8935.4475944999995</v>
      </c>
      <c r="N91" s="47">
        <f t="shared" si="21"/>
        <v>35741.790377999998</v>
      </c>
      <c r="O91" s="47">
        <f t="shared" si="22"/>
        <v>2145.5459687970001</v>
      </c>
      <c r="P91" s="47">
        <f t="shared" si="23"/>
        <v>8582.1838751879804</v>
      </c>
      <c r="Q91" s="55">
        <v>0.240116227654632</v>
      </c>
      <c r="R91" s="86">
        <v>4</v>
      </c>
      <c r="S91" s="86">
        <v>6</v>
      </c>
      <c r="T91" s="86">
        <v>10</v>
      </c>
      <c r="U91" s="86">
        <v>2</v>
      </c>
      <c r="V91" s="86">
        <v>3</v>
      </c>
      <c r="W91" s="86">
        <v>8</v>
      </c>
      <c r="X91" s="86">
        <v>8</v>
      </c>
      <c r="Y91" s="115">
        <v>27334.79</v>
      </c>
      <c r="Z91" s="115">
        <v>5449.68</v>
      </c>
      <c r="AA91" s="6"/>
      <c r="AB91" s="6"/>
      <c r="AC91" s="115">
        <f t="shared" si="24"/>
        <v>27334.79</v>
      </c>
      <c r="AD91" s="115">
        <f t="shared" si="25"/>
        <v>5449.68</v>
      </c>
      <c r="AE91" s="181">
        <f t="shared" si="26"/>
        <v>0.87950290591343905</v>
      </c>
      <c r="AF91" s="181">
        <f t="shared" si="27"/>
        <v>0.672872379536122</v>
      </c>
      <c r="AG91" s="55">
        <f t="shared" si="28"/>
        <v>0.76478513557690397</v>
      </c>
      <c r="AH91" s="55">
        <f t="shared" si="29"/>
        <v>0.63499921223496603</v>
      </c>
      <c r="AI91" s="156"/>
    </row>
    <row r="92" spans="1:35">
      <c r="A92" s="37">
        <v>91</v>
      </c>
      <c r="B92" s="37">
        <v>727</v>
      </c>
      <c r="C92" s="38" t="s">
        <v>133</v>
      </c>
      <c r="D92" s="38" t="s">
        <v>36</v>
      </c>
      <c r="E92" s="37" t="s">
        <v>34</v>
      </c>
      <c r="F92" s="71">
        <v>27</v>
      </c>
      <c r="G92" s="72">
        <v>100</v>
      </c>
      <c r="H92" s="73">
        <v>8314.1908199999998</v>
      </c>
      <c r="I92" s="73">
        <f t="shared" si="18"/>
        <v>33256.763279999999</v>
      </c>
      <c r="J92" s="73">
        <f t="shared" si="19"/>
        <v>2207.4914988</v>
      </c>
      <c r="K92" s="73">
        <f t="shared" si="20"/>
        <v>8829.9659952000093</v>
      </c>
      <c r="L92" s="82">
        <v>0.26550888073074103</v>
      </c>
      <c r="M92" s="47">
        <v>9561.3194430000003</v>
      </c>
      <c r="N92" s="47">
        <f t="shared" si="21"/>
        <v>38245.277772000001</v>
      </c>
      <c r="O92" s="47">
        <f t="shared" si="22"/>
        <v>2339.1525989070001</v>
      </c>
      <c r="P92" s="47">
        <f t="shared" si="23"/>
        <v>9356.6103956279803</v>
      </c>
      <c r="Q92" s="55">
        <v>0.24464746867332501</v>
      </c>
      <c r="R92" s="86">
        <v>4</v>
      </c>
      <c r="S92" s="86">
        <v>8</v>
      </c>
      <c r="T92" s="86">
        <v>8</v>
      </c>
      <c r="U92" s="86">
        <v>2</v>
      </c>
      <c r="V92" s="86">
        <v>3</v>
      </c>
      <c r="W92" s="86">
        <v>8</v>
      </c>
      <c r="X92" s="86">
        <v>10</v>
      </c>
      <c r="Y92" s="115">
        <v>29156.15</v>
      </c>
      <c r="Z92" s="115">
        <v>6826.23</v>
      </c>
      <c r="AA92" s="6"/>
      <c r="AB92" s="6"/>
      <c r="AC92" s="115">
        <f t="shared" si="24"/>
        <v>29156.15</v>
      </c>
      <c r="AD92" s="115">
        <f t="shared" si="25"/>
        <v>6826.23</v>
      </c>
      <c r="AE92" s="181">
        <f t="shared" si="26"/>
        <v>0.87669836521745803</v>
      </c>
      <c r="AF92" s="181">
        <f t="shared" si="27"/>
        <v>0.77307545733593497</v>
      </c>
      <c r="AG92" s="55">
        <f t="shared" si="28"/>
        <v>0.76234640453692004</v>
      </c>
      <c r="AH92" s="55">
        <f t="shared" si="29"/>
        <v>0.72956227857789802</v>
      </c>
      <c r="AI92" s="156"/>
    </row>
    <row r="93" spans="1:35">
      <c r="A93" s="37">
        <v>92</v>
      </c>
      <c r="B93" s="37">
        <v>730</v>
      </c>
      <c r="C93" s="38" t="s">
        <v>134</v>
      </c>
      <c r="D93" s="38" t="s">
        <v>36</v>
      </c>
      <c r="E93" s="37" t="s">
        <v>42</v>
      </c>
      <c r="F93" s="71">
        <v>7</v>
      </c>
      <c r="G93" s="72">
        <v>200</v>
      </c>
      <c r="H93" s="73">
        <v>21000</v>
      </c>
      <c r="I93" s="73">
        <f t="shared" si="18"/>
        <v>84000</v>
      </c>
      <c r="J93" s="73">
        <f t="shared" si="19"/>
        <v>5510.9384565766404</v>
      </c>
      <c r="K93" s="73">
        <f t="shared" si="20"/>
        <v>22043.753826306602</v>
      </c>
      <c r="L93" s="82">
        <v>0.26242564078936398</v>
      </c>
      <c r="M93" s="47">
        <v>24150</v>
      </c>
      <c r="N93" s="47">
        <f t="shared" si="21"/>
        <v>96600</v>
      </c>
      <c r="O93" s="47">
        <f t="shared" si="22"/>
        <v>5839.6265716653197</v>
      </c>
      <c r="P93" s="47">
        <f t="shared" si="23"/>
        <v>23358.506286661301</v>
      </c>
      <c r="Q93" s="55">
        <v>0.241806483298771</v>
      </c>
      <c r="R93" s="86">
        <v>9</v>
      </c>
      <c r="S93" s="86">
        <v>20</v>
      </c>
      <c r="T93" s="86">
        <v>10</v>
      </c>
      <c r="U93" s="86">
        <v>4</v>
      </c>
      <c r="V93" s="86">
        <v>4</v>
      </c>
      <c r="W93" s="86">
        <v>12</v>
      </c>
      <c r="X93" s="86">
        <v>12</v>
      </c>
      <c r="Y93" s="115">
        <v>73507.77</v>
      </c>
      <c r="Z93" s="115">
        <v>16631.62</v>
      </c>
      <c r="AA93" s="6">
        <v>4060</v>
      </c>
      <c r="AB93" s="6">
        <v>266</v>
      </c>
      <c r="AC93" s="115">
        <f t="shared" si="24"/>
        <v>69447.77</v>
      </c>
      <c r="AD93" s="115">
        <f t="shared" si="25"/>
        <v>16365.62</v>
      </c>
      <c r="AE93" s="181">
        <f t="shared" si="26"/>
        <v>0.82675916666666704</v>
      </c>
      <c r="AF93" s="181">
        <f t="shared" si="27"/>
        <v>0.74241529500613401</v>
      </c>
      <c r="AG93" s="55">
        <f t="shared" si="28"/>
        <v>0.71892101449275403</v>
      </c>
      <c r="AH93" s="55">
        <f t="shared" si="29"/>
        <v>0.70062784833743796</v>
      </c>
      <c r="AI93" s="156"/>
    </row>
    <row r="94" spans="1:35">
      <c r="A94" s="37">
        <v>93</v>
      </c>
      <c r="B94" s="37">
        <v>308</v>
      </c>
      <c r="C94" s="38" t="s">
        <v>135</v>
      </c>
      <c r="D94" s="38" t="s">
        <v>33</v>
      </c>
      <c r="E94" s="37" t="s">
        <v>37</v>
      </c>
      <c r="F94" s="74">
        <v>14</v>
      </c>
      <c r="G94" s="75">
        <v>150</v>
      </c>
      <c r="H94" s="73">
        <v>9626.9592374999993</v>
      </c>
      <c r="I94" s="73">
        <f t="shared" si="18"/>
        <v>38507.836949999997</v>
      </c>
      <c r="J94" s="73">
        <f t="shared" si="19"/>
        <v>2867.2355942999998</v>
      </c>
      <c r="K94" s="73">
        <f t="shared" si="20"/>
        <v>11468.942377199999</v>
      </c>
      <c r="L94" s="82">
        <v>0.297833980965789</v>
      </c>
      <c r="M94" s="47">
        <v>11071.003123125</v>
      </c>
      <c r="N94" s="47">
        <f t="shared" si="21"/>
        <v>44284.012492499998</v>
      </c>
      <c r="O94" s="47">
        <f t="shared" si="22"/>
        <v>3038.2457172457498</v>
      </c>
      <c r="P94" s="47">
        <f t="shared" si="23"/>
        <v>12152.982868982999</v>
      </c>
      <c r="Q94" s="55">
        <v>0.27443273960419101</v>
      </c>
      <c r="R94" s="86">
        <v>5</v>
      </c>
      <c r="S94" s="86">
        <v>10</v>
      </c>
      <c r="T94" s="86">
        <v>8</v>
      </c>
      <c r="U94" s="86">
        <v>4</v>
      </c>
      <c r="V94" s="86">
        <v>4</v>
      </c>
      <c r="W94" s="86">
        <v>10</v>
      </c>
      <c r="X94" s="86">
        <v>10</v>
      </c>
      <c r="Y94" s="115">
        <v>33588.300000000003</v>
      </c>
      <c r="Z94" s="115">
        <v>7494.2</v>
      </c>
      <c r="AA94" s="6"/>
      <c r="AB94" s="6"/>
      <c r="AC94" s="115">
        <f t="shared" si="24"/>
        <v>33588.300000000003</v>
      </c>
      <c r="AD94" s="115">
        <f t="shared" si="25"/>
        <v>7494.2</v>
      </c>
      <c r="AE94" s="181">
        <f t="shared" si="26"/>
        <v>0.87224582475542001</v>
      </c>
      <c r="AF94" s="181">
        <f t="shared" si="27"/>
        <v>0.65343427087909101</v>
      </c>
      <c r="AG94" s="55">
        <f t="shared" si="28"/>
        <v>0.75847463022210504</v>
      </c>
      <c r="AH94" s="55">
        <f t="shared" si="29"/>
        <v>0.61665519327989804</v>
      </c>
      <c r="AI94" s="156"/>
    </row>
    <row r="95" spans="1:35">
      <c r="A95" s="37">
        <v>94</v>
      </c>
      <c r="B95" s="37">
        <v>573</v>
      </c>
      <c r="C95" s="38" t="s">
        <v>136</v>
      </c>
      <c r="D95" s="38" t="s">
        <v>52</v>
      </c>
      <c r="E95" s="37" t="s">
        <v>34</v>
      </c>
      <c r="F95" s="71">
        <v>29</v>
      </c>
      <c r="G95" s="72">
        <v>100</v>
      </c>
      <c r="H95" s="73">
        <v>7169.8359600000003</v>
      </c>
      <c r="I95" s="73">
        <f t="shared" si="18"/>
        <v>28679.343840000001</v>
      </c>
      <c r="J95" s="73">
        <f t="shared" si="19"/>
        <v>1856.1123756</v>
      </c>
      <c r="K95" s="73">
        <f t="shared" si="20"/>
        <v>7424.4495023999998</v>
      </c>
      <c r="L95" s="82">
        <v>0.25887794169282502</v>
      </c>
      <c r="M95" s="47">
        <v>8245.3113539999995</v>
      </c>
      <c r="N95" s="47">
        <f t="shared" si="21"/>
        <v>32981.245415999998</v>
      </c>
      <c r="O95" s="47">
        <f t="shared" si="22"/>
        <v>1966.8162208589999</v>
      </c>
      <c r="P95" s="47">
        <f t="shared" si="23"/>
        <v>7867.2648834360098</v>
      </c>
      <c r="Q95" s="55">
        <v>0.23853753198838901</v>
      </c>
      <c r="R95" s="86">
        <v>4</v>
      </c>
      <c r="S95" s="86">
        <v>6</v>
      </c>
      <c r="T95" s="86">
        <v>8</v>
      </c>
      <c r="U95" s="86">
        <v>2</v>
      </c>
      <c r="V95" s="86">
        <v>3</v>
      </c>
      <c r="W95" s="86">
        <v>8</v>
      </c>
      <c r="X95" s="86">
        <v>8</v>
      </c>
      <c r="Y95" s="115">
        <v>24748.48</v>
      </c>
      <c r="Z95" s="115">
        <v>4728.2</v>
      </c>
      <c r="AA95" s="6"/>
      <c r="AB95" s="6"/>
      <c r="AC95" s="115">
        <f t="shared" si="24"/>
        <v>24748.48</v>
      </c>
      <c r="AD95" s="115">
        <f t="shared" si="25"/>
        <v>4728.2</v>
      </c>
      <c r="AE95" s="181">
        <f t="shared" si="26"/>
        <v>0.86293745554535695</v>
      </c>
      <c r="AF95" s="181">
        <f t="shared" si="27"/>
        <v>0.63684182894254704</v>
      </c>
      <c r="AG95" s="55">
        <f t="shared" si="28"/>
        <v>0.75038039612639695</v>
      </c>
      <c r="AH95" s="55">
        <f t="shared" si="29"/>
        <v>0.60099667038730398</v>
      </c>
      <c r="AI95" s="156"/>
    </row>
    <row r="96" spans="1:35">
      <c r="A96" s="37">
        <v>95</v>
      </c>
      <c r="B96" s="37">
        <v>106399</v>
      </c>
      <c r="C96" s="38" t="s">
        <v>137</v>
      </c>
      <c r="D96" s="38" t="s">
        <v>36</v>
      </c>
      <c r="E96" s="37" t="s">
        <v>34</v>
      </c>
      <c r="F96" s="71">
        <v>19</v>
      </c>
      <c r="G96" s="72">
        <v>150</v>
      </c>
      <c r="H96" s="73">
        <v>9194.2865099999999</v>
      </c>
      <c r="I96" s="73">
        <f t="shared" si="18"/>
        <v>36777.14604</v>
      </c>
      <c r="J96" s="73">
        <f t="shared" si="19"/>
        <v>2425.54512690001</v>
      </c>
      <c r="K96" s="73">
        <f t="shared" si="20"/>
        <v>9702.1805076000201</v>
      </c>
      <c r="L96" s="82">
        <v>0.26381004379860301</v>
      </c>
      <c r="M96" s="47">
        <v>10573.429486499999</v>
      </c>
      <c r="N96" s="47">
        <f t="shared" si="21"/>
        <v>42293.717945999997</v>
      </c>
      <c r="O96" s="47">
        <f t="shared" si="22"/>
        <v>2570.2115683972502</v>
      </c>
      <c r="P96" s="47">
        <f t="shared" si="23"/>
        <v>10280.846273589001</v>
      </c>
      <c r="Q96" s="55">
        <v>0.24308211178585501</v>
      </c>
      <c r="R96" s="86">
        <v>5</v>
      </c>
      <c r="S96" s="86">
        <v>8</v>
      </c>
      <c r="T96" s="86">
        <v>8</v>
      </c>
      <c r="U96" s="86">
        <v>4</v>
      </c>
      <c r="V96" s="86">
        <v>2</v>
      </c>
      <c r="W96" s="86">
        <v>10</v>
      </c>
      <c r="X96" s="86">
        <v>10</v>
      </c>
      <c r="Y96" s="115">
        <v>31586.13</v>
      </c>
      <c r="Z96" s="115">
        <v>7888.35</v>
      </c>
      <c r="AA96" s="6"/>
      <c r="AB96" s="6"/>
      <c r="AC96" s="115">
        <f t="shared" si="24"/>
        <v>31586.13</v>
      </c>
      <c r="AD96" s="115">
        <f t="shared" si="25"/>
        <v>7888.35</v>
      </c>
      <c r="AE96" s="181">
        <f t="shared" si="26"/>
        <v>0.85885212424166701</v>
      </c>
      <c r="AF96" s="181">
        <f t="shared" si="27"/>
        <v>0.81304918969718298</v>
      </c>
      <c r="AG96" s="55">
        <f t="shared" si="28"/>
        <v>0.74682793412318804</v>
      </c>
      <c r="AH96" s="55">
        <f t="shared" si="29"/>
        <v>0.76728605701116204</v>
      </c>
      <c r="AI96" s="156"/>
    </row>
    <row r="97" spans="1:35">
      <c r="A97" s="37">
        <v>96</v>
      </c>
      <c r="B97" s="37">
        <v>108656</v>
      </c>
      <c r="C97" s="38" t="s">
        <v>138</v>
      </c>
      <c r="D97" s="38" t="s">
        <v>41</v>
      </c>
      <c r="E97" s="37" t="s">
        <v>34</v>
      </c>
      <c r="F97" s="71">
        <v>17</v>
      </c>
      <c r="G97" s="72">
        <v>150</v>
      </c>
      <c r="H97" s="73">
        <v>10987.81524</v>
      </c>
      <c r="I97" s="73">
        <f t="shared" si="18"/>
        <v>43951.26096</v>
      </c>
      <c r="J97" s="73">
        <f t="shared" si="19"/>
        <v>2012.8164336</v>
      </c>
      <c r="K97" s="73">
        <f t="shared" si="20"/>
        <v>8051.2657344000099</v>
      </c>
      <c r="L97" s="82">
        <v>0.183186228529995</v>
      </c>
      <c r="M97" s="47">
        <v>12635.987526000001</v>
      </c>
      <c r="N97" s="47">
        <f t="shared" si="21"/>
        <v>50543.950104000003</v>
      </c>
      <c r="O97" s="47">
        <f t="shared" si="22"/>
        <v>2274.4777546800001</v>
      </c>
      <c r="P97" s="47">
        <f t="shared" si="23"/>
        <v>9097.9110187200004</v>
      </c>
      <c r="Q97" s="55">
        <v>0.18</v>
      </c>
      <c r="R97" s="86">
        <v>4</v>
      </c>
      <c r="S97" s="86">
        <v>8</v>
      </c>
      <c r="T97" s="86">
        <v>8</v>
      </c>
      <c r="U97" s="86">
        <v>4</v>
      </c>
      <c r="V97" s="86">
        <v>2</v>
      </c>
      <c r="W97" s="86">
        <v>10</v>
      </c>
      <c r="X97" s="86">
        <v>10</v>
      </c>
      <c r="Y97" s="115">
        <v>37634.199999999997</v>
      </c>
      <c r="Z97" s="115">
        <v>7564.06</v>
      </c>
      <c r="AA97" s="6">
        <v>1085</v>
      </c>
      <c r="AB97" s="6">
        <v>136.5</v>
      </c>
      <c r="AC97" s="115">
        <f t="shared" si="24"/>
        <v>36549.199999999997</v>
      </c>
      <c r="AD97" s="115">
        <f t="shared" si="25"/>
        <v>7427.56</v>
      </c>
      <c r="AE97" s="181">
        <f t="shared" si="26"/>
        <v>0.83158478736852104</v>
      </c>
      <c r="AF97" s="181">
        <f t="shared" si="27"/>
        <v>0.92253320720304299</v>
      </c>
      <c r="AG97" s="55">
        <f t="shared" si="28"/>
        <v>0.72311720640740995</v>
      </c>
      <c r="AH97" s="55">
        <f t="shared" si="29"/>
        <v>0.81640279672080096</v>
      </c>
      <c r="AI97" s="156"/>
    </row>
    <row r="98" spans="1:35">
      <c r="A98" s="37">
        <v>97</v>
      </c>
      <c r="B98" s="37">
        <v>371</v>
      </c>
      <c r="C98" s="38" t="s">
        <v>139</v>
      </c>
      <c r="D98" s="38" t="s">
        <v>41</v>
      </c>
      <c r="E98" s="37" t="s">
        <v>34</v>
      </c>
      <c r="F98" s="71">
        <v>34</v>
      </c>
      <c r="G98" s="72">
        <v>100</v>
      </c>
      <c r="H98" s="73">
        <v>5951.4663600000003</v>
      </c>
      <c r="I98" s="73">
        <f t="shared" si="18"/>
        <v>23805.865440000001</v>
      </c>
      <c r="J98" s="73">
        <f t="shared" si="19"/>
        <v>1749.5494884</v>
      </c>
      <c r="K98" s="73">
        <f t="shared" si="20"/>
        <v>6998.1979536000099</v>
      </c>
      <c r="L98" s="82">
        <v>0.29396948290908298</v>
      </c>
      <c r="M98" s="47">
        <v>6844.1863139999996</v>
      </c>
      <c r="N98" s="47">
        <f t="shared" si="21"/>
        <v>27376.745255999998</v>
      </c>
      <c r="O98" s="47">
        <f t="shared" si="22"/>
        <v>1853.897618601</v>
      </c>
      <c r="P98" s="47">
        <f t="shared" si="23"/>
        <v>7415.5904744039999</v>
      </c>
      <c r="Q98" s="55">
        <v>0.27087188068051199</v>
      </c>
      <c r="R98" s="86">
        <v>3</v>
      </c>
      <c r="S98" s="86">
        <v>6</v>
      </c>
      <c r="T98" s="86">
        <v>8</v>
      </c>
      <c r="U98" s="86">
        <v>2</v>
      </c>
      <c r="V98" s="86">
        <v>2</v>
      </c>
      <c r="W98" s="86">
        <v>6</v>
      </c>
      <c r="X98" s="86">
        <v>8</v>
      </c>
      <c r="Y98" s="115">
        <v>20383.21</v>
      </c>
      <c r="Z98" s="115">
        <v>3797.08</v>
      </c>
      <c r="AA98" s="6"/>
      <c r="AB98" s="6"/>
      <c r="AC98" s="115">
        <f t="shared" si="24"/>
        <v>20383.21</v>
      </c>
      <c r="AD98" s="115">
        <f t="shared" si="25"/>
        <v>3797.08</v>
      </c>
      <c r="AE98" s="181">
        <f t="shared" si="26"/>
        <v>0.85622638048482502</v>
      </c>
      <c r="AF98" s="181">
        <f t="shared" si="27"/>
        <v>0.54257967910820604</v>
      </c>
      <c r="AG98" s="55">
        <f t="shared" si="28"/>
        <v>0.744544678682457</v>
      </c>
      <c r="AH98" s="55">
        <f t="shared" si="29"/>
        <v>0.51204014206369397</v>
      </c>
      <c r="AI98" s="156"/>
    </row>
    <row r="99" spans="1:35">
      <c r="A99" s="37">
        <v>98</v>
      </c>
      <c r="B99" s="37">
        <v>733</v>
      </c>
      <c r="C99" s="38" t="s">
        <v>140</v>
      </c>
      <c r="D99" s="38" t="s">
        <v>52</v>
      </c>
      <c r="E99" s="37" t="s">
        <v>34</v>
      </c>
      <c r="F99" s="74">
        <v>28</v>
      </c>
      <c r="G99" s="75">
        <v>100</v>
      </c>
      <c r="H99" s="73">
        <v>7402.6866149999996</v>
      </c>
      <c r="I99" s="73">
        <f t="shared" si="18"/>
        <v>29610.746459999998</v>
      </c>
      <c r="J99" s="73">
        <f t="shared" si="19"/>
        <v>2232.6676217999998</v>
      </c>
      <c r="K99" s="73">
        <f t="shared" si="20"/>
        <v>8930.67048720001</v>
      </c>
      <c r="L99" s="82">
        <v>0.30160234221937299</v>
      </c>
      <c r="M99" s="47">
        <v>8513.08960725</v>
      </c>
      <c r="N99" s="47">
        <f t="shared" si="21"/>
        <v>34052.358429</v>
      </c>
      <c r="O99" s="47">
        <f t="shared" si="22"/>
        <v>2365.8302978145002</v>
      </c>
      <c r="P99" s="47">
        <f t="shared" si="23"/>
        <v>9463.32119125801</v>
      </c>
      <c r="Q99" s="55">
        <v>0.27790501533070799</v>
      </c>
      <c r="R99" s="86">
        <v>4</v>
      </c>
      <c r="S99" s="86">
        <v>6</v>
      </c>
      <c r="T99" s="86">
        <v>8</v>
      </c>
      <c r="U99" s="86">
        <v>2</v>
      </c>
      <c r="V99" s="86">
        <v>3</v>
      </c>
      <c r="W99" s="86">
        <v>8</v>
      </c>
      <c r="X99" s="86">
        <v>8</v>
      </c>
      <c r="Y99" s="115">
        <v>25250.38</v>
      </c>
      <c r="Z99" s="115">
        <v>7043.3</v>
      </c>
      <c r="AA99" s="6"/>
      <c r="AB99" s="6"/>
      <c r="AC99" s="115">
        <f t="shared" si="24"/>
        <v>25250.38</v>
      </c>
      <c r="AD99" s="115">
        <f t="shared" si="25"/>
        <v>7043.3</v>
      </c>
      <c r="AE99" s="181">
        <f t="shared" si="26"/>
        <v>0.85274378456178901</v>
      </c>
      <c r="AF99" s="181">
        <f t="shared" si="27"/>
        <v>0.78866418933437299</v>
      </c>
      <c r="AG99" s="55">
        <f t="shared" si="28"/>
        <v>0.74151633440155595</v>
      </c>
      <c r="AH99" s="55">
        <f t="shared" si="29"/>
        <v>0.74427358615983896</v>
      </c>
      <c r="AI99" s="156"/>
    </row>
    <row r="100" spans="1:35">
      <c r="A100" s="37">
        <v>99</v>
      </c>
      <c r="B100" s="37">
        <v>108277</v>
      </c>
      <c r="C100" s="38" t="s">
        <v>141</v>
      </c>
      <c r="D100" s="38" t="s">
        <v>36</v>
      </c>
      <c r="E100" s="37" t="s">
        <v>34</v>
      </c>
      <c r="F100" s="74">
        <v>33</v>
      </c>
      <c r="G100" s="75">
        <v>100</v>
      </c>
      <c r="H100" s="73">
        <v>6086.7724049999997</v>
      </c>
      <c r="I100" s="73">
        <f t="shared" si="18"/>
        <v>24347.089619999999</v>
      </c>
      <c r="J100" s="73">
        <f t="shared" si="19"/>
        <v>1296.2261844</v>
      </c>
      <c r="K100" s="73">
        <f t="shared" si="20"/>
        <v>5184.9047376000099</v>
      </c>
      <c r="L100" s="82">
        <v>0.212957886076899</v>
      </c>
      <c r="M100" s="47">
        <v>6999.7882657500004</v>
      </c>
      <c r="N100" s="47">
        <f t="shared" si="21"/>
        <v>27999.153063000002</v>
      </c>
      <c r="O100" s="47">
        <f t="shared" si="22"/>
        <v>1373.5368175409999</v>
      </c>
      <c r="P100" s="47">
        <f t="shared" si="23"/>
        <v>5494.1472701639996</v>
      </c>
      <c r="Q100" s="55">
        <v>0.19622548074228499</v>
      </c>
      <c r="R100" s="86">
        <v>5</v>
      </c>
      <c r="S100" s="86">
        <v>6</v>
      </c>
      <c r="T100" s="86">
        <v>10</v>
      </c>
      <c r="U100" s="86">
        <v>2</v>
      </c>
      <c r="V100" s="86">
        <v>2</v>
      </c>
      <c r="W100" s="86">
        <v>6</v>
      </c>
      <c r="X100" s="86">
        <v>8</v>
      </c>
      <c r="Y100" s="115">
        <v>20538.060000000001</v>
      </c>
      <c r="Z100" s="115">
        <v>3561.59</v>
      </c>
      <c r="AA100" s="6"/>
      <c r="AB100" s="6"/>
      <c r="AC100" s="115">
        <f t="shared" ref="AC100:AC127" si="30">Y100-AA100</f>
        <v>20538.060000000001</v>
      </c>
      <c r="AD100" s="115">
        <f t="shared" ref="AD100:AD127" si="31">Z100-AB100</f>
        <v>3561.59</v>
      </c>
      <c r="AE100" s="181">
        <f t="shared" ref="AE100:AE128" si="32">AC100/I100</f>
        <v>0.84355297986536104</v>
      </c>
      <c r="AF100" s="181">
        <f t="shared" ref="AF100:AF128" si="33">AD100/K100</f>
        <v>0.68691522414519601</v>
      </c>
      <c r="AG100" s="55">
        <f t="shared" ref="AG100:AG128" si="34">AC100/N100</f>
        <v>0.73352433031770503</v>
      </c>
      <c r="AH100" s="55">
        <f t="shared" ref="AH100:AH128" si="35">AD100/P100</f>
        <v>0.64825164395232704</v>
      </c>
      <c r="AI100" s="156"/>
    </row>
    <row r="101" spans="1:35">
      <c r="A101" s="37">
        <v>100</v>
      </c>
      <c r="B101" s="37">
        <v>598</v>
      </c>
      <c r="C101" s="38" t="s">
        <v>142</v>
      </c>
      <c r="D101" s="38" t="s">
        <v>52</v>
      </c>
      <c r="E101" s="37" t="s">
        <v>37</v>
      </c>
      <c r="F101" s="71">
        <v>13</v>
      </c>
      <c r="G101" s="72">
        <v>150</v>
      </c>
      <c r="H101" s="73">
        <v>11260.076489999999</v>
      </c>
      <c r="I101" s="73">
        <f t="shared" si="18"/>
        <v>45040.305959999998</v>
      </c>
      <c r="J101" s="73">
        <f t="shared" si="19"/>
        <v>3220.115472</v>
      </c>
      <c r="K101" s="73">
        <f t="shared" si="20"/>
        <v>12880.461888</v>
      </c>
      <c r="L101" s="82">
        <v>0.28597634082324103</v>
      </c>
      <c r="M101" s="47">
        <v>12949.0879635</v>
      </c>
      <c r="N101" s="47">
        <f t="shared" si="21"/>
        <v>51796.351854</v>
      </c>
      <c r="O101" s="47">
        <f t="shared" si="22"/>
        <v>3412.1723590800002</v>
      </c>
      <c r="P101" s="47">
        <f t="shared" si="23"/>
        <v>13648.689436320001</v>
      </c>
      <c r="Q101" s="55">
        <v>0.26350677118712901</v>
      </c>
      <c r="R101" s="86">
        <v>5</v>
      </c>
      <c r="S101" s="86">
        <v>10</v>
      </c>
      <c r="T101" s="86">
        <v>8</v>
      </c>
      <c r="U101" s="86">
        <v>4</v>
      </c>
      <c r="V101" s="86">
        <v>5</v>
      </c>
      <c r="W101" s="86">
        <v>10</v>
      </c>
      <c r="X101" s="86">
        <v>10</v>
      </c>
      <c r="Y101" s="115">
        <v>37684.75</v>
      </c>
      <c r="Z101" s="115">
        <v>8840.92</v>
      </c>
      <c r="AA101" s="6"/>
      <c r="AB101" s="6"/>
      <c r="AC101" s="115">
        <f t="shared" si="30"/>
        <v>37684.75</v>
      </c>
      <c r="AD101" s="115">
        <f t="shared" si="31"/>
        <v>8840.92</v>
      </c>
      <c r="AE101" s="181">
        <f t="shared" si="32"/>
        <v>0.83668947616536105</v>
      </c>
      <c r="AF101" s="181">
        <f t="shared" si="33"/>
        <v>0.68638221803494304</v>
      </c>
      <c r="AG101" s="55">
        <f t="shared" si="34"/>
        <v>0.72755606623074898</v>
      </c>
      <c r="AH101" s="55">
        <f t="shared" si="35"/>
        <v>0.64774863852303399</v>
      </c>
      <c r="AI101" s="156"/>
    </row>
    <row r="102" spans="1:35">
      <c r="A102" s="37">
        <v>101</v>
      </c>
      <c r="B102" s="37">
        <v>724</v>
      </c>
      <c r="C102" s="38" t="s">
        <v>143</v>
      </c>
      <c r="D102" s="38" t="s">
        <v>52</v>
      </c>
      <c r="E102" s="37" t="s">
        <v>37</v>
      </c>
      <c r="F102" s="71">
        <v>11</v>
      </c>
      <c r="G102" s="72">
        <v>200</v>
      </c>
      <c r="H102" s="73">
        <v>14770.316790000001</v>
      </c>
      <c r="I102" s="73">
        <f t="shared" si="18"/>
        <v>59081.267160000003</v>
      </c>
      <c r="J102" s="73">
        <f t="shared" si="19"/>
        <v>4084.5738779999901</v>
      </c>
      <c r="K102" s="73">
        <f t="shared" si="20"/>
        <v>16338.295512000001</v>
      </c>
      <c r="L102" s="82">
        <v>0.27653935498291998</v>
      </c>
      <c r="M102" s="47">
        <v>16985.8643085</v>
      </c>
      <c r="N102" s="47">
        <f t="shared" si="21"/>
        <v>67943.457234000001</v>
      </c>
      <c r="O102" s="47">
        <f t="shared" si="22"/>
        <v>4328.1895342950002</v>
      </c>
      <c r="P102" s="47">
        <f t="shared" si="23"/>
        <v>17312.758137180001</v>
      </c>
      <c r="Q102" s="55">
        <v>0.254811262805691</v>
      </c>
      <c r="R102" s="86">
        <v>7</v>
      </c>
      <c r="S102" s="86">
        <v>10</v>
      </c>
      <c r="T102" s="86">
        <v>10</v>
      </c>
      <c r="U102" s="86">
        <v>4</v>
      </c>
      <c r="V102" s="86">
        <v>5</v>
      </c>
      <c r="W102" s="86">
        <v>12</v>
      </c>
      <c r="X102" s="86">
        <v>12</v>
      </c>
      <c r="Y102" s="115">
        <v>49256.45</v>
      </c>
      <c r="Z102" s="115">
        <v>12112.5</v>
      </c>
      <c r="AA102" s="6"/>
      <c r="AB102" s="6"/>
      <c r="AC102" s="115">
        <f t="shared" si="30"/>
        <v>49256.45</v>
      </c>
      <c r="AD102" s="115">
        <f t="shared" si="31"/>
        <v>12112.5</v>
      </c>
      <c r="AE102" s="181">
        <f t="shared" si="32"/>
        <v>0.83370672918383604</v>
      </c>
      <c r="AF102" s="181">
        <f t="shared" si="33"/>
        <v>0.74135640349409404</v>
      </c>
      <c r="AG102" s="55">
        <f t="shared" si="34"/>
        <v>0.72496237320333601</v>
      </c>
      <c r="AH102" s="55">
        <f t="shared" si="35"/>
        <v>0.69962855739247098</v>
      </c>
      <c r="AI102" s="156"/>
    </row>
    <row r="103" spans="1:35">
      <c r="A103" s="37">
        <v>102</v>
      </c>
      <c r="B103" s="37">
        <v>570</v>
      </c>
      <c r="C103" s="38" t="s">
        <v>144</v>
      </c>
      <c r="D103" s="38" t="s">
        <v>36</v>
      </c>
      <c r="E103" s="37" t="s">
        <v>34</v>
      </c>
      <c r="F103" s="71">
        <v>29</v>
      </c>
      <c r="G103" s="72">
        <v>100</v>
      </c>
      <c r="H103" s="73">
        <v>7757.1067949999997</v>
      </c>
      <c r="I103" s="73">
        <f t="shared" si="18"/>
        <v>31028.427179999999</v>
      </c>
      <c r="J103" s="73">
        <f t="shared" si="19"/>
        <v>1925.5365360000001</v>
      </c>
      <c r="K103" s="73">
        <f t="shared" si="20"/>
        <v>7702.1461440000103</v>
      </c>
      <c r="L103" s="82">
        <v>0.24822870006651801</v>
      </c>
      <c r="M103" s="47">
        <v>8920.6728142499996</v>
      </c>
      <c r="N103" s="47">
        <f t="shared" si="21"/>
        <v>35682.691256999999</v>
      </c>
      <c r="O103" s="47">
        <f t="shared" si="22"/>
        <v>2040.38103654</v>
      </c>
      <c r="P103" s="47">
        <f t="shared" si="23"/>
        <v>8161.5241461600099</v>
      </c>
      <c r="Q103" s="55">
        <v>0.22872501648986299</v>
      </c>
      <c r="R103" s="86">
        <v>4</v>
      </c>
      <c r="S103" s="86">
        <v>6</v>
      </c>
      <c r="T103" s="86">
        <v>8</v>
      </c>
      <c r="U103" s="86">
        <v>2</v>
      </c>
      <c r="V103" s="86">
        <v>3</v>
      </c>
      <c r="W103" s="86">
        <v>8</v>
      </c>
      <c r="X103" s="86">
        <v>8</v>
      </c>
      <c r="Y103" s="115">
        <v>25052.82</v>
      </c>
      <c r="Z103" s="115">
        <v>5580.66</v>
      </c>
      <c r="AA103" s="6"/>
      <c r="AB103" s="6"/>
      <c r="AC103" s="115">
        <f t="shared" si="30"/>
        <v>25052.82</v>
      </c>
      <c r="AD103" s="115">
        <f t="shared" si="31"/>
        <v>5580.66</v>
      </c>
      <c r="AE103" s="181">
        <f t="shared" si="32"/>
        <v>0.80741507955479896</v>
      </c>
      <c r="AF103" s="181">
        <f t="shared" si="33"/>
        <v>0.72455908985151396</v>
      </c>
      <c r="AG103" s="55">
        <f t="shared" si="34"/>
        <v>0.70210006917808598</v>
      </c>
      <c r="AH103" s="55">
        <f t="shared" si="35"/>
        <v>0.68377669416388298</v>
      </c>
      <c r="AI103" s="156"/>
    </row>
    <row r="104" spans="1:35">
      <c r="A104" s="37">
        <v>103</v>
      </c>
      <c r="B104" s="37">
        <v>399</v>
      </c>
      <c r="C104" s="38" t="s">
        <v>145</v>
      </c>
      <c r="D104" s="38" t="s">
        <v>52</v>
      </c>
      <c r="E104" s="37" t="s">
        <v>37</v>
      </c>
      <c r="F104" s="74">
        <v>8</v>
      </c>
      <c r="G104" s="75">
        <v>200</v>
      </c>
      <c r="H104" s="73">
        <v>11072.1816</v>
      </c>
      <c r="I104" s="73">
        <f t="shared" si="18"/>
        <v>44288.7264</v>
      </c>
      <c r="J104" s="73">
        <f t="shared" si="19"/>
        <v>3006.8175563999998</v>
      </c>
      <c r="K104" s="73">
        <f t="shared" si="20"/>
        <v>12027.270225599999</v>
      </c>
      <c r="L104" s="82">
        <v>0.27156505059490699</v>
      </c>
      <c r="M104" s="47">
        <v>12733.00884</v>
      </c>
      <c r="N104" s="47">
        <f t="shared" si="21"/>
        <v>50932.035360000002</v>
      </c>
      <c r="O104" s="47">
        <f t="shared" si="22"/>
        <v>3186.1527463709999</v>
      </c>
      <c r="P104" s="47">
        <f t="shared" si="23"/>
        <v>12744.610985484</v>
      </c>
      <c r="Q104" s="55">
        <v>0.25022779661959299</v>
      </c>
      <c r="R104" s="86">
        <v>5</v>
      </c>
      <c r="S104" s="86">
        <v>10</v>
      </c>
      <c r="T104" s="86">
        <v>10</v>
      </c>
      <c r="U104" s="86">
        <v>4</v>
      </c>
      <c r="V104" s="86">
        <v>4</v>
      </c>
      <c r="W104" s="86">
        <v>12</v>
      </c>
      <c r="X104" s="86">
        <v>12</v>
      </c>
      <c r="Y104" s="115">
        <v>35497.22</v>
      </c>
      <c r="Z104" s="115">
        <v>8799.1299999999992</v>
      </c>
      <c r="AA104" s="6"/>
      <c r="AB104" s="6"/>
      <c r="AC104" s="115">
        <f t="shared" si="30"/>
        <v>35497.22</v>
      </c>
      <c r="AD104" s="115">
        <f t="shared" si="31"/>
        <v>8799.1299999999992</v>
      </c>
      <c r="AE104" s="181">
        <f t="shared" si="32"/>
        <v>0.80149561492018895</v>
      </c>
      <c r="AF104" s="181">
        <f t="shared" si="33"/>
        <v>0.731598262527692</v>
      </c>
      <c r="AG104" s="55">
        <f t="shared" si="34"/>
        <v>0.69695270862625103</v>
      </c>
      <c r="AH104" s="55">
        <f t="shared" si="35"/>
        <v>0.69041966130014698</v>
      </c>
      <c r="AI104" s="156"/>
    </row>
    <row r="105" spans="1:35">
      <c r="A105" s="37">
        <v>104</v>
      </c>
      <c r="B105" s="37">
        <v>102935</v>
      </c>
      <c r="C105" s="38" t="s">
        <v>146</v>
      </c>
      <c r="D105" s="38" t="s">
        <v>33</v>
      </c>
      <c r="E105" s="37" t="s">
        <v>34</v>
      </c>
      <c r="F105" s="74">
        <v>24</v>
      </c>
      <c r="G105" s="75">
        <v>100</v>
      </c>
      <c r="H105" s="73">
        <v>8446.3227224999991</v>
      </c>
      <c r="I105" s="73">
        <f t="shared" si="18"/>
        <v>33785.290889999997</v>
      </c>
      <c r="J105" s="73">
        <f t="shared" si="19"/>
        <v>2687.6525571000002</v>
      </c>
      <c r="K105" s="73">
        <f t="shared" si="20"/>
        <v>10750.610228400001</v>
      </c>
      <c r="L105" s="82">
        <v>0.31820386757664498</v>
      </c>
      <c r="M105" s="47">
        <v>9713.2711308750004</v>
      </c>
      <c r="N105" s="47">
        <f t="shared" si="21"/>
        <v>38853.084523500002</v>
      </c>
      <c r="O105" s="47">
        <f t="shared" si="22"/>
        <v>2847.9518346127502</v>
      </c>
      <c r="P105" s="47">
        <f t="shared" si="23"/>
        <v>11391.807338451001</v>
      </c>
      <c r="Q105" s="55">
        <v>0.29320213512419502</v>
      </c>
      <c r="R105" s="86">
        <v>5</v>
      </c>
      <c r="S105" s="86">
        <v>8</v>
      </c>
      <c r="T105" s="86">
        <v>8</v>
      </c>
      <c r="U105" s="86">
        <v>2</v>
      </c>
      <c r="V105" s="86">
        <v>3</v>
      </c>
      <c r="W105" s="86">
        <v>8</v>
      </c>
      <c r="X105" s="86">
        <v>10</v>
      </c>
      <c r="Y105" s="115">
        <v>27015.72</v>
      </c>
      <c r="Z105" s="115">
        <v>8161.46</v>
      </c>
      <c r="AA105" s="6"/>
      <c r="AB105" s="6"/>
      <c r="AC105" s="115">
        <f t="shared" si="30"/>
        <v>27015.72</v>
      </c>
      <c r="AD105" s="115">
        <f t="shared" si="31"/>
        <v>8161.46</v>
      </c>
      <c r="AE105" s="181">
        <f t="shared" si="32"/>
        <v>0.79962964024667604</v>
      </c>
      <c r="AF105" s="181">
        <f t="shared" si="33"/>
        <v>0.75916248720838098</v>
      </c>
      <c r="AG105" s="55">
        <f t="shared" si="34"/>
        <v>0.69533012195363098</v>
      </c>
      <c r="AH105" s="55">
        <f t="shared" si="35"/>
        <v>0.71643241125158796</v>
      </c>
      <c r="AI105" s="156"/>
    </row>
    <row r="106" spans="1:35">
      <c r="A106" s="37">
        <v>105</v>
      </c>
      <c r="B106" s="37">
        <v>704</v>
      </c>
      <c r="C106" s="38" t="s">
        <v>147</v>
      </c>
      <c r="D106" s="38" t="s">
        <v>50</v>
      </c>
      <c r="E106" s="37" t="s">
        <v>34</v>
      </c>
      <c r="F106" s="74">
        <v>24</v>
      </c>
      <c r="G106" s="75">
        <v>100</v>
      </c>
      <c r="H106" s="73">
        <v>7757.6166000000003</v>
      </c>
      <c r="I106" s="73">
        <f t="shared" si="18"/>
        <v>31030.466400000001</v>
      </c>
      <c r="J106" s="73">
        <f t="shared" si="19"/>
        <v>2043.5753520000001</v>
      </c>
      <c r="K106" s="73">
        <f t="shared" si="20"/>
        <v>8174.3014079999903</v>
      </c>
      <c r="L106" s="82">
        <v>0.26342824831018302</v>
      </c>
      <c r="M106" s="47">
        <v>8921.2590899999996</v>
      </c>
      <c r="N106" s="47">
        <f t="shared" si="21"/>
        <v>35685.036359999998</v>
      </c>
      <c r="O106" s="47">
        <f t="shared" si="22"/>
        <v>2165.4600247799999</v>
      </c>
      <c r="P106" s="47">
        <f t="shared" si="23"/>
        <v>8661.8400991199906</v>
      </c>
      <c r="Q106" s="55">
        <v>0.24273031451438301</v>
      </c>
      <c r="R106" s="86">
        <v>5</v>
      </c>
      <c r="S106" s="86">
        <v>8</v>
      </c>
      <c r="T106" s="86">
        <v>8</v>
      </c>
      <c r="U106" s="86">
        <v>2</v>
      </c>
      <c r="V106" s="86">
        <v>3</v>
      </c>
      <c r="W106" s="86">
        <v>8</v>
      </c>
      <c r="X106" s="86">
        <v>10</v>
      </c>
      <c r="Y106" s="115">
        <v>24631.89</v>
      </c>
      <c r="Z106" s="115">
        <v>6177.22</v>
      </c>
      <c r="AA106" s="6"/>
      <c r="AB106" s="6"/>
      <c r="AC106" s="115">
        <f t="shared" si="30"/>
        <v>24631.89</v>
      </c>
      <c r="AD106" s="115">
        <f t="shared" si="31"/>
        <v>6177.22</v>
      </c>
      <c r="AE106" s="181">
        <f t="shared" si="32"/>
        <v>0.79379696336114403</v>
      </c>
      <c r="AF106" s="181">
        <f t="shared" si="33"/>
        <v>0.75568781865010604</v>
      </c>
      <c r="AG106" s="55">
        <f t="shared" si="34"/>
        <v>0.69025822900969003</v>
      </c>
      <c r="AH106" s="55">
        <f t="shared" si="35"/>
        <v>0.71315331722962405</v>
      </c>
      <c r="AI106" s="156"/>
    </row>
    <row r="107" spans="1:35">
      <c r="A107" s="37">
        <v>106</v>
      </c>
      <c r="B107" s="37">
        <v>539</v>
      </c>
      <c r="C107" s="38" t="s">
        <v>148</v>
      </c>
      <c r="D107" s="38" t="s">
        <v>85</v>
      </c>
      <c r="E107" s="37" t="s">
        <v>37</v>
      </c>
      <c r="F107" s="71">
        <v>27</v>
      </c>
      <c r="G107" s="72">
        <v>100</v>
      </c>
      <c r="H107" s="73">
        <v>8767.2273299999997</v>
      </c>
      <c r="I107" s="73">
        <f t="shared" si="18"/>
        <v>35068.909319999999</v>
      </c>
      <c r="J107" s="73">
        <f t="shared" si="19"/>
        <v>2094.7223807999999</v>
      </c>
      <c r="K107" s="73">
        <f t="shared" si="20"/>
        <v>8378.8895232000195</v>
      </c>
      <c r="L107" s="82">
        <v>0.23892643614158501</v>
      </c>
      <c r="M107" s="47">
        <v>10082.3114295</v>
      </c>
      <c r="N107" s="47">
        <f t="shared" si="21"/>
        <v>40329.245717999998</v>
      </c>
      <c r="O107" s="47">
        <f t="shared" si="22"/>
        <v>2219.657608512</v>
      </c>
      <c r="P107" s="47">
        <f t="shared" si="23"/>
        <v>8878.6304340480001</v>
      </c>
      <c r="Q107" s="55">
        <v>0.22015364473046001</v>
      </c>
      <c r="R107" s="86">
        <v>5</v>
      </c>
      <c r="S107" s="86">
        <v>8</v>
      </c>
      <c r="T107" s="86">
        <v>10</v>
      </c>
      <c r="U107" s="86">
        <v>2</v>
      </c>
      <c r="V107" s="86">
        <v>2</v>
      </c>
      <c r="W107" s="86">
        <v>8</v>
      </c>
      <c r="X107" s="86">
        <v>10</v>
      </c>
      <c r="Y107" s="115">
        <v>27658.73</v>
      </c>
      <c r="Z107" s="115">
        <v>6089.6</v>
      </c>
      <c r="AA107" s="6"/>
      <c r="AB107" s="6"/>
      <c r="AC107" s="115">
        <f t="shared" si="30"/>
        <v>27658.73</v>
      </c>
      <c r="AD107" s="115">
        <f t="shared" si="31"/>
        <v>6089.6</v>
      </c>
      <c r="AE107" s="181">
        <f t="shared" si="32"/>
        <v>0.78869661293475302</v>
      </c>
      <c r="AF107" s="181">
        <f t="shared" si="33"/>
        <v>0.72677888676521096</v>
      </c>
      <c r="AG107" s="55">
        <f t="shared" si="34"/>
        <v>0.685823141682394</v>
      </c>
      <c r="AH107" s="55">
        <f t="shared" si="35"/>
        <v>0.68587154800896399</v>
      </c>
      <c r="AI107" s="156"/>
    </row>
    <row r="108" spans="1:35">
      <c r="A108" s="37">
        <v>107</v>
      </c>
      <c r="B108" s="37">
        <v>103199</v>
      </c>
      <c r="C108" s="38" t="s">
        <v>149</v>
      </c>
      <c r="D108" s="38" t="s">
        <v>33</v>
      </c>
      <c r="E108" s="37" t="s">
        <v>37</v>
      </c>
      <c r="F108" s="74">
        <v>18</v>
      </c>
      <c r="G108" s="75">
        <v>150</v>
      </c>
      <c r="H108" s="73">
        <v>10967.894910000001</v>
      </c>
      <c r="I108" s="73">
        <f t="shared" si="18"/>
        <v>43871.579640000004</v>
      </c>
      <c r="J108" s="73">
        <f t="shared" si="19"/>
        <v>3163.8987827999999</v>
      </c>
      <c r="K108" s="73">
        <f t="shared" si="20"/>
        <v>12655.5951312</v>
      </c>
      <c r="L108" s="82">
        <v>0.28846910084042698</v>
      </c>
      <c r="M108" s="47">
        <v>12613.0791465</v>
      </c>
      <c r="N108" s="47">
        <f t="shared" si="21"/>
        <v>50452.316586000001</v>
      </c>
      <c r="O108" s="47">
        <f t="shared" si="22"/>
        <v>3352.60274591701</v>
      </c>
      <c r="P108" s="47">
        <f t="shared" si="23"/>
        <v>13410.410983668</v>
      </c>
      <c r="Q108" s="55">
        <v>0.26580367148868</v>
      </c>
      <c r="R108" s="86">
        <v>5</v>
      </c>
      <c r="S108" s="86">
        <v>8</v>
      </c>
      <c r="T108" s="86">
        <v>8</v>
      </c>
      <c r="U108" s="86">
        <v>4</v>
      </c>
      <c r="V108" s="86">
        <v>3</v>
      </c>
      <c r="W108" s="86">
        <v>10</v>
      </c>
      <c r="X108" s="86">
        <v>10</v>
      </c>
      <c r="Y108" s="115">
        <v>34169.35</v>
      </c>
      <c r="Z108" s="115">
        <v>8472.16</v>
      </c>
      <c r="AA108" s="6"/>
      <c r="AB108" s="6"/>
      <c r="AC108" s="115">
        <f t="shared" si="30"/>
        <v>34169.35</v>
      </c>
      <c r="AD108" s="115">
        <f t="shared" si="31"/>
        <v>8472.16</v>
      </c>
      <c r="AE108" s="181">
        <f t="shared" si="32"/>
        <v>0.77884932068518498</v>
      </c>
      <c r="AF108" s="181">
        <f t="shared" si="33"/>
        <v>0.66943987320781795</v>
      </c>
      <c r="AG108" s="55">
        <f t="shared" si="34"/>
        <v>0.67726027885668305</v>
      </c>
      <c r="AH108" s="55">
        <f t="shared" si="35"/>
        <v>0.63175990730767995</v>
      </c>
      <c r="AI108" s="156"/>
    </row>
    <row r="109" spans="1:35">
      <c r="A109" s="37">
        <v>108</v>
      </c>
      <c r="B109" s="37">
        <v>709</v>
      </c>
      <c r="C109" s="38" t="s">
        <v>150</v>
      </c>
      <c r="D109" s="38" t="s">
        <v>36</v>
      </c>
      <c r="E109" s="37" t="s">
        <v>42</v>
      </c>
      <c r="F109" s="71">
        <v>5</v>
      </c>
      <c r="G109" s="72">
        <v>200</v>
      </c>
      <c r="H109" s="73">
        <v>19500</v>
      </c>
      <c r="I109" s="73">
        <f t="shared" si="18"/>
        <v>78000</v>
      </c>
      <c r="J109" s="73">
        <f t="shared" si="19"/>
        <v>5277.2659698183197</v>
      </c>
      <c r="K109" s="73">
        <f t="shared" si="20"/>
        <v>21109.063879273301</v>
      </c>
      <c r="L109" s="82">
        <v>0.27062902409324702</v>
      </c>
      <c r="M109" s="47">
        <v>22425</v>
      </c>
      <c r="N109" s="47">
        <f t="shared" si="21"/>
        <v>89700</v>
      </c>
      <c r="O109" s="47">
        <f t="shared" si="22"/>
        <v>5592.0171901610502</v>
      </c>
      <c r="P109" s="47">
        <f t="shared" si="23"/>
        <v>22368.068760644201</v>
      </c>
      <c r="Q109" s="55">
        <v>0.24936531505734899</v>
      </c>
      <c r="R109" s="86">
        <v>7</v>
      </c>
      <c r="S109" s="86">
        <v>20</v>
      </c>
      <c r="T109" s="86">
        <v>10</v>
      </c>
      <c r="U109" s="86">
        <v>4</v>
      </c>
      <c r="V109" s="86">
        <v>4</v>
      </c>
      <c r="W109" s="86">
        <v>12</v>
      </c>
      <c r="X109" s="86">
        <v>12</v>
      </c>
      <c r="Y109" s="115">
        <v>60291.21</v>
      </c>
      <c r="Z109" s="115">
        <v>13050.29</v>
      </c>
      <c r="AA109" s="6"/>
      <c r="AB109" s="6"/>
      <c r="AC109" s="115">
        <f t="shared" si="30"/>
        <v>60291.21</v>
      </c>
      <c r="AD109" s="115">
        <f t="shared" si="31"/>
        <v>13050.29</v>
      </c>
      <c r="AE109" s="181">
        <f t="shared" si="32"/>
        <v>0.77296423076923104</v>
      </c>
      <c r="AF109" s="181">
        <f t="shared" si="33"/>
        <v>0.61823158405493905</v>
      </c>
      <c r="AG109" s="55">
        <f t="shared" si="34"/>
        <v>0.67214280936454895</v>
      </c>
      <c r="AH109" s="55">
        <f t="shared" si="35"/>
        <v>0.583433918218345</v>
      </c>
      <c r="AI109" s="156"/>
    </row>
    <row r="110" spans="1:35">
      <c r="A110" s="37">
        <v>109</v>
      </c>
      <c r="B110" s="37">
        <v>373</v>
      </c>
      <c r="C110" s="38" t="s">
        <v>151</v>
      </c>
      <c r="D110" s="38" t="s">
        <v>33</v>
      </c>
      <c r="E110" s="37" t="s">
        <v>42</v>
      </c>
      <c r="F110" s="71">
        <v>5</v>
      </c>
      <c r="G110" s="72">
        <v>200</v>
      </c>
      <c r="H110" s="73">
        <v>16000</v>
      </c>
      <c r="I110" s="73">
        <f t="shared" si="18"/>
        <v>64000</v>
      </c>
      <c r="J110" s="73">
        <f t="shared" si="19"/>
        <v>4115.52771147979</v>
      </c>
      <c r="K110" s="73">
        <f t="shared" si="20"/>
        <v>16462.1108459192</v>
      </c>
      <c r="L110" s="82">
        <v>0.25722048196748698</v>
      </c>
      <c r="M110" s="47">
        <v>18400</v>
      </c>
      <c r="N110" s="47">
        <f t="shared" si="21"/>
        <v>73600</v>
      </c>
      <c r="O110" s="47">
        <f t="shared" si="22"/>
        <v>4360.98954284305</v>
      </c>
      <c r="P110" s="47">
        <f t="shared" si="23"/>
        <v>17443.9581713722</v>
      </c>
      <c r="Q110" s="55">
        <v>0.23701030124146999</v>
      </c>
      <c r="R110" s="86">
        <v>10</v>
      </c>
      <c r="S110" s="86">
        <v>12</v>
      </c>
      <c r="T110" s="86">
        <v>10</v>
      </c>
      <c r="U110" s="86">
        <v>4</v>
      </c>
      <c r="V110" s="86">
        <v>5</v>
      </c>
      <c r="W110" s="86">
        <v>12</v>
      </c>
      <c r="X110" s="86">
        <v>12</v>
      </c>
      <c r="Y110" s="115">
        <v>48857.2</v>
      </c>
      <c r="Z110" s="115">
        <v>11704.33</v>
      </c>
      <c r="AA110" s="6"/>
      <c r="AB110" s="6"/>
      <c r="AC110" s="115">
        <f t="shared" si="30"/>
        <v>48857.2</v>
      </c>
      <c r="AD110" s="115">
        <f t="shared" si="31"/>
        <v>11704.33</v>
      </c>
      <c r="AE110" s="181">
        <f t="shared" si="32"/>
        <v>0.76339374999999998</v>
      </c>
      <c r="AF110" s="181">
        <f t="shared" si="33"/>
        <v>0.71098597923129703</v>
      </c>
      <c r="AG110" s="55">
        <f t="shared" si="34"/>
        <v>0.66382065217391295</v>
      </c>
      <c r="AH110" s="55">
        <f t="shared" si="35"/>
        <v>0.67096755707705902</v>
      </c>
      <c r="AI110" s="156"/>
    </row>
    <row r="111" spans="1:35">
      <c r="A111" s="37">
        <v>110</v>
      </c>
      <c r="B111" s="37">
        <v>105751</v>
      </c>
      <c r="C111" s="38" t="s">
        <v>152</v>
      </c>
      <c r="D111" s="38" t="s">
        <v>52</v>
      </c>
      <c r="E111" s="37" t="s">
        <v>37</v>
      </c>
      <c r="F111" s="71">
        <v>13</v>
      </c>
      <c r="G111" s="72">
        <v>150</v>
      </c>
      <c r="H111" s="73">
        <v>13024.517309999999</v>
      </c>
      <c r="I111" s="73">
        <f t="shared" si="18"/>
        <v>52098.069239999997</v>
      </c>
      <c r="J111" s="73">
        <f t="shared" si="19"/>
        <v>4102.8419376000002</v>
      </c>
      <c r="K111" s="73">
        <f t="shared" si="20"/>
        <v>16411.367750400001</v>
      </c>
      <c r="L111" s="82">
        <v>0.31500913545947001</v>
      </c>
      <c r="M111" s="47">
        <v>14978.194906500001</v>
      </c>
      <c r="N111" s="47">
        <f t="shared" si="21"/>
        <v>59912.779626000003</v>
      </c>
      <c r="O111" s="47">
        <f t="shared" si="22"/>
        <v>4347.5471531640096</v>
      </c>
      <c r="P111" s="47">
        <f t="shared" si="23"/>
        <v>17390.188612655998</v>
      </c>
      <c r="Q111" s="55">
        <v>0.29025841767336902</v>
      </c>
      <c r="R111" s="86">
        <v>5</v>
      </c>
      <c r="S111" s="86">
        <v>10</v>
      </c>
      <c r="T111" s="86">
        <v>8</v>
      </c>
      <c r="U111" s="86">
        <v>4</v>
      </c>
      <c r="V111" s="86">
        <v>4</v>
      </c>
      <c r="W111" s="86">
        <v>10</v>
      </c>
      <c r="X111" s="86">
        <v>10</v>
      </c>
      <c r="Y111" s="115">
        <v>39671.269999999997</v>
      </c>
      <c r="Z111" s="115">
        <v>11853.6</v>
      </c>
      <c r="AA111" s="6"/>
      <c r="AB111" s="6"/>
      <c r="AC111" s="115">
        <f t="shared" si="30"/>
        <v>39671.269999999997</v>
      </c>
      <c r="AD111" s="115">
        <f t="shared" si="31"/>
        <v>11853.6</v>
      </c>
      <c r="AE111" s="181">
        <f t="shared" si="32"/>
        <v>0.76147294091161999</v>
      </c>
      <c r="AF111" s="181">
        <f t="shared" si="33"/>
        <v>0.722279835555515</v>
      </c>
      <c r="AG111" s="55">
        <f t="shared" si="34"/>
        <v>0.66215038340140897</v>
      </c>
      <c r="AH111" s="55">
        <f t="shared" si="35"/>
        <v>0.68162572954345801</v>
      </c>
      <c r="AI111" s="156"/>
    </row>
    <row r="112" spans="1:35">
      <c r="A112" s="37">
        <v>111</v>
      </c>
      <c r="B112" s="37">
        <v>347</v>
      </c>
      <c r="C112" s="38" t="s">
        <v>153</v>
      </c>
      <c r="D112" s="38" t="s">
        <v>36</v>
      </c>
      <c r="E112" s="37" t="s">
        <v>34</v>
      </c>
      <c r="F112" s="71">
        <v>25</v>
      </c>
      <c r="G112" s="72">
        <v>100</v>
      </c>
      <c r="H112" s="73">
        <v>7677.7795349999997</v>
      </c>
      <c r="I112" s="73">
        <f t="shared" si="18"/>
        <v>30711.118139999999</v>
      </c>
      <c r="J112" s="73">
        <f t="shared" si="19"/>
        <v>2027.0916792</v>
      </c>
      <c r="K112" s="73">
        <f t="shared" si="20"/>
        <v>8108.3667168000102</v>
      </c>
      <c r="L112" s="82">
        <v>0.264020563492255</v>
      </c>
      <c r="M112" s="47">
        <v>8829.4464652499992</v>
      </c>
      <c r="N112" s="47">
        <f t="shared" si="21"/>
        <v>35317.785860999997</v>
      </c>
      <c r="O112" s="47">
        <f t="shared" si="22"/>
        <v>2147.9932186380001</v>
      </c>
      <c r="P112" s="47">
        <f t="shared" si="23"/>
        <v>8591.9728745520206</v>
      </c>
      <c r="Q112" s="55">
        <v>0.24327609064643499</v>
      </c>
      <c r="R112" s="86">
        <v>4</v>
      </c>
      <c r="S112" s="86">
        <v>8</v>
      </c>
      <c r="T112" s="86">
        <v>8</v>
      </c>
      <c r="U112" s="86">
        <v>2</v>
      </c>
      <c r="V112" s="86">
        <v>3</v>
      </c>
      <c r="W112" s="86">
        <v>8</v>
      </c>
      <c r="X112" s="86">
        <v>10</v>
      </c>
      <c r="Y112" s="115">
        <v>23156.75</v>
      </c>
      <c r="Z112" s="115">
        <v>4700.1099999999997</v>
      </c>
      <c r="AA112" s="6"/>
      <c r="AB112" s="6"/>
      <c r="AC112" s="115">
        <f t="shared" si="30"/>
        <v>23156.75</v>
      </c>
      <c r="AD112" s="115">
        <f t="shared" si="31"/>
        <v>4700.1099999999997</v>
      </c>
      <c r="AE112" s="181">
        <f t="shared" si="32"/>
        <v>0.75401845984367699</v>
      </c>
      <c r="AF112" s="181">
        <f t="shared" si="33"/>
        <v>0.57966174498024003</v>
      </c>
      <c r="AG112" s="55">
        <f t="shared" si="34"/>
        <v>0.65566822595102303</v>
      </c>
      <c r="AH112" s="55">
        <f t="shared" si="35"/>
        <v>0.54703501380002495</v>
      </c>
      <c r="AI112" s="156"/>
    </row>
    <row r="113" spans="1:35">
      <c r="A113" s="37">
        <v>112</v>
      </c>
      <c r="B113" s="37">
        <v>732</v>
      </c>
      <c r="C113" s="38" t="s">
        <v>154</v>
      </c>
      <c r="D113" s="38" t="s">
        <v>39</v>
      </c>
      <c r="E113" s="37" t="s">
        <v>34</v>
      </c>
      <c r="F113" s="71">
        <v>34</v>
      </c>
      <c r="G113" s="72">
        <v>100</v>
      </c>
      <c r="H113" s="73">
        <v>7682.4200250000004</v>
      </c>
      <c r="I113" s="73">
        <f t="shared" si="18"/>
        <v>30729.680100000001</v>
      </c>
      <c r="J113" s="73">
        <f t="shared" si="19"/>
        <v>2021.2037244000001</v>
      </c>
      <c r="K113" s="73">
        <f t="shared" si="20"/>
        <v>8084.8148976000002</v>
      </c>
      <c r="L113" s="82">
        <v>0.26309466519959002</v>
      </c>
      <c r="M113" s="47">
        <v>8834.7830287500001</v>
      </c>
      <c r="N113" s="47">
        <f t="shared" si="21"/>
        <v>35339.132115</v>
      </c>
      <c r="O113" s="47">
        <f t="shared" si="22"/>
        <v>2141.754089391</v>
      </c>
      <c r="P113" s="47">
        <f t="shared" si="23"/>
        <v>8567.0163575639908</v>
      </c>
      <c r="Q113" s="55">
        <v>0.242422941505336</v>
      </c>
      <c r="R113" s="86">
        <v>4</v>
      </c>
      <c r="S113" s="86">
        <v>6</v>
      </c>
      <c r="T113" s="86">
        <v>12</v>
      </c>
      <c r="U113" s="86">
        <v>2</v>
      </c>
      <c r="V113" s="86">
        <v>2</v>
      </c>
      <c r="W113" s="86">
        <v>6</v>
      </c>
      <c r="X113" s="86">
        <v>8</v>
      </c>
      <c r="Y113" s="115">
        <v>22773.37</v>
      </c>
      <c r="Z113" s="115">
        <v>5502.75</v>
      </c>
      <c r="AA113" s="6"/>
      <c r="AB113" s="6"/>
      <c r="AC113" s="115">
        <f t="shared" si="30"/>
        <v>22773.37</v>
      </c>
      <c r="AD113" s="115">
        <f t="shared" si="31"/>
        <v>5502.75</v>
      </c>
      <c r="AE113" s="181">
        <f t="shared" si="32"/>
        <v>0.74108711597033505</v>
      </c>
      <c r="AF113" s="181">
        <f t="shared" si="33"/>
        <v>0.68062782756269502</v>
      </c>
      <c r="AG113" s="55">
        <f t="shared" si="34"/>
        <v>0.64442357910463899</v>
      </c>
      <c r="AH113" s="55">
        <f t="shared" si="35"/>
        <v>0.64231813858292897</v>
      </c>
      <c r="AI113" s="156"/>
    </row>
    <row r="114" spans="1:35">
      <c r="A114" s="37">
        <v>113</v>
      </c>
      <c r="B114" s="37">
        <v>107658</v>
      </c>
      <c r="C114" s="38" t="s">
        <v>155</v>
      </c>
      <c r="D114" s="38" t="s">
        <v>36</v>
      </c>
      <c r="E114" s="37" t="s">
        <v>37</v>
      </c>
      <c r="F114" s="71">
        <v>15</v>
      </c>
      <c r="G114" s="72">
        <v>150</v>
      </c>
      <c r="H114" s="73">
        <v>14265.076499999999</v>
      </c>
      <c r="I114" s="73">
        <f t="shared" si="18"/>
        <v>57060.305999999997</v>
      </c>
      <c r="J114" s="73">
        <f t="shared" si="19"/>
        <v>3816.2048399999999</v>
      </c>
      <c r="K114" s="73">
        <f t="shared" si="20"/>
        <v>15264.81936</v>
      </c>
      <c r="L114" s="82">
        <v>0.26752081140258899</v>
      </c>
      <c r="M114" s="47">
        <v>16404.837974999999</v>
      </c>
      <c r="N114" s="47">
        <f t="shared" si="21"/>
        <v>65619.351899999994</v>
      </c>
      <c r="O114" s="47">
        <f t="shared" si="22"/>
        <v>4043.8142001000101</v>
      </c>
      <c r="P114" s="47">
        <f t="shared" si="23"/>
        <v>16175.2568004</v>
      </c>
      <c r="Q114" s="55">
        <v>0.2465013190781</v>
      </c>
      <c r="R114" s="86">
        <v>5</v>
      </c>
      <c r="S114" s="86">
        <v>10</v>
      </c>
      <c r="T114" s="86">
        <v>8</v>
      </c>
      <c r="U114" s="86">
        <v>4</v>
      </c>
      <c r="V114" s="86">
        <v>3</v>
      </c>
      <c r="W114" s="86">
        <v>10</v>
      </c>
      <c r="X114" s="86">
        <v>10</v>
      </c>
      <c r="Y114" s="115">
        <v>42086.19</v>
      </c>
      <c r="Z114" s="115">
        <v>8627.3700000000008</v>
      </c>
      <c r="AA114" s="6"/>
      <c r="AB114" s="6"/>
      <c r="AC114" s="115">
        <f t="shared" si="30"/>
        <v>42086.19</v>
      </c>
      <c r="AD114" s="115">
        <f t="shared" si="31"/>
        <v>8627.3700000000008</v>
      </c>
      <c r="AE114" s="181">
        <f t="shared" si="32"/>
        <v>0.73757385738520198</v>
      </c>
      <c r="AF114" s="181">
        <f t="shared" si="33"/>
        <v>0.56517996030841899</v>
      </c>
      <c r="AG114" s="55">
        <f t="shared" si="34"/>
        <v>0.64136857163930605</v>
      </c>
      <c r="AH114" s="55">
        <f t="shared" si="35"/>
        <v>0.53336834811714595</v>
      </c>
      <c r="AI114" s="156"/>
    </row>
    <row r="115" spans="1:35">
      <c r="A115" s="37">
        <v>114</v>
      </c>
      <c r="B115" s="37">
        <v>594</v>
      </c>
      <c r="C115" s="38" t="s">
        <v>156</v>
      </c>
      <c r="D115" s="38" t="s">
        <v>85</v>
      </c>
      <c r="E115" s="37" t="s">
        <v>34</v>
      </c>
      <c r="F115" s="74">
        <v>26</v>
      </c>
      <c r="G115" s="75">
        <v>100</v>
      </c>
      <c r="H115" s="73">
        <v>7476.8373449999999</v>
      </c>
      <c r="I115" s="73">
        <f t="shared" si="18"/>
        <v>29907.34938</v>
      </c>
      <c r="J115" s="73">
        <f t="shared" si="19"/>
        <v>1966.1278014</v>
      </c>
      <c r="K115" s="73">
        <f t="shared" si="20"/>
        <v>7864.5112055999998</v>
      </c>
      <c r="L115" s="82">
        <v>0.262962494792643</v>
      </c>
      <c r="M115" s="47">
        <v>8598.3629467499995</v>
      </c>
      <c r="N115" s="47">
        <f t="shared" si="21"/>
        <v>34393.451786999998</v>
      </c>
      <c r="O115" s="47">
        <f t="shared" si="22"/>
        <v>2083.3932809835001</v>
      </c>
      <c r="P115" s="47">
        <f t="shared" si="23"/>
        <v>8333.5731239340003</v>
      </c>
      <c r="Q115" s="55">
        <v>0.24230115591607801</v>
      </c>
      <c r="R115" s="86">
        <v>4</v>
      </c>
      <c r="S115" s="86">
        <v>8</v>
      </c>
      <c r="T115" s="86">
        <v>8</v>
      </c>
      <c r="U115" s="86">
        <v>2</v>
      </c>
      <c r="V115" s="86">
        <v>2</v>
      </c>
      <c r="W115" s="86">
        <v>8</v>
      </c>
      <c r="X115" s="86">
        <v>10</v>
      </c>
      <c r="Y115" s="115">
        <v>21831.78</v>
      </c>
      <c r="Z115" s="115">
        <v>4615.05</v>
      </c>
      <c r="AA115" s="6"/>
      <c r="AB115" s="6"/>
      <c r="AC115" s="115">
        <f t="shared" si="30"/>
        <v>21831.78</v>
      </c>
      <c r="AD115" s="115">
        <f t="shared" si="31"/>
        <v>4615.05</v>
      </c>
      <c r="AE115" s="181">
        <f t="shared" si="32"/>
        <v>0.72998043800563595</v>
      </c>
      <c r="AF115" s="181">
        <f t="shared" si="33"/>
        <v>0.586819686481444</v>
      </c>
      <c r="AG115" s="55">
        <f t="shared" si="34"/>
        <v>0.63476559826577095</v>
      </c>
      <c r="AH115" s="55">
        <f t="shared" si="35"/>
        <v>0.55379006476172699</v>
      </c>
      <c r="AI115" s="156"/>
    </row>
    <row r="116" spans="1:35">
      <c r="A116" s="37">
        <v>115</v>
      </c>
      <c r="B116" s="37">
        <v>743</v>
      </c>
      <c r="C116" s="38" t="s">
        <v>157</v>
      </c>
      <c r="D116" s="38" t="s">
        <v>52</v>
      </c>
      <c r="E116" s="37" t="s">
        <v>37</v>
      </c>
      <c r="F116" s="71">
        <v>21</v>
      </c>
      <c r="G116" s="72">
        <v>150</v>
      </c>
      <c r="H116" s="73">
        <v>9769.0911300000007</v>
      </c>
      <c r="I116" s="73">
        <f t="shared" si="18"/>
        <v>39076.364520000003</v>
      </c>
      <c r="J116" s="73">
        <f t="shared" si="19"/>
        <v>2731.1112548999999</v>
      </c>
      <c r="K116" s="73">
        <f t="shared" si="20"/>
        <v>10924.4450196</v>
      </c>
      <c r="L116" s="82">
        <v>0.27956656546206299</v>
      </c>
      <c r="M116" s="47">
        <v>11234.454799499999</v>
      </c>
      <c r="N116" s="47">
        <f t="shared" si="21"/>
        <v>44937.819197999997</v>
      </c>
      <c r="O116" s="47">
        <f t="shared" si="22"/>
        <v>2894.0025333172398</v>
      </c>
      <c r="P116" s="47">
        <f t="shared" si="23"/>
        <v>11576.010133268999</v>
      </c>
      <c r="Q116" s="55">
        <v>0.25760062103289999</v>
      </c>
      <c r="R116" s="86">
        <v>5</v>
      </c>
      <c r="S116" s="86">
        <v>8</v>
      </c>
      <c r="T116" s="86">
        <v>8</v>
      </c>
      <c r="U116" s="86">
        <v>4</v>
      </c>
      <c r="V116" s="86">
        <v>3</v>
      </c>
      <c r="W116" s="86">
        <v>10</v>
      </c>
      <c r="X116" s="86">
        <v>10</v>
      </c>
      <c r="Y116" s="115">
        <v>28277.38</v>
      </c>
      <c r="Z116" s="115">
        <v>8139.53</v>
      </c>
      <c r="AA116" s="6"/>
      <c r="AB116" s="6"/>
      <c r="AC116" s="115">
        <f t="shared" si="30"/>
        <v>28277.38</v>
      </c>
      <c r="AD116" s="115">
        <f t="shared" si="31"/>
        <v>8139.53</v>
      </c>
      <c r="AE116" s="181">
        <f t="shared" si="32"/>
        <v>0.72364408376647005</v>
      </c>
      <c r="AF116" s="181">
        <f t="shared" si="33"/>
        <v>0.74507492008944298</v>
      </c>
      <c r="AG116" s="55">
        <f t="shared" si="34"/>
        <v>0.62925572501432203</v>
      </c>
      <c r="AH116" s="55">
        <f t="shared" si="35"/>
        <v>0.70313777426708801</v>
      </c>
      <c r="AI116" s="156"/>
    </row>
    <row r="117" spans="1:35">
      <c r="A117" s="37">
        <v>116</v>
      </c>
      <c r="B117" s="37">
        <v>744</v>
      </c>
      <c r="C117" s="38" t="s">
        <v>158</v>
      </c>
      <c r="D117" s="38" t="s">
        <v>33</v>
      </c>
      <c r="E117" s="37" t="s">
        <v>37</v>
      </c>
      <c r="F117" s="71">
        <v>15</v>
      </c>
      <c r="G117" s="72">
        <v>150</v>
      </c>
      <c r="H117" s="73">
        <v>16000</v>
      </c>
      <c r="I117" s="73">
        <f t="shared" si="18"/>
        <v>64000</v>
      </c>
      <c r="J117" s="73">
        <f t="shared" si="19"/>
        <v>3807.08437569645</v>
      </c>
      <c r="K117" s="73">
        <f t="shared" si="20"/>
        <v>15228.3375027858</v>
      </c>
      <c r="L117" s="82">
        <v>0.23794277348102799</v>
      </c>
      <c r="M117" s="47">
        <v>18400</v>
      </c>
      <c r="N117" s="47">
        <f t="shared" si="21"/>
        <v>73600</v>
      </c>
      <c r="O117" s="47">
        <f t="shared" si="22"/>
        <v>4034.1497652469002</v>
      </c>
      <c r="P117" s="47">
        <f t="shared" si="23"/>
        <v>16136.599060987601</v>
      </c>
      <c r="Q117" s="55">
        <v>0.21924726985037499</v>
      </c>
      <c r="R117" s="86">
        <v>10</v>
      </c>
      <c r="S117" s="86">
        <v>10</v>
      </c>
      <c r="T117" s="86">
        <v>8</v>
      </c>
      <c r="U117" s="86">
        <v>4</v>
      </c>
      <c r="V117" s="86">
        <v>4</v>
      </c>
      <c r="W117" s="86">
        <v>10</v>
      </c>
      <c r="X117" s="86">
        <v>10</v>
      </c>
      <c r="Y117" s="115">
        <v>45348.95</v>
      </c>
      <c r="Z117" s="115">
        <v>11449.15</v>
      </c>
      <c r="AA117" s="6">
        <v>1522.5</v>
      </c>
      <c r="AB117" s="6">
        <v>115.71</v>
      </c>
      <c r="AC117" s="115">
        <f t="shared" si="30"/>
        <v>43826.45</v>
      </c>
      <c r="AD117" s="115">
        <f t="shared" si="31"/>
        <v>11333.44</v>
      </c>
      <c r="AE117" s="181">
        <f t="shared" si="32"/>
        <v>0.68478828125000002</v>
      </c>
      <c r="AF117" s="181">
        <f t="shared" si="33"/>
        <v>0.74423357099399201</v>
      </c>
      <c r="AG117" s="55">
        <f t="shared" si="34"/>
        <v>0.595468070652174</v>
      </c>
      <c r="AH117" s="55">
        <f t="shared" si="35"/>
        <v>0.70234378118745699</v>
      </c>
      <c r="AI117" s="156"/>
    </row>
    <row r="118" spans="1:35">
      <c r="A118" s="37">
        <v>117</v>
      </c>
      <c r="B118" s="37">
        <v>391</v>
      </c>
      <c r="C118" s="38" t="s">
        <v>159</v>
      </c>
      <c r="D118" s="38" t="s">
        <v>33</v>
      </c>
      <c r="E118" s="37" t="s">
        <v>37</v>
      </c>
      <c r="F118" s="74">
        <v>16</v>
      </c>
      <c r="G118" s="75">
        <v>150</v>
      </c>
      <c r="H118" s="73">
        <v>11806.29837</v>
      </c>
      <c r="I118" s="73">
        <f t="shared" si="18"/>
        <v>47225.193480000002</v>
      </c>
      <c r="J118" s="73">
        <f t="shared" si="19"/>
        <v>3413.8797839999902</v>
      </c>
      <c r="K118" s="73">
        <f t="shared" si="20"/>
        <v>13655.519136000001</v>
      </c>
      <c r="L118" s="82">
        <v>0.28915750534263301</v>
      </c>
      <c r="M118" s="47">
        <v>13577.243125499999</v>
      </c>
      <c r="N118" s="47">
        <f t="shared" si="21"/>
        <v>54308.972501999997</v>
      </c>
      <c r="O118" s="47">
        <f t="shared" si="22"/>
        <v>3617.49332826</v>
      </c>
      <c r="P118" s="47">
        <f t="shared" si="23"/>
        <v>14469.97331304</v>
      </c>
      <c r="Q118" s="55">
        <v>0.26643798706571198</v>
      </c>
      <c r="R118" s="86">
        <v>5</v>
      </c>
      <c r="S118" s="86">
        <v>8</v>
      </c>
      <c r="T118" s="86">
        <v>8</v>
      </c>
      <c r="U118" s="86">
        <v>4</v>
      </c>
      <c r="V118" s="86">
        <v>4</v>
      </c>
      <c r="W118" s="86">
        <v>10</v>
      </c>
      <c r="X118" s="86">
        <v>10</v>
      </c>
      <c r="Y118" s="115">
        <v>32488.14</v>
      </c>
      <c r="Z118" s="115">
        <v>8998.1299999999992</v>
      </c>
      <c r="AA118" s="6"/>
      <c r="AB118" s="6"/>
      <c r="AC118" s="115">
        <f t="shared" si="30"/>
        <v>32488.14</v>
      </c>
      <c r="AD118" s="115">
        <f t="shared" si="31"/>
        <v>8998.1299999999992</v>
      </c>
      <c r="AE118" s="181">
        <f t="shared" si="32"/>
        <v>0.68794085541986805</v>
      </c>
      <c r="AF118" s="181">
        <f t="shared" si="33"/>
        <v>0.65893723339146204</v>
      </c>
      <c r="AG118" s="55">
        <f t="shared" si="34"/>
        <v>0.59820943949553795</v>
      </c>
      <c r="AH118" s="55">
        <f t="shared" si="35"/>
        <v>0.62184841708665095</v>
      </c>
      <c r="AI118" s="156"/>
    </row>
    <row r="119" spans="1:35">
      <c r="A119" s="37">
        <v>118</v>
      </c>
      <c r="B119" s="37">
        <v>104533</v>
      </c>
      <c r="C119" s="38" t="s">
        <v>160</v>
      </c>
      <c r="D119" s="38" t="s">
        <v>85</v>
      </c>
      <c r="E119" s="37" t="s">
        <v>34</v>
      </c>
      <c r="F119" s="71">
        <v>31</v>
      </c>
      <c r="G119" s="72">
        <v>100</v>
      </c>
      <c r="H119" s="73">
        <v>7723.0358999999999</v>
      </c>
      <c r="I119" s="73">
        <f t="shared" si="18"/>
        <v>30892.143599999999</v>
      </c>
      <c r="J119" s="73">
        <f t="shared" si="19"/>
        <v>2004.7581350999999</v>
      </c>
      <c r="K119" s="73">
        <f t="shared" si="20"/>
        <v>8019.0325403999896</v>
      </c>
      <c r="L119" s="82">
        <v>0.25958161544995501</v>
      </c>
      <c r="M119" s="47">
        <v>8881.4912850000001</v>
      </c>
      <c r="N119" s="47">
        <f t="shared" si="21"/>
        <v>35525.96514</v>
      </c>
      <c r="O119" s="47">
        <f t="shared" si="22"/>
        <v>2124.3276381577498</v>
      </c>
      <c r="P119" s="47">
        <f t="shared" si="23"/>
        <v>8497.3105526309901</v>
      </c>
      <c r="Q119" s="55">
        <v>0.23918591709317299</v>
      </c>
      <c r="R119" s="86">
        <v>4</v>
      </c>
      <c r="S119" s="86">
        <v>6</v>
      </c>
      <c r="T119" s="86">
        <v>8</v>
      </c>
      <c r="U119" s="86">
        <v>2</v>
      </c>
      <c r="V119" s="86">
        <v>3</v>
      </c>
      <c r="W119" s="86">
        <v>8</v>
      </c>
      <c r="X119" s="86">
        <v>8</v>
      </c>
      <c r="Y119" s="115">
        <v>21118.94</v>
      </c>
      <c r="Z119" s="115">
        <v>5001.6499999999996</v>
      </c>
      <c r="AA119" s="6"/>
      <c r="AB119" s="6"/>
      <c r="AC119" s="115">
        <f t="shared" si="30"/>
        <v>21118.94</v>
      </c>
      <c r="AD119" s="115">
        <f t="shared" si="31"/>
        <v>5001.6499999999996</v>
      </c>
      <c r="AE119" s="181">
        <f t="shared" si="32"/>
        <v>0.68363465719484695</v>
      </c>
      <c r="AF119" s="181">
        <f t="shared" si="33"/>
        <v>0.62372237234374905</v>
      </c>
      <c r="AG119" s="55">
        <f t="shared" si="34"/>
        <v>0.594464919299867</v>
      </c>
      <c r="AH119" s="55">
        <f t="shared" si="35"/>
        <v>0.58861565303757901</v>
      </c>
      <c r="AI119" s="156"/>
    </row>
    <row r="120" spans="1:35">
      <c r="A120" s="37">
        <v>119</v>
      </c>
      <c r="B120" s="37">
        <v>107829</v>
      </c>
      <c r="C120" s="38" t="s">
        <v>161</v>
      </c>
      <c r="D120" s="38" t="s">
        <v>33</v>
      </c>
      <c r="E120" s="37" t="s">
        <v>34</v>
      </c>
      <c r="F120" s="74">
        <v>37</v>
      </c>
      <c r="G120" s="75">
        <v>100</v>
      </c>
      <c r="H120" s="73">
        <v>5636.9961000000003</v>
      </c>
      <c r="I120" s="73">
        <f t="shared" si="18"/>
        <v>22547.984400000001</v>
      </c>
      <c r="J120" s="73">
        <f t="shared" si="19"/>
        <v>1788.8766840000001</v>
      </c>
      <c r="K120" s="73">
        <f t="shared" si="20"/>
        <v>7155.5067360000003</v>
      </c>
      <c r="L120" s="82">
        <v>0.31734573738661997</v>
      </c>
      <c r="M120" s="47">
        <v>6482.5455149999998</v>
      </c>
      <c r="N120" s="47">
        <f t="shared" si="21"/>
        <v>25930.182059999999</v>
      </c>
      <c r="O120" s="47">
        <f t="shared" si="22"/>
        <v>1895.5704005099999</v>
      </c>
      <c r="P120" s="47">
        <f t="shared" si="23"/>
        <v>7582.2816020400096</v>
      </c>
      <c r="Q120" s="55">
        <v>0.29241142944909998</v>
      </c>
      <c r="R120" s="86">
        <v>3</v>
      </c>
      <c r="S120" s="86">
        <v>4</v>
      </c>
      <c r="T120" s="86">
        <v>8</v>
      </c>
      <c r="U120" s="86">
        <v>2</v>
      </c>
      <c r="V120" s="86">
        <v>2</v>
      </c>
      <c r="W120" s="86">
        <v>6</v>
      </c>
      <c r="X120" s="86">
        <v>8</v>
      </c>
      <c r="Y120" s="115">
        <v>15161.71</v>
      </c>
      <c r="Z120" s="115">
        <v>4199.1899999999996</v>
      </c>
      <c r="AA120" s="6"/>
      <c r="AB120" s="6"/>
      <c r="AC120" s="115">
        <f t="shared" si="30"/>
        <v>15161.71</v>
      </c>
      <c r="AD120" s="115">
        <f t="shared" si="31"/>
        <v>4199.1899999999996</v>
      </c>
      <c r="AE120" s="181">
        <f t="shared" si="32"/>
        <v>0.67241974852528297</v>
      </c>
      <c r="AF120" s="181">
        <f t="shared" si="33"/>
        <v>0.58684732681104101</v>
      </c>
      <c r="AG120" s="55">
        <f t="shared" si="34"/>
        <v>0.58471282480459397</v>
      </c>
      <c r="AH120" s="55">
        <f t="shared" si="35"/>
        <v>0.55381614933296697</v>
      </c>
      <c r="AI120" s="156"/>
    </row>
    <row r="121" spans="1:35">
      <c r="A121" s="37">
        <v>120</v>
      </c>
      <c r="B121" s="39">
        <v>349</v>
      </c>
      <c r="C121" s="38" t="s">
        <v>162</v>
      </c>
      <c r="D121" s="38" t="s">
        <v>33</v>
      </c>
      <c r="E121" s="37" t="s">
        <v>34</v>
      </c>
      <c r="F121" s="74">
        <v>20</v>
      </c>
      <c r="G121" s="75">
        <v>150</v>
      </c>
      <c r="H121" s="73">
        <v>8548.4388374999999</v>
      </c>
      <c r="I121" s="73">
        <f t="shared" si="18"/>
        <v>34193.755349999999</v>
      </c>
      <c r="J121" s="73">
        <f t="shared" si="19"/>
        <v>2559.8198177999998</v>
      </c>
      <c r="K121" s="73">
        <f t="shared" si="20"/>
        <v>10239.279271199999</v>
      </c>
      <c r="L121" s="82">
        <v>0.29944880772506299</v>
      </c>
      <c r="M121" s="47">
        <v>9830.7046631249996</v>
      </c>
      <c r="N121" s="47">
        <f t="shared" si="21"/>
        <v>39322.818652499998</v>
      </c>
      <c r="O121" s="47">
        <f t="shared" si="22"/>
        <v>2712.4947855045002</v>
      </c>
      <c r="P121" s="47">
        <f t="shared" si="23"/>
        <v>10849.979142018001</v>
      </c>
      <c r="Q121" s="55">
        <v>0.27592068711809398</v>
      </c>
      <c r="R121" s="86">
        <v>5</v>
      </c>
      <c r="S121" s="86">
        <v>8</v>
      </c>
      <c r="T121" s="86">
        <v>8</v>
      </c>
      <c r="U121" s="86">
        <v>4</v>
      </c>
      <c r="V121" s="86">
        <v>3</v>
      </c>
      <c r="W121" s="86">
        <v>10</v>
      </c>
      <c r="X121" s="86">
        <v>10</v>
      </c>
      <c r="Y121" s="115">
        <v>22789.35</v>
      </c>
      <c r="Z121" s="115">
        <v>6914.2</v>
      </c>
      <c r="AA121" s="6"/>
      <c r="AB121" s="6"/>
      <c r="AC121" s="115">
        <f t="shared" si="30"/>
        <v>22789.35</v>
      </c>
      <c r="AD121" s="115">
        <f t="shared" si="31"/>
        <v>6914.2</v>
      </c>
      <c r="AE121" s="181">
        <f t="shared" si="32"/>
        <v>0.66647695658850803</v>
      </c>
      <c r="AF121" s="181">
        <f t="shared" si="33"/>
        <v>0.67526237119516397</v>
      </c>
      <c r="AG121" s="55">
        <f t="shared" si="34"/>
        <v>0.579545179642181</v>
      </c>
      <c r="AH121" s="55">
        <f t="shared" si="35"/>
        <v>0.637254681276191</v>
      </c>
      <c r="AI121" s="156"/>
    </row>
    <row r="122" spans="1:35">
      <c r="A122" s="37">
        <v>121</v>
      </c>
      <c r="B122" s="39">
        <v>114069</v>
      </c>
      <c r="C122" s="38" t="s">
        <v>163</v>
      </c>
      <c r="D122" s="38" t="s">
        <v>52</v>
      </c>
      <c r="E122" s="37" t="s">
        <v>34</v>
      </c>
      <c r="F122" s="94">
        <v>41</v>
      </c>
      <c r="G122" s="75">
        <v>100</v>
      </c>
      <c r="H122" s="73">
        <v>2500</v>
      </c>
      <c r="I122" s="73">
        <f t="shared" si="18"/>
        <v>10000</v>
      </c>
      <c r="J122" s="73">
        <f t="shared" si="19"/>
        <v>329.54425659462999</v>
      </c>
      <c r="K122" s="73">
        <f t="shared" si="20"/>
        <v>1318.1770263785199</v>
      </c>
      <c r="L122" s="82">
        <v>0.131817702637852</v>
      </c>
      <c r="M122" s="47">
        <v>2875</v>
      </c>
      <c r="N122" s="47">
        <f t="shared" si="21"/>
        <v>11500</v>
      </c>
      <c r="O122" s="47">
        <f t="shared" si="22"/>
        <v>373.75</v>
      </c>
      <c r="P122" s="47">
        <f t="shared" si="23"/>
        <v>1495</v>
      </c>
      <c r="Q122" s="55">
        <v>0.13</v>
      </c>
      <c r="R122" s="86">
        <v>2</v>
      </c>
      <c r="S122" s="86">
        <v>0</v>
      </c>
      <c r="T122" s="86">
        <v>0</v>
      </c>
      <c r="U122" s="86">
        <v>2</v>
      </c>
      <c r="V122" s="86">
        <v>1</v>
      </c>
      <c r="W122" s="86">
        <v>5</v>
      </c>
      <c r="X122" s="86">
        <v>5</v>
      </c>
      <c r="Y122" s="115">
        <v>6490.27</v>
      </c>
      <c r="Z122" s="115">
        <v>1845.83</v>
      </c>
      <c r="AA122" s="6"/>
      <c r="AB122" s="6"/>
      <c r="AC122" s="115">
        <f t="shared" si="30"/>
        <v>6490.27</v>
      </c>
      <c r="AD122" s="115">
        <f t="shared" si="31"/>
        <v>1845.83</v>
      </c>
      <c r="AE122" s="181">
        <f t="shared" si="32"/>
        <v>0.64902700000000002</v>
      </c>
      <c r="AF122" s="181">
        <f t="shared" si="33"/>
        <v>1.40028991786568</v>
      </c>
      <c r="AG122" s="55">
        <f t="shared" si="34"/>
        <v>0.56437130434782601</v>
      </c>
      <c r="AH122" s="55">
        <f t="shared" si="35"/>
        <v>1.2346688963210699</v>
      </c>
      <c r="AI122" s="156"/>
    </row>
    <row r="123" spans="1:35">
      <c r="A123" s="37">
        <v>122</v>
      </c>
      <c r="B123" s="39">
        <v>105396</v>
      </c>
      <c r="C123" s="38" t="s">
        <v>164</v>
      </c>
      <c r="D123" s="38" t="s">
        <v>52</v>
      </c>
      <c r="E123" s="37" t="s">
        <v>34</v>
      </c>
      <c r="F123" s="71">
        <v>38</v>
      </c>
      <c r="G123" s="72">
        <v>100</v>
      </c>
      <c r="H123" s="73">
        <v>6140.5939349999999</v>
      </c>
      <c r="I123" s="73">
        <f t="shared" si="18"/>
        <v>24562.375739999999</v>
      </c>
      <c r="J123" s="73">
        <f t="shared" si="19"/>
        <v>2004.8982785999999</v>
      </c>
      <c r="K123" s="73">
        <f t="shared" si="20"/>
        <v>8019.5931143999896</v>
      </c>
      <c r="L123" s="82">
        <v>0.32649908133031402</v>
      </c>
      <c r="M123" s="47">
        <v>7061.6830252500004</v>
      </c>
      <c r="N123" s="47">
        <f t="shared" si="21"/>
        <v>28246.732101000001</v>
      </c>
      <c r="O123" s="47">
        <f t="shared" si="22"/>
        <v>2124.4761402165</v>
      </c>
      <c r="P123" s="47">
        <f t="shared" si="23"/>
        <v>8497.9045608660108</v>
      </c>
      <c r="Q123" s="55">
        <v>0.30084558208293299</v>
      </c>
      <c r="R123" s="86">
        <v>3</v>
      </c>
      <c r="S123" s="86">
        <v>4</v>
      </c>
      <c r="T123" s="86">
        <v>8</v>
      </c>
      <c r="U123" s="86">
        <v>2</v>
      </c>
      <c r="V123" s="86">
        <v>2</v>
      </c>
      <c r="W123" s="86">
        <v>6</v>
      </c>
      <c r="X123" s="86">
        <v>8</v>
      </c>
      <c r="Y123" s="115">
        <v>15356.41</v>
      </c>
      <c r="Z123" s="115">
        <v>4364.83</v>
      </c>
      <c r="AA123" s="6"/>
      <c r="AB123" s="6"/>
      <c r="AC123" s="115">
        <f t="shared" si="30"/>
        <v>15356.41</v>
      </c>
      <c r="AD123" s="115">
        <f t="shared" si="31"/>
        <v>4364.83</v>
      </c>
      <c r="AE123" s="181">
        <f t="shared" si="32"/>
        <v>0.62520051653602804</v>
      </c>
      <c r="AF123" s="181">
        <f t="shared" si="33"/>
        <v>0.54427075510383505</v>
      </c>
      <c r="AG123" s="55">
        <f t="shared" si="34"/>
        <v>0.543652623074807</v>
      </c>
      <c r="AH123" s="55">
        <f t="shared" si="35"/>
        <v>0.51363603447614903</v>
      </c>
      <c r="AI123" s="156"/>
    </row>
    <row r="124" spans="1:35" s="167" customFormat="1">
      <c r="A124" s="37">
        <v>123</v>
      </c>
      <c r="B124" s="39">
        <v>723</v>
      </c>
      <c r="C124" s="38" t="s">
        <v>165</v>
      </c>
      <c r="D124" s="38" t="s">
        <v>33</v>
      </c>
      <c r="E124" s="37" t="s">
        <v>34</v>
      </c>
      <c r="F124" s="71">
        <v>31</v>
      </c>
      <c r="G124" s="72">
        <v>100</v>
      </c>
      <c r="H124" s="73">
        <v>6961.3774649999996</v>
      </c>
      <c r="I124" s="73">
        <f t="shared" si="18"/>
        <v>27845.509859999998</v>
      </c>
      <c r="J124" s="73">
        <f t="shared" si="19"/>
        <v>1774.5930846000001</v>
      </c>
      <c r="K124" s="73">
        <f t="shared" si="20"/>
        <v>7098.3723384000104</v>
      </c>
      <c r="L124" s="82">
        <v>0.25491981917690798</v>
      </c>
      <c r="M124" s="47">
        <v>8005.5840847500003</v>
      </c>
      <c r="N124" s="47">
        <f t="shared" si="21"/>
        <v>32022.336339000001</v>
      </c>
      <c r="O124" s="47">
        <f t="shared" si="22"/>
        <v>1880.4348864315</v>
      </c>
      <c r="P124" s="47">
        <f t="shared" si="23"/>
        <v>7521.73954572601</v>
      </c>
      <c r="Q124" s="55">
        <v>0.23489040481300799</v>
      </c>
      <c r="R124" s="86">
        <v>5</v>
      </c>
      <c r="S124" s="86">
        <v>6</v>
      </c>
      <c r="T124" s="86">
        <v>8</v>
      </c>
      <c r="U124" s="86">
        <v>2</v>
      </c>
      <c r="V124" s="86">
        <v>3</v>
      </c>
      <c r="W124" s="86">
        <v>8</v>
      </c>
      <c r="X124" s="86">
        <v>8</v>
      </c>
      <c r="Y124" s="115">
        <v>16568.55</v>
      </c>
      <c r="Z124" s="115">
        <v>4416.88</v>
      </c>
      <c r="AA124" s="6"/>
      <c r="AB124" s="6"/>
      <c r="AC124" s="115">
        <f t="shared" si="30"/>
        <v>16568.55</v>
      </c>
      <c r="AD124" s="115">
        <f t="shared" si="31"/>
        <v>4416.88</v>
      </c>
      <c r="AE124" s="181">
        <f t="shared" si="32"/>
        <v>0.59501693749916496</v>
      </c>
      <c r="AF124" s="181">
        <f t="shared" si="33"/>
        <v>0.62223842163167997</v>
      </c>
      <c r="AG124" s="55">
        <f t="shared" si="34"/>
        <v>0.51740603260796902</v>
      </c>
      <c r="AH124" s="55">
        <f t="shared" si="35"/>
        <v>0.58721522769420498</v>
      </c>
      <c r="AI124" s="182"/>
    </row>
    <row r="125" spans="1:35">
      <c r="A125" s="37">
        <v>124</v>
      </c>
      <c r="B125" s="39">
        <v>102478</v>
      </c>
      <c r="C125" s="38" t="s">
        <v>166</v>
      </c>
      <c r="D125" s="38" t="s">
        <v>33</v>
      </c>
      <c r="E125" s="37" t="s">
        <v>34</v>
      </c>
      <c r="F125" s="74">
        <v>37</v>
      </c>
      <c r="G125" s="75">
        <v>100</v>
      </c>
      <c r="H125" s="73">
        <v>3838.9292999999998</v>
      </c>
      <c r="I125" s="73">
        <f t="shared" si="18"/>
        <v>15355.717199999999</v>
      </c>
      <c r="J125" s="73">
        <f t="shared" si="19"/>
        <v>982.37664000000098</v>
      </c>
      <c r="K125" s="73">
        <f t="shared" si="20"/>
        <v>3929.5065599999998</v>
      </c>
      <c r="L125" s="82">
        <v>0.25589860172730999</v>
      </c>
      <c r="M125" s="47">
        <v>4414.7686949999998</v>
      </c>
      <c r="N125" s="47">
        <f t="shared" si="21"/>
        <v>17659.074779999999</v>
      </c>
      <c r="O125" s="47">
        <f t="shared" si="22"/>
        <v>1040.9683895999999</v>
      </c>
      <c r="P125" s="47">
        <f t="shared" si="23"/>
        <v>4163.8735583999996</v>
      </c>
      <c r="Q125" s="55">
        <v>0.235792283020164</v>
      </c>
      <c r="R125" s="86">
        <v>3</v>
      </c>
      <c r="S125" s="86">
        <v>4</v>
      </c>
      <c r="T125" s="86">
        <v>8</v>
      </c>
      <c r="U125" s="86">
        <v>2</v>
      </c>
      <c r="V125" s="86">
        <v>2</v>
      </c>
      <c r="W125" s="86">
        <v>6</v>
      </c>
      <c r="X125" s="86">
        <v>8</v>
      </c>
      <c r="Y125" s="115">
        <v>9044.5</v>
      </c>
      <c r="Z125" s="115">
        <v>2699.32</v>
      </c>
      <c r="AA125" s="6"/>
      <c r="AB125" s="6"/>
      <c r="AC125" s="115">
        <f t="shared" si="30"/>
        <v>9044.5</v>
      </c>
      <c r="AD125" s="115">
        <f t="shared" si="31"/>
        <v>2699.32</v>
      </c>
      <c r="AE125" s="181">
        <f t="shared" si="32"/>
        <v>0.58899886486578401</v>
      </c>
      <c r="AF125" s="181">
        <f t="shared" si="33"/>
        <v>0.68693612258532499</v>
      </c>
      <c r="AG125" s="55">
        <f t="shared" si="34"/>
        <v>0.51217292597024699</v>
      </c>
      <c r="AH125" s="55">
        <f t="shared" si="35"/>
        <v>0.64827136610681202</v>
      </c>
      <c r="AI125" s="156"/>
    </row>
    <row r="126" spans="1:35">
      <c r="A126" s="37">
        <v>125</v>
      </c>
      <c r="B126" s="39">
        <v>104429</v>
      </c>
      <c r="C126" s="38" t="s">
        <v>167</v>
      </c>
      <c r="D126" s="38" t="s">
        <v>36</v>
      </c>
      <c r="E126" s="37" t="s">
        <v>34</v>
      </c>
      <c r="F126" s="71">
        <v>25</v>
      </c>
      <c r="G126" s="72">
        <v>100</v>
      </c>
      <c r="H126" s="73">
        <v>6340.5323099999996</v>
      </c>
      <c r="I126" s="73">
        <f t="shared" si="18"/>
        <v>25362.129239999998</v>
      </c>
      <c r="J126" s="73">
        <f t="shared" si="19"/>
        <v>1241.1150318</v>
      </c>
      <c r="K126" s="73">
        <f t="shared" si="20"/>
        <v>4964.46012720001</v>
      </c>
      <c r="L126" s="82">
        <v>0.19574303404188501</v>
      </c>
      <c r="M126" s="47">
        <v>7291.6121565000003</v>
      </c>
      <c r="N126" s="47">
        <f t="shared" si="21"/>
        <v>29166.448626000001</v>
      </c>
      <c r="O126" s="47">
        <f t="shared" si="22"/>
        <v>1315.1386783395001</v>
      </c>
      <c r="P126" s="47">
        <f t="shared" si="23"/>
        <v>5260.5547133580003</v>
      </c>
      <c r="Q126" s="55">
        <v>0.18036322422430801</v>
      </c>
      <c r="R126" s="86">
        <v>4</v>
      </c>
      <c r="S126" s="86">
        <v>8</v>
      </c>
      <c r="T126" s="86">
        <v>8</v>
      </c>
      <c r="U126" s="86">
        <v>2</v>
      </c>
      <c r="V126" s="86">
        <v>3</v>
      </c>
      <c r="W126" s="86">
        <v>8</v>
      </c>
      <c r="X126" s="86">
        <v>10</v>
      </c>
      <c r="Y126" s="115">
        <v>14922.98</v>
      </c>
      <c r="Z126" s="115">
        <v>3373.4</v>
      </c>
      <c r="AA126" s="6"/>
      <c r="AB126" s="6"/>
      <c r="AC126" s="115">
        <f t="shared" si="30"/>
        <v>14922.98</v>
      </c>
      <c r="AD126" s="115">
        <f t="shared" si="31"/>
        <v>3373.4</v>
      </c>
      <c r="AE126" s="181">
        <f t="shared" si="32"/>
        <v>0.58839618151870898</v>
      </c>
      <c r="AF126" s="181">
        <f t="shared" si="33"/>
        <v>0.67950993936225301</v>
      </c>
      <c r="AG126" s="55">
        <f t="shared" si="34"/>
        <v>0.51164885349453004</v>
      </c>
      <c r="AH126" s="55">
        <f t="shared" si="35"/>
        <v>0.64126317162599</v>
      </c>
      <c r="AI126" s="156"/>
    </row>
    <row r="127" spans="1:35" s="168" customFormat="1">
      <c r="A127" s="37">
        <v>126</v>
      </c>
      <c r="B127" s="40">
        <v>104430</v>
      </c>
      <c r="C127" s="38" t="s">
        <v>168</v>
      </c>
      <c r="D127" s="38" t="s">
        <v>52</v>
      </c>
      <c r="E127" s="37" t="s">
        <v>34</v>
      </c>
      <c r="F127" s="184">
        <v>33</v>
      </c>
      <c r="G127" s="185">
        <v>100</v>
      </c>
      <c r="H127" s="73">
        <v>5179.4483399999999</v>
      </c>
      <c r="I127" s="73">
        <f t="shared" si="18"/>
        <v>20717.79336</v>
      </c>
      <c r="J127" s="73">
        <f t="shared" si="19"/>
        <v>1356.8909507999999</v>
      </c>
      <c r="K127" s="73">
        <f t="shared" si="20"/>
        <v>5427.5638031999997</v>
      </c>
      <c r="L127" s="82">
        <v>0.26197595993398798</v>
      </c>
      <c r="M127" s="47">
        <v>5956.3655909999998</v>
      </c>
      <c r="N127" s="47">
        <f t="shared" si="21"/>
        <v>23825.462363999999</v>
      </c>
      <c r="O127" s="47">
        <f t="shared" si="22"/>
        <v>1437.819803937</v>
      </c>
      <c r="P127" s="47">
        <f t="shared" si="23"/>
        <v>5751.2792157479998</v>
      </c>
      <c r="Q127" s="55">
        <v>0.24139213451060301</v>
      </c>
      <c r="R127" s="86">
        <v>3</v>
      </c>
      <c r="S127" s="86">
        <v>6</v>
      </c>
      <c r="T127" s="86">
        <v>8</v>
      </c>
      <c r="U127" s="86">
        <v>2</v>
      </c>
      <c r="V127" s="86">
        <v>2</v>
      </c>
      <c r="W127" s="86">
        <v>6</v>
      </c>
      <c r="X127" s="86">
        <v>8</v>
      </c>
      <c r="Y127" s="115">
        <v>11860.76</v>
      </c>
      <c r="Z127" s="115">
        <v>3073.34</v>
      </c>
      <c r="AA127" s="6"/>
      <c r="AB127" s="6"/>
      <c r="AC127" s="115">
        <f t="shared" si="30"/>
        <v>11860.76</v>
      </c>
      <c r="AD127" s="115">
        <f t="shared" si="31"/>
        <v>3073.34</v>
      </c>
      <c r="AE127" s="181">
        <f t="shared" si="32"/>
        <v>0.57249147116698496</v>
      </c>
      <c r="AF127" s="181">
        <f t="shared" si="33"/>
        <v>0.56624668293867098</v>
      </c>
      <c r="AG127" s="55">
        <f t="shared" si="34"/>
        <v>0.49781867057998702</v>
      </c>
      <c r="AH127" s="55">
        <f t="shared" si="35"/>
        <v>0.534375029399488</v>
      </c>
      <c r="AI127" s="156"/>
    </row>
    <row r="128" spans="1:35">
      <c r="A128" s="37"/>
      <c r="B128" s="151"/>
      <c r="C128" s="152"/>
      <c r="D128" s="152"/>
      <c r="E128" s="37"/>
      <c r="F128" s="151"/>
      <c r="G128" s="151"/>
      <c r="H128" s="73">
        <f>SUM(H3:H127)</f>
        <v>1398564.6304949999</v>
      </c>
      <c r="I128" s="73">
        <f t="shared" si="18"/>
        <v>5594258.5219799997</v>
      </c>
      <c r="J128" s="73">
        <f>SUM(J3:J127)</f>
        <v>356576.21855617</v>
      </c>
      <c r="K128" s="73">
        <f t="shared" si="20"/>
        <v>1426304.87422468</v>
      </c>
      <c r="L128" s="82">
        <f>J128/H128</f>
        <v>0.25495869892688899</v>
      </c>
      <c r="M128" s="47">
        <f>SUM(M3:M127)</f>
        <v>1606674.3250692501</v>
      </c>
      <c r="N128" s="47">
        <f t="shared" si="21"/>
        <v>6426697.3002770003</v>
      </c>
      <c r="O128" s="47">
        <f>SUM(O3:O127)</f>
        <v>378624.08905565098</v>
      </c>
      <c r="P128" s="47">
        <f t="shared" si="23"/>
        <v>1514496.3562226</v>
      </c>
      <c r="Q128" s="55">
        <f>O128/M128</f>
        <v>0.23565702342279701</v>
      </c>
      <c r="R128" s="86">
        <f t="shared" ref="R128:X128" si="36">SUM(R1:R57)</f>
        <v>360</v>
      </c>
      <c r="S128" s="86">
        <f t="shared" si="36"/>
        <v>420</v>
      </c>
      <c r="T128" s="86">
        <f t="shared" si="36"/>
        <v>536</v>
      </c>
      <c r="U128" s="86">
        <f t="shared" si="36"/>
        <v>176</v>
      </c>
      <c r="V128" s="86">
        <f t="shared" si="36"/>
        <v>178</v>
      </c>
      <c r="W128" s="86">
        <f t="shared" si="36"/>
        <v>506</v>
      </c>
      <c r="X128" s="86">
        <f t="shared" si="36"/>
        <v>522</v>
      </c>
      <c r="Y128" s="115">
        <f>SUM(Y3:Y127)</f>
        <v>5820868.8600000003</v>
      </c>
      <c r="Z128" s="115">
        <f>SUM(Z3:Z127)</f>
        <v>1324152.8899999999</v>
      </c>
      <c r="AA128" s="6"/>
      <c r="AB128" s="6"/>
      <c r="AC128" s="115">
        <f>SUM(AC3:AC127)</f>
        <v>5528152.71</v>
      </c>
      <c r="AD128" s="115">
        <f>SUM(AD3:AD127)</f>
        <v>1275970.2092800301</v>
      </c>
      <c r="AE128" s="181">
        <f t="shared" si="32"/>
        <v>0.98818327545638696</v>
      </c>
      <c r="AF128" s="181">
        <f t="shared" si="33"/>
        <v>0.89459850578834499</v>
      </c>
      <c r="AG128" s="55">
        <f t="shared" si="34"/>
        <v>0.86018563683740401</v>
      </c>
      <c r="AH128" s="55">
        <f t="shared" si="35"/>
        <v>0.84250464125414404</v>
      </c>
      <c r="AI128" s="156">
        <v>16500</v>
      </c>
    </row>
  </sheetData>
  <sortState ref="A3:AH128">
    <sortCondition descending="1" ref="AE3"/>
  </sortState>
  <mergeCells count="8">
    <mergeCell ref="AC1:AD1"/>
    <mergeCell ref="AE1:AH1"/>
    <mergeCell ref="AI1:AI2"/>
    <mergeCell ref="A1:E1"/>
    <mergeCell ref="I1:K1"/>
    <mergeCell ref="N1:P1"/>
    <mergeCell ref="Y1:Z1"/>
    <mergeCell ref="AA1:AB1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A135"/>
  <sheetViews>
    <sheetView workbookViewId="0">
      <selection activeCell="AZ4" sqref="AZ4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58" customWidth="1"/>
    <col min="4" max="4" width="13.375" style="58" customWidth="1"/>
    <col min="5" max="5" width="4.75" style="59" customWidth="1"/>
    <col min="6" max="6" width="6.25" style="60" customWidth="1"/>
    <col min="7" max="7" width="10" style="42" hidden="1" customWidth="1"/>
    <col min="8" max="8" width="9" style="42" hidden="1" customWidth="1"/>
    <col min="9" max="9" width="7.75" style="43" hidden="1" customWidth="1"/>
    <col min="10" max="10" width="10.25" style="96" hidden="1" customWidth="1"/>
    <col min="11" max="11" width="9.875" style="97" hidden="1" customWidth="1"/>
    <col min="12" max="12" width="9" style="43" hidden="1" customWidth="1"/>
    <col min="13" max="13" width="10.125" style="61" hidden="1" customWidth="1"/>
    <col min="14" max="14" width="9.375" style="61" hidden="1" customWidth="1"/>
    <col min="15" max="16" width="7.25" style="43" hidden="1" customWidth="1"/>
    <col min="17" max="17" width="8.875" style="98" customWidth="1"/>
    <col min="18" max="18" width="6.5" style="99" customWidth="1"/>
    <col min="19" max="19" width="5.375" style="100" customWidth="1"/>
    <col min="20" max="20" width="7.75" style="101" hidden="1" customWidth="1"/>
    <col min="21" max="21" width="5.875" style="102" hidden="1" customWidth="1"/>
    <col min="22" max="22" width="10.375" style="61" hidden="1" customWidth="1"/>
    <col min="23" max="23" width="9.375" style="61" hidden="1" customWidth="1"/>
    <col min="24" max="24" width="10.25" style="43" hidden="1" customWidth="1"/>
    <col min="25" max="25" width="8.625" style="43" hidden="1" customWidth="1"/>
    <col min="26" max="26" width="8.25" style="43" customWidth="1"/>
    <col min="27" max="27" width="6.125" style="61" customWidth="1"/>
    <col min="28" max="28" width="4.875" style="61" customWidth="1"/>
    <col min="29" max="29" width="7.125" style="103" hidden="1" customWidth="1"/>
    <col min="30" max="30" width="5" hidden="1" customWidth="1"/>
    <col min="31" max="31" width="9" style="61" hidden="1" customWidth="1"/>
    <col min="32" max="32" width="9.75" style="61" hidden="1" customWidth="1"/>
    <col min="33" max="33" width="9.625" style="43" hidden="1" customWidth="1"/>
    <col min="34" max="34" width="10" style="43" hidden="1" customWidth="1"/>
    <col min="35" max="35" width="9" style="43" customWidth="1"/>
    <col min="36" max="36" width="6.25" style="61" customWidth="1"/>
    <col min="37" max="37" width="5.5" style="61" customWidth="1"/>
    <col min="38" max="38" width="6.625" style="104" customWidth="1"/>
    <col min="39" max="39" width="9" hidden="1" customWidth="1"/>
    <col min="40" max="40" width="9" style="61" hidden="1" customWidth="1"/>
    <col min="41" max="41" width="9.75" style="61" hidden="1" customWidth="1"/>
    <col min="42" max="42" width="9.625" style="43" hidden="1" customWidth="1"/>
    <col min="43" max="43" width="8.5" style="43" hidden="1" customWidth="1"/>
    <col min="44" max="44" width="8.875" style="43" customWidth="1"/>
    <col min="45" max="45" width="5.75" style="61" customWidth="1"/>
    <col min="46" max="46" width="5.375" style="61" customWidth="1"/>
    <col min="47" max="47" width="10.375" style="104" hidden="1" customWidth="1"/>
    <col min="48" max="48" width="8.25" hidden="1" customWidth="1"/>
    <col min="49" max="49" width="7.875" style="61" customWidth="1"/>
    <col min="50" max="50" width="7.75" style="61" customWidth="1"/>
    <col min="51" max="52" width="7" style="105" customWidth="1"/>
    <col min="53" max="53" width="7.75" customWidth="1"/>
  </cols>
  <sheetData>
    <row r="1" spans="1:52" ht="18.95" customHeight="1">
      <c r="A1" s="202" t="s">
        <v>0</v>
      </c>
      <c r="B1" s="202"/>
      <c r="C1" s="202"/>
      <c r="D1" s="202"/>
      <c r="E1" s="202"/>
      <c r="F1" s="203"/>
      <c r="G1" s="204" t="s">
        <v>1</v>
      </c>
      <c r="H1" s="204"/>
      <c r="I1" s="204"/>
      <c r="J1" s="205" t="s">
        <v>2</v>
      </c>
      <c r="K1" s="205"/>
      <c r="L1" s="205"/>
      <c r="M1" s="206">
        <v>44035</v>
      </c>
      <c r="N1" s="207"/>
      <c r="O1" s="207"/>
      <c r="P1" s="207"/>
      <c r="Q1" s="208" t="s">
        <v>169</v>
      </c>
      <c r="R1" s="208"/>
      <c r="S1" s="209"/>
      <c r="T1" s="210"/>
      <c r="U1" s="118"/>
      <c r="V1" s="206">
        <v>44036</v>
      </c>
      <c r="W1" s="207"/>
      <c r="X1" s="211"/>
      <c r="Y1" s="211"/>
      <c r="Z1" s="208" t="s">
        <v>170</v>
      </c>
      <c r="AA1" s="208"/>
      <c r="AB1" s="209"/>
      <c r="AC1" s="212"/>
      <c r="AD1" s="135"/>
      <c r="AE1" s="206">
        <v>44037</v>
      </c>
      <c r="AF1" s="207"/>
      <c r="AG1" s="211"/>
      <c r="AH1" s="211"/>
      <c r="AI1" s="208" t="s">
        <v>171</v>
      </c>
      <c r="AJ1" s="208"/>
      <c r="AK1" s="209"/>
      <c r="AL1" s="212"/>
      <c r="AN1" s="206">
        <v>44038</v>
      </c>
      <c r="AO1" s="207"/>
      <c r="AP1" s="211"/>
      <c r="AQ1" s="211"/>
      <c r="AR1" s="208" t="s">
        <v>172</v>
      </c>
      <c r="AS1" s="208"/>
      <c r="AT1" s="209"/>
      <c r="AU1" s="212"/>
      <c r="AW1" s="207" t="s">
        <v>173</v>
      </c>
      <c r="AX1" s="207"/>
      <c r="AY1" s="213"/>
      <c r="AZ1" s="213"/>
    </row>
    <row r="2" spans="1:52" ht="27" customHeight="1">
      <c r="A2" s="27" t="s">
        <v>9</v>
      </c>
      <c r="B2" s="27" t="s">
        <v>10</v>
      </c>
      <c r="C2" s="106" t="s">
        <v>11</v>
      </c>
      <c r="D2" s="106" t="s">
        <v>12</v>
      </c>
      <c r="E2" s="27" t="s">
        <v>14</v>
      </c>
      <c r="F2" s="68" t="s">
        <v>15</v>
      </c>
      <c r="G2" s="69" t="s">
        <v>16</v>
      </c>
      <c r="H2" s="69" t="s">
        <v>18</v>
      </c>
      <c r="I2" s="80" t="s">
        <v>20</v>
      </c>
      <c r="J2" s="45" t="s">
        <v>16</v>
      </c>
      <c r="K2" s="81" t="s">
        <v>18</v>
      </c>
      <c r="L2" s="51" t="s">
        <v>20</v>
      </c>
      <c r="M2" s="111" t="s">
        <v>16</v>
      </c>
      <c r="N2" s="112" t="s">
        <v>18</v>
      </c>
      <c r="O2" s="113" t="s">
        <v>20</v>
      </c>
      <c r="P2" s="113" t="s">
        <v>174</v>
      </c>
      <c r="Q2" s="117" t="s">
        <v>175</v>
      </c>
      <c r="R2" s="119" t="s">
        <v>176</v>
      </c>
      <c r="S2" s="120" t="s">
        <v>177</v>
      </c>
      <c r="T2" s="7" t="s">
        <v>178</v>
      </c>
      <c r="U2" s="118"/>
      <c r="V2" s="111" t="s">
        <v>16</v>
      </c>
      <c r="W2" s="112" t="s">
        <v>18</v>
      </c>
      <c r="X2" s="113" t="s">
        <v>20</v>
      </c>
      <c r="Y2" s="113" t="s">
        <v>174</v>
      </c>
      <c r="Z2" s="117" t="s">
        <v>175</v>
      </c>
      <c r="AA2" s="119" t="s">
        <v>176</v>
      </c>
      <c r="AB2" s="120" t="s">
        <v>177</v>
      </c>
      <c r="AC2" s="136" t="s">
        <v>178</v>
      </c>
      <c r="AD2" s="135"/>
      <c r="AE2" s="111" t="s">
        <v>16</v>
      </c>
      <c r="AF2" s="112" t="s">
        <v>18</v>
      </c>
      <c r="AG2" s="113" t="s">
        <v>20</v>
      </c>
      <c r="AH2" s="113" t="s">
        <v>174</v>
      </c>
      <c r="AI2" s="117" t="s">
        <v>175</v>
      </c>
      <c r="AJ2" s="119" t="s">
        <v>176</v>
      </c>
      <c r="AK2" s="120" t="s">
        <v>177</v>
      </c>
      <c r="AL2" s="136" t="s">
        <v>178</v>
      </c>
      <c r="AN2" s="111" t="s">
        <v>16</v>
      </c>
      <c r="AO2" s="112" t="s">
        <v>18</v>
      </c>
      <c r="AP2" s="113" t="s">
        <v>20</v>
      </c>
      <c r="AQ2" s="113" t="s">
        <v>174</v>
      </c>
      <c r="AR2" s="117" t="s">
        <v>175</v>
      </c>
      <c r="AS2" s="119" t="s">
        <v>176</v>
      </c>
      <c r="AT2" s="120" t="s">
        <v>177</v>
      </c>
      <c r="AU2" s="136" t="s">
        <v>178</v>
      </c>
      <c r="AW2" s="1" t="s">
        <v>179</v>
      </c>
      <c r="AX2" s="1" t="s">
        <v>180</v>
      </c>
      <c r="AY2" s="147" t="s">
        <v>181</v>
      </c>
      <c r="AZ2" s="147" t="s">
        <v>182</v>
      </c>
    </row>
    <row r="3" spans="1:52">
      <c r="A3" s="71">
        <v>1</v>
      </c>
      <c r="B3" s="71">
        <v>517</v>
      </c>
      <c r="C3" s="107" t="s">
        <v>183</v>
      </c>
      <c r="D3" s="107" t="s">
        <v>33</v>
      </c>
      <c r="E3" s="71">
        <v>1</v>
      </c>
      <c r="F3" s="72">
        <v>200</v>
      </c>
      <c r="G3" s="108">
        <v>33000</v>
      </c>
      <c r="H3" s="108">
        <f t="shared" ref="H3:H66" si="0">G3*I3</f>
        <v>6105</v>
      </c>
      <c r="I3" s="114">
        <v>0.185</v>
      </c>
      <c r="J3" s="108">
        <v>38000</v>
      </c>
      <c r="K3" s="108">
        <f t="shared" ref="K3:K66" si="1">J3*L3</f>
        <v>6460</v>
      </c>
      <c r="L3" s="114">
        <v>0.17</v>
      </c>
      <c r="M3" s="115">
        <v>41121.449999999997</v>
      </c>
      <c r="N3" s="115">
        <v>8963.2800000000007</v>
      </c>
      <c r="O3" s="114">
        <f t="shared" ref="O3:O66" si="2">N3/M3</f>
        <v>0.21797091299066501</v>
      </c>
      <c r="P3" s="114">
        <f t="shared" ref="P3:P66" si="3">M3/J3</f>
        <v>1.08214342105263</v>
      </c>
      <c r="Q3" s="121">
        <f t="shared" ref="Q3:Q66" si="4">M3/G3</f>
        <v>1.2461045454545501</v>
      </c>
      <c r="R3" s="122">
        <v>200</v>
      </c>
      <c r="S3" s="123"/>
      <c r="T3" s="124"/>
      <c r="U3" s="118" t="s">
        <v>184</v>
      </c>
      <c r="V3" s="115">
        <v>47624.34</v>
      </c>
      <c r="W3" s="115">
        <v>8709.23</v>
      </c>
      <c r="X3" s="114">
        <f t="shared" ref="X3:X66" si="5">W3/V3</f>
        <v>0.182873505438606</v>
      </c>
      <c r="Y3" s="114">
        <f t="shared" ref="Y3:Y66" si="6">V3/J3</f>
        <v>1.2532721052631599</v>
      </c>
      <c r="Z3" s="137">
        <f t="shared" ref="Z3:Z66" si="7">V3/G3</f>
        <v>1.44316181818182</v>
      </c>
      <c r="AA3" s="133">
        <v>200</v>
      </c>
      <c r="AB3" s="123">
        <v>200</v>
      </c>
      <c r="AC3" s="138" t="s">
        <v>185</v>
      </c>
      <c r="AD3" s="135" t="s">
        <v>184</v>
      </c>
      <c r="AE3" s="4">
        <v>52384.15</v>
      </c>
      <c r="AF3" s="4">
        <v>11065.59</v>
      </c>
      <c r="AG3" s="141">
        <f t="shared" ref="AG3:AG66" si="8">AF3/AE3</f>
        <v>0.21123927752955801</v>
      </c>
      <c r="AH3" s="141">
        <f t="shared" ref="AH3:AH66" si="9">AE3/J3</f>
        <v>1.37853026315789</v>
      </c>
      <c r="AI3" s="137">
        <f t="shared" ref="AI3:AI66" si="10">AE3/G3</f>
        <v>1.5873984848484901</v>
      </c>
      <c r="AJ3" s="133">
        <v>200</v>
      </c>
      <c r="AK3" s="123">
        <v>200</v>
      </c>
      <c r="AL3" s="142" t="s">
        <v>186</v>
      </c>
      <c r="AM3" t="s">
        <v>184</v>
      </c>
      <c r="AN3" s="4">
        <v>39948.300000000003</v>
      </c>
      <c r="AO3" s="4">
        <v>8575.1299999999992</v>
      </c>
      <c r="AP3" s="141">
        <f t="shared" ref="AP3:AP66" si="11">AO3/AN3</f>
        <v>0.21465569248253399</v>
      </c>
      <c r="AQ3" s="141">
        <f t="shared" ref="AQ3:AQ66" si="12">AN3/J3</f>
        <v>1.05127105263158</v>
      </c>
      <c r="AR3" s="137">
        <f t="shared" ref="AR3:AR66" si="13">AN3/G3</f>
        <v>1.2105545454545501</v>
      </c>
      <c r="AS3" s="133">
        <v>200</v>
      </c>
      <c r="AT3" s="123">
        <v>200</v>
      </c>
      <c r="AU3" s="142" t="s">
        <v>187</v>
      </c>
      <c r="AV3" t="s">
        <v>184</v>
      </c>
      <c r="AW3" s="4">
        <f>F3*4</f>
        <v>800</v>
      </c>
      <c r="AX3" s="4">
        <f>R3+AA3+AJ3+AS3</f>
        <v>800</v>
      </c>
      <c r="AY3" s="148">
        <f>S3+AB3+AK3+AT3</f>
        <v>600</v>
      </c>
      <c r="AZ3" s="148">
        <f>AX3-AW3</f>
        <v>0</v>
      </c>
    </row>
    <row r="4" spans="1:52">
      <c r="A4" s="71">
        <v>2</v>
      </c>
      <c r="B4" s="71">
        <v>707</v>
      </c>
      <c r="C4" s="107" t="s">
        <v>188</v>
      </c>
      <c r="D4" s="107" t="s">
        <v>52</v>
      </c>
      <c r="E4" s="71">
        <v>1</v>
      </c>
      <c r="F4" s="72">
        <v>200</v>
      </c>
      <c r="G4" s="108">
        <v>17000</v>
      </c>
      <c r="H4" s="108">
        <f t="shared" si="0"/>
        <v>5099.6969643726397</v>
      </c>
      <c r="I4" s="114">
        <v>0.29998217437486102</v>
      </c>
      <c r="J4" s="108">
        <v>19550</v>
      </c>
      <c r="K4" s="108">
        <f t="shared" si="1"/>
        <v>5403.8574618905805</v>
      </c>
      <c r="L4" s="114">
        <v>0.276412146388265</v>
      </c>
      <c r="M4" s="115">
        <v>22158.959999999999</v>
      </c>
      <c r="N4" s="115">
        <v>5617.45</v>
      </c>
      <c r="O4" s="114">
        <f t="shared" si="2"/>
        <v>0.25350693353839698</v>
      </c>
      <c r="P4" s="114">
        <f t="shared" si="3"/>
        <v>1.1334506393861901</v>
      </c>
      <c r="Q4" s="125">
        <f t="shared" si="4"/>
        <v>1.30346823529412</v>
      </c>
      <c r="R4" s="126">
        <v>200</v>
      </c>
      <c r="S4" s="123">
        <v>200</v>
      </c>
      <c r="T4" s="124" t="s">
        <v>185</v>
      </c>
      <c r="U4" s="118" t="s">
        <v>184</v>
      </c>
      <c r="V4" s="115">
        <v>17463.72</v>
      </c>
      <c r="W4" s="115">
        <v>4341.49</v>
      </c>
      <c r="X4" s="114">
        <f t="shared" si="5"/>
        <v>0.248600527264523</v>
      </c>
      <c r="Y4" s="114">
        <f t="shared" si="6"/>
        <v>0.89328491048593395</v>
      </c>
      <c r="Z4" s="114">
        <f t="shared" si="7"/>
        <v>1.0272776470588201</v>
      </c>
      <c r="AA4" s="72">
        <v>200</v>
      </c>
      <c r="AB4" s="115"/>
      <c r="AC4" s="138"/>
      <c r="AD4" s="135" t="s">
        <v>184</v>
      </c>
      <c r="AE4" s="4">
        <v>26535.86</v>
      </c>
      <c r="AF4" s="4">
        <v>6816.64</v>
      </c>
      <c r="AG4" s="141">
        <f t="shared" si="8"/>
        <v>0.256884080636542</v>
      </c>
      <c r="AH4" s="141">
        <f t="shared" si="9"/>
        <v>1.35733299232737</v>
      </c>
      <c r="AI4" s="114">
        <f t="shared" si="10"/>
        <v>1.5609329411764701</v>
      </c>
      <c r="AJ4" s="72">
        <v>200</v>
      </c>
      <c r="AK4" s="115"/>
      <c r="AL4" s="142"/>
      <c r="AM4" t="s">
        <v>184</v>
      </c>
      <c r="AN4" s="4">
        <v>13643.15</v>
      </c>
      <c r="AO4" s="4">
        <v>3930.69</v>
      </c>
      <c r="AP4" s="141">
        <f t="shared" si="11"/>
        <v>0.28810721864085598</v>
      </c>
      <c r="AQ4" s="141">
        <f t="shared" si="12"/>
        <v>0.69785933503836295</v>
      </c>
      <c r="AR4" s="144">
        <f t="shared" si="13"/>
        <v>0.80253823529411805</v>
      </c>
      <c r="AS4" s="72">
        <v>0</v>
      </c>
      <c r="AT4" s="115"/>
      <c r="AU4" s="142"/>
      <c r="AW4" s="4">
        <f t="shared" ref="AW4:AW35" si="14">F4*4</f>
        <v>800</v>
      </c>
      <c r="AX4" s="4">
        <f t="shared" ref="AX4:AX35" si="15">R4+AA4+AJ4+AS4</f>
        <v>600</v>
      </c>
      <c r="AY4" s="148">
        <f t="shared" ref="AY4:AY35" si="16">S4+AB4+AK4+AT4</f>
        <v>200</v>
      </c>
      <c r="AZ4" s="148">
        <f t="shared" ref="AZ4:AZ35" si="17">AX4-AW4</f>
        <v>-200</v>
      </c>
    </row>
    <row r="5" spans="1:52">
      <c r="A5" s="71">
        <v>3</v>
      </c>
      <c r="B5" s="71">
        <v>712</v>
      </c>
      <c r="C5" s="107" t="s">
        <v>189</v>
      </c>
      <c r="D5" s="107" t="s">
        <v>52</v>
      </c>
      <c r="E5" s="71">
        <v>1</v>
      </c>
      <c r="F5" s="72">
        <v>200</v>
      </c>
      <c r="G5" s="108">
        <v>17000</v>
      </c>
      <c r="H5" s="108">
        <f t="shared" si="0"/>
        <v>5099.4154181540498</v>
      </c>
      <c r="I5" s="114">
        <v>0.29996561283259099</v>
      </c>
      <c r="J5" s="108">
        <v>19550</v>
      </c>
      <c r="K5" s="108">
        <f t="shared" si="1"/>
        <v>5403.5591234510903</v>
      </c>
      <c r="L5" s="114">
        <v>0.27639688611002999</v>
      </c>
      <c r="M5" s="115">
        <v>17574.05</v>
      </c>
      <c r="N5" s="115">
        <v>4625.16</v>
      </c>
      <c r="O5" s="114">
        <f t="shared" si="2"/>
        <v>0.26318122458966497</v>
      </c>
      <c r="P5" s="114">
        <f t="shared" si="3"/>
        <v>0.89892838874680303</v>
      </c>
      <c r="Q5" s="121">
        <f t="shared" si="4"/>
        <v>1.03376764705882</v>
      </c>
      <c r="R5" s="122">
        <v>200</v>
      </c>
      <c r="S5" s="123"/>
      <c r="T5" s="124"/>
      <c r="U5" s="118" t="s">
        <v>184</v>
      </c>
      <c r="V5" s="115">
        <v>23260.85</v>
      </c>
      <c r="W5" s="115">
        <v>7855.77</v>
      </c>
      <c r="X5" s="114">
        <f t="shared" si="5"/>
        <v>0.33772497565652199</v>
      </c>
      <c r="Y5" s="114">
        <f t="shared" si="6"/>
        <v>1.1898132992327399</v>
      </c>
      <c r="Z5" s="114">
        <f t="shared" si="7"/>
        <v>1.36828529411765</v>
      </c>
      <c r="AA5" s="72">
        <v>200</v>
      </c>
      <c r="AB5" s="115"/>
      <c r="AC5" s="138"/>
      <c r="AD5" s="135" t="s">
        <v>184</v>
      </c>
      <c r="AE5" s="4">
        <v>17624.759999999998</v>
      </c>
      <c r="AF5" s="4">
        <v>4921.9399999999996</v>
      </c>
      <c r="AG5" s="141">
        <f t="shared" si="8"/>
        <v>0.27926280981982199</v>
      </c>
      <c r="AH5" s="141">
        <f t="shared" si="9"/>
        <v>0.90152225063938596</v>
      </c>
      <c r="AI5" s="114">
        <f t="shared" si="10"/>
        <v>1.0367505882352901</v>
      </c>
      <c r="AJ5" s="72">
        <v>200</v>
      </c>
      <c r="AK5" s="115"/>
      <c r="AL5" s="142"/>
      <c r="AM5" t="s">
        <v>184</v>
      </c>
      <c r="AN5" s="4">
        <v>20311.080000000002</v>
      </c>
      <c r="AO5" s="4">
        <v>5526.11</v>
      </c>
      <c r="AP5" s="141">
        <f t="shared" si="11"/>
        <v>0.272073666195988</v>
      </c>
      <c r="AQ5" s="141">
        <f t="shared" si="12"/>
        <v>1.03892992327366</v>
      </c>
      <c r="AR5" s="144">
        <f t="shared" si="13"/>
        <v>1.1947694117647101</v>
      </c>
      <c r="AS5" s="72">
        <v>200</v>
      </c>
      <c r="AT5" s="115"/>
      <c r="AU5" s="142"/>
      <c r="AV5" t="s">
        <v>184</v>
      </c>
      <c r="AW5" s="4">
        <f t="shared" si="14"/>
        <v>800</v>
      </c>
      <c r="AX5" s="4">
        <f t="shared" si="15"/>
        <v>800</v>
      </c>
      <c r="AY5" s="148">
        <f t="shared" si="16"/>
        <v>0</v>
      </c>
      <c r="AZ5" s="148">
        <f t="shared" si="17"/>
        <v>0</v>
      </c>
    </row>
    <row r="6" spans="1:52">
      <c r="A6" s="74">
        <v>4</v>
      </c>
      <c r="B6" s="74">
        <v>307</v>
      </c>
      <c r="C6" s="109" t="s">
        <v>190</v>
      </c>
      <c r="D6" s="109" t="s">
        <v>66</v>
      </c>
      <c r="E6" s="74">
        <v>2</v>
      </c>
      <c r="F6" s="75">
        <v>400</v>
      </c>
      <c r="G6" s="110">
        <v>85000</v>
      </c>
      <c r="H6" s="110">
        <f t="shared" si="0"/>
        <v>19620.821274452701</v>
      </c>
      <c r="I6" s="53">
        <v>0.23083319146414899</v>
      </c>
      <c r="J6" s="110">
        <v>97750</v>
      </c>
      <c r="K6" s="110">
        <f t="shared" si="1"/>
        <v>20791.063114750399</v>
      </c>
      <c r="L6" s="53">
        <v>0.21269629784910901</v>
      </c>
      <c r="M6" s="116">
        <v>72235.649999999994</v>
      </c>
      <c r="N6" s="116">
        <v>13946.92</v>
      </c>
      <c r="O6" s="53">
        <f t="shared" si="2"/>
        <v>0.193075302845617</v>
      </c>
      <c r="P6" s="53">
        <f t="shared" si="3"/>
        <v>0.73898363171355497</v>
      </c>
      <c r="Q6" s="127">
        <f t="shared" si="4"/>
        <v>0.84983117647058803</v>
      </c>
      <c r="R6" s="128">
        <v>0</v>
      </c>
      <c r="S6" s="129"/>
      <c r="T6" s="130"/>
      <c r="U6" s="118"/>
      <c r="V6" s="116">
        <v>105401.29</v>
      </c>
      <c r="W6" s="116">
        <v>24708.98</v>
      </c>
      <c r="X6" s="53">
        <f t="shared" si="5"/>
        <v>0.23442768110333401</v>
      </c>
      <c r="Y6" s="53">
        <f t="shared" si="6"/>
        <v>1.0782740664961601</v>
      </c>
      <c r="Z6" s="53">
        <f t="shared" si="7"/>
        <v>1.24001517647059</v>
      </c>
      <c r="AA6" s="75">
        <v>400</v>
      </c>
      <c r="AB6" s="116"/>
      <c r="AC6" s="139"/>
      <c r="AD6" s="135" t="s">
        <v>184</v>
      </c>
      <c r="AE6" s="4">
        <v>103816.33</v>
      </c>
      <c r="AF6" s="4">
        <v>24514.7</v>
      </c>
      <c r="AG6" s="141">
        <f t="shared" si="8"/>
        <v>0.23613529778985601</v>
      </c>
      <c r="AH6" s="141">
        <f t="shared" si="9"/>
        <v>1.06205964194373</v>
      </c>
      <c r="AI6" s="140">
        <f t="shared" si="10"/>
        <v>1.22136858823529</v>
      </c>
      <c r="AJ6" s="134">
        <v>400</v>
      </c>
      <c r="AK6" s="129">
        <v>400</v>
      </c>
      <c r="AL6" s="143" t="s">
        <v>186</v>
      </c>
      <c r="AM6" t="s">
        <v>184</v>
      </c>
      <c r="AN6" s="4">
        <v>85258.1</v>
      </c>
      <c r="AO6" s="4">
        <v>20466.150000000001</v>
      </c>
      <c r="AP6" s="141">
        <f t="shared" si="11"/>
        <v>0.24004933255608599</v>
      </c>
      <c r="AQ6" s="141">
        <f t="shared" si="12"/>
        <v>0.87220562659846601</v>
      </c>
      <c r="AR6" s="145">
        <f t="shared" si="13"/>
        <v>1.00303647058824</v>
      </c>
      <c r="AS6" s="75">
        <v>400</v>
      </c>
      <c r="AT6" s="129"/>
      <c r="AU6" s="143"/>
      <c r="AV6" t="s">
        <v>184</v>
      </c>
      <c r="AW6" s="4">
        <f t="shared" si="14"/>
        <v>1600</v>
      </c>
      <c r="AX6" s="4">
        <f t="shared" si="15"/>
        <v>1200</v>
      </c>
      <c r="AY6" s="148">
        <f t="shared" si="16"/>
        <v>400</v>
      </c>
      <c r="AZ6" s="148">
        <f t="shared" si="17"/>
        <v>-400</v>
      </c>
    </row>
    <row r="7" spans="1:52">
      <c r="A7" s="74">
        <v>5</v>
      </c>
      <c r="B7" s="74">
        <v>341</v>
      </c>
      <c r="C7" s="109" t="s">
        <v>191</v>
      </c>
      <c r="D7" s="109" t="s">
        <v>39</v>
      </c>
      <c r="E7" s="74">
        <v>2</v>
      </c>
      <c r="F7" s="75">
        <v>300</v>
      </c>
      <c r="G7" s="110">
        <v>25000</v>
      </c>
      <c r="H7" s="110">
        <f t="shared" si="0"/>
        <v>6376.8296477311296</v>
      </c>
      <c r="I7" s="53">
        <v>0.25507318590924499</v>
      </c>
      <c r="J7" s="110">
        <v>28750</v>
      </c>
      <c r="K7" s="110">
        <f t="shared" si="1"/>
        <v>6757.1619874350899</v>
      </c>
      <c r="L7" s="53">
        <v>0.23503172130208999</v>
      </c>
      <c r="M7" s="116">
        <v>40635.129999999997</v>
      </c>
      <c r="N7" s="116">
        <v>9037.64</v>
      </c>
      <c r="O7" s="53">
        <f t="shared" si="2"/>
        <v>0.22240952594466901</v>
      </c>
      <c r="P7" s="53">
        <f t="shared" si="3"/>
        <v>1.4133958260869599</v>
      </c>
      <c r="Q7" s="131">
        <f t="shared" si="4"/>
        <v>1.6254052000000001</v>
      </c>
      <c r="R7" s="132">
        <v>300</v>
      </c>
      <c r="S7" s="129">
        <v>400</v>
      </c>
      <c r="T7" s="130" t="s">
        <v>192</v>
      </c>
      <c r="U7" s="118" t="s">
        <v>184</v>
      </c>
      <c r="V7" s="116">
        <v>25889.47</v>
      </c>
      <c r="W7" s="116">
        <v>5526.15</v>
      </c>
      <c r="X7" s="53">
        <f t="shared" si="5"/>
        <v>0.21345164655746099</v>
      </c>
      <c r="Y7" s="53">
        <f t="shared" si="6"/>
        <v>0.90050330434782599</v>
      </c>
      <c r="Z7" s="53">
        <f t="shared" si="7"/>
        <v>1.0355787999999999</v>
      </c>
      <c r="AA7" s="75">
        <v>300</v>
      </c>
      <c r="AB7" s="116"/>
      <c r="AC7" s="139"/>
      <c r="AD7" s="135" t="s">
        <v>184</v>
      </c>
      <c r="AE7" s="4">
        <v>25580.62</v>
      </c>
      <c r="AF7" s="4">
        <v>5358.94</v>
      </c>
      <c r="AG7" s="141">
        <f t="shared" si="8"/>
        <v>0.209492185881343</v>
      </c>
      <c r="AH7" s="141">
        <f t="shared" si="9"/>
        <v>0.88976069565217397</v>
      </c>
      <c r="AI7" s="53">
        <f t="shared" si="10"/>
        <v>1.0232247999999999</v>
      </c>
      <c r="AJ7" s="75">
        <v>300</v>
      </c>
      <c r="AK7" s="116"/>
      <c r="AL7" s="143"/>
      <c r="AM7" t="s">
        <v>184</v>
      </c>
      <c r="AN7" s="4">
        <v>30721.21</v>
      </c>
      <c r="AO7" s="4">
        <v>6206.39</v>
      </c>
      <c r="AP7" s="141">
        <f t="shared" si="11"/>
        <v>0.202022967194326</v>
      </c>
      <c r="AQ7" s="141">
        <f t="shared" si="12"/>
        <v>1.0685638260869601</v>
      </c>
      <c r="AR7" s="140">
        <f t="shared" si="13"/>
        <v>1.2288484</v>
      </c>
      <c r="AS7" s="134">
        <v>300</v>
      </c>
      <c r="AT7" s="129">
        <v>300</v>
      </c>
      <c r="AU7" s="143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48">
        <f t="shared" si="16"/>
        <v>700</v>
      </c>
      <c r="AZ7" s="148">
        <f t="shared" si="17"/>
        <v>0</v>
      </c>
    </row>
    <row r="8" spans="1:52">
      <c r="A8" s="74">
        <v>6</v>
      </c>
      <c r="B8" s="74">
        <v>571</v>
      </c>
      <c r="C8" s="109" t="s">
        <v>193</v>
      </c>
      <c r="D8" s="109" t="s">
        <v>52</v>
      </c>
      <c r="E8" s="74">
        <v>2</v>
      </c>
      <c r="F8" s="75">
        <v>200</v>
      </c>
      <c r="G8" s="110">
        <v>18500</v>
      </c>
      <c r="H8" s="110">
        <f t="shared" si="0"/>
        <v>4555.0438342488496</v>
      </c>
      <c r="I8" s="53">
        <v>0.24621858563507301</v>
      </c>
      <c r="J8" s="110">
        <v>21275</v>
      </c>
      <c r="K8" s="110">
        <f t="shared" si="1"/>
        <v>4826.7196629343898</v>
      </c>
      <c r="L8" s="53">
        <v>0.226872839620888</v>
      </c>
      <c r="M8" s="116">
        <v>23401.8</v>
      </c>
      <c r="N8" s="116">
        <v>4918.5</v>
      </c>
      <c r="O8" s="53">
        <f t="shared" si="2"/>
        <v>0.21017614029689999</v>
      </c>
      <c r="P8" s="53">
        <f t="shared" si="3"/>
        <v>1.0999670975323099</v>
      </c>
      <c r="Q8" s="127">
        <f t="shared" si="4"/>
        <v>1.2649621621621601</v>
      </c>
      <c r="R8" s="128">
        <v>200</v>
      </c>
      <c r="S8" s="129"/>
      <c r="T8" s="130"/>
      <c r="U8" s="118" t="s">
        <v>184</v>
      </c>
      <c r="V8" s="116">
        <v>27505.26</v>
      </c>
      <c r="W8" s="116">
        <v>6725.31</v>
      </c>
      <c r="X8" s="53">
        <f t="shared" si="5"/>
        <v>0.244509959185988</v>
      </c>
      <c r="Y8" s="53">
        <f t="shared" si="6"/>
        <v>1.2928441833137501</v>
      </c>
      <c r="Z8" s="140">
        <f t="shared" si="7"/>
        <v>1.48677081081081</v>
      </c>
      <c r="AA8" s="134">
        <v>200</v>
      </c>
      <c r="AB8" s="129">
        <v>200</v>
      </c>
      <c r="AC8" s="139" t="s">
        <v>185</v>
      </c>
      <c r="AD8" s="135" t="s">
        <v>184</v>
      </c>
      <c r="AE8" s="4">
        <v>18558.23</v>
      </c>
      <c r="AF8" s="4">
        <v>4143.45</v>
      </c>
      <c r="AG8" s="141">
        <f t="shared" si="8"/>
        <v>0.22326752066333899</v>
      </c>
      <c r="AH8" s="141">
        <f t="shared" si="9"/>
        <v>0.87230223266744999</v>
      </c>
      <c r="AI8" s="53">
        <f t="shared" si="10"/>
        <v>1.0031475675675701</v>
      </c>
      <c r="AJ8" s="75">
        <v>200</v>
      </c>
      <c r="AK8" s="116"/>
      <c r="AL8" s="143"/>
      <c r="AM8" t="s">
        <v>184</v>
      </c>
      <c r="AN8" s="4">
        <v>22191.54</v>
      </c>
      <c r="AO8" s="4">
        <v>4704.1499999999996</v>
      </c>
      <c r="AP8" s="141">
        <f t="shared" si="11"/>
        <v>0.21197942999899999</v>
      </c>
      <c r="AQ8" s="141">
        <f t="shared" si="12"/>
        <v>1.0430806110458299</v>
      </c>
      <c r="AR8" s="145">
        <f t="shared" si="13"/>
        <v>1.1995427027026999</v>
      </c>
      <c r="AS8" s="75">
        <v>200</v>
      </c>
      <c r="AT8" s="116"/>
      <c r="AU8" s="143"/>
      <c r="AV8" t="s">
        <v>184</v>
      </c>
      <c r="AW8" s="4">
        <f t="shared" si="14"/>
        <v>800</v>
      </c>
      <c r="AX8" s="4">
        <f t="shared" si="15"/>
        <v>800</v>
      </c>
      <c r="AY8" s="148">
        <f t="shared" si="16"/>
        <v>200</v>
      </c>
      <c r="AZ8" s="148">
        <f t="shared" si="17"/>
        <v>0</v>
      </c>
    </row>
    <row r="9" spans="1:52">
      <c r="A9" s="71">
        <v>7</v>
      </c>
      <c r="B9" s="71">
        <v>750</v>
      </c>
      <c r="C9" s="107" t="s">
        <v>115</v>
      </c>
      <c r="D9" s="107" t="s">
        <v>52</v>
      </c>
      <c r="E9" s="71">
        <v>3</v>
      </c>
      <c r="F9" s="72">
        <v>300</v>
      </c>
      <c r="G9" s="108">
        <v>30000</v>
      </c>
      <c r="H9" s="108">
        <f t="shared" si="0"/>
        <v>7015.5685103455498</v>
      </c>
      <c r="I9" s="114">
        <v>0.233852283678185</v>
      </c>
      <c r="J9" s="108">
        <v>34500</v>
      </c>
      <c r="K9" s="108">
        <f t="shared" si="1"/>
        <v>7433.9970607840196</v>
      </c>
      <c r="L9" s="114">
        <v>0.21547817567489899</v>
      </c>
      <c r="M9" s="115">
        <v>33522.29</v>
      </c>
      <c r="N9" s="115">
        <v>10186.540000000001</v>
      </c>
      <c r="O9" s="114">
        <f t="shared" si="2"/>
        <v>0.30387363154486202</v>
      </c>
      <c r="P9" s="114">
        <f t="shared" si="3"/>
        <v>0.97166057971014497</v>
      </c>
      <c r="Q9" s="121">
        <f t="shared" si="4"/>
        <v>1.11740966666667</v>
      </c>
      <c r="R9" s="122">
        <v>300</v>
      </c>
      <c r="S9" s="123"/>
      <c r="T9" s="124"/>
      <c r="U9" s="118" t="s">
        <v>184</v>
      </c>
      <c r="V9" s="115">
        <v>30580.99</v>
      </c>
      <c r="W9" s="115">
        <v>8520.83</v>
      </c>
      <c r="X9" s="114">
        <f t="shared" si="5"/>
        <v>0.27863159433360402</v>
      </c>
      <c r="Y9" s="114">
        <f t="shared" si="6"/>
        <v>0.88640550724637701</v>
      </c>
      <c r="Z9" s="114">
        <f t="shared" si="7"/>
        <v>1.01936633333333</v>
      </c>
      <c r="AA9" s="72">
        <v>300</v>
      </c>
      <c r="AB9" s="115"/>
      <c r="AC9" s="138"/>
      <c r="AD9" s="135" t="s">
        <v>184</v>
      </c>
      <c r="AE9" s="4">
        <v>30384.959999999999</v>
      </c>
      <c r="AF9" s="4">
        <v>8778.5300000000007</v>
      </c>
      <c r="AG9" s="141">
        <f t="shared" si="8"/>
        <v>0.28891036881404503</v>
      </c>
      <c r="AH9" s="141">
        <f t="shared" si="9"/>
        <v>0.88072347826086905</v>
      </c>
      <c r="AI9" s="114">
        <f t="shared" si="10"/>
        <v>1.012832</v>
      </c>
      <c r="AJ9" s="72">
        <v>300</v>
      </c>
      <c r="AK9" s="115"/>
      <c r="AL9" s="142"/>
      <c r="AM9" t="s">
        <v>184</v>
      </c>
      <c r="AN9" s="4">
        <v>19385.34</v>
      </c>
      <c r="AO9" s="4">
        <v>5495.66</v>
      </c>
      <c r="AP9" s="141">
        <f t="shared" si="11"/>
        <v>0.28349567250303598</v>
      </c>
      <c r="AQ9" s="141">
        <f t="shared" si="12"/>
        <v>0.56189391304347802</v>
      </c>
      <c r="AR9" s="144">
        <f t="shared" si="13"/>
        <v>0.64617800000000003</v>
      </c>
      <c r="AS9" s="72">
        <v>0</v>
      </c>
      <c r="AT9" s="115"/>
      <c r="AU9" s="142"/>
      <c r="AW9" s="4">
        <f t="shared" si="14"/>
        <v>1200</v>
      </c>
      <c r="AX9" s="4">
        <f t="shared" si="15"/>
        <v>900</v>
      </c>
      <c r="AY9" s="148">
        <f t="shared" si="16"/>
        <v>0</v>
      </c>
      <c r="AZ9" s="148">
        <f t="shared" si="17"/>
        <v>-300</v>
      </c>
    </row>
    <row r="10" spans="1:52">
      <c r="A10" s="71">
        <v>8</v>
      </c>
      <c r="B10" s="71">
        <v>385</v>
      </c>
      <c r="C10" s="107" t="s">
        <v>194</v>
      </c>
      <c r="D10" s="107" t="s">
        <v>41</v>
      </c>
      <c r="E10" s="71">
        <v>3</v>
      </c>
      <c r="F10" s="72">
        <v>200</v>
      </c>
      <c r="G10" s="108">
        <v>18500</v>
      </c>
      <c r="H10" s="108">
        <f t="shared" si="0"/>
        <v>3787.4916125771601</v>
      </c>
      <c r="I10" s="114">
        <v>0.20472927635552199</v>
      </c>
      <c r="J10" s="108">
        <v>21275</v>
      </c>
      <c r="K10" s="108">
        <f t="shared" si="1"/>
        <v>4013.3884337558702</v>
      </c>
      <c r="L10" s="114">
        <v>0.18864340464187401</v>
      </c>
      <c r="M10" s="115">
        <v>41763.32</v>
      </c>
      <c r="N10" s="115">
        <v>7764.99</v>
      </c>
      <c r="O10" s="114">
        <f t="shared" si="2"/>
        <v>0.185928465457248</v>
      </c>
      <c r="P10" s="114">
        <f t="shared" si="3"/>
        <v>1.96302326674501</v>
      </c>
      <c r="Q10" s="125">
        <f t="shared" si="4"/>
        <v>2.25747675675676</v>
      </c>
      <c r="R10" s="126">
        <v>200</v>
      </c>
      <c r="S10" s="123">
        <v>200</v>
      </c>
      <c r="T10" s="124" t="s">
        <v>195</v>
      </c>
      <c r="U10" s="118" t="s">
        <v>184</v>
      </c>
      <c r="V10" s="115">
        <v>43946.080000000002</v>
      </c>
      <c r="W10" s="115">
        <v>5721.09</v>
      </c>
      <c r="X10" s="114">
        <f t="shared" si="5"/>
        <v>0.13018430767886499</v>
      </c>
      <c r="Y10" s="114">
        <f t="shared" si="6"/>
        <v>2.06562068155112</v>
      </c>
      <c r="Z10" s="137">
        <f t="shared" si="7"/>
        <v>2.37546378378378</v>
      </c>
      <c r="AA10" s="133">
        <v>200</v>
      </c>
      <c r="AB10" s="123">
        <v>200</v>
      </c>
      <c r="AC10" s="138" t="s">
        <v>185</v>
      </c>
      <c r="AD10" s="135" t="s">
        <v>184</v>
      </c>
      <c r="AE10" s="4">
        <v>36601.11</v>
      </c>
      <c r="AF10" s="4">
        <v>6333.92</v>
      </c>
      <c r="AG10" s="141">
        <f t="shared" si="8"/>
        <v>0.17305267517843001</v>
      </c>
      <c r="AH10" s="141">
        <f t="shared" si="9"/>
        <v>1.72038119858989</v>
      </c>
      <c r="AI10" s="137">
        <f t="shared" si="10"/>
        <v>1.9784383783783801</v>
      </c>
      <c r="AJ10" s="133">
        <v>200</v>
      </c>
      <c r="AK10" s="123">
        <v>200</v>
      </c>
      <c r="AL10" s="142" t="s">
        <v>186</v>
      </c>
      <c r="AM10" t="s">
        <v>184</v>
      </c>
      <c r="AN10" s="4">
        <v>13233.15</v>
      </c>
      <c r="AO10" s="4">
        <v>2613.83</v>
      </c>
      <c r="AP10" s="141">
        <f t="shared" si="11"/>
        <v>0.19752137624072899</v>
      </c>
      <c r="AQ10" s="141">
        <f t="shared" si="12"/>
        <v>0.62200470035252597</v>
      </c>
      <c r="AR10" s="144">
        <f t="shared" si="13"/>
        <v>0.71530540540540499</v>
      </c>
      <c r="AS10" s="72">
        <v>0</v>
      </c>
      <c r="AT10" s="123"/>
      <c r="AU10" s="142"/>
      <c r="AW10" s="4">
        <f t="shared" si="14"/>
        <v>800</v>
      </c>
      <c r="AX10" s="4">
        <f t="shared" si="15"/>
        <v>600</v>
      </c>
      <c r="AY10" s="148">
        <f t="shared" si="16"/>
        <v>600</v>
      </c>
      <c r="AZ10" s="148">
        <f t="shared" si="17"/>
        <v>-200</v>
      </c>
    </row>
    <row r="11" spans="1:52">
      <c r="A11" s="71">
        <v>9</v>
      </c>
      <c r="B11" s="71">
        <v>365</v>
      </c>
      <c r="C11" s="107" t="s">
        <v>196</v>
      </c>
      <c r="D11" s="107" t="s">
        <v>36</v>
      </c>
      <c r="E11" s="71">
        <v>3</v>
      </c>
      <c r="F11" s="72">
        <v>200</v>
      </c>
      <c r="G11" s="108">
        <v>15867.75906</v>
      </c>
      <c r="H11" s="108">
        <f t="shared" si="0"/>
        <v>4236.8841395999898</v>
      </c>
      <c r="I11" s="114">
        <v>0.26701212966363203</v>
      </c>
      <c r="J11" s="108">
        <v>18247.922919000001</v>
      </c>
      <c r="K11" s="108">
        <f t="shared" si="1"/>
        <v>4489.5840150689901</v>
      </c>
      <c r="L11" s="114">
        <v>0.24603260519006101</v>
      </c>
      <c r="M11" s="115">
        <v>9014.7999999999993</v>
      </c>
      <c r="N11" s="115">
        <v>2189.73</v>
      </c>
      <c r="O11" s="114">
        <f t="shared" si="2"/>
        <v>0.24290389137862201</v>
      </c>
      <c r="P11" s="114">
        <f t="shared" si="3"/>
        <v>0.49401786932219299</v>
      </c>
      <c r="Q11" s="121">
        <f t="shared" si="4"/>
        <v>0.56812054972052195</v>
      </c>
      <c r="R11" s="122">
        <v>0</v>
      </c>
      <c r="S11" s="123"/>
      <c r="T11" s="124"/>
      <c r="U11" s="118"/>
      <c r="V11" s="115">
        <v>15995.21</v>
      </c>
      <c r="W11" s="115">
        <v>3619.97</v>
      </c>
      <c r="X11" s="114">
        <f t="shared" si="5"/>
        <v>0.226315878316071</v>
      </c>
      <c r="Y11" s="114">
        <f t="shared" si="6"/>
        <v>0.87654962545603199</v>
      </c>
      <c r="Z11" s="114">
        <f t="shared" si="7"/>
        <v>1.00803206927444</v>
      </c>
      <c r="AA11" s="72">
        <v>200</v>
      </c>
      <c r="AB11" s="115"/>
      <c r="AC11" s="138"/>
      <c r="AD11" s="135" t="s">
        <v>184</v>
      </c>
      <c r="AE11" s="4">
        <v>15902.73</v>
      </c>
      <c r="AF11" s="4">
        <v>3739.21</v>
      </c>
      <c r="AG11" s="141">
        <f t="shared" si="8"/>
        <v>0.23513006886238999</v>
      </c>
      <c r="AH11" s="141">
        <f t="shared" si="9"/>
        <v>0.87148165139616196</v>
      </c>
      <c r="AI11" s="114">
        <f t="shared" si="10"/>
        <v>1.0022038991055899</v>
      </c>
      <c r="AJ11" s="72">
        <v>200</v>
      </c>
      <c r="AK11" s="115"/>
      <c r="AL11" s="142"/>
      <c r="AM11" t="s">
        <v>184</v>
      </c>
      <c r="AN11" s="4">
        <v>16053.25</v>
      </c>
      <c r="AO11" s="4">
        <v>4034.31</v>
      </c>
      <c r="AP11" s="141">
        <f t="shared" si="11"/>
        <v>0.25130799059380499</v>
      </c>
      <c r="AQ11" s="141">
        <f t="shared" si="12"/>
        <v>0.879730261425267</v>
      </c>
      <c r="AR11" s="137">
        <f t="shared" si="13"/>
        <v>1.01168980063906</v>
      </c>
      <c r="AS11" s="133">
        <v>200</v>
      </c>
      <c r="AT11" s="123">
        <v>500</v>
      </c>
      <c r="AU11" s="142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48">
        <f t="shared" si="16"/>
        <v>500</v>
      </c>
      <c r="AZ11" s="148">
        <f t="shared" si="17"/>
        <v>-200</v>
      </c>
    </row>
    <row r="12" spans="1:52">
      <c r="A12" s="74">
        <v>10</v>
      </c>
      <c r="B12" s="74">
        <v>582</v>
      </c>
      <c r="C12" s="109" t="s">
        <v>198</v>
      </c>
      <c r="D12" s="109" t="s">
        <v>36</v>
      </c>
      <c r="E12" s="74">
        <v>4</v>
      </c>
      <c r="F12" s="75">
        <v>300</v>
      </c>
      <c r="G12" s="110">
        <v>39500</v>
      </c>
      <c r="H12" s="110">
        <f t="shared" si="0"/>
        <v>6407.8538749482504</v>
      </c>
      <c r="I12" s="53">
        <v>0.162224148732867</v>
      </c>
      <c r="J12" s="110">
        <v>45425</v>
      </c>
      <c r="K12" s="110">
        <f t="shared" si="1"/>
        <v>7268</v>
      </c>
      <c r="L12" s="53">
        <v>0.16</v>
      </c>
      <c r="M12" s="116">
        <v>50094.58</v>
      </c>
      <c r="N12" s="116">
        <v>7363.6</v>
      </c>
      <c r="O12" s="53">
        <f t="shared" si="2"/>
        <v>0.14699394625127099</v>
      </c>
      <c r="P12" s="53">
        <f t="shared" si="3"/>
        <v>1.10279757842598</v>
      </c>
      <c r="Q12" s="127">
        <f t="shared" si="4"/>
        <v>1.2682172151898701</v>
      </c>
      <c r="R12" s="128">
        <v>300</v>
      </c>
      <c r="S12" s="129"/>
      <c r="T12" s="130"/>
      <c r="U12" s="118" t="s">
        <v>184</v>
      </c>
      <c r="V12" s="116">
        <v>54571.91</v>
      </c>
      <c r="W12" s="116">
        <v>10388.4</v>
      </c>
      <c r="X12" s="53">
        <f t="shared" si="5"/>
        <v>0.19036167141666799</v>
      </c>
      <c r="Y12" s="53">
        <f t="shared" si="6"/>
        <v>1.20136290588883</v>
      </c>
      <c r="Z12" s="140">
        <f t="shared" si="7"/>
        <v>1.3815673417721499</v>
      </c>
      <c r="AA12" s="134">
        <v>300</v>
      </c>
      <c r="AB12" s="129">
        <v>300</v>
      </c>
      <c r="AC12" s="139" t="s">
        <v>185</v>
      </c>
      <c r="AD12" s="135" t="s">
        <v>184</v>
      </c>
      <c r="AE12" s="4">
        <v>53419.53</v>
      </c>
      <c r="AF12" s="4">
        <v>8517.41</v>
      </c>
      <c r="AG12" s="141">
        <f t="shared" si="8"/>
        <v>0.15944374650993701</v>
      </c>
      <c r="AH12" s="141">
        <f t="shared" si="9"/>
        <v>1.1759940561364901</v>
      </c>
      <c r="AI12" s="140">
        <f t="shared" si="10"/>
        <v>1.35239316455696</v>
      </c>
      <c r="AJ12" s="134">
        <v>300</v>
      </c>
      <c r="AK12" s="129">
        <v>300</v>
      </c>
      <c r="AL12" s="143" t="s">
        <v>186</v>
      </c>
      <c r="AM12" t="s">
        <v>184</v>
      </c>
      <c r="AN12" s="4">
        <v>45537.279999999999</v>
      </c>
      <c r="AO12" s="4">
        <v>7411.8</v>
      </c>
      <c r="AP12" s="141">
        <f t="shared" si="11"/>
        <v>0.162763344670564</v>
      </c>
      <c r="AQ12" s="141">
        <f t="shared" si="12"/>
        <v>1.0024717666483201</v>
      </c>
      <c r="AR12" s="145">
        <f t="shared" si="13"/>
        <v>1.1528425316455699</v>
      </c>
      <c r="AS12" s="75">
        <v>300</v>
      </c>
      <c r="AT12" s="129"/>
      <c r="AU12" s="143"/>
      <c r="AV12" t="s">
        <v>184</v>
      </c>
      <c r="AW12" s="4">
        <f t="shared" si="14"/>
        <v>1200</v>
      </c>
      <c r="AX12" s="4">
        <f t="shared" si="15"/>
        <v>1200</v>
      </c>
      <c r="AY12" s="148">
        <f t="shared" si="16"/>
        <v>600</v>
      </c>
      <c r="AZ12" s="148">
        <f t="shared" si="17"/>
        <v>0</v>
      </c>
    </row>
    <row r="13" spans="1:52">
      <c r="A13" s="74">
        <v>11</v>
      </c>
      <c r="B13" s="74">
        <v>337</v>
      </c>
      <c r="C13" s="109" t="s">
        <v>199</v>
      </c>
      <c r="D13" s="109" t="s">
        <v>33</v>
      </c>
      <c r="E13" s="74">
        <v>4</v>
      </c>
      <c r="F13" s="75">
        <v>300</v>
      </c>
      <c r="G13" s="110">
        <v>35000</v>
      </c>
      <c r="H13" s="110">
        <f t="shared" si="0"/>
        <v>7483.82693624489</v>
      </c>
      <c r="I13" s="53">
        <v>0.213823626749854</v>
      </c>
      <c r="J13" s="110">
        <v>38525</v>
      </c>
      <c r="K13" s="110">
        <f t="shared" si="1"/>
        <v>7705</v>
      </c>
      <c r="L13" s="53">
        <v>0.2</v>
      </c>
      <c r="M13" s="116">
        <v>52134.68</v>
      </c>
      <c r="N13" s="116">
        <v>11102.54</v>
      </c>
      <c r="O13" s="53">
        <f t="shared" si="2"/>
        <v>0.21295882126830001</v>
      </c>
      <c r="P13" s="53">
        <f t="shared" si="3"/>
        <v>1.3532687865022699</v>
      </c>
      <c r="Q13" s="131">
        <f t="shared" si="4"/>
        <v>1.4895622857142901</v>
      </c>
      <c r="R13" s="132">
        <v>300</v>
      </c>
      <c r="S13" s="129">
        <v>300</v>
      </c>
      <c r="T13" s="130" t="s">
        <v>185</v>
      </c>
      <c r="U13" s="118" t="s">
        <v>184</v>
      </c>
      <c r="V13" s="116">
        <v>35269.03</v>
      </c>
      <c r="W13" s="116">
        <v>7380.33</v>
      </c>
      <c r="X13" s="53">
        <f t="shared" si="5"/>
        <v>0.20925809414095001</v>
      </c>
      <c r="Y13" s="53">
        <f t="shared" si="6"/>
        <v>0.91548423101881904</v>
      </c>
      <c r="Z13" s="53">
        <f t="shared" si="7"/>
        <v>1.0076865714285701</v>
      </c>
      <c r="AA13" s="75">
        <v>300</v>
      </c>
      <c r="AB13" s="116"/>
      <c r="AC13" s="139"/>
      <c r="AD13" s="135" t="s">
        <v>184</v>
      </c>
      <c r="AE13" s="4">
        <v>44573.48</v>
      </c>
      <c r="AF13" s="4">
        <v>7916.89</v>
      </c>
      <c r="AG13" s="141">
        <f t="shared" si="8"/>
        <v>0.17761435723663499</v>
      </c>
      <c r="AH13" s="141">
        <f t="shared" si="9"/>
        <v>1.1570014276443901</v>
      </c>
      <c r="AI13" s="53">
        <f t="shared" si="10"/>
        <v>1.273528</v>
      </c>
      <c r="AJ13" s="75">
        <v>300</v>
      </c>
      <c r="AK13" s="116"/>
      <c r="AL13" s="143"/>
      <c r="AM13" t="s">
        <v>184</v>
      </c>
      <c r="AN13" s="4">
        <v>36038.86</v>
      </c>
      <c r="AO13" s="4">
        <v>5079.79</v>
      </c>
      <c r="AP13" s="141">
        <f t="shared" si="11"/>
        <v>0.14095312670822599</v>
      </c>
      <c r="AQ13" s="141">
        <f t="shared" si="12"/>
        <v>0.93546683971447098</v>
      </c>
      <c r="AR13" s="145">
        <f t="shared" si="13"/>
        <v>1.02968171428571</v>
      </c>
      <c r="AS13" s="75">
        <v>300</v>
      </c>
      <c r="AT13" s="116"/>
      <c r="AU13" s="143"/>
      <c r="AV13" t="s">
        <v>184</v>
      </c>
      <c r="AW13" s="4">
        <f t="shared" si="14"/>
        <v>1200</v>
      </c>
      <c r="AX13" s="4">
        <f t="shared" si="15"/>
        <v>1200</v>
      </c>
      <c r="AY13" s="148">
        <f t="shared" si="16"/>
        <v>300</v>
      </c>
      <c r="AZ13" s="148">
        <f t="shared" si="17"/>
        <v>0</v>
      </c>
    </row>
    <row r="14" spans="1:52">
      <c r="A14" s="74">
        <v>12</v>
      </c>
      <c r="B14" s="74">
        <v>343</v>
      </c>
      <c r="C14" s="109" t="s">
        <v>200</v>
      </c>
      <c r="D14" s="109" t="s">
        <v>36</v>
      </c>
      <c r="E14" s="74">
        <v>4</v>
      </c>
      <c r="F14" s="75">
        <v>200</v>
      </c>
      <c r="G14" s="110">
        <v>22000</v>
      </c>
      <c r="H14" s="110">
        <f t="shared" si="0"/>
        <v>5777.25419414315</v>
      </c>
      <c r="I14" s="53">
        <v>0.26260246337014298</v>
      </c>
      <c r="J14" s="110">
        <v>25300</v>
      </c>
      <c r="K14" s="110">
        <f t="shared" si="1"/>
        <v>6121.8261407223799</v>
      </c>
      <c r="L14" s="53">
        <v>0.24196941267677399</v>
      </c>
      <c r="M14" s="116">
        <v>31940.080000000002</v>
      </c>
      <c r="N14" s="116">
        <v>6159.89</v>
      </c>
      <c r="O14" s="53">
        <f t="shared" si="2"/>
        <v>0.192857688521757</v>
      </c>
      <c r="P14" s="53">
        <f t="shared" si="3"/>
        <v>1.26245375494071</v>
      </c>
      <c r="Q14" s="127">
        <f t="shared" si="4"/>
        <v>1.4518218181818201</v>
      </c>
      <c r="R14" s="128">
        <v>200</v>
      </c>
      <c r="S14" s="129"/>
      <c r="T14" s="130"/>
      <c r="U14" s="118" t="s">
        <v>184</v>
      </c>
      <c r="V14" s="116">
        <v>29844.04</v>
      </c>
      <c r="W14" s="116">
        <v>7088.99</v>
      </c>
      <c r="X14" s="53">
        <f t="shared" si="5"/>
        <v>0.23753452950739901</v>
      </c>
      <c r="Y14" s="53">
        <f t="shared" si="6"/>
        <v>1.17960632411067</v>
      </c>
      <c r="Z14" s="53">
        <f t="shared" si="7"/>
        <v>1.35654727272727</v>
      </c>
      <c r="AA14" s="75">
        <v>200</v>
      </c>
      <c r="AB14" s="116"/>
      <c r="AC14" s="139"/>
      <c r="AD14" s="135" t="s">
        <v>184</v>
      </c>
      <c r="AE14" s="4">
        <v>26517.59</v>
      </c>
      <c r="AF14" s="4">
        <v>5623.26</v>
      </c>
      <c r="AG14" s="141">
        <f t="shared" si="8"/>
        <v>0.21205773224489899</v>
      </c>
      <c r="AH14" s="141">
        <f t="shared" si="9"/>
        <v>1.0481260869565201</v>
      </c>
      <c r="AI14" s="53">
        <f t="shared" si="10"/>
        <v>1.2053450000000001</v>
      </c>
      <c r="AJ14" s="75">
        <v>200</v>
      </c>
      <c r="AK14" s="116"/>
      <c r="AL14" s="143"/>
      <c r="AM14" t="s">
        <v>184</v>
      </c>
      <c r="AN14" s="4">
        <v>39539.67</v>
      </c>
      <c r="AO14" s="4">
        <v>8613.49</v>
      </c>
      <c r="AP14" s="141">
        <f t="shared" si="11"/>
        <v>0.21784425616096401</v>
      </c>
      <c r="AQ14" s="141">
        <f t="shared" si="12"/>
        <v>1.5628328063241099</v>
      </c>
      <c r="AR14" s="140">
        <f t="shared" si="13"/>
        <v>1.7972577272727299</v>
      </c>
      <c r="AS14" s="134">
        <v>200</v>
      </c>
      <c r="AT14" s="129">
        <v>200</v>
      </c>
      <c r="AU14" s="143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48">
        <f t="shared" si="16"/>
        <v>200</v>
      </c>
      <c r="AZ14" s="148">
        <f t="shared" si="17"/>
        <v>0</v>
      </c>
    </row>
    <row r="15" spans="1:52">
      <c r="A15" s="71">
        <v>13</v>
      </c>
      <c r="B15" s="71">
        <v>709</v>
      </c>
      <c r="C15" s="107" t="s">
        <v>201</v>
      </c>
      <c r="D15" s="107" t="s">
        <v>36</v>
      </c>
      <c r="E15" s="71">
        <v>5</v>
      </c>
      <c r="F15" s="72">
        <v>200</v>
      </c>
      <c r="G15" s="108">
        <v>19500</v>
      </c>
      <c r="H15" s="108">
        <f t="shared" si="0"/>
        <v>5277.2659698183197</v>
      </c>
      <c r="I15" s="114">
        <v>0.27062902409324702</v>
      </c>
      <c r="J15" s="108">
        <v>22425</v>
      </c>
      <c r="K15" s="108">
        <f t="shared" si="1"/>
        <v>5592.0171901610502</v>
      </c>
      <c r="L15" s="114">
        <v>0.24936531505734899</v>
      </c>
      <c r="M15" s="115">
        <v>14462.63</v>
      </c>
      <c r="N15" s="115">
        <v>3773.79</v>
      </c>
      <c r="O15" s="114">
        <f t="shared" si="2"/>
        <v>0.26093386887447201</v>
      </c>
      <c r="P15" s="114">
        <f t="shared" si="3"/>
        <v>0.64493333333333303</v>
      </c>
      <c r="Q15" s="121">
        <f t="shared" si="4"/>
        <v>0.74167333333333296</v>
      </c>
      <c r="R15" s="122">
        <v>0</v>
      </c>
      <c r="S15" s="123"/>
      <c r="T15" s="124"/>
      <c r="U15" s="118"/>
      <c r="V15" s="115">
        <v>11720.08</v>
      </c>
      <c r="W15" s="115">
        <v>2483.17</v>
      </c>
      <c r="X15" s="114">
        <f t="shared" si="5"/>
        <v>0.21187312714588999</v>
      </c>
      <c r="Y15" s="114">
        <f t="shared" si="6"/>
        <v>0.522634559643255</v>
      </c>
      <c r="Z15" s="114">
        <f t="shared" si="7"/>
        <v>0.60102974358974404</v>
      </c>
      <c r="AA15" s="115">
        <v>0</v>
      </c>
      <c r="AB15" s="115"/>
      <c r="AC15" s="138"/>
      <c r="AD15" s="135"/>
      <c r="AE15" s="4">
        <v>13702.22</v>
      </c>
      <c r="AF15" s="4">
        <v>2799.6</v>
      </c>
      <c r="AG15" s="141">
        <f t="shared" si="8"/>
        <v>0.20431725661972999</v>
      </c>
      <c r="AH15" s="141">
        <f t="shared" si="9"/>
        <v>0.61102430323299906</v>
      </c>
      <c r="AI15" s="114">
        <f t="shared" si="10"/>
        <v>0.70267794871794897</v>
      </c>
      <c r="AJ15" s="72">
        <v>0</v>
      </c>
      <c r="AK15" s="115"/>
      <c r="AL15" s="142"/>
      <c r="AN15" s="4">
        <v>20406.28</v>
      </c>
      <c r="AO15" s="4">
        <v>3986.92</v>
      </c>
      <c r="AP15" s="141">
        <f t="shared" si="11"/>
        <v>0.195377109399655</v>
      </c>
      <c r="AQ15" s="141">
        <f t="shared" si="12"/>
        <v>0.90997904124860596</v>
      </c>
      <c r="AR15" s="144">
        <f t="shared" si="13"/>
        <v>1.0464758974359001</v>
      </c>
      <c r="AS15" s="72">
        <v>200</v>
      </c>
      <c r="AT15" s="115"/>
      <c r="AU15" s="142"/>
      <c r="AV15" t="s">
        <v>184</v>
      </c>
      <c r="AW15" s="4">
        <f t="shared" si="14"/>
        <v>800</v>
      </c>
      <c r="AX15" s="4">
        <f t="shared" si="15"/>
        <v>200</v>
      </c>
      <c r="AY15" s="148">
        <f t="shared" si="16"/>
        <v>0</v>
      </c>
      <c r="AZ15" s="148">
        <f t="shared" si="17"/>
        <v>-600</v>
      </c>
    </row>
    <row r="16" spans="1:52">
      <c r="A16" s="71">
        <v>14</v>
      </c>
      <c r="B16" s="71">
        <v>373</v>
      </c>
      <c r="C16" s="107" t="s">
        <v>202</v>
      </c>
      <c r="D16" s="107" t="s">
        <v>33</v>
      </c>
      <c r="E16" s="71">
        <v>5</v>
      </c>
      <c r="F16" s="72">
        <v>200</v>
      </c>
      <c r="G16" s="108">
        <v>16000</v>
      </c>
      <c r="H16" s="108">
        <f t="shared" si="0"/>
        <v>4115.52771147979</v>
      </c>
      <c r="I16" s="114">
        <v>0.25722048196748698</v>
      </c>
      <c r="J16" s="108">
        <v>18400</v>
      </c>
      <c r="K16" s="108">
        <f t="shared" si="1"/>
        <v>4360.98954284305</v>
      </c>
      <c r="L16" s="114">
        <v>0.23701030124146999</v>
      </c>
      <c r="M16" s="115">
        <v>14978.79</v>
      </c>
      <c r="N16" s="115">
        <v>3631.91</v>
      </c>
      <c r="O16" s="114">
        <f t="shared" si="2"/>
        <v>0.242470186176587</v>
      </c>
      <c r="P16" s="114">
        <f t="shared" si="3"/>
        <v>0.81406467391304305</v>
      </c>
      <c r="Q16" s="121">
        <f t="shared" si="4"/>
        <v>0.936174375</v>
      </c>
      <c r="R16" s="122">
        <v>0</v>
      </c>
      <c r="S16" s="123"/>
      <c r="T16" s="124"/>
      <c r="U16" s="118"/>
      <c r="V16" s="115">
        <v>16260.18</v>
      </c>
      <c r="W16" s="115">
        <v>3237.53</v>
      </c>
      <c r="X16" s="114">
        <f t="shared" si="5"/>
        <v>0.199107881954566</v>
      </c>
      <c r="Y16" s="114">
        <f t="shared" si="6"/>
        <v>0.88370543478260899</v>
      </c>
      <c r="Z16" s="114">
        <f t="shared" si="7"/>
        <v>1.0162612499999999</v>
      </c>
      <c r="AA16" s="115">
        <v>200</v>
      </c>
      <c r="AB16" s="115"/>
      <c r="AC16" s="138"/>
      <c r="AD16" s="135" t="s">
        <v>184</v>
      </c>
      <c r="AE16" s="4">
        <v>7277.5</v>
      </c>
      <c r="AF16" s="4">
        <v>1951.04</v>
      </c>
      <c r="AG16" s="141">
        <f t="shared" si="8"/>
        <v>0.26809206458261797</v>
      </c>
      <c r="AH16" s="141">
        <f t="shared" si="9"/>
        <v>0.39551630434782598</v>
      </c>
      <c r="AI16" s="114">
        <f t="shared" si="10"/>
        <v>0.45484374999999999</v>
      </c>
      <c r="AJ16" s="72">
        <v>0</v>
      </c>
      <c r="AK16" s="115"/>
      <c r="AL16" s="142"/>
      <c r="AN16" s="4">
        <v>9300.73</v>
      </c>
      <c r="AO16" s="4">
        <v>2715.66</v>
      </c>
      <c r="AP16" s="141">
        <f t="shared" si="11"/>
        <v>0.29198353247540798</v>
      </c>
      <c r="AQ16" s="141">
        <f t="shared" si="12"/>
        <v>0.50547445652173895</v>
      </c>
      <c r="AR16" s="144">
        <f t="shared" si="13"/>
        <v>0.58129562499999998</v>
      </c>
      <c r="AS16" s="72">
        <v>0</v>
      </c>
      <c r="AT16" s="115"/>
      <c r="AU16" s="142"/>
      <c r="AW16" s="4">
        <f t="shared" si="14"/>
        <v>800</v>
      </c>
      <c r="AX16" s="4">
        <f t="shared" si="15"/>
        <v>200</v>
      </c>
      <c r="AY16" s="148">
        <f t="shared" si="16"/>
        <v>0</v>
      </c>
      <c r="AZ16" s="148">
        <f t="shared" si="17"/>
        <v>-600</v>
      </c>
    </row>
    <row r="17" spans="1:52">
      <c r="A17" s="71">
        <v>15</v>
      </c>
      <c r="B17" s="71">
        <v>311</v>
      </c>
      <c r="C17" s="107" t="s">
        <v>203</v>
      </c>
      <c r="D17" s="107" t="s">
        <v>36</v>
      </c>
      <c r="E17" s="71">
        <v>5</v>
      </c>
      <c r="F17" s="72">
        <v>200</v>
      </c>
      <c r="G17" s="108">
        <v>10743.877259999999</v>
      </c>
      <c r="H17" s="108">
        <f t="shared" si="0"/>
        <v>2191.4200728000001</v>
      </c>
      <c r="I17" s="114">
        <v>0.203969202157471</v>
      </c>
      <c r="J17" s="108">
        <v>12355.458849000001</v>
      </c>
      <c r="K17" s="108">
        <f t="shared" si="1"/>
        <v>2322.1226271420001</v>
      </c>
      <c r="L17" s="114">
        <v>0.18794305055938401</v>
      </c>
      <c r="M17" s="115">
        <v>32475.7</v>
      </c>
      <c r="N17" s="115">
        <v>7237.42</v>
      </c>
      <c r="O17" s="114">
        <f t="shared" si="2"/>
        <v>0.22285647422534399</v>
      </c>
      <c r="P17" s="114">
        <f t="shared" si="3"/>
        <v>2.6284495296286301</v>
      </c>
      <c r="Q17" s="125">
        <f t="shared" si="4"/>
        <v>3.0227169590729299</v>
      </c>
      <c r="R17" s="126">
        <v>200</v>
      </c>
      <c r="S17" s="123">
        <v>400</v>
      </c>
      <c r="T17" s="124" t="s">
        <v>204</v>
      </c>
      <c r="U17" s="118" t="s">
        <v>184</v>
      </c>
      <c r="V17" s="115">
        <v>18243.849999999999</v>
      </c>
      <c r="W17" s="115">
        <v>2721.89</v>
      </c>
      <c r="X17" s="114">
        <f t="shared" si="5"/>
        <v>0.14919493418329999</v>
      </c>
      <c r="Y17" s="114">
        <f t="shared" si="6"/>
        <v>1.4765821506885299</v>
      </c>
      <c r="Z17" s="137">
        <f t="shared" si="7"/>
        <v>1.6980694732918</v>
      </c>
      <c r="AA17" s="123">
        <v>200</v>
      </c>
      <c r="AB17" s="123">
        <v>200</v>
      </c>
      <c r="AC17" s="138" t="s">
        <v>205</v>
      </c>
      <c r="AD17" s="135" t="s">
        <v>184</v>
      </c>
      <c r="AE17" s="4">
        <v>22332.99</v>
      </c>
      <c r="AF17" s="4">
        <v>4352.57</v>
      </c>
      <c r="AG17" s="141">
        <f t="shared" si="8"/>
        <v>0.194894190164416</v>
      </c>
      <c r="AH17" s="141">
        <f t="shared" si="9"/>
        <v>1.8075403166275399</v>
      </c>
      <c r="AI17" s="137">
        <f t="shared" si="10"/>
        <v>2.0786713641216701</v>
      </c>
      <c r="AJ17" s="133">
        <v>200</v>
      </c>
      <c r="AK17" s="123">
        <v>400</v>
      </c>
      <c r="AL17" s="142" t="s">
        <v>206</v>
      </c>
      <c r="AM17" t="s">
        <v>184</v>
      </c>
      <c r="AN17" s="4">
        <v>15042.65</v>
      </c>
      <c r="AO17" s="4">
        <v>2211.21</v>
      </c>
      <c r="AP17" s="141">
        <f t="shared" si="11"/>
        <v>0.146996041256029</v>
      </c>
      <c r="AQ17" s="141">
        <f t="shared" si="12"/>
        <v>1.2174901947261501</v>
      </c>
      <c r="AR17" s="137">
        <f t="shared" si="13"/>
        <v>1.40011372393508</v>
      </c>
      <c r="AS17" s="133">
        <v>200</v>
      </c>
      <c r="AT17" s="123">
        <v>200</v>
      </c>
      <c r="AU17" s="138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48">
        <f t="shared" si="16"/>
        <v>1200</v>
      </c>
      <c r="AZ17" s="148">
        <f t="shared" si="17"/>
        <v>0</v>
      </c>
    </row>
    <row r="18" spans="1:52">
      <c r="A18" s="74">
        <v>16</v>
      </c>
      <c r="B18" s="74">
        <v>581</v>
      </c>
      <c r="C18" s="109" t="s">
        <v>208</v>
      </c>
      <c r="D18" s="109" t="s">
        <v>33</v>
      </c>
      <c r="E18" s="74">
        <v>6</v>
      </c>
      <c r="F18" s="75">
        <v>200</v>
      </c>
      <c r="G18" s="110">
        <v>16500</v>
      </c>
      <c r="H18" s="110">
        <f t="shared" si="0"/>
        <v>3851.4993277602598</v>
      </c>
      <c r="I18" s="53">
        <v>0.23342420168243999</v>
      </c>
      <c r="J18" s="110">
        <v>18975</v>
      </c>
      <c r="K18" s="110">
        <f t="shared" si="1"/>
        <v>4081.21375195167</v>
      </c>
      <c r="L18" s="53">
        <v>0.21508372869310499</v>
      </c>
      <c r="M18" s="116">
        <v>16934.990000000002</v>
      </c>
      <c r="N18" s="116">
        <v>3522.58</v>
      </c>
      <c r="O18" s="53">
        <f t="shared" si="2"/>
        <v>0.20800602775673299</v>
      </c>
      <c r="P18" s="53">
        <f t="shared" si="3"/>
        <v>0.89248959156785301</v>
      </c>
      <c r="Q18" s="127">
        <f t="shared" si="4"/>
        <v>1.02636303030303</v>
      </c>
      <c r="R18" s="128">
        <v>200</v>
      </c>
      <c r="S18" s="129"/>
      <c r="T18" s="130"/>
      <c r="U18" s="118" t="s">
        <v>184</v>
      </c>
      <c r="V18" s="116">
        <v>16698.25</v>
      </c>
      <c r="W18" s="116">
        <v>3805.98</v>
      </c>
      <c r="X18" s="53">
        <f t="shared" si="5"/>
        <v>0.22792687856511901</v>
      </c>
      <c r="Y18" s="53">
        <f t="shared" si="6"/>
        <v>0.88001317523056699</v>
      </c>
      <c r="Z18" s="53">
        <f t="shared" si="7"/>
        <v>1.0120151515151501</v>
      </c>
      <c r="AA18" s="75">
        <v>200</v>
      </c>
      <c r="AB18" s="116"/>
      <c r="AC18" s="139"/>
      <c r="AD18" s="135" t="s">
        <v>184</v>
      </c>
      <c r="AE18" s="4">
        <v>8792.33</v>
      </c>
      <c r="AF18" s="4">
        <v>2378.5500000000002</v>
      </c>
      <c r="AG18" s="141">
        <f t="shared" si="8"/>
        <v>0.270525560346347</v>
      </c>
      <c r="AH18" s="141">
        <f t="shared" si="9"/>
        <v>0.463363899868248</v>
      </c>
      <c r="AI18" s="53">
        <f t="shared" si="10"/>
        <v>0.53286848484848504</v>
      </c>
      <c r="AJ18" s="75">
        <v>0</v>
      </c>
      <c r="AK18" s="116"/>
      <c r="AL18" s="143"/>
      <c r="AN18" s="4">
        <v>21924.38</v>
      </c>
      <c r="AO18" s="4">
        <v>5395.11</v>
      </c>
      <c r="AP18" s="141">
        <f t="shared" si="11"/>
        <v>0.246078110304602</v>
      </c>
      <c r="AQ18" s="141">
        <f t="shared" si="12"/>
        <v>1.15543504611331</v>
      </c>
      <c r="AR18" s="145">
        <f t="shared" si="13"/>
        <v>1.3287503030303001</v>
      </c>
      <c r="AS18" s="75">
        <v>200</v>
      </c>
      <c r="AT18" s="116"/>
      <c r="AU18" s="139"/>
      <c r="AV18" t="s">
        <v>184</v>
      </c>
      <c r="AW18" s="4">
        <f t="shared" si="14"/>
        <v>800</v>
      </c>
      <c r="AX18" s="4">
        <f t="shared" si="15"/>
        <v>600</v>
      </c>
      <c r="AY18" s="148">
        <f t="shared" si="16"/>
        <v>0</v>
      </c>
      <c r="AZ18" s="148">
        <f t="shared" si="17"/>
        <v>-200</v>
      </c>
    </row>
    <row r="19" spans="1:52">
      <c r="A19" s="74">
        <v>17</v>
      </c>
      <c r="B19" s="74">
        <v>585</v>
      </c>
      <c r="C19" s="109" t="s">
        <v>209</v>
      </c>
      <c r="D19" s="109" t="s">
        <v>33</v>
      </c>
      <c r="E19" s="74">
        <v>6</v>
      </c>
      <c r="F19" s="75">
        <v>200</v>
      </c>
      <c r="G19" s="110">
        <v>16500</v>
      </c>
      <c r="H19" s="110">
        <f t="shared" si="0"/>
        <v>4563.7839526886601</v>
      </c>
      <c r="I19" s="53">
        <v>0.27659296682961598</v>
      </c>
      <c r="J19" s="110">
        <v>18975</v>
      </c>
      <c r="K19" s="110">
        <f t="shared" si="1"/>
        <v>4835.9810670097304</v>
      </c>
      <c r="L19" s="53">
        <v>0.25486066229300303</v>
      </c>
      <c r="M19" s="116">
        <v>17060.47</v>
      </c>
      <c r="N19" s="116">
        <v>3952.11</v>
      </c>
      <c r="O19" s="53">
        <f t="shared" si="2"/>
        <v>0.23165305527925101</v>
      </c>
      <c r="P19" s="53">
        <f t="shared" si="3"/>
        <v>0.89910250329380803</v>
      </c>
      <c r="Q19" s="127">
        <f t="shared" si="4"/>
        <v>1.0339678787878801</v>
      </c>
      <c r="R19" s="128">
        <v>200</v>
      </c>
      <c r="S19" s="129"/>
      <c r="T19" s="130"/>
      <c r="U19" s="118" t="s">
        <v>184</v>
      </c>
      <c r="V19" s="116">
        <v>10870.17</v>
      </c>
      <c r="W19" s="116">
        <v>2918.51</v>
      </c>
      <c r="X19" s="53">
        <f t="shared" si="5"/>
        <v>0.26848798132871898</v>
      </c>
      <c r="Y19" s="53">
        <f t="shared" si="6"/>
        <v>0.57286798418972296</v>
      </c>
      <c r="Z19" s="53">
        <f t="shared" si="7"/>
        <v>0.65879818181818195</v>
      </c>
      <c r="AA19" s="75">
        <v>0</v>
      </c>
      <c r="AB19" s="116"/>
      <c r="AC19" s="139"/>
      <c r="AD19" s="135"/>
      <c r="AE19" s="4">
        <v>16514.53</v>
      </c>
      <c r="AF19" s="4">
        <v>4852.1499999999996</v>
      </c>
      <c r="AG19" s="141">
        <f t="shared" si="8"/>
        <v>0.29381096525302303</v>
      </c>
      <c r="AH19" s="141">
        <f t="shared" si="9"/>
        <v>0.870330961791831</v>
      </c>
      <c r="AI19" s="53">
        <f t="shared" si="10"/>
        <v>1.0008806060606099</v>
      </c>
      <c r="AJ19" s="75">
        <v>200</v>
      </c>
      <c r="AK19" s="116"/>
      <c r="AL19" s="143"/>
      <c r="AM19" t="s">
        <v>184</v>
      </c>
      <c r="AN19" s="4">
        <v>14735.48</v>
      </c>
      <c r="AO19" s="4">
        <v>4207.57</v>
      </c>
      <c r="AP19" s="141">
        <f t="shared" si="11"/>
        <v>0.28554007063224301</v>
      </c>
      <c r="AQ19" s="141">
        <f t="shared" si="12"/>
        <v>0.77657338603425596</v>
      </c>
      <c r="AR19" s="145">
        <f t="shared" si="13"/>
        <v>0.89305939393939404</v>
      </c>
      <c r="AS19" s="75">
        <v>0</v>
      </c>
      <c r="AT19" s="116"/>
      <c r="AU19" s="139"/>
      <c r="AW19" s="4">
        <f t="shared" si="14"/>
        <v>800</v>
      </c>
      <c r="AX19" s="4">
        <f t="shared" si="15"/>
        <v>400</v>
      </c>
      <c r="AY19" s="148">
        <f t="shared" si="16"/>
        <v>0</v>
      </c>
      <c r="AZ19" s="148">
        <f t="shared" si="17"/>
        <v>-400</v>
      </c>
    </row>
    <row r="20" spans="1:52">
      <c r="A20" s="74">
        <v>18</v>
      </c>
      <c r="B20" s="74">
        <v>578</v>
      </c>
      <c r="C20" s="109" t="s">
        <v>210</v>
      </c>
      <c r="D20" s="109" t="s">
        <v>33</v>
      </c>
      <c r="E20" s="74">
        <v>6</v>
      </c>
      <c r="F20" s="75">
        <v>200</v>
      </c>
      <c r="G20" s="110">
        <v>15120.36801</v>
      </c>
      <c r="H20" s="110">
        <f t="shared" si="0"/>
        <v>4446.2194056000098</v>
      </c>
      <c r="I20" s="53">
        <v>0.294054972911999</v>
      </c>
      <c r="J20" s="110">
        <v>17388.423211500001</v>
      </c>
      <c r="K20" s="110">
        <f t="shared" si="1"/>
        <v>4711.4046344340004</v>
      </c>
      <c r="L20" s="53">
        <v>0.27095065361177001</v>
      </c>
      <c r="M20" s="116">
        <v>17232.349999999999</v>
      </c>
      <c r="N20" s="116">
        <v>4370.8500000000004</v>
      </c>
      <c r="O20" s="53">
        <f t="shared" si="2"/>
        <v>0.25364213238472999</v>
      </c>
      <c r="P20" s="53">
        <f t="shared" si="3"/>
        <v>0.99102430337692804</v>
      </c>
      <c r="Q20" s="131">
        <f t="shared" si="4"/>
        <v>1.1396779488834701</v>
      </c>
      <c r="R20" s="132">
        <v>200</v>
      </c>
      <c r="S20" s="129">
        <v>200</v>
      </c>
      <c r="T20" s="130" t="s">
        <v>185</v>
      </c>
      <c r="U20" s="118" t="s">
        <v>184</v>
      </c>
      <c r="V20" s="116">
        <v>17931.39</v>
      </c>
      <c r="W20" s="116">
        <v>3981.44</v>
      </c>
      <c r="X20" s="53">
        <f t="shared" si="5"/>
        <v>0.222037443834527</v>
      </c>
      <c r="Y20" s="53">
        <f t="shared" si="6"/>
        <v>1.03122576336542</v>
      </c>
      <c r="Z20" s="140">
        <f t="shared" si="7"/>
        <v>1.1859096278702299</v>
      </c>
      <c r="AA20" s="134">
        <v>200</v>
      </c>
      <c r="AB20" s="129">
        <v>200</v>
      </c>
      <c r="AC20" s="139" t="s">
        <v>211</v>
      </c>
      <c r="AD20" s="135" t="s">
        <v>184</v>
      </c>
      <c r="AE20" s="4">
        <v>16989.099999999999</v>
      </c>
      <c r="AF20" s="4">
        <v>3784.34</v>
      </c>
      <c r="AG20" s="141">
        <f t="shared" si="8"/>
        <v>0.222751058031326</v>
      </c>
      <c r="AH20" s="141">
        <f t="shared" si="9"/>
        <v>0.97703511085260997</v>
      </c>
      <c r="AI20" s="140">
        <f t="shared" si="10"/>
        <v>1.1235903774805001</v>
      </c>
      <c r="AJ20" s="134">
        <v>200</v>
      </c>
      <c r="AK20" s="129">
        <v>200</v>
      </c>
      <c r="AL20" s="143" t="s">
        <v>212</v>
      </c>
      <c r="AM20" t="s">
        <v>184</v>
      </c>
      <c r="AN20" s="4">
        <v>21865.64</v>
      </c>
      <c r="AO20" s="4">
        <v>6067.51</v>
      </c>
      <c r="AP20" s="141">
        <f t="shared" si="11"/>
        <v>0.27749061998642599</v>
      </c>
      <c r="AQ20" s="141">
        <f t="shared" si="12"/>
        <v>1.2574826212844299</v>
      </c>
      <c r="AR20" s="140">
        <f t="shared" si="13"/>
        <v>1.4461050144770899</v>
      </c>
      <c r="AS20" s="134">
        <v>200</v>
      </c>
      <c r="AT20" s="129">
        <v>200</v>
      </c>
      <c r="AU20" s="139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48">
        <f t="shared" si="16"/>
        <v>800</v>
      </c>
      <c r="AZ20" s="148">
        <f t="shared" si="17"/>
        <v>0</v>
      </c>
    </row>
    <row r="21" spans="1:52">
      <c r="A21" s="71">
        <v>19</v>
      </c>
      <c r="B21" s="71">
        <v>546</v>
      </c>
      <c r="C21" s="107" t="s">
        <v>213</v>
      </c>
      <c r="D21" s="107" t="s">
        <v>52</v>
      </c>
      <c r="E21" s="71">
        <v>7</v>
      </c>
      <c r="F21" s="72">
        <v>200</v>
      </c>
      <c r="G21" s="108">
        <v>15000</v>
      </c>
      <c r="H21" s="108">
        <f t="shared" si="0"/>
        <v>4380.8795694686696</v>
      </c>
      <c r="I21" s="114">
        <v>0.29205863796457798</v>
      </c>
      <c r="J21" s="108">
        <v>17250</v>
      </c>
      <c r="K21" s="108">
        <f t="shared" si="1"/>
        <v>4642.16774379054</v>
      </c>
      <c r="L21" s="114">
        <v>0.26911117355307501</v>
      </c>
      <c r="M21" s="115">
        <v>19067.54</v>
      </c>
      <c r="N21" s="115">
        <v>5225.5</v>
      </c>
      <c r="O21" s="114">
        <f t="shared" si="2"/>
        <v>0.274052132577144</v>
      </c>
      <c r="P21" s="114">
        <f t="shared" si="3"/>
        <v>1.1053646376811599</v>
      </c>
      <c r="Q21" s="121">
        <f t="shared" si="4"/>
        <v>1.27116933333333</v>
      </c>
      <c r="R21" s="122">
        <v>200</v>
      </c>
      <c r="S21" s="123"/>
      <c r="T21" s="124"/>
      <c r="U21" s="118" t="s">
        <v>184</v>
      </c>
      <c r="V21" s="115">
        <v>15521.76</v>
      </c>
      <c r="W21" s="115">
        <v>4026.17</v>
      </c>
      <c r="X21" s="114">
        <f t="shared" si="5"/>
        <v>0.25938875488346702</v>
      </c>
      <c r="Y21" s="114">
        <f t="shared" si="6"/>
        <v>0.89981217391304302</v>
      </c>
      <c r="Z21" s="114">
        <f t="shared" si="7"/>
        <v>1.0347839999999999</v>
      </c>
      <c r="AA21" s="72">
        <v>200</v>
      </c>
      <c r="AB21" s="115"/>
      <c r="AC21" s="138"/>
      <c r="AD21" s="135" t="s">
        <v>184</v>
      </c>
      <c r="AE21" s="4">
        <v>10706.8</v>
      </c>
      <c r="AF21" s="4">
        <v>2901.55</v>
      </c>
      <c r="AG21" s="141">
        <f t="shared" si="8"/>
        <v>0.271000672469832</v>
      </c>
      <c r="AH21" s="141">
        <f t="shared" si="9"/>
        <v>0.620684057971014</v>
      </c>
      <c r="AI21" s="114">
        <f t="shared" si="10"/>
        <v>0.71378666666666701</v>
      </c>
      <c r="AJ21" s="72">
        <v>0</v>
      </c>
      <c r="AK21" s="115"/>
      <c r="AL21" s="142"/>
      <c r="AN21" s="4">
        <v>15328.92</v>
      </c>
      <c r="AO21" s="4">
        <v>4044.75</v>
      </c>
      <c r="AP21" s="141">
        <f t="shared" si="11"/>
        <v>0.26386399041811198</v>
      </c>
      <c r="AQ21" s="141">
        <f t="shared" si="12"/>
        <v>0.888633043478261</v>
      </c>
      <c r="AR21" s="137">
        <f t="shared" si="13"/>
        <v>1.0219279999999999</v>
      </c>
      <c r="AS21" s="133">
        <v>200</v>
      </c>
      <c r="AT21" s="123">
        <v>200</v>
      </c>
      <c r="AU21" s="142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48">
        <f t="shared" si="16"/>
        <v>200</v>
      </c>
      <c r="AZ21" s="148">
        <f t="shared" si="17"/>
        <v>-200</v>
      </c>
    </row>
    <row r="22" spans="1:52">
      <c r="A22" s="71">
        <v>20</v>
      </c>
      <c r="B22" s="71">
        <v>730</v>
      </c>
      <c r="C22" s="107" t="s">
        <v>215</v>
      </c>
      <c r="D22" s="107" t="s">
        <v>36</v>
      </c>
      <c r="E22" s="71">
        <v>7</v>
      </c>
      <c r="F22" s="72">
        <v>200</v>
      </c>
      <c r="G22" s="108">
        <v>21000</v>
      </c>
      <c r="H22" s="108">
        <f t="shared" si="0"/>
        <v>5510.9384565766404</v>
      </c>
      <c r="I22" s="114">
        <v>0.26242564078936398</v>
      </c>
      <c r="J22" s="108">
        <v>24150</v>
      </c>
      <c r="K22" s="108">
        <f t="shared" si="1"/>
        <v>5839.6265716653197</v>
      </c>
      <c r="L22" s="114">
        <v>0.241806483298771</v>
      </c>
      <c r="M22" s="115">
        <v>13322.29</v>
      </c>
      <c r="N22" s="115">
        <v>3396.6</v>
      </c>
      <c r="O22" s="114">
        <f t="shared" si="2"/>
        <v>0.254956167445687</v>
      </c>
      <c r="P22" s="114">
        <f t="shared" si="3"/>
        <v>0.55164761904761905</v>
      </c>
      <c r="Q22" s="121">
        <f t="shared" si="4"/>
        <v>0.63439476190476196</v>
      </c>
      <c r="R22" s="122">
        <v>0</v>
      </c>
      <c r="S22" s="123"/>
      <c r="T22" s="124"/>
      <c r="U22" s="118"/>
      <c r="V22" s="115">
        <v>12842</v>
      </c>
      <c r="W22" s="115">
        <v>2734.29</v>
      </c>
      <c r="X22" s="114">
        <f t="shared" si="5"/>
        <v>0.21291776981778501</v>
      </c>
      <c r="Y22" s="114">
        <f t="shared" si="6"/>
        <v>0.53175983436853003</v>
      </c>
      <c r="Z22" s="114">
        <f t="shared" si="7"/>
        <v>0.61152380952380903</v>
      </c>
      <c r="AA22" s="72">
        <v>0</v>
      </c>
      <c r="AB22" s="115"/>
      <c r="AC22" s="138"/>
      <c r="AD22" s="135"/>
      <c r="AE22" s="4">
        <v>25989.51</v>
      </c>
      <c r="AF22" s="4">
        <v>5230.7700000000004</v>
      </c>
      <c r="AG22" s="141">
        <f t="shared" si="8"/>
        <v>0.20126466408947299</v>
      </c>
      <c r="AH22" s="141">
        <f t="shared" si="9"/>
        <v>1.0761701863354001</v>
      </c>
      <c r="AI22" s="137">
        <f t="shared" si="10"/>
        <v>1.2375957142857099</v>
      </c>
      <c r="AJ22" s="133">
        <v>200</v>
      </c>
      <c r="AK22" s="123">
        <v>200</v>
      </c>
      <c r="AL22" s="142" t="s">
        <v>216</v>
      </c>
      <c r="AM22" t="s">
        <v>184</v>
      </c>
      <c r="AN22" s="4">
        <v>21353.97</v>
      </c>
      <c r="AO22" s="4">
        <v>5269.84</v>
      </c>
      <c r="AP22" s="141">
        <f t="shared" si="11"/>
        <v>0.24678502404939201</v>
      </c>
      <c r="AQ22" s="141">
        <f t="shared" si="12"/>
        <v>0.88422236024844703</v>
      </c>
      <c r="AR22" s="144">
        <f t="shared" si="13"/>
        <v>1.01685571428571</v>
      </c>
      <c r="AS22" s="72">
        <v>200</v>
      </c>
      <c r="AT22" s="123"/>
      <c r="AU22" s="142"/>
      <c r="AV22" t="s">
        <v>184</v>
      </c>
      <c r="AW22" s="4">
        <f t="shared" si="14"/>
        <v>800</v>
      </c>
      <c r="AX22" s="4">
        <f t="shared" si="15"/>
        <v>400</v>
      </c>
      <c r="AY22" s="148">
        <f t="shared" si="16"/>
        <v>200</v>
      </c>
      <c r="AZ22" s="148">
        <f t="shared" si="17"/>
        <v>-400</v>
      </c>
    </row>
    <row r="23" spans="1:52">
      <c r="A23" s="71">
        <v>21</v>
      </c>
      <c r="B23" s="71">
        <v>513</v>
      </c>
      <c r="C23" s="107" t="s">
        <v>217</v>
      </c>
      <c r="D23" s="107" t="s">
        <v>36</v>
      </c>
      <c r="E23" s="71">
        <v>7</v>
      </c>
      <c r="F23" s="72">
        <v>200</v>
      </c>
      <c r="G23" s="108">
        <v>12926.82321</v>
      </c>
      <c r="H23" s="108">
        <f t="shared" si="0"/>
        <v>3648.0176712000002</v>
      </c>
      <c r="I23" s="114">
        <v>0.28220527286069402</v>
      </c>
      <c r="J23" s="108">
        <v>14865.846691500001</v>
      </c>
      <c r="K23" s="108">
        <f t="shared" si="1"/>
        <v>3865.5958680180001</v>
      </c>
      <c r="L23" s="114">
        <v>0.26003200142163901</v>
      </c>
      <c r="M23" s="115">
        <v>16522.46</v>
      </c>
      <c r="N23" s="115">
        <v>4286.17</v>
      </c>
      <c r="O23" s="114">
        <f t="shared" si="2"/>
        <v>0.25941476027177601</v>
      </c>
      <c r="P23" s="114">
        <f t="shared" si="3"/>
        <v>1.11143753483259</v>
      </c>
      <c r="Q23" s="125">
        <f t="shared" si="4"/>
        <v>1.27815316505748</v>
      </c>
      <c r="R23" s="126">
        <v>200</v>
      </c>
      <c r="S23" s="123">
        <v>200</v>
      </c>
      <c r="T23" s="124" t="s">
        <v>218</v>
      </c>
      <c r="U23" s="118" t="s">
        <v>184</v>
      </c>
      <c r="V23" s="115">
        <v>16869.27</v>
      </c>
      <c r="W23" s="115">
        <v>3735.49</v>
      </c>
      <c r="X23" s="114">
        <f t="shared" si="5"/>
        <v>0.221437560724323</v>
      </c>
      <c r="Y23" s="114">
        <f t="shared" si="6"/>
        <v>1.13476684847325</v>
      </c>
      <c r="Z23" s="137">
        <f t="shared" si="7"/>
        <v>1.30498187574424</v>
      </c>
      <c r="AA23" s="133">
        <v>200</v>
      </c>
      <c r="AB23" s="123">
        <v>200</v>
      </c>
      <c r="AC23" s="138" t="s">
        <v>219</v>
      </c>
      <c r="AD23" s="135" t="s">
        <v>184</v>
      </c>
      <c r="AE23" s="4">
        <v>13097.41</v>
      </c>
      <c r="AF23" s="4">
        <v>3705.68</v>
      </c>
      <c r="AG23" s="141">
        <f t="shared" si="8"/>
        <v>0.28293227439623603</v>
      </c>
      <c r="AH23" s="141">
        <f t="shared" si="9"/>
        <v>0.88104029806044204</v>
      </c>
      <c r="AI23" s="114">
        <f t="shared" si="10"/>
        <v>1.0131963427695101</v>
      </c>
      <c r="AJ23" s="72">
        <v>200</v>
      </c>
      <c r="AK23" s="115"/>
      <c r="AL23" s="142"/>
      <c r="AM23" t="s">
        <v>184</v>
      </c>
      <c r="AN23" s="4">
        <v>8980</v>
      </c>
      <c r="AO23" s="4">
        <v>2720.81</v>
      </c>
      <c r="AP23" s="141">
        <f t="shared" si="11"/>
        <v>0.30298552338530099</v>
      </c>
      <c r="AQ23" s="141">
        <f t="shared" si="12"/>
        <v>0.60406919204505105</v>
      </c>
      <c r="AR23" s="144">
        <f t="shared" si="13"/>
        <v>0.69467957085180898</v>
      </c>
      <c r="AS23" s="72">
        <v>0</v>
      </c>
      <c r="AT23" s="115"/>
      <c r="AU23" s="142"/>
      <c r="AW23" s="4">
        <f t="shared" si="14"/>
        <v>800</v>
      </c>
      <c r="AX23" s="4">
        <f t="shared" si="15"/>
        <v>600</v>
      </c>
      <c r="AY23" s="148">
        <f t="shared" si="16"/>
        <v>400</v>
      </c>
      <c r="AZ23" s="148">
        <f t="shared" si="17"/>
        <v>-200</v>
      </c>
    </row>
    <row r="24" spans="1:52">
      <c r="A24" s="74">
        <v>22</v>
      </c>
      <c r="B24" s="74">
        <v>742</v>
      </c>
      <c r="C24" s="109" t="s">
        <v>220</v>
      </c>
      <c r="D24" s="109" t="s">
        <v>33</v>
      </c>
      <c r="E24" s="74">
        <v>8</v>
      </c>
      <c r="F24" s="75">
        <v>200</v>
      </c>
      <c r="G24" s="110">
        <v>13000</v>
      </c>
      <c r="H24" s="110">
        <f t="shared" si="0"/>
        <v>1959.3510431915599</v>
      </c>
      <c r="I24" s="53">
        <v>0.15071931101473501</v>
      </c>
      <c r="J24" s="110">
        <v>14950</v>
      </c>
      <c r="K24" s="110">
        <f t="shared" si="1"/>
        <v>2242.5</v>
      </c>
      <c r="L24" s="53">
        <v>0.15</v>
      </c>
      <c r="M24" s="116">
        <v>13124</v>
      </c>
      <c r="N24" s="116">
        <v>2726.91</v>
      </c>
      <c r="O24" s="53">
        <f t="shared" si="2"/>
        <v>0.20778040231636699</v>
      </c>
      <c r="P24" s="53">
        <f t="shared" si="3"/>
        <v>0.87785953177257503</v>
      </c>
      <c r="Q24" s="127">
        <f t="shared" si="4"/>
        <v>1.0095384615384599</v>
      </c>
      <c r="R24" s="128">
        <v>200</v>
      </c>
      <c r="S24" s="129"/>
      <c r="T24" s="130"/>
      <c r="U24" s="118" t="s">
        <v>184</v>
      </c>
      <c r="V24" s="116">
        <v>14022</v>
      </c>
      <c r="W24" s="116">
        <v>2567.6999999999998</v>
      </c>
      <c r="X24" s="53">
        <f t="shared" si="5"/>
        <v>0.18311938382541701</v>
      </c>
      <c r="Y24" s="53">
        <f t="shared" si="6"/>
        <v>0.93792642140468196</v>
      </c>
      <c r="Z24" s="140">
        <f t="shared" si="7"/>
        <v>1.0786153846153801</v>
      </c>
      <c r="AA24" s="134">
        <v>200</v>
      </c>
      <c r="AB24" s="129">
        <v>200</v>
      </c>
      <c r="AC24" s="139" t="s">
        <v>221</v>
      </c>
      <c r="AD24" s="135" t="s">
        <v>184</v>
      </c>
      <c r="AE24" s="4">
        <v>13004.75</v>
      </c>
      <c r="AF24" s="4">
        <v>1778.04</v>
      </c>
      <c r="AG24" s="141">
        <f t="shared" si="8"/>
        <v>0.136722351448509</v>
      </c>
      <c r="AH24" s="141">
        <f t="shared" si="9"/>
        <v>0.86988294314381298</v>
      </c>
      <c r="AI24" s="140">
        <f t="shared" si="10"/>
        <v>1.0003653846153799</v>
      </c>
      <c r="AJ24" s="134">
        <v>200</v>
      </c>
      <c r="AK24" s="129">
        <v>400</v>
      </c>
      <c r="AL24" s="143" t="s">
        <v>222</v>
      </c>
      <c r="AM24" t="s">
        <v>184</v>
      </c>
      <c r="AN24" s="4">
        <v>13008.78</v>
      </c>
      <c r="AO24" s="4">
        <v>1683.87</v>
      </c>
      <c r="AP24" s="141">
        <f t="shared" si="11"/>
        <v>0.12944103905208601</v>
      </c>
      <c r="AQ24" s="141">
        <f t="shared" si="12"/>
        <v>0.87015250836120395</v>
      </c>
      <c r="AR24" s="145">
        <f t="shared" si="13"/>
        <v>1.00067538461538</v>
      </c>
      <c r="AS24" s="75">
        <v>200</v>
      </c>
      <c r="AT24" s="129"/>
      <c r="AU24" s="143"/>
      <c r="AV24" t="s">
        <v>184</v>
      </c>
      <c r="AW24" s="4">
        <f t="shared" si="14"/>
        <v>800</v>
      </c>
      <c r="AX24" s="4">
        <f t="shared" si="15"/>
        <v>800</v>
      </c>
      <c r="AY24" s="148">
        <f t="shared" si="16"/>
        <v>600</v>
      </c>
      <c r="AZ24" s="148">
        <f t="shared" si="17"/>
        <v>0</v>
      </c>
    </row>
    <row r="25" spans="1:52">
      <c r="A25" s="74">
        <v>23</v>
      </c>
      <c r="B25" s="74">
        <v>754</v>
      </c>
      <c r="C25" s="109" t="s">
        <v>223</v>
      </c>
      <c r="D25" s="109" t="s">
        <v>50</v>
      </c>
      <c r="E25" s="74">
        <v>8</v>
      </c>
      <c r="F25" s="75">
        <v>200</v>
      </c>
      <c r="G25" s="110">
        <v>13040.14221</v>
      </c>
      <c r="H25" s="110">
        <f t="shared" si="0"/>
        <v>3387.1795271999999</v>
      </c>
      <c r="I25" s="53">
        <v>0.25975019847578801</v>
      </c>
      <c r="J25" s="110">
        <v>14996.1635415</v>
      </c>
      <c r="K25" s="110">
        <f t="shared" si="1"/>
        <v>3589.2005918579998</v>
      </c>
      <c r="L25" s="53">
        <v>0.239341254309833</v>
      </c>
      <c r="M25" s="116">
        <v>13271.1</v>
      </c>
      <c r="N25" s="116">
        <v>2810.58</v>
      </c>
      <c r="O25" s="53">
        <f t="shared" si="2"/>
        <v>0.21178199244975901</v>
      </c>
      <c r="P25" s="53">
        <f t="shared" si="3"/>
        <v>0.88496634244311201</v>
      </c>
      <c r="Q25" s="127">
        <f t="shared" si="4"/>
        <v>1.01771129380958</v>
      </c>
      <c r="R25" s="128">
        <v>200</v>
      </c>
      <c r="S25" s="129"/>
      <c r="T25" s="130"/>
      <c r="U25" s="118" t="s">
        <v>184</v>
      </c>
      <c r="V25" s="116">
        <v>13107.85</v>
      </c>
      <c r="W25" s="116">
        <v>3355.84</v>
      </c>
      <c r="X25" s="53">
        <f t="shared" si="5"/>
        <v>0.25601757725332502</v>
      </c>
      <c r="Y25" s="53">
        <f t="shared" si="6"/>
        <v>0.87408022483388303</v>
      </c>
      <c r="Z25" s="53">
        <f t="shared" si="7"/>
        <v>1.0051922585589701</v>
      </c>
      <c r="AA25" s="75">
        <v>200</v>
      </c>
      <c r="AB25" s="116"/>
      <c r="AC25" s="139"/>
      <c r="AD25" s="135" t="s">
        <v>184</v>
      </c>
      <c r="AE25" s="4">
        <v>8583.16</v>
      </c>
      <c r="AF25" s="4">
        <v>2219.16</v>
      </c>
      <c r="AG25" s="141">
        <f t="shared" si="8"/>
        <v>0.25854813378755598</v>
      </c>
      <c r="AH25" s="141">
        <f t="shared" si="9"/>
        <v>0.57235705493922995</v>
      </c>
      <c r="AI25" s="53">
        <f t="shared" si="10"/>
        <v>0.65821061318011498</v>
      </c>
      <c r="AJ25" s="75">
        <v>0</v>
      </c>
      <c r="AK25" s="116"/>
      <c r="AL25" s="143"/>
      <c r="AN25" s="4">
        <v>13823.19</v>
      </c>
      <c r="AO25" s="4">
        <v>3423.89</v>
      </c>
      <c r="AP25" s="141">
        <f t="shared" si="11"/>
        <v>0.24769174119722001</v>
      </c>
      <c r="AQ25" s="141">
        <f t="shared" si="12"/>
        <v>0.92178175849750199</v>
      </c>
      <c r="AR25" s="140">
        <f t="shared" si="13"/>
        <v>1.0600490222721299</v>
      </c>
      <c r="AS25" s="134">
        <v>200</v>
      </c>
      <c r="AT25" s="129">
        <v>200</v>
      </c>
      <c r="AU25" s="143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48">
        <f t="shared" si="16"/>
        <v>200</v>
      </c>
      <c r="AZ25" s="148">
        <f t="shared" si="17"/>
        <v>-200</v>
      </c>
    </row>
    <row r="26" spans="1:52">
      <c r="A26" s="74">
        <v>24</v>
      </c>
      <c r="B26" s="74">
        <v>399</v>
      </c>
      <c r="C26" s="109" t="s">
        <v>224</v>
      </c>
      <c r="D26" s="109" t="s">
        <v>52</v>
      </c>
      <c r="E26" s="74">
        <v>8</v>
      </c>
      <c r="F26" s="75">
        <v>200</v>
      </c>
      <c r="G26" s="110">
        <v>11072.1816</v>
      </c>
      <c r="H26" s="110">
        <f t="shared" si="0"/>
        <v>3006.8175563999998</v>
      </c>
      <c r="I26" s="53">
        <v>0.27156505059490699</v>
      </c>
      <c r="J26" s="110">
        <v>12733.00884</v>
      </c>
      <c r="K26" s="110">
        <f t="shared" si="1"/>
        <v>3186.1527463709999</v>
      </c>
      <c r="L26" s="53">
        <v>0.25022779661959299</v>
      </c>
      <c r="M26" s="116">
        <v>14230.96</v>
      </c>
      <c r="N26" s="116">
        <v>3226.65</v>
      </c>
      <c r="O26" s="53">
        <f t="shared" si="2"/>
        <v>0.226734528099299</v>
      </c>
      <c r="P26" s="53">
        <f t="shared" si="3"/>
        <v>1.11764314144621</v>
      </c>
      <c r="Q26" s="131">
        <f t="shared" si="4"/>
        <v>1.2852896126631399</v>
      </c>
      <c r="R26" s="132">
        <v>200</v>
      </c>
      <c r="S26" s="129">
        <v>200</v>
      </c>
      <c r="T26" s="130" t="s">
        <v>185</v>
      </c>
      <c r="U26" s="118" t="s">
        <v>184</v>
      </c>
      <c r="V26" s="116">
        <v>7445.02</v>
      </c>
      <c r="W26" s="116">
        <v>1814.74</v>
      </c>
      <c r="X26" s="53">
        <f t="shared" si="5"/>
        <v>0.243752199456818</v>
      </c>
      <c r="Y26" s="53">
        <f t="shared" si="6"/>
        <v>0.58470233497458202</v>
      </c>
      <c r="Z26" s="53">
        <f t="shared" si="7"/>
        <v>0.67240768522076999</v>
      </c>
      <c r="AA26" s="75">
        <v>0</v>
      </c>
      <c r="AB26" s="116"/>
      <c r="AC26" s="139"/>
      <c r="AD26" s="135"/>
      <c r="AE26" s="4">
        <v>6126.56</v>
      </c>
      <c r="AF26" s="4">
        <v>1766.87</v>
      </c>
      <c r="AG26" s="141">
        <f t="shared" si="8"/>
        <v>0.28839511895745701</v>
      </c>
      <c r="AH26" s="141">
        <f t="shared" si="9"/>
        <v>0.48115571715883598</v>
      </c>
      <c r="AI26" s="53">
        <f t="shared" si="10"/>
        <v>0.55332907473266202</v>
      </c>
      <c r="AJ26" s="75">
        <v>0</v>
      </c>
      <c r="AK26" s="116"/>
      <c r="AL26" s="143"/>
      <c r="AN26" s="4">
        <v>7694.68</v>
      </c>
      <c r="AO26" s="4">
        <v>1990.87</v>
      </c>
      <c r="AP26" s="141">
        <f t="shared" si="11"/>
        <v>0.25873330664823002</v>
      </c>
      <c r="AQ26" s="141">
        <f t="shared" si="12"/>
        <v>0.60430964092537298</v>
      </c>
      <c r="AR26" s="145">
        <f t="shared" si="13"/>
        <v>0.694956087064179</v>
      </c>
      <c r="AS26" s="75">
        <v>0</v>
      </c>
      <c r="AT26" s="116"/>
      <c r="AU26" s="143"/>
      <c r="AW26" s="4">
        <f t="shared" si="14"/>
        <v>800</v>
      </c>
      <c r="AX26" s="4">
        <f t="shared" si="15"/>
        <v>200</v>
      </c>
      <c r="AY26" s="148">
        <f t="shared" si="16"/>
        <v>200</v>
      </c>
      <c r="AZ26" s="148">
        <f t="shared" si="17"/>
        <v>-600</v>
      </c>
    </row>
    <row r="27" spans="1:52">
      <c r="A27" s="71">
        <v>25</v>
      </c>
      <c r="B27" s="71">
        <v>357</v>
      </c>
      <c r="C27" s="107" t="s">
        <v>225</v>
      </c>
      <c r="D27" s="107" t="s">
        <v>36</v>
      </c>
      <c r="E27" s="71">
        <v>9</v>
      </c>
      <c r="F27" s="72">
        <v>200</v>
      </c>
      <c r="G27" s="108">
        <v>11834.48394</v>
      </c>
      <c r="H27" s="108">
        <f t="shared" si="0"/>
        <v>3052.4737571999999</v>
      </c>
      <c r="I27" s="114">
        <v>0.25793044907372598</v>
      </c>
      <c r="J27" s="108">
        <v>13609.656531000001</v>
      </c>
      <c r="K27" s="108">
        <f t="shared" si="1"/>
        <v>3234.53201343299</v>
      </c>
      <c r="L27" s="114">
        <v>0.23766448521793301</v>
      </c>
      <c r="M27" s="115">
        <v>10409.56</v>
      </c>
      <c r="N27" s="115">
        <v>2935.5</v>
      </c>
      <c r="O27" s="114">
        <f t="shared" si="2"/>
        <v>0.28200039194740201</v>
      </c>
      <c r="P27" s="114">
        <f t="shared" si="3"/>
        <v>0.76486573899122001</v>
      </c>
      <c r="Q27" s="121">
        <f t="shared" si="4"/>
        <v>0.87959559983990299</v>
      </c>
      <c r="R27" s="122">
        <v>0</v>
      </c>
      <c r="S27" s="123"/>
      <c r="T27" s="124"/>
      <c r="U27" s="118"/>
      <c r="V27" s="115">
        <v>8770.26</v>
      </c>
      <c r="W27" s="115">
        <v>1822.67</v>
      </c>
      <c r="X27" s="114">
        <f t="shared" si="5"/>
        <v>0.20782394136547799</v>
      </c>
      <c r="Y27" s="114">
        <f t="shared" si="6"/>
        <v>0.64441449936838202</v>
      </c>
      <c r="Z27" s="114">
        <f t="shared" si="7"/>
        <v>0.74107667427363999</v>
      </c>
      <c r="AA27" s="72">
        <v>0</v>
      </c>
      <c r="AB27" s="115"/>
      <c r="AC27" s="138"/>
      <c r="AD27" s="135"/>
      <c r="AE27" s="4">
        <v>6321.76</v>
      </c>
      <c r="AF27" s="4">
        <v>1877.29</v>
      </c>
      <c r="AG27" s="141">
        <f t="shared" si="8"/>
        <v>0.29695686011490502</v>
      </c>
      <c r="AH27" s="141">
        <f t="shared" si="9"/>
        <v>0.46450547709270501</v>
      </c>
      <c r="AI27" s="114">
        <f t="shared" si="10"/>
        <v>0.53418129865661002</v>
      </c>
      <c r="AJ27" s="72">
        <v>0</v>
      </c>
      <c r="AK27" s="115"/>
      <c r="AL27" s="142"/>
      <c r="AN27" s="4">
        <v>21774.03</v>
      </c>
      <c r="AO27" s="4">
        <v>3718.67</v>
      </c>
      <c r="AP27" s="141">
        <f t="shared" si="11"/>
        <v>0.17078464574541299</v>
      </c>
      <c r="AQ27" s="141">
        <f t="shared" si="12"/>
        <v>1.5998956292837501</v>
      </c>
      <c r="AR27" s="137">
        <f t="shared" si="13"/>
        <v>1.8398799736763201</v>
      </c>
      <c r="AS27" s="133">
        <v>200</v>
      </c>
      <c r="AT27" s="123">
        <v>200</v>
      </c>
      <c r="AU27" s="142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48">
        <f t="shared" si="16"/>
        <v>200</v>
      </c>
      <c r="AZ27" s="148">
        <f t="shared" si="17"/>
        <v>-600</v>
      </c>
    </row>
    <row r="28" spans="1:52">
      <c r="A28" s="71">
        <v>26</v>
      </c>
      <c r="B28" s="71">
        <v>747</v>
      </c>
      <c r="C28" s="107" t="s">
        <v>226</v>
      </c>
      <c r="D28" s="107" t="s">
        <v>33</v>
      </c>
      <c r="E28" s="71">
        <v>9</v>
      </c>
      <c r="F28" s="72">
        <v>200</v>
      </c>
      <c r="G28" s="108">
        <v>13014.78759</v>
      </c>
      <c r="H28" s="108">
        <f t="shared" si="0"/>
        <v>2806.9963236000099</v>
      </c>
      <c r="I28" s="114">
        <v>0.215677459519722</v>
      </c>
      <c r="J28" s="108">
        <v>14967.0057285</v>
      </c>
      <c r="K28" s="108">
        <f t="shared" si="1"/>
        <v>2993.4011457000001</v>
      </c>
      <c r="L28" s="114">
        <v>0.2</v>
      </c>
      <c r="M28" s="115">
        <v>13355.9</v>
      </c>
      <c r="N28" s="115">
        <v>2520.66</v>
      </c>
      <c r="O28" s="114">
        <f t="shared" si="2"/>
        <v>0.188730074349164</v>
      </c>
      <c r="P28" s="114">
        <f t="shared" si="3"/>
        <v>0.89235617612999596</v>
      </c>
      <c r="Q28" s="121">
        <f t="shared" si="4"/>
        <v>1.02620960254949</v>
      </c>
      <c r="R28" s="122">
        <v>200</v>
      </c>
      <c r="S28" s="123"/>
      <c r="T28" s="124"/>
      <c r="U28" s="118" t="s">
        <v>184</v>
      </c>
      <c r="V28" s="115">
        <v>16224.22</v>
      </c>
      <c r="W28" s="115">
        <v>2510.5100000000002</v>
      </c>
      <c r="X28" s="114">
        <f t="shared" si="5"/>
        <v>0.15473840961229601</v>
      </c>
      <c r="Y28" s="114">
        <f t="shared" si="6"/>
        <v>1.08399905059875</v>
      </c>
      <c r="Z28" s="137">
        <f t="shared" si="7"/>
        <v>1.24659890818856</v>
      </c>
      <c r="AA28" s="133">
        <v>200</v>
      </c>
      <c r="AB28" s="123">
        <v>200</v>
      </c>
      <c r="AC28" s="138" t="s">
        <v>227</v>
      </c>
      <c r="AD28" s="135" t="s">
        <v>184</v>
      </c>
      <c r="AE28" s="4">
        <v>15959.4</v>
      </c>
      <c r="AF28" s="4">
        <v>2641.67</v>
      </c>
      <c r="AG28" s="141">
        <f t="shared" si="8"/>
        <v>0.165524393147612</v>
      </c>
      <c r="AH28" s="141">
        <f t="shared" si="9"/>
        <v>1.0663054648004999</v>
      </c>
      <c r="AI28" s="114">
        <f t="shared" si="10"/>
        <v>1.22625128452058</v>
      </c>
      <c r="AJ28" s="72">
        <v>200</v>
      </c>
      <c r="AK28" s="115"/>
      <c r="AL28" s="142"/>
      <c r="AM28" t="s">
        <v>184</v>
      </c>
      <c r="AN28" s="4">
        <v>14212.4</v>
      </c>
      <c r="AO28" s="4">
        <v>2397.14</v>
      </c>
      <c r="AP28" s="141">
        <f t="shared" si="11"/>
        <v>0.16866539078551099</v>
      </c>
      <c r="AQ28" s="141">
        <f t="shared" si="12"/>
        <v>0.94958205120058903</v>
      </c>
      <c r="AR28" s="144">
        <f t="shared" si="13"/>
        <v>1.0920193588806799</v>
      </c>
      <c r="AS28" s="72">
        <v>200</v>
      </c>
      <c r="AT28" s="115"/>
      <c r="AU28" s="142"/>
      <c r="AV28" t="s">
        <v>184</v>
      </c>
      <c r="AW28" s="4">
        <f t="shared" si="14"/>
        <v>800</v>
      </c>
      <c r="AX28" s="4">
        <f t="shared" si="15"/>
        <v>800</v>
      </c>
      <c r="AY28" s="148">
        <f t="shared" si="16"/>
        <v>200</v>
      </c>
      <c r="AZ28" s="148">
        <f t="shared" si="17"/>
        <v>0</v>
      </c>
    </row>
    <row r="29" spans="1:52">
      <c r="A29" s="71">
        <v>27</v>
      </c>
      <c r="B29" s="71">
        <v>377</v>
      </c>
      <c r="C29" s="107" t="s">
        <v>228</v>
      </c>
      <c r="D29" s="107" t="s">
        <v>52</v>
      </c>
      <c r="E29" s="71">
        <v>9</v>
      </c>
      <c r="F29" s="72">
        <v>200</v>
      </c>
      <c r="G29" s="108">
        <v>13136.31918</v>
      </c>
      <c r="H29" s="108">
        <f t="shared" si="0"/>
        <v>3834.0975455999901</v>
      </c>
      <c r="I29" s="114">
        <v>0.29187000506484301</v>
      </c>
      <c r="J29" s="108">
        <v>15106.767056999999</v>
      </c>
      <c r="K29" s="108">
        <f t="shared" si="1"/>
        <v>4062.7740777840099</v>
      </c>
      <c r="L29" s="114">
        <v>0.26893736180974898</v>
      </c>
      <c r="M29" s="115">
        <v>14647.33</v>
      </c>
      <c r="N29" s="115">
        <v>3071.94</v>
      </c>
      <c r="O29" s="114">
        <f t="shared" si="2"/>
        <v>0.20972696047675601</v>
      </c>
      <c r="P29" s="114">
        <f t="shared" si="3"/>
        <v>0.96958733425447796</v>
      </c>
      <c r="Q29" s="125">
        <f t="shared" si="4"/>
        <v>1.11502543439265</v>
      </c>
      <c r="R29" s="126">
        <v>200</v>
      </c>
      <c r="S29" s="123">
        <v>200</v>
      </c>
      <c r="T29" s="124" t="s">
        <v>227</v>
      </c>
      <c r="U29" s="118" t="s">
        <v>184</v>
      </c>
      <c r="V29" s="115">
        <v>14375.53</v>
      </c>
      <c r="W29" s="115">
        <v>3544.47</v>
      </c>
      <c r="X29" s="114">
        <f t="shared" si="5"/>
        <v>0.24656273542610299</v>
      </c>
      <c r="Y29" s="114">
        <f t="shared" si="6"/>
        <v>0.95159539733147802</v>
      </c>
      <c r="Z29" s="114">
        <f t="shared" si="7"/>
        <v>1.0943347069311999</v>
      </c>
      <c r="AA29" s="72">
        <v>200</v>
      </c>
      <c r="AB29" s="115"/>
      <c r="AC29" s="138"/>
      <c r="AD29" s="135" t="s">
        <v>184</v>
      </c>
      <c r="AE29" s="4">
        <v>16205.62</v>
      </c>
      <c r="AF29" s="4">
        <v>3704.18</v>
      </c>
      <c r="AG29" s="141">
        <f t="shared" si="8"/>
        <v>0.228573791067543</v>
      </c>
      <c r="AH29" s="141">
        <f t="shared" si="9"/>
        <v>1.0727391200813401</v>
      </c>
      <c r="AI29" s="137">
        <f t="shared" si="10"/>
        <v>1.2336499880935401</v>
      </c>
      <c r="AJ29" s="133">
        <v>200</v>
      </c>
      <c r="AK29" s="123">
        <v>200</v>
      </c>
      <c r="AL29" s="142" t="s">
        <v>227</v>
      </c>
      <c r="AM29" t="s">
        <v>184</v>
      </c>
      <c r="AN29" s="4">
        <v>16886.95</v>
      </c>
      <c r="AO29" s="4">
        <v>3862.08</v>
      </c>
      <c r="AP29" s="141">
        <f t="shared" si="11"/>
        <v>0.228702045070306</v>
      </c>
      <c r="AQ29" s="141">
        <f t="shared" si="12"/>
        <v>1.1178401001539999</v>
      </c>
      <c r="AR29" s="144">
        <f t="shared" si="13"/>
        <v>1.2855161151771</v>
      </c>
      <c r="AS29" s="72">
        <v>200</v>
      </c>
      <c r="AT29" s="123"/>
      <c r="AU29" s="142"/>
      <c r="AV29" t="s">
        <v>184</v>
      </c>
      <c r="AW29" s="4">
        <f t="shared" si="14"/>
        <v>800</v>
      </c>
      <c r="AX29" s="4">
        <f t="shared" si="15"/>
        <v>800</v>
      </c>
      <c r="AY29" s="148">
        <f t="shared" si="16"/>
        <v>400</v>
      </c>
      <c r="AZ29" s="148">
        <f t="shared" si="17"/>
        <v>0</v>
      </c>
    </row>
    <row r="30" spans="1:52">
      <c r="A30" s="74">
        <v>28</v>
      </c>
      <c r="B30" s="74">
        <v>102934</v>
      </c>
      <c r="C30" s="109" t="s">
        <v>229</v>
      </c>
      <c r="D30" s="109" t="s">
        <v>36</v>
      </c>
      <c r="E30" s="74">
        <v>10</v>
      </c>
      <c r="F30" s="75">
        <v>200</v>
      </c>
      <c r="G30" s="110">
        <v>13037.64417</v>
      </c>
      <c r="H30" s="110">
        <f t="shared" si="0"/>
        <v>3128.7200616</v>
      </c>
      <c r="I30" s="53">
        <v>0.23997587453715599</v>
      </c>
      <c r="J30" s="110">
        <v>14993.290795499999</v>
      </c>
      <c r="K30" s="110">
        <f t="shared" si="1"/>
        <v>3315.3258652739901</v>
      </c>
      <c r="L30" s="53">
        <v>0.221120627252093</v>
      </c>
      <c r="M30" s="116">
        <v>17552.48</v>
      </c>
      <c r="N30" s="116">
        <v>3742.25</v>
      </c>
      <c r="O30" s="53">
        <f t="shared" si="2"/>
        <v>0.21320349033298999</v>
      </c>
      <c r="P30" s="53">
        <f t="shared" si="3"/>
        <v>1.17068895944232</v>
      </c>
      <c r="Q30" s="127">
        <f t="shared" si="4"/>
        <v>1.34629230335867</v>
      </c>
      <c r="R30" s="128">
        <v>200</v>
      </c>
      <c r="S30" s="129"/>
      <c r="T30" s="130"/>
      <c r="U30" s="118" t="s">
        <v>184</v>
      </c>
      <c r="V30" s="116">
        <v>13323.83</v>
      </c>
      <c r="W30" s="116">
        <v>3078.94</v>
      </c>
      <c r="X30" s="53">
        <f t="shared" si="5"/>
        <v>0.23108520598056301</v>
      </c>
      <c r="Y30" s="53">
        <f t="shared" si="6"/>
        <v>0.88865281022888798</v>
      </c>
      <c r="Z30" s="53">
        <f t="shared" si="7"/>
        <v>1.0219507317632199</v>
      </c>
      <c r="AA30" s="75">
        <v>200</v>
      </c>
      <c r="AB30" s="116"/>
      <c r="AC30" s="139"/>
      <c r="AD30" s="135" t="s">
        <v>184</v>
      </c>
      <c r="AE30" s="4">
        <v>13179.39</v>
      </c>
      <c r="AF30" s="4">
        <v>2748.23</v>
      </c>
      <c r="AG30" s="141">
        <f t="shared" si="8"/>
        <v>0.20852482550406401</v>
      </c>
      <c r="AH30" s="141">
        <f t="shared" si="9"/>
        <v>0.87901916795714996</v>
      </c>
      <c r="AI30" s="140">
        <f t="shared" si="10"/>
        <v>1.0108720431507201</v>
      </c>
      <c r="AJ30" s="134">
        <v>200</v>
      </c>
      <c r="AK30" s="129">
        <v>400</v>
      </c>
      <c r="AL30" s="143" t="s">
        <v>230</v>
      </c>
      <c r="AM30" t="s">
        <v>184</v>
      </c>
      <c r="AN30" s="4">
        <v>10109.549999999999</v>
      </c>
      <c r="AO30" s="4">
        <v>1919.04</v>
      </c>
      <c r="AP30" s="141">
        <f t="shared" si="11"/>
        <v>0.189824472899387</v>
      </c>
      <c r="AQ30" s="141">
        <f t="shared" si="12"/>
        <v>0.67427158839834</v>
      </c>
      <c r="AR30" s="145">
        <f t="shared" si="13"/>
        <v>0.77541232665809101</v>
      </c>
      <c r="AS30" s="75">
        <v>0</v>
      </c>
      <c r="AT30" s="129"/>
      <c r="AU30" s="143"/>
      <c r="AW30" s="4">
        <f t="shared" si="14"/>
        <v>800</v>
      </c>
      <c r="AX30" s="4">
        <f t="shared" si="15"/>
        <v>600</v>
      </c>
      <c r="AY30" s="148">
        <f t="shared" si="16"/>
        <v>400</v>
      </c>
      <c r="AZ30" s="148">
        <f t="shared" si="17"/>
        <v>-200</v>
      </c>
    </row>
    <row r="31" spans="1:52">
      <c r="A31" s="74">
        <v>29</v>
      </c>
      <c r="B31" s="74">
        <v>387</v>
      </c>
      <c r="C31" s="109" t="s">
        <v>231</v>
      </c>
      <c r="D31" s="109" t="s">
        <v>52</v>
      </c>
      <c r="E31" s="74">
        <v>10</v>
      </c>
      <c r="F31" s="75">
        <v>200</v>
      </c>
      <c r="G31" s="110">
        <v>14997.411630000001</v>
      </c>
      <c r="H31" s="110">
        <f t="shared" si="0"/>
        <v>3418.4044439999898</v>
      </c>
      <c r="I31" s="53">
        <v>0.22793296125592799</v>
      </c>
      <c r="J31" s="110">
        <v>17247.023374500001</v>
      </c>
      <c r="K31" s="110">
        <f t="shared" si="1"/>
        <v>3622.28785191</v>
      </c>
      <c r="L31" s="53">
        <v>0.210023942871534</v>
      </c>
      <c r="M31" s="116">
        <v>15208.57</v>
      </c>
      <c r="N31" s="116">
        <v>3333.17</v>
      </c>
      <c r="O31" s="53">
        <f t="shared" si="2"/>
        <v>0.21916393191470299</v>
      </c>
      <c r="P31" s="53">
        <f t="shared" si="3"/>
        <v>0.88180839497707797</v>
      </c>
      <c r="Q31" s="127">
        <f t="shared" si="4"/>
        <v>1.0140796542236401</v>
      </c>
      <c r="R31" s="128">
        <v>200</v>
      </c>
      <c r="S31" s="129"/>
      <c r="T31" s="130"/>
      <c r="U31" s="118" t="s">
        <v>184</v>
      </c>
      <c r="V31" s="116">
        <v>16001.15</v>
      </c>
      <c r="W31" s="116">
        <v>3408.97</v>
      </c>
      <c r="X31" s="53">
        <f t="shared" si="5"/>
        <v>0.21304531236817401</v>
      </c>
      <c r="Y31" s="53">
        <f t="shared" si="6"/>
        <v>0.92776299147700803</v>
      </c>
      <c r="Z31" s="140">
        <f t="shared" si="7"/>
        <v>1.06692744019856</v>
      </c>
      <c r="AA31" s="134">
        <v>200</v>
      </c>
      <c r="AB31" s="129">
        <v>200</v>
      </c>
      <c r="AC31" s="139" t="s">
        <v>232</v>
      </c>
      <c r="AD31" s="135" t="s">
        <v>184</v>
      </c>
      <c r="AE31" s="4">
        <v>11310.92</v>
      </c>
      <c r="AF31" s="4">
        <v>2463.06</v>
      </c>
      <c r="AG31" s="141">
        <f t="shared" si="8"/>
        <v>0.21775947491450701</v>
      </c>
      <c r="AH31" s="141">
        <f t="shared" si="9"/>
        <v>0.65581867400512595</v>
      </c>
      <c r="AI31" s="53">
        <f t="shared" si="10"/>
        <v>0.75419147510589502</v>
      </c>
      <c r="AJ31" s="75">
        <v>0</v>
      </c>
      <c r="AK31" s="116"/>
      <c r="AL31" s="143"/>
      <c r="AN31" s="4">
        <v>13065.37</v>
      </c>
      <c r="AO31" s="4">
        <v>2534.4699999999998</v>
      </c>
      <c r="AP31" s="141">
        <f t="shared" si="11"/>
        <v>0.19398379073841801</v>
      </c>
      <c r="AQ31" s="141">
        <f t="shared" si="12"/>
        <v>0.75754347380994203</v>
      </c>
      <c r="AR31" s="145">
        <f t="shared" si="13"/>
        <v>0.87117499488143302</v>
      </c>
      <c r="AS31" s="75">
        <v>0</v>
      </c>
      <c r="AT31" s="116"/>
      <c r="AU31" s="143"/>
      <c r="AW31" s="4">
        <f t="shared" si="14"/>
        <v>800</v>
      </c>
      <c r="AX31" s="4">
        <f t="shared" si="15"/>
        <v>400</v>
      </c>
      <c r="AY31" s="148">
        <f t="shared" si="16"/>
        <v>200</v>
      </c>
      <c r="AZ31" s="148">
        <f t="shared" si="17"/>
        <v>-400</v>
      </c>
    </row>
    <row r="32" spans="1:52">
      <c r="A32" s="74">
        <v>30</v>
      </c>
      <c r="B32" s="74">
        <v>746</v>
      </c>
      <c r="C32" s="109" t="s">
        <v>233</v>
      </c>
      <c r="D32" s="109" t="s">
        <v>85</v>
      </c>
      <c r="E32" s="74">
        <v>10</v>
      </c>
      <c r="F32" s="75">
        <v>200</v>
      </c>
      <c r="G32" s="110">
        <v>12875.04963</v>
      </c>
      <c r="H32" s="110">
        <f t="shared" si="0"/>
        <v>3611.6985995999898</v>
      </c>
      <c r="I32" s="53">
        <v>0.28051919824715998</v>
      </c>
      <c r="J32" s="110">
        <v>14806.3070745</v>
      </c>
      <c r="K32" s="110">
        <f t="shared" si="1"/>
        <v>3827.110623219</v>
      </c>
      <c r="L32" s="53">
        <v>0.258478404099169</v>
      </c>
      <c r="M32" s="116">
        <v>18695.29</v>
      </c>
      <c r="N32" s="116">
        <v>4287.9799999999996</v>
      </c>
      <c r="O32" s="53">
        <f t="shared" si="2"/>
        <v>0.22936151298000701</v>
      </c>
      <c r="P32" s="53">
        <f t="shared" si="3"/>
        <v>1.2626571842615499</v>
      </c>
      <c r="Q32" s="131">
        <f t="shared" si="4"/>
        <v>1.4520557619007799</v>
      </c>
      <c r="R32" s="132">
        <v>200</v>
      </c>
      <c r="S32" s="129">
        <v>200</v>
      </c>
      <c r="T32" s="130" t="s">
        <v>185</v>
      </c>
      <c r="U32" s="118" t="s">
        <v>184</v>
      </c>
      <c r="V32" s="116">
        <v>11301.15</v>
      </c>
      <c r="W32" s="116">
        <v>2130.39</v>
      </c>
      <c r="X32" s="53">
        <f t="shared" si="5"/>
        <v>0.188510903757582</v>
      </c>
      <c r="Y32" s="53">
        <f t="shared" si="6"/>
        <v>0.76326594762196198</v>
      </c>
      <c r="Z32" s="53">
        <f t="shared" si="7"/>
        <v>0.87775583976525595</v>
      </c>
      <c r="AA32" s="75">
        <v>0</v>
      </c>
      <c r="AB32" s="116"/>
      <c r="AC32" s="139"/>
      <c r="AD32" s="135"/>
      <c r="AE32" s="4">
        <v>9061.51</v>
      </c>
      <c r="AF32" s="4">
        <v>2246.21</v>
      </c>
      <c r="AG32" s="141">
        <f t="shared" si="8"/>
        <v>0.247884734442714</v>
      </c>
      <c r="AH32" s="141">
        <f t="shared" si="9"/>
        <v>0.61200338169441904</v>
      </c>
      <c r="AI32" s="53">
        <f t="shared" si="10"/>
        <v>0.70380388894858203</v>
      </c>
      <c r="AJ32" s="75">
        <v>0</v>
      </c>
      <c r="AK32" s="116"/>
      <c r="AL32" s="143"/>
      <c r="AN32" s="4">
        <v>13596.87</v>
      </c>
      <c r="AO32" s="4">
        <v>3689.11</v>
      </c>
      <c r="AP32" s="141">
        <f t="shared" si="11"/>
        <v>0.2713205318577</v>
      </c>
      <c r="AQ32" s="141">
        <f t="shared" si="12"/>
        <v>0.918316088649617</v>
      </c>
      <c r="AR32" s="140">
        <f t="shared" si="13"/>
        <v>1.0560635019470599</v>
      </c>
      <c r="AS32" s="134">
        <v>200</v>
      </c>
      <c r="AT32" s="129">
        <v>400</v>
      </c>
      <c r="AU32" s="143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48">
        <f t="shared" si="16"/>
        <v>600</v>
      </c>
      <c r="AZ32" s="148">
        <f t="shared" si="17"/>
        <v>-400</v>
      </c>
    </row>
    <row r="33" spans="1:52">
      <c r="A33" s="71">
        <v>31</v>
      </c>
      <c r="B33" s="71">
        <v>724</v>
      </c>
      <c r="C33" s="107" t="s">
        <v>235</v>
      </c>
      <c r="D33" s="107" t="s">
        <v>52</v>
      </c>
      <c r="E33" s="71">
        <v>11</v>
      </c>
      <c r="F33" s="72">
        <v>200</v>
      </c>
      <c r="G33" s="108">
        <v>14770.316790000001</v>
      </c>
      <c r="H33" s="108">
        <f t="shared" si="0"/>
        <v>4084.5738779999901</v>
      </c>
      <c r="I33" s="114">
        <v>0.27653935498291998</v>
      </c>
      <c r="J33" s="108">
        <v>16985.8643085</v>
      </c>
      <c r="K33" s="108">
        <f t="shared" si="1"/>
        <v>4328.1895342950002</v>
      </c>
      <c r="L33" s="114">
        <v>0.254811262805691</v>
      </c>
      <c r="M33" s="115">
        <v>17333.78</v>
      </c>
      <c r="N33" s="115">
        <v>3229.17</v>
      </c>
      <c r="O33" s="114">
        <f t="shared" si="2"/>
        <v>0.18629346859138601</v>
      </c>
      <c r="P33" s="114">
        <f t="shared" si="3"/>
        <v>1.0204826604746799</v>
      </c>
      <c r="Q33" s="125">
        <f t="shared" si="4"/>
        <v>1.1735550595458799</v>
      </c>
      <c r="R33" s="126">
        <v>200</v>
      </c>
      <c r="S33" s="123">
        <v>200</v>
      </c>
      <c r="T33" s="124" t="s">
        <v>185</v>
      </c>
      <c r="U33" s="118" t="s">
        <v>184</v>
      </c>
      <c r="V33" s="115">
        <v>9814.65</v>
      </c>
      <c r="W33" s="115">
        <v>2592.62</v>
      </c>
      <c r="X33" s="114">
        <f t="shared" si="5"/>
        <v>0.26415817171269501</v>
      </c>
      <c r="Y33" s="114">
        <f t="shared" si="6"/>
        <v>0.57781281080225</v>
      </c>
      <c r="Z33" s="114">
        <f t="shared" si="7"/>
        <v>0.66448473242258699</v>
      </c>
      <c r="AA33" s="115">
        <v>0</v>
      </c>
      <c r="AB33" s="115"/>
      <c r="AC33" s="138"/>
      <c r="AD33" s="135"/>
      <c r="AE33" s="4">
        <v>10101.86</v>
      </c>
      <c r="AF33" s="4">
        <v>3366.43</v>
      </c>
      <c r="AG33" s="141">
        <f t="shared" si="8"/>
        <v>0.333248530468646</v>
      </c>
      <c r="AH33" s="141">
        <f t="shared" si="9"/>
        <v>0.59472157651376401</v>
      </c>
      <c r="AI33" s="114">
        <f t="shared" si="10"/>
        <v>0.683929812990829</v>
      </c>
      <c r="AJ33" s="72">
        <v>0</v>
      </c>
      <c r="AK33" s="115"/>
      <c r="AL33" s="142"/>
      <c r="AN33" s="4">
        <v>12006.16</v>
      </c>
      <c r="AO33" s="4">
        <v>2914.18</v>
      </c>
      <c r="AP33" s="141">
        <f t="shared" si="11"/>
        <v>0.24272373514928999</v>
      </c>
      <c r="AQ33" s="141">
        <f t="shared" si="12"/>
        <v>0.70683244502264897</v>
      </c>
      <c r="AR33" s="144">
        <f t="shared" si="13"/>
        <v>0.81285731177604603</v>
      </c>
      <c r="AS33" s="72">
        <v>0</v>
      </c>
      <c r="AT33" s="115"/>
      <c r="AU33" s="142"/>
      <c r="AW33" s="4">
        <f t="shared" si="14"/>
        <v>800</v>
      </c>
      <c r="AX33" s="4">
        <f t="shared" si="15"/>
        <v>200</v>
      </c>
      <c r="AY33" s="148">
        <f t="shared" si="16"/>
        <v>200</v>
      </c>
      <c r="AZ33" s="148">
        <f t="shared" si="17"/>
        <v>-600</v>
      </c>
    </row>
    <row r="34" spans="1:52">
      <c r="A34" s="71">
        <v>32</v>
      </c>
      <c r="B34" s="71">
        <v>379</v>
      </c>
      <c r="C34" s="107" t="s">
        <v>236</v>
      </c>
      <c r="D34" s="107" t="s">
        <v>36</v>
      </c>
      <c r="E34" s="71">
        <v>11</v>
      </c>
      <c r="F34" s="72">
        <v>200</v>
      </c>
      <c r="G34" s="108">
        <v>14370.35742</v>
      </c>
      <c r="H34" s="108">
        <f t="shared" si="0"/>
        <v>3508.9044479999902</v>
      </c>
      <c r="I34" s="114">
        <v>0.24417656050200001</v>
      </c>
      <c r="J34" s="108">
        <v>16525.911033</v>
      </c>
      <c r="K34" s="108">
        <f t="shared" si="1"/>
        <v>3718.1855347199898</v>
      </c>
      <c r="L34" s="114">
        <v>0.22499125931969999</v>
      </c>
      <c r="M34" s="115">
        <v>15953.86</v>
      </c>
      <c r="N34" s="115">
        <v>2592.69</v>
      </c>
      <c r="O34" s="114">
        <f t="shared" si="2"/>
        <v>0.162511768311869</v>
      </c>
      <c r="P34" s="114">
        <f t="shared" si="3"/>
        <v>0.96538459926005304</v>
      </c>
      <c r="Q34" s="121">
        <f t="shared" si="4"/>
        <v>1.1101922891490601</v>
      </c>
      <c r="R34" s="122">
        <v>200</v>
      </c>
      <c r="S34" s="123"/>
      <c r="T34" s="124"/>
      <c r="U34" s="118" t="s">
        <v>184</v>
      </c>
      <c r="V34" s="115">
        <v>14715.79</v>
      </c>
      <c r="W34" s="115">
        <v>2469.73</v>
      </c>
      <c r="X34" s="114">
        <f t="shared" si="5"/>
        <v>0.16782857053545899</v>
      </c>
      <c r="Y34" s="114">
        <f t="shared" si="6"/>
        <v>0.89046770072854498</v>
      </c>
      <c r="Z34" s="137">
        <f t="shared" si="7"/>
        <v>1.02403785583783</v>
      </c>
      <c r="AA34" s="123">
        <v>200</v>
      </c>
      <c r="AB34" s="123">
        <v>400</v>
      </c>
      <c r="AC34" s="138" t="s">
        <v>237</v>
      </c>
      <c r="AD34" s="135" t="s">
        <v>184</v>
      </c>
      <c r="AE34" s="4">
        <v>14659.67</v>
      </c>
      <c r="AF34" s="4">
        <v>2859.1</v>
      </c>
      <c r="AG34" s="141">
        <f t="shared" si="8"/>
        <v>0.19503167533784899</v>
      </c>
      <c r="AH34" s="141">
        <f t="shared" si="9"/>
        <v>0.88707182137956797</v>
      </c>
      <c r="AI34" s="137">
        <f t="shared" si="10"/>
        <v>1.0201325945865001</v>
      </c>
      <c r="AJ34" s="133">
        <v>200</v>
      </c>
      <c r="AK34" s="123">
        <v>200</v>
      </c>
      <c r="AL34" s="142" t="s">
        <v>238</v>
      </c>
      <c r="AM34" t="s">
        <v>184</v>
      </c>
      <c r="AN34" s="4">
        <v>16743.3</v>
      </c>
      <c r="AO34" s="4">
        <v>4348.09</v>
      </c>
      <c r="AP34" s="141">
        <f t="shared" si="11"/>
        <v>0.25969133922225601</v>
      </c>
      <c r="AQ34" s="141">
        <f t="shared" si="12"/>
        <v>1.0131544316416701</v>
      </c>
      <c r="AR34" s="144">
        <f t="shared" si="13"/>
        <v>1.16512759638793</v>
      </c>
      <c r="AS34" s="72">
        <v>200</v>
      </c>
      <c r="AT34" s="123"/>
      <c r="AU34" s="142"/>
      <c r="AV34" t="s">
        <v>184</v>
      </c>
      <c r="AW34" s="4">
        <f t="shared" si="14"/>
        <v>800</v>
      </c>
      <c r="AX34" s="4">
        <f t="shared" si="15"/>
        <v>800</v>
      </c>
      <c r="AY34" s="148">
        <f t="shared" si="16"/>
        <v>600</v>
      </c>
      <c r="AZ34" s="148">
        <f t="shared" si="17"/>
        <v>0</v>
      </c>
    </row>
    <row r="35" spans="1:52">
      <c r="A35" s="71">
        <v>33</v>
      </c>
      <c r="B35" s="71">
        <v>514</v>
      </c>
      <c r="C35" s="107" t="s">
        <v>239</v>
      </c>
      <c r="D35" s="107" t="s">
        <v>41</v>
      </c>
      <c r="E35" s="71">
        <v>11</v>
      </c>
      <c r="F35" s="72">
        <v>200</v>
      </c>
      <c r="G35" s="108">
        <v>18500</v>
      </c>
      <c r="H35" s="108">
        <f t="shared" si="0"/>
        <v>5382.8757607102598</v>
      </c>
      <c r="I35" s="114">
        <v>0.29096625733568998</v>
      </c>
      <c r="J35" s="108">
        <v>21275</v>
      </c>
      <c r="K35" s="108">
        <f t="shared" si="1"/>
        <v>5703.9258507240602</v>
      </c>
      <c r="L35" s="114">
        <v>0.26810462283074299</v>
      </c>
      <c r="M35" s="115">
        <v>18507.16</v>
      </c>
      <c r="N35" s="115">
        <v>2619.13</v>
      </c>
      <c r="O35" s="114">
        <f t="shared" si="2"/>
        <v>0.14151982259838899</v>
      </c>
      <c r="P35" s="114">
        <f t="shared" si="3"/>
        <v>0.86990176263219698</v>
      </c>
      <c r="Q35" s="121">
        <f t="shared" si="4"/>
        <v>1.0003870270270301</v>
      </c>
      <c r="R35" s="122">
        <v>200</v>
      </c>
      <c r="S35" s="123"/>
      <c r="T35" s="124"/>
      <c r="U35" s="118" t="s">
        <v>184</v>
      </c>
      <c r="V35" s="115">
        <v>8675.75</v>
      </c>
      <c r="W35" s="115">
        <v>2002.3</v>
      </c>
      <c r="X35" s="114">
        <f t="shared" si="5"/>
        <v>0.23079272685358601</v>
      </c>
      <c r="Y35" s="114">
        <f t="shared" si="6"/>
        <v>0.40779083431257301</v>
      </c>
      <c r="Z35" s="114">
        <f t="shared" si="7"/>
        <v>0.46895945945945899</v>
      </c>
      <c r="AA35" s="115">
        <v>0</v>
      </c>
      <c r="AB35" s="115"/>
      <c r="AC35" s="138"/>
      <c r="AD35" s="135"/>
      <c r="AE35" s="4">
        <v>18740.7</v>
      </c>
      <c r="AF35" s="4">
        <v>4075.39</v>
      </c>
      <c r="AG35" s="141">
        <f t="shared" si="8"/>
        <v>0.21746199448259701</v>
      </c>
      <c r="AH35" s="141">
        <f t="shared" si="9"/>
        <v>0.88087896592244397</v>
      </c>
      <c r="AI35" s="114">
        <f t="shared" si="10"/>
        <v>1.01301081081081</v>
      </c>
      <c r="AJ35" s="72">
        <v>200</v>
      </c>
      <c r="AK35" s="115"/>
      <c r="AL35" s="142"/>
      <c r="AM35" t="s">
        <v>184</v>
      </c>
      <c r="AN35" s="4">
        <v>22247.95</v>
      </c>
      <c r="AO35" s="4">
        <v>4370.1000000000004</v>
      </c>
      <c r="AP35" s="141">
        <f t="shared" si="11"/>
        <v>0.19642708654055799</v>
      </c>
      <c r="AQ35" s="141">
        <f t="shared" si="12"/>
        <v>1.0457320799059899</v>
      </c>
      <c r="AR35" s="137">
        <f t="shared" si="13"/>
        <v>1.2025918918918901</v>
      </c>
      <c r="AS35" s="133">
        <v>200</v>
      </c>
      <c r="AT35" s="123">
        <v>200</v>
      </c>
      <c r="AU35" s="142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48">
        <f t="shared" si="16"/>
        <v>200</v>
      </c>
      <c r="AZ35" s="148">
        <f t="shared" si="17"/>
        <v>-200</v>
      </c>
    </row>
    <row r="36" spans="1:52">
      <c r="A36" s="74">
        <v>34</v>
      </c>
      <c r="B36" s="74">
        <v>54</v>
      </c>
      <c r="C36" s="109" t="s">
        <v>240</v>
      </c>
      <c r="D36" s="109" t="s">
        <v>50</v>
      </c>
      <c r="E36" s="74">
        <v>12</v>
      </c>
      <c r="F36" s="75">
        <v>150</v>
      </c>
      <c r="G36" s="110">
        <v>12474.725759999999</v>
      </c>
      <c r="H36" s="110">
        <f t="shared" si="0"/>
        <v>3488.1842268</v>
      </c>
      <c r="I36" s="53">
        <v>0.279620113011607</v>
      </c>
      <c r="J36" s="110">
        <v>14345.934624</v>
      </c>
      <c r="K36" s="110">
        <f t="shared" si="1"/>
        <v>3696.2295003270001</v>
      </c>
      <c r="L36" s="53">
        <v>0.25764996127498002</v>
      </c>
      <c r="M36" s="116">
        <v>19181.95</v>
      </c>
      <c r="N36" s="116">
        <v>3386.18</v>
      </c>
      <c r="O36" s="53">
        <f t="shared" si="2"/>
        <v>0.176529497783072</v>
      </c>
      <c r="P36" s="53">
        <f t="shared" si="3"/>
        <v>1.3371000567582101</v>
      </c>
      <c r="Q36" s="131">
        <f t="shared" si="4"/>
        <v>1.5376650652719399</v>
      </c>
      <c r="R36" s="132">
        <v>150</v>
      </c>
      <c r="S36" s="129">
        <v>150</v>
      </c>
      <c r="T36" s="130" t="s">
        <v>185</v>
      </c>
      <c r="U36" s="118" t="s">
        <v>184</v>
      </c>
      <c r="V36" s="116">
        <v>18806.560000000001</v>
      </c>
      <c r="W36" s="116">
        <v>3477.12</v>
      </c>
      <c r="X36" s="53">
        <f t="shared" si="5"/>
        <v>0.184888677142444</v>
      </c>
      <c r="Y36" s="53">
        <f t="shared" si="6"/>
        <v>1.3109330617286901</v>
      </c>
      <c r="Z36" s="140">
        <f t="shared" si="7"/>
        <v>1.5075730209880001</v>
      </c>
      <c r="AA36" s="134">
        <v>150</v>
      </c>
      <c r="AB36" s="129">
        <v>150</v>
      </c>
      <c r="AC36" s="139" t="s">
        <v>185</v>
      </c>
      <c r="AD36" s="135" t="s">
        <v>184</v>
      </c>
      <c r="AE36" s="4">
        <v>12685.36</v>
      </c>
      <c r="AF36" s="4">
        <v>3381.99</v>
      </c>
      <c r="AG36" s="141">
        <f t="shared" si="8"/>
        <v>0.26660575655716501</v>
      </c>
      <c r="AH36" s="141">
        <f t="shared" si="9"/>
        <v>0.88424772121699602</v>
      </c>
      <c r="AI36" s="140">
        <f t="shared" si="10"/>
        <v>1.01688487939955</v>
      </c>
      <c r="AJ36" s="134">
        <v>150</v>
      </c>
      <c r="AK36" s="129">
        <v>300</v>
      </c>
      <c r="AL36" s="143" t="s">
        <v>241</v>
      </c>
      <c r="AM36" t="s">
        <v>184</v>
      </c>
      <c r="AN36" s="4">
        <v>12747.82</v>
      </c>
      <c r="AO36" s="4">
        <v>3111.23</v>
      </c>
      <c r="AP36" s="141">
        <f t="shared" si="11"/>
        <v>0.24405976865064</v>
      </c>
      <c r="AQ36" s="141">
        <f t="shared" si="12"/>
        <v>0.88860156790855305</v>
      </c>
      <c r="AR36" s="140">
        <f t="shared" si="13"/>
        <v>1.0218918030948401</v>
      </c>
      <c r="AS36" s="134">
        <v>150</v>
      </c>
      <c r="AT36" s="129">
        <v>150</v>
      </c>
      <c r="AU36" s="143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48">
        <f t="shared" ref="AY36:AY67" si="20">S36+AB36+AK36+AT36</f>
        <v>750</v>
      </c>
      <c r="AZ36" s="148">
        <f t="shared" ref="AZ36:AZ67" si="21">AX36-AW36</f>
        <v>0</v>
      </c>
    </row>
    <row r="37" spans="1:52">
      <c r="A37" s="74">
        <v>35</v>
      </c>
      <c r="B37" s="74">
        <v>515</v>
      </c>
      <c r="C37" s="109" t="s">
        <v>243</v>
      </c>
      <c r="D37" s="109" t="s">
        <v>33</v>
      </c>
      <c r="E37" s="74">
        <v>12</v>
      </c>
      <c r="F37" s="75">
        <v>150</v>
      </c>
      <c r="G37" s="110">
        <v>11325.262049999999</v>
      </c>
      <c r="H37" s="110">
        <f t="shared" si="0"/>
        <v>3368.1405743999999</v>
      </c>
      <c r="I37" s="53">
        <v>0.297400674662535</v>
      </c>
      <c r="J37" s="110">
        <v>13024.0513575</v>
      </c>
      <c r="K37" s="110">
        <f t="shared" si="1"/>
        <v>3569.0261015159999</v>
      </c>
      <c r="L37" s="53">
        <v>0.274033478796193</v>
      </c>
      <c r="M37" s="116">
        <v>13198.06</v>
      </c>
      <c r="N37" s="116">
        <v>3110.45</v>
      </c>
      <c r="O37" s="53">
        <f t="shared" si="2"/>
        <v>0.235674788567411</v>
      </c>
      <c r="P37" s="53">
        <f t="shared" si="3"/>
        <v>1.0133605617579</v>
      </c>
      <c r="Q37" s="127">
        <f t="shared" si="4"/>
        <v>1.1653646460215901</v>
      </c>
      <c r="R37" s="128">
        <v>150</v>
      </c>
      <c r="S37" s="129"/>
      <c r="T37" s="130"/>
      <c r="U37" s="118" t="s">
        <v>184</v>
      </c>
      <c r="V37" s="116">
        <v>11903.94</v>
      </c>
      <c r="W37" s="116">
        <v>2392.13</v>
      </c>
      <c r="X37" s="53">
        <f t="shared" si="5"/>
        <v>0.20095279378088299</v>
      </c>
      <c r="Y37" s="53">
        <f t="shared" si="6"/>
        <v>0.91399670296485902</v>
      </c>
      <c r="Z37" s="53">
        <f t="shared" si="7"/>
        <v>1.0510962084095901</v>
      </c>
      <c r="AA37" s="75">
        <v>150</v>
      </c>
      <c r="AB37" s="116"/>
      <c r="AC37" s="139"/>
      <c r="AD37" s="135" t="s">
        <v>184</v>
      </c>
      <c r="AE37" s="4">
        <v>9334.5300000000007</v>
      </c>
      <c r="AF37" s="4">
        <v>1387.43</v>
      </c>
      <c r="AG37" s="141">
        <f t="shared" si="8"/>
        <v>0.14863415726340801</v>
      </c>
      <c r="AH37" s="141">
        <f t="shared" si="9"/>
        <v>0.71671477206089496</v>
      </c>
      <c r="AI37" s="53">
        <f t="shared" si="10"/>
        <v>0.82422198787002898</v>
      </c>
      <c r="AJ37" s="75">
        <v>0</v>
      </c>
      <c r="AK37" s="116"/>
      <c r="AL37" s="143"/>
      <c r="AN37" s="4">
        <v>11357.15</v>
      </c>
      <c r="AO37" s="4">
        <v>2840.5</v>
      </c>
      <c r="AP37" s="141">
        <f t="shared" si="11"/>
        <v>0.25010676093914402</v>
      </c>
      <c r="AQ37" s="141">
        <f t="shared" si="12"/>
        <v>0.872013606845914</v>
      </c>
      <c r="AR37" s="145">
        <f t="shared" si="13"/>
        <v>1.0028156478728001</v>
      </c>
      <c r="AS37" s="75">
        <v>150</v>
      </c>
      <c r="AT37" s="116"/>
      <c r="AU37" s="143"/>
      <c r="AV37" t="s">
        <v>184</v>
      </c>
      <c r="AW37" s="4">
        <f t="shared" si="18"/>
        <v>600</v>
      </c>
      <c r="AX37" s="4">
        <f t="shared" si="19"/>
        <v>450</v>
      </c>
      <c r="AY37" s="148">
        <f t="shared" si="20"/>
        <v>0</v>
      </c>
      <c r="AZ37" s="148">
        <f t="shared" si="21"/>
        <v>-150</v>
      </c>
    </row>
    <row r="38" spans="1:52">
      <c r="A38" s="74">
        <v>36</v>
      </c>
      <c r="B38" s="74">
        <v>101453</v>
      </c>
      <c r="C38" s="109" t="s">
        <v>244</v>
      </c>
      <c r="D38" s="109" t="s">
        <v>50</v>
      </c>
      <c r="E38" s="74">
        <v>12</v>
      </c>
      <c r="F38" s="75">
        <v>150</v>
      </c>
      <c r="G38" s="110">
        <v>11231.905905</v>
      </c>
      <c r="H38" s="110">
        <f t="shared" si="0"/>
        <v>3181.3022241000099</v>
      </c>
      <c r="I38" s="53">
        <v>0.283237969673857</v>
      </c>
      <c r="J38" s="110">
        <v>12916.691790749999</v>
      </c>
      <c r="K38" s="110">
        <f t="shared" si="1"/>
        <v>3371.0441781802501</v>
      </c>
      <c r="L38" s="53">
        <v>0.26098355777091098</v>
      </c>
      <c r="M38" s="116">
        <v>11852.03</v>
      </c>
      <c r="N38" s="116">
        <v>2198.14</v>
      </c>
      <c r="O38" s="53">
        <f t="shared" si="2"/>
        <v>0.185465274725089</v>
      </c>
      <c r="P38" s="53">
        <f t="shared" si="3"/>
        <v>0.91757473136330203</v>
      </c>
      <c r="Q38" s="127">
        <f t="shared" si="4"/>
        <v>1.0552109410677999</v>
      </c>
      <c r="R38" s="128">
        <v>150</v>
      </c>
      <c r="S38" s="129"/>
      <c r="T38" s="130"/>
      <c r="U38" s="118" t="s">
        <v>184</v>
      </c>
      <c r="V38" s="116">
        <v>12502.61</v>
      </c>
      <c r="W38" s="116">
        <v>2708.32</v>
      </c>
      <c r="X38" s="53">
        <f t="shared" si="5"/>
        <v>0.216620369666814</v>
      </c>
      <c r="Y38" s="53">
        <f t="shared" si="6"/>
        <v>0.967942117265155</v>
      </c>
      <c r="Z38" s="53">
        <f t="shared" si="7"/>
        <v>1.11313343485493</v>
      </c>
      <c r="AA38" s="75">
        <v>150</v>
      </c>
      <c r="AB38" s="116"/>
      <c r="AC38" s="139"/>
      <c r="AD38" s="135" t="s">
        <v>184</v>
      </c>
      <c r="AE38" s="4">
        <v>7631.61</v>
      </c>
      <c r="AF38" s="4">
        <v>1812.01</v>
      </c>
      <c r="AG38" s="141">
        <f t="shared" si="8"/>
        <v>0.237434826989325</v>
      </c>
      <c r="AH38" s="141">
        <f t="shared" si="9"/>
        <v>0.590833173356757</v>
      </c>
      <c r="AI38" s="53">
        <f t="shared" si="10"/>
        <v>0.67945814936027105</v>
      </c>
      <c r="AJ38" s="75">
        <v>0</v>
      </c>
      <c r="AK38" s="116"/>
      <c r="AL38" s="143"/>
      <c r="AN38" s="4">
        <v>8918.19</v>
      </c>
      <c r="AO38" s="4">
        <v>2130.14</v>
      </c>
      <c r="AP38" s="141">
        <f t="shared" si="11"/>
        <v>0.238853399624812</v>
      </c>
      <c r="AQ38" s="141">
        <f t="shared" si="12"/>
        <v>0.69043917316247805</v>
      </c>
      <c r="AR38" s="145">
        <f t="shared" si="13"/>
        <v>0.79400504913684999</v>
      </c>
      <c r="AS38" s="75">
        <v>0</v>
      </c>
      <c r="AT38" s="116"/>
      <c r="AU38" s="143"/>
      <c r="AW38" s="4">
        <f t="shared" si="18"/>
        <v>600</v>
      </c>
      <c r="AX38" s="4">
        <f t="shared" si="19"/>
        <v>300</v>
      </c>
      <c r="AY38" s="148">
        <f t="shared" si="20"/>
        <v>0</v>
      </c>
      <c r="AZ38" s="148">
        <f t="shared" si="21"/>
        <v>-300</v>
      </c>
    </row>
    <row r="39" spans="1:52">
      <c r="A39" s="71">
        <v>37</v>
      </c>
      <c r="B39" s="71">
        <v>598</v>
      </c>
      <c r="C39" s="107" t="s">
        <v>245</v>
      </c>
      <c r="D39" s="107" t="s">
        <v>52</v>
      </c>
      <c r="E39" s="71">
        <v>13</v>
      </c>
      <c r="F39" s="72">
        <v>150</v>
      </c>
      <c r="G39" s="108">
        <v>11260.076489999999</v>
      </c>
      <c r="H39" s="108">
        <f t="shared" si="0"/>
        <v>3220.115472</v>
      </c>
      <c r="I39" s="114">
        <v>0.28597634082324103</v>
      </c>
      <c r="J39" s="108">
        <v>12949.0879635</v>
      </c>
      <c r="K39" s="108">
        <f t="shared" si="1"/>
        <v>3412.1723590800002</v>
      </c>
      <c r="L39" s="114">
        <v>0.26350677118712901</v>
      </c>
      <c r="M39" s="115">
        <v>11441.99</v>
      </c>
      <c r="N39" s="115">
        <v>2655.48</v>
      </c>
      <c r="O39" s="114">
        <f t="shared" si="2"/>
        <v>0.232082006713867</v>
      </c>
      <c r="P39" s="114">
        <f t="shared" si="3"/>
        <v>0.88361358207248997</v>
      </c>
      <c r="Q39" s="121">
        <f t="shared" si="4"/>
        <v>1.0161556193833601</v>
      </c>
      <c r="R39" s="122">
        <v>150</v>
      </c>
      <c r="S39" s="123"/>
      <c r="T39" s="124"/>
      <c r="U39" s="118" t="s">
        <v>184</v>
      </c>
      <c r="V39" s="115">
        <v>6724.25</v>
      </c>
      <c r="W39" s="115">
        <v>1414.94</v>
      </c>
      <c r="X39" s="114">
        <f t="shared" si="5"/>
        <v>0.210423467301186</v>
      </c>
      <c r="Y39" s="114">
        <f t="shared" si="6"/>
        <v>0.519283676113241</v>
      </c>
      <c r="Z39" s="114">
        <f t="shared" si="7"/>
        <v>0.59717622753022703</v>
      </c>
      <c r="AA39" s="72">
        <v>0</v>
      </c>
      <c r="AB39" s="115"/>
      <c r="AC39" s="138"/>
      <c r="AD39" s="135"/>
      <c r="AE39" s="4">
        <v>11473.04</v>
      </c>
      <c r="AF39" s="4">
        <v>2454.3000000000002</v>
      </c>
      <c r="AG39" s="141">
        <f t="shared" si="8"/>
        <v>0.21391889159281199</v>
      </c>
      <c r="AH39" s="141">
        <f t="shared" si="9"/>
        <v>0.88601143434498397</v>
      </c>
      <c r="AI39" s="114">
        <f t="shared" si="10"/>
        <v>1.0189131494967301</v>
      </c>
      <c r="AJ39" s="72">
        <v>150</v>
      </c>
      <c r="AK39" s="115"/>
      <c r="AL39" s="142"/>
      <c r="AM39" t="s">
        <v>184</v>
      </c>
      <c r="AN39" s="4">
        <v>8045.47</v>
      </c>
      <c r="AO39" s="4">
        <v>2316.1999999999998</v>
      </c>
      <c r="AP39" s="141">
        <f t="shared" si="11"/>
        <v>0.28788871253015702</v>
      </c>
      <c r="AQ39" s="141">
        <f t="shared" si="12"/>
        <v>0.62131557239228097</v>
      </c>
      <c r="AR39" s="144">
        <f t="shared" si="13"/>
        <v>0.71451290825112301</v>
      </c>
      <c r="AS39" s="72">
        <v>0</v>
      </c>
      <c r="AT39" s="115"/>
      <c r="AU39" s="142"/>
      <c r="AW39" s="4">
        <f t="shared" si="18"/>
        <v>600</v>
      </c>
      <c r="AX39" s="4">
        <f t="shared" si="19"/>
        <v>300</v>
      </c>
      <c r="AY39" s="148">
        <f t="shared" si="20"/>
        <v>0</v>
      </c>
      <c r="AZ39" s="148">
        <f t="shared" si="21"/>
        <v>-300</v>
      </c>
    </row>
    <row r="40" spans="1:52">
      <c r="A40" s="71">
        <v>38</v>
      </c>
      <c r="B40" s="71">
        <v>105751</v>
      </c>
      <c r="C40" s="107" t="s">
        <v>246</v>
      </c>
      <c r="D40" s="107" t="s">
        <v>52</v>
      </c>
      <c r="E40" s="71">
        <v>13</v>
      </c>
      <c r="F40" s="72">
        <v>150</v>
      </c>
      <c r="G40" s="108">
        <v>13024.517309999999</v>
      </c>
      <c r="H40" s="108">
        <f t="shared" si="0"/>
        <v>4102.8419376000002</v>
      </c>
      <c r="I40" s="114">
        <v>0.31500913545947001</v>
      </c>
      <c r="J40" s="108">
        <v>14978.194906500001</v>
      </c>
      <c r="K40" s="108">
        <f t="shared" si="1"/>
        <v>4347.5471531640096</v>
      </c>
      <c r="L40" s="114">
        <v>0.29025841767336902</v>
      </c>
      <c r="M40" s="115">
        <v>13324.36</v>
      </c>
      <c r="N40" s="115">
        <v>4017.28</v>
      </c>
      <c r="O40" s="114">
        <f t="shared" si="2"/>
        <v>0.30149890876559898</v>
      </c>
      <c r="P40" s="114">
        <f t="shared" si="3"/>
        <v>0.88958383057344903</v>
      </c>
      <c r="Q40" s="121">
        <f t="shared" si="4"/>
        <v>1.0230214051594699</v>
      </c>
      <c r="R40" s="122">
        <v>150</v>
      </c>
      <c r="S40" s="123"/>
      <c r="T40" s="124"/>
      <c r="U40" s="118" t="s">
        <v>184</v>
      </c>
      <c r="V40" s="115">
        <v>9689.6200000000008</v>
      </c>
      <c r="W40" s="115">
        <v>2730.05</v>
      </c>
      <c r="X40" s="114">
        <f t="shared" si="5"/>
        <v>0.281749955106599</v>
      </c>
      <c r="Y40" s="114">
        <f t="shared" si="6"/>
        <v>0.64691506957190503</v>
      </c>
      <c r="Z40" s="114">
        <f t="shared" si="7"/>
        <v>0.74395233000769101</v>
      </c>
      <c r="AA40" s="72">
        <v>0</v>
      </c>
      <c r="AB40" s="115"/>
      <c r="AC40" s="138"/>
      <c r="AD40" s="135"/>
      <c r="AE40" s="4">
        <v>8428.6299999999992</v>
      </c>
      <c r="AF40" s="4">
        <v>2764</v>
      </c>
      <c r="AG40" s="141">
        <f t="shared" si="8"/>
        <v>0.327929924554762</v>
      </c>
      <c r="AH40" s="141">
        <f t="shared" si="9"/>
        <v>0.56272668720195895</v>
      </c>
      <c r="AI40" s="114">
        <f t="shared" si="10"/>
        <v>0.64713569028225304</v>
      </c>
      <c r="AJ40" s="72">
        <v>0</v>
      </c>
      <c r="AK40" s="115"/>
      <c r="AL40" s="142"/>
      <c r="AN40" s="4">
        <v>8228.66</v>
      </c>
      <c r="AO40" s="4">
        <v>2342.27</v>
      </c>
      <c r="AP40" s="141">
        <f t="shared" si="11"/>
        <v>0.284647804138219</v>
      </c>
      <c r="AQ40" s="141">
        <f t="shared" si="12"/>
        <v>0.54937594625832098</v>
      </c>
      <c r="AR40" s="144">
        <f t="shared" si="13"/>
        <v>0.63178233819706897</v>
      </c>
      <c r="AS40" s="72">
        <v>0</v>
      </c>
      <c r="AT40" s="115"/>
      <c r="AU40" s="142"/>
      <c r="AW40" s="4">
        <f t="shared" si="18"/>
        <v>600</v>
      </c>
      <c r="AX40" s="4">
        <f t="shared" si="19"/>
        <v>150</v>
      </c>
      <c r="AY40" s="148">
        <f t="shared" si="20"/>
        <v>0</v>
      </c>
      <c r="AZ40" s="148">
        <f t="shared" si="21"/>
        <v>-450</v>
      </c>
    </row>
    <row r="41" spans="1:52">
      <c r="A41" s="71">
        <v>39</v>
      </c>
      <c r="B41" s="71">
        <v>716</v>
      </c>
      <c r="C41" s="107" t="s">
        <v>247</v>
      </c>
      <c r="D41" s="107" t="s">
        <v>85</v>
      </c>
      <c r="E41" s="71">
        <v>13</v>
      </c>
      <c r="F41" s="72">
        <v>150</v>
      </c>
      <c r="G41" s="108">
        <v>10692.1296</v>
      </c>
      <c r="H41" s="108">
        <f t="shared" si="0"/>
        <v>3245.9611464</v>
      </c>
      <c r="I41" s="114">
        <v>0.303584156555678</v>
      </c>
      <c r="J41" s="108">
        <v>12295.94904</v>
      </c>
      <c r="K41" s="108">
        <f t="shared" si="1"/>
        <v>3439.5595433459998</v>
      </c>
      <c r="L41" s="114">
        <v>0.279731115683446</v>
      </c>
      <c r="M41" s="115">
        <v>13926.32</v>
      </c>
      <c r="N41" s="115">
        <v>3179.38</v>
      </c>
      <c r="O41" s="114">
        <f t="shared" si="2"/>
        <v>0.22830008214661199</v>
      </c>
      <c r="P41" s="114">
        <f t="shared" si="3"/>
        <v>1.1325941539523501</v>
      </c>
      <c r="Q41" s="125">
        <f t="shared" si="4"/>
        <v>1.3024832770451999</v>
      </c>
      <c r="R41" s="126">
        <v>150</v>
      </c>
      <c r="S41" s="123">
        <v>150</v>
      </c>
      <c r="T41" s="124" t="s">
        <v>185</v>
      </c>
      <c r="U41" s="118" t="s">
        <v>184</v>
      </c>
      <c r="V41" s="115">
        <v>13028.34</v>
      </c>
      <c r="W41" s="115">
        <v>2474.6799999999998</v>
      </c>
      <c r="X41" s="114">
        <f t="shared" si="5"/>
        <v>0.18994591789897999</v>
      </c>
      <c r="Y41" s="114">
        <f t="shared" si="6"/>
        <v>1.05956359754074</v>
      </c>
      <c r="Z41" s="137">
        <f t="shared" si="7"/>
        <v>1.21849813717185</v>
      </c>
      <c r="AA41" s="133">
        <v>150</v>
      </c>
      <c r="AB41" s="123">
        <v>300</v>
      </c>
      <c r="AC41" s="138" t="s">
        <v>248</v>
      </c>
      <c r="AD41" s="135" t="s">
        <v>184</v>
      </c>
      <c r="AE41" s="4">
        <v>12104.21</v>
      </c>
      <c r="AF41" s="4">
        <v>2757.46</v>
      </c>
      <c r="AG41" s="141">
        <f t="shared" si="8"/>
        <v>0.22780999338246799</v>
      </c>
      <c r="AH41" s="141">
        <f t="shared" si="9"/>
        <v>0.98440632444260701</v>
      </c>
      <c r="AI41" s="137">
        <f t="shared" si="10"/>
        <v>1.132067273109</v>
      </c>
      <c r="AJ41" s="133">
        <v>150</v>
      </c>
      <c r="AK41" s="123">
        <v>150</v>
      </c>
      <c r="AL41" s="142" t="s">
        <v>249</v>
      </c>
      <c r="AM41" t="s">
        <v>184</v>
      </c>
      <c r="AN41" s="4">
        <v>7421.52</v>
      </c>
      <c r="AO41" s="4">
        <v>2140.63</v>
      </c>
      <c r="AP41" s="141">
        <f t="shared" si="11"/>
        <v>0.28843552264226202</v>
      </c>
      <c r="AQ41" s="141">
        <f t="shared" si="12"/>
        <v>0.603574394774818</v>
      </c>
      <c r="AR41" s="144">
        <f t="shared" si="13"/>
        <v>0.69411055399104005</v>
      </c>
      <c r="AS41" s="146">
        <v>0</v>
      </c>
      <c r="AT41" s="123"/>
      <c r="AU41" s="142"/>
      <c r="AW41" s="4">
        <f t="shared" si="18"/>
        <v>600</v>
      </c>
      <c r="AX41" s="4">
        <f t="shared" si="19"/>
        <v>450</v>
      </c>
      <c r="AY41" s="148">
        <f t="shared" si="20"/>
        <v>600</v>
      </c>
      <c r="AZ41" s="148">
        <f t="shared" si="21"/>
        <v>-150</v>
      </c>
    </row>
    <row r="42" spans="1:52">
      <c r="A42" s="74">
        <v>40</v>
      </c>
      <c r="B42" s="74">
        <v>737</v>
      </c>
      <c r="C42" s="109" t="s">
        <v>250</v>
      </c>
      <c r="D42" s="109" t="s">
        <v>52</v>
      </c>
      <c r="E42" s="74">
        <v>14</v>
      </c>
      <c r="F42" s="75">
        <v>150</v>
      </c>
      <c r="G42" s="110">
        <v>13648.268340000001</v>
      </c>
      <c r="H42" s="110">
        <f t="shared" si="0"/>
        <v>3971.4771095999999</v>
      </c>
      <c r="I42" s="53">
        <v>0.29098761913703702</v>
      </c>
      <c r="J42" s="110">
        <v>15695.508591</v>
      </c>
      <c r="K42" s="110">
        <f t="shared" si="1"/>
        <v>4208.3473514939997</v>
      </c>
      <c r="L42" s="53">
        <v>0.26812430620484101</v>
      </c>
      <c r="M42" s="116">
        <v>16790.41</v>
      </c>
      <c r="N42" s="116">
        <v>3769.02</v>
      </c>
      <c r="O42" s="53">
        <f t="shared" si="2"/>
        <v>0.22447456613626501</v>
      </c>
      <c r="P42" s="53">
        <f t="shared" si="3"/>
        <v>1.06975889966559</v>
      </c>
      <c r="Q42" s="131">
        <f t="shared" si="4"/>
        <v>1.23022273461543</v>
      </c>
      <c r="R42" s="132">
        <v>150</v>
      </c>
      <c r="S42" s="129">
        <v>150</v>
      </c>
      <c r="T42" s="130" t="s">
        <v>251</v>
      </c>
      <c r="U42" s="118" t="s">
        <v>184</v>
      </c>
      <c r="V42" s="116">
        <v>13683.15</v>
      </c>
      <c r="W42" s="116">
        <v>3882.72</v>
      </c>
      <c r="X42" s="53">
        <f t="shared" si="5"/>
        <v>0.283759222108944</v>
      </c>
      <c r="Y42" s="53">
        <f t="shared" si="6"/>
        <v>0.87178761495158497</v>
      </c>
      <c r="Z42" s="53">
        <f t="shared" si="7"/>
        <v>1.00255575719432</v>
      </c>
      <c r="AA42" s="75">
        <v>150</v>
      </c>
      <c r="AB42" s="116"/>
      <c r="AC42" s="139"/>
      <c r="AD42" s="135" t="s">
        <v>184</v>
      </c>
      <c r="AE42" s="4">
        <v>14788.52</v>
      </c>
      <c r="AF42" s="4">
        <v>5372.46</v>
      </c>
      <c r="AG42" s="141">
        <f t="shared" si="8"/>
        <v>0.36328584604815101</v>
      </c>
      <c r="AH42" s="141">
        <f t="shared" si="9"/>
        <v>0.94221349466049897</v>
      </c>
      <c r="AI42" s="53">
        <f t="shared" si="10"/>
        <v>1.08354551885957</v>
      </c>
      <c r="AJ42" s="75">
        <v>150</v>
      </c>
      <c r="AK42" s="116"/>
      <c r="AL42" s="143"/>
      <c r="AM42" t="s">
        <v>184</v>
      </c>
      <c r="AN42" s="4">
        <v>10939.43</v>
      </c>
      <c r="AO42" s="4">
        <v>3291.44</v>
      </c>
      <c r="AP42" s="141">
        <f t="shared" si="11"/>
        <v>0.30087856497093501</v>
      </c>
      <c r="AQ42" s="141">
        <f t="shared" si="12"/>
        <v>0.69697837037742205</v>
      </c>
      <c r="AR42" s="145">
        <f t="shared" si="13"/>
        <v>0.80152512593403502</v>
      </c>
      <c r="AS42" s="75">
        <v>0</v>
      </c>
      <c r="AT42" s="116"/>
      <c r="AU42" s="143"/>
      <c r="AW42" s="4">
        <f t="shared" si="18"/>
        <v>600</v>
      </c>
      <c r="AX42" s="4">
        <f t="shared" si="19"/>
        <v>450</v>
      </c>
      <c r="AY42" s="148">
        <f t="shared" si="20"/>
        <v>150</v>
      </c>
      <c r="AZ42" s="148">
        <f t="shared" si="21"/>
        <v>-150</v>
      </c>
    </row>
    <row r="43" spans="1:52">
      <c r="A43" s="74">
        <v>41</v>
      </c>
      <c r="B43" s="74">
        <v>308</v>
      </c>
      <c r="C43" s="109" t="s">
        <v>251</v>
      </c>
      <c r="D43" s="109" t="s">
        <v>33</v>
      </c>
      <c r="E43" s="74">
        <v>14</v>
      </c>
      <c r="F43" s="75">
        <v>150</v>
      </c>
      <c r="G43" s="110">
        <v>9626.9592374999993</v>
      </c>
      <c r="H43" s="110">
        <f t="shared" si="0"/>
        <v>2867.2355942999998</v>
      </c>
      <c r="I43" s="53">
        <v>0.297833980965789</v>
      </c>
      <c r="J43" s="110">
        <v>11071.003123125</v>
      </c>
      <c r="K43" s="110">
        <f t="shared" si="1"/>
        <v>3038.2457172457498</v>
      </c>
      <c r="L43" s="53">
        <v>0.27443273960419101</v>
      </c>
      <c r="M43" s="116">
        <v>5670.4</v>
      </c>
      <c r="N43" s="116">
        <v>1415.12</v>
      </c>
      <c r="O43" s="53">
        <f t="shared" si="2"/>
        <v>0.249562641083521</v>
      </c>
      <c r="P43" s="53">
        <f t="shared" si="3"/>
        <v>0.51218484331882497</v>
      </c>
      <c r="Q43" s="127">
        <f t="shared" si="4"/>
        <v>0.58901256981664896</v>
      </c>
      <c r="R43" s="128">
        <v>0</v>
      </c>
      <c r="S43" s="129"/>
      <c r="T43" s="130"/>
      <c r="U43" s="118"/>
      <c r="V43" s="116">
        <v>11124.07</v>
      </c>
      <c r="W43" s="116">
        <v>3145.89</v>
      </c>
      <c r="X43" s="53">
        <f t="shared" si="5"/>
        <v>0.28280027004504599</v>
      </c>
      <c r="Y43" s="53">
        <f t="shared" si="6"/>
        <v>1.00479332146191</v>
      </c>
      <c r="Z43" s="140">
        <f t="shared" si="7"/>
        <v>1.1555123196812001</v>
      </c>
      <c r="AA43" s="134">
        <v>150</v>
      </c>
      <c r="AB43" s="129">
        <v>150</v>
      </c>
      <c r="AC43" s="139" t="s">
        <v>185</v>
      </c>
      <c r="AD43" s="135" t="s">
        <v>184</v>
      </c>
      <c r="AE43" s="4">
        <v>9637.2900000000009</v>
      </c>
      <c r="AF43" s="4">
        <v>1699.91</v>
      </c>
      <c r="AG43" s="141">
        <f t="shared" si="8"/>
        <v>0.17638879809572999</v>
      </c>
      <c r="AH43" s="141">
        <f t="shared" si="9"/>
        <v>0.87049835437854095</v>
      </c>
      <c r="AI43" s="53">
        <f t="shared" si="10"/>
        <v>1.0010731075353201</v>
      </c>
      <c r="AJ43" s="75">
        <v>150</v>
      </c>
      <c r="AK43" s="116"/>
      <c r="AL43" s="143"/>
      <c r="AM43" t="s">
        <v>184</v>
      </c>
      <c r="AN43" s="4">
        <v>4514.96</v>
      </c>
      <c r="AO43" s="4">
        <v>1011.12</v>
      </c>
      <c r="AP43" s="141">
        <f t="shared" si="11"/>
        <v>0.22394882789659301</v>
      </c>
      <c r="AQ43" s="141">
        <f t="shared" si="12"/>
        <v>0.40781851019165499</v>
      </c>
      <c r="AR43" s="145">
        <f t="shared" si="13"/>
        <v>0.46899128672040402</v>
      </c>
      <c r="AS43" s="75">
        <v>0</v>
      </c>
      <c r="AT43" s="116"/>
      <c r="AU43" s="143"/>
      <c r="AW43" s="4">
        <f t="shared" si="18"/>
        <v>600</v>
      </c>
      <c r="AX43" s="4">
        <f t="shared" si="19"/>
        <v>300</v>
      </c>
      <c r="AY43" s="148">
        <f t="shared" si="20"/>
        <v>150</v>
      </c>
      <c r="AZ43" s="148">
        <f t="shared" si="21"/>
        <v>-300</v>
      </c>
    </row>
    <row r="44" spans="1:52">
      <c r="A44" s="74">
        <v>42</v>
      </c>
      <c r="B44" s="74">
        <v>511</v>
      </c>
      <c r="C44" s="109" t="s">
        <v>252</v>
      </c>
      <c r="D44" s="109" t="s">
        <v>33</v>
      </c>
      <c r="E44" s="74">
        <v>14</v>
      </c>
      <c r="F44" s="75">
        <v>150</v>
      </c>
      <c r="G44" s="110">
        <v>12526.70184</v>
      </c>
      <c r="H44" s="110">
        <f t="shared" si="0"/>
        <v>3309.4030031999901</v>
      </c>
      <c r="I44" s="53">
        <v>0.264187896021639</v>
      </c>
      <c r="J44" s="110">
        <v>14405.707116</v>
      </c>
      <c r="K44" s="110">
        <f t="shared" si="1"/>
        <v>3506.7852537479998</v>
      </c>
      <c r="L44" s="53">
        <v>0.24343027561993899</v>
      </c>
      <c r="M44" s="116">
        <v>12767.96</v>
      </c>
      <c r="N44" s="116">
        <v>2531.11</v>
      </c>
      <c r="O44" s="53">
        <f t="shared" si="2"/>
        <v>0.198239186212989</v>
      </c>
      <c r="P44" s="53">
        <f t="shared" si="3"/>
        <v>0.886312618824452</v>
      </c>
      <c r="Q44" s="127">
        <f t="shared" si="4"/>
        <v>1.01925951164812</v>
      </c>
      <c r="R44" s="128">
        <v>150</v>
      </c>
      <c r="S44" s="129"/>
      <c r="T44" s="130"/>
      <c r="U44" s="118" t="s">
        <v>184</v>
      </c>
      <c r="V44" s="116">
        <v>13955.51</v>
      </c>
      <c r="W44" s="116">
        <v>3645.06</v>
      </c>
      <c r="X44" s="53">
        <f t="shared" si="5"/>
        <v>0.26119145771096902</v>
      </c>
      <c r="Y44" s="53">
        <f t="shared" si="6"/>
        <v>0.96874869713962297</v>
      </c>
      <c r="Z44" s="53">
        <f t="shared" si="7"/>
        <v>1.1140610017105701</v>
      </c>
      <c r="AA44" s="75">
        <v>150</v>
      </c>
      <c r="AB44" s="116"/>
      <c r="AC44" s="139"/>
      <c r="AD44" s="135" t="s">
        <v>184</v>
      </c>
      <c r="AE44" s="4">
        <v>16731.400000000001</v>
      </c>
      <c r="AF44" s="4">
        <v>3912.77</v>
      </c>
      <c r="AG44" s="141">
        <f t="shared" si="8"/>
        <v>0.23385789593219899</v>
      </c>
      <c r="AH44" s="141">
        <f t="shared" si="9"/>
        <v>1.1614424661887599</v>
      </c>
      <c r="AI44" s="140">
        <f t="shared" si="10"/>
        <v>1.33565883611707</v>
      </c>
      <c r="AJ44" s="134">
        <v>150</v>
      </c>
      <c r="AK44" s="129">
        <v>150</v>
      </c>
      <c r="AL44" s="143" t="s">
        <v>186</v>
      </c>
      <c r="AM44" t="s">
        <v>184</v>
      </c>
      <c r="AN44" s="4">
        <v>12727.78</v>
      </c>
      <c r="AO44" s="4">
        <v>3249.23</v>
      </c>
      <c r="AP44" s="141">
        <f t="shared" si="11"/>
        <v>0.25528646786792403</v>
      </c>
      <c r="AQ44" s="141">
        <f t="shared" si="12"/>
        <v>0.88352344647237901</v>
      </c>
      <c r="AR44" s="140">
        <f t="shared" si="13"/>
        <v>1.0160519634432399</v>
      </c>
      <c r="AS44" s="134">
        <v>150</v>
      </c>
      <c r="AT44" s="129">
        <v>300</v>
      </c>
      <c r="AU44" s="143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48">
        <f t="shared" si="20"/>
        <v>450</v>
      </c>
      <c r="AZ44" s="148">
        <f t="shared" si="21"/>
        <v>0</v>
      </c>
    </row>
    <row r="45" spans="1:52">
      <c r="A45" s="71">
        <v>43</v>
      </c>
      <c r="B45" s="71">
        <v>726</v>
      </c>
      <c r="C45" s="107" t="s">
        <v>254</v>
      </c>
      <c r="D45" s="107" t="s">
        <v>36</v>
      </c>
      <c r="E45" s="71">
        <v>15</v>
      </c>
      <c r="F45" s="72">
        <v>150</v>
      </c>
      <c r="G45" s="108">
        <v>11866.719510000001</v>
      </c>
      <c r="H45" s="108">
        <f t="shared" si="0"/>
        <v>2775.1223052</v>
      </c>
      <c r="I45" s="114">
        <v>0.233857579835895</v>
      </c>
      <c r="J45" s="108">
        <v>13646.727436499999</v>
      </c>
      <c r="K45" s="108">
        <f t="shared" si="1"/>
        <v>2940.6385284029998</v>
      </c>
      <c r="L45" s="114">
        <v>0.21548305570593199</v>
      </c>
      <c r="M45" s="115">
        <v>12074.53</v>
      </c>
      <c r="N45" s="115">
        <v>3064.42</v>
      </c>
      <c r="O45" s="114">
        <f t="shared" si="2"/>
        <v>0.253792073066198</v>
      </c>
      <c r="P45" s="114">
        <f t="shared" si="3"/>
        <v>0.88479307996619405</v>
      </c>
      <c r="Q45" s="125">
        <f t="shared" si="4"/>
        <v>1.0175120419611201</v>
      </c>
      <c r="R45" s="126">
        <v>150</v>
      </c>
      <c r="S45" s="123">
        <v>300</v>
      </c>
      <c r="T45" s="124" t="s">
        <v>255</v>
      </c>
      <c r="U45" s="118" t="s">
        <v>184</v>
      </c>
      <c r="V45" s="115">
        <v>16056.88</v>
      </c>
      <c r="W45" s="115">
        <v>3102.08</v>
      </c>
      <c r="X45" s="114">
        <f t="shared" si="5"/>
        <v>0.19319319818046801</v>
      </c>
      <c r="Y45" s="114">
        <f t="shared" si="6"/>
        <v>1.17661029537776</v>
      </c>
      <c r="Z45" s="137">
        <f t="shared" si="7"/>
        <v>1.3531018396844201</v>
      </c>
      <c r="AA45" s="133">
        <v>150</v>
      </c>
      <c r="AB45" s="123">
        <v>300</v>
      </c>
      <c r="AC45" s="138" t="s">
        <v>256</v>
      </c>
      <c r="AD45" s="135" t="s">
        <v>184</v>
      </c>
      <c r="AE45" s="4">
        <v>6524.42</v>
      </c>
      <c r="AF45" s="4">
        <v>1301.81</v>
      </c>
      <c r="AG45" s="141">
        <f t="shared" si="8"/>
        <v>0.199528847008623</v>
      </c>
      <c r="AH45" s="141">
        <f t="shared" si="9"/>
        <v>0.47809410940161101</v>
      </c>
      <c r="AI45" s="114">
        <f t="shared" si="10"/>
        <v>0.54980822581185296</v>
      </c>
      <c r="AJ45" s="115">
        <v>0</v>
      </c>
      <c r="AK45" s="115"/>
      <c r="AL45" s="142"/>
      <c r="AN45" s="4">
        <v>9612.2999999999993</v>
      </c>
      <c r="AO45" s="4">
        <v>2467.09</v>
      </c>
      <c r="AP45" s="141">
        <f t="shared" si="11"/>
        <v>0.25665969643061498</v>
      </c>
      <c r="AQ45" s="141">
        <f t="shared" si="12"/>
        <v>0.70436667286917598</v>
      </c>
      <c r="AR45" s="144">
        <f t="shared" si="13"/>
        <v>0.81002167379955203</v>
      </c>
      <c r="AS45" s="72">
        <v>0</v>
      </c>
      <c r="AT45" s="115"/>
      <c r="AU45" s="142"/>
      <c r="AW45" s="4">
        <f t="shared" si="18"/>
        <v>600</v>
      </c>
      <c r="AX45" s="4">
        <f t="shared" si="19"/>
        <v>300</v>
      </c>
      <c r="AY45" s="148">
        <f t="shared" si="20"/>
        <v>600</v>
      </c>
      <c r="AZ45" s="148">
        <f t="shared" si="21"/>
        <v>-300</v>
      </c>
    </row>
    <row r="46" spans="1:52">
      <c r="A46" s="71">
        <v>44</v>
      </c>
      <c r="B46" s="71">
        <v>744</v>
      </c>
      <c r="C46" s="107" t="s">
        <v>257</v>
      </c>
      <c r="D46" s="107" t="s">
        <v>33</v>
      </c>
      <c r="E46" s="71">
        <v>15</v>
      </c>
      <c r="F46" s="72">
        <v>150</v>
      </c>
      <c r="G46" s="108">
        <v>16000</v>
      </c>
      <c r="H46" s="108">
        <f t="shared" si="0"/>
        <v>3807.08437569645</v>
      </c>
      <c r="I46" s="114">
        <v>0.23794277348102799</v>
      </c>
      <c r="J46" s="108">
        <v>18400</v>
      </c>
      <c r="K46" s="108">
        <f t="shared" si="1"/>
        <v>4034.1497652469002</v>
      </c>
      <c r="L46" s="114">
        <v>0.21924726985037499</v>
      </c>
      <c r="M46" s="115">
        <v>12714.65</v>
      </c>
      <c r="N46" s="115">
        <v>2704.46</v>
      </c>
      <c r="O46" s="114">
        <f t="shared" si="2"/>
        <v>0.212704242743607</v>
      </c>
      <c r="P46" s="114">
        <f t="shared" si="3"/>
        <v>0.69101358695652204</v>
      </c>
      <c r="Q46" s="121">
        <f t="shared" si="4"/>
        <v>0.79466562500000004</v>
      </c>
      <c r="R46" s="122">
        <v>0</v>
      </c>
      <c r="S46" s="123"/>
      <c r="T46" s="124"/>
      <c r="U46" s="118"/>
      <c r="V46" s="115">
        <v>11824.02</v>
      </c>
      <c r="W46" s="115">
        <v>3240.08</v>
      </c>
      <c r="X46" s="114">
        <f t="shared" si="5"/>
        <v>0.27402524691264102</v>
      </c>
      <c r="Y46" s="114">
        <f t="shared" si="6"/>
        <v>0.64260978260869595</v>
      </c>
      <c r="Z46" s="114">
        <f t="shared" si="7"/>
        <v>0.73900125000000005</v>
      </c>
      <c r="AA46" s="72">
        <v>0</v>
      </c>
      <c r="AB46" s="115"/>
      <c r="AC46" s="138"/>
      <c r="AD46" s="135"/>
      <c r="AE46" s="4">
        <v>10120.82</v>
      </c>
      <c r="AF46" s="4">
        <v>2652.02</v>
      </c>
      <c r="AG46" s="141">
        <f t="shared" si="8"/>
        <v>0.26203608008046803</v>
      </c>
      <c r="AH46" s="141">
        <f t="shared" si="9"/>
        <v>0.55004456521739098</v>
      </c>
      <c r="AI46" s="114">
        <f t="shared" si="10"/>
        <v>0.63255125000000001</v>
      </c>
      <c r="AJ46" s="115">
        <v>0</v>
      </c>
      <c r="AK46" s="115"/>
      <c r="AL46" s="142"/>
      <c r="AN46" s="4">
        <v>10689.46</v>
      </c>
      <c r="AO46" s="4">
        <v>3249.89</v>
      </c>
      <c r="AP46" s="141">
        <f t="shared" si="11"/>
        <v>0.30402751869598699</v>
      </c>
      <c r="AQ46" s="141">
        <f t="shared" si="12"/>
        <v>0.58094891304347795</v>
      </c>
      <c r="AR46" s="144">
        <f t="shared" si="13"/>
        <v>0.66809125000000003</v>
      </c>
      <c r="AS46" s="72">
        <v>0</v>
      </c>
      <c r="AT46" s="115"/>
      <c r="AU46" s="142"/>
      <c r="AW46" s="4">
        <f t="shared" si="18"/>
        <v>600</v>
      </c>
      <c r="AX46" s="4">
        <f t="shared" si="19"/>
        <v>0</v>
      </c>
      <c r="AY46" s="148">
        <f t="shared" si="20"/>
        <v>0</v>
      </c>
      <c r="AZ46" s="148">
        <f t="shared" si="21"/>
        <v>-600</v>
      </c>
    </row>
    <row r="47" spans="1:52">
      <c r="A47" s="71">
        <v>45</v>
      </c>
      <c r="B47" s="71">
        <v>107658</v>
      </c>
      <c r="C47" s="107" t="s">
        <v>258</v>
      </c>
      <c r="D47" s="107" t="s">
        <v>36</v>
      </c>
      <c r="E47" s="71">
        <v>15</v>
      </c>
      <c r="F47" s="72">
        <v>150</v>
      </c>
      <c r="G47" s="108">
        <v>14265.076499999999</v>
      </c>
      <c r="H47" s="108">
        <f t="shared" si="0"/>
        <v>3816.2048399999999</v>
      </c>
      <c r="I47" s="114">
        <v>0.26752081140258899</v>
      </c>
      <c r="J47" s="108">
        <v>16404.837974999999</v>
      </c>
      <c r="K47" s="108">
        <f t="shared" si="1"/>
        <v>4043.8142001000101</v>
      </c>
      <c r="L47" s="114">
        <v>0.2465013190781</v>
      </c>
      <c r="M47" s="115">
        <v>8773.73</v>
      </c>
      <c r="N47" s="115">
        <v>1966.26</v>
      </c>
      <c r="O47" s="114">
        <f t="shared" si="2"/>
        <v>0.224107648628349</v>
      </c>
      <c r="P47" s="114">
        <f t="shared" si="3"/>
        <v>0.53482576380032798</v>
      </c>
      <c r="Q47" s="121">
        <f t="shared" si="4"/>
        <v>0.61504962837037702</v>
      </c>
      <c r="R47" s="122">
        <v>0</v>
      </c>
      <c r="S47" s="123"/>
      <c r="T47" s="124"/>
      <c r="U47" s="118"/>
      <c r="V47" s="115">
        <v>7780.53</v>
      </c>
      <c r="W47" s="115">
        <v>1645.31</v>
      </c>
      <c r="X47" s="114">
        <f t="shared" si="5"/>
        <v>0.21146502873197601</v>
      </c>
      <c r="Y47" s="114">
        <f t="shared" si="6"/>
        <v>0.47428264831734801</v>
      </c>
      <c r="Z47" s="114">
        <f t="shared" si="7"/>
        <v>0.54542504556494997</v>
      </c>
      <c r="AA47" s="72">
        <v>0</v>
      </c>
      <c r="AB47" s="115"/>
      <c r="AC47" s="138"/>
      <c r="AD47" s="135"/>
      <c r="AE47" s="4">
        <v>11032.56</v>
      </c>
      <c r="AF47" s="4">
        <v>2251.73</v>
      </c>
      <c r="AG47" s="141">
        <f t="shared" si="8"/>
        <v>0.20409859543025399</v>
      </c>
      <c r="AH47" s="141">
        <f t="shared" si="9"/>
        <v>0.67251868118496305</v>
      </c>
      <c r="AI47" s="114">
        <f t="shared" si="10"/>
        <v>0.77339648336270705</v>
      </c>
      <c r="AJ47" s="115">
        <v>0</v>
      </c>
      <c r="AK47" s="115"/>
      <c r="AL47" s="142"/>
      <c r="AN47" s="4">
        <v>14499.37</v>
      </c>
      <c r="AO47" s="4">
        <v>2763.87</v>
      </c>
      <c r="AP47" s="141">
        <f t="shared" si="11"/>
        <v>0.190620006248547</v>
      </c>
      <c r="AQ47" s="141">
        <f t="shared" si="12"/>
        <v>0.88384719325458605</v>
      </c>
      <c r="AR47" s="137">
        <f t="shared" si="13"/>
        <v>1.0164242722427701</v>
      </c>
      <c r="AS47" s="133">
        <v>150</v>
      </c>
      <c r="AT47" s="123">
        <v>300</v>
      </c>
      <c r="AU47" s="142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48">
        <f t="shared" si="20"/>
        <v>300</v>
      </c>
      <c r="AZ47" s="148">
        <f t="shared" si="21"/>
        <v>-450</v>
      </c>
    </row>
    <row r="48" spans="1:52">
      <c r="A48" s="74">
        <v>46</v>
      </c>
      <c r="B48" s="74">
        <v>391</v>
      </c>
      <c r="C48" s="109" t="s">
        <v>260</v>
      </c>
      <c r="D48" s="109" t="s">
        <v>33</v>
      </c>
      <c r="E48" s="74">
        <v>16</v>
      </c>
      <c r="F48" s="75">
        <v>150</v>
      </c>
      <c r="G48" s="110">
        <v>11806.29837</v>
      </c>
      <c r="H48" s="110">
        <f t="shared" si="0"/>
        <v>3413.8797839999902</v>
      </c>
      <c r="I48" s="53">
        <v>0.28915750534263301</v>
      </c>
      <c r="J48" s="110">
        <v>13577.243125499999</v>
      </c>
      <c r="K48" s="110">
        <f t="shared" si="1"/>
        <v>3617.49332826</v>
      </c>
      <c r="L48" s="53">
        <v>0.26643798706571198</v>
      </c>
      <c r="M48" s="116">
        <v>7293.18</v>
      </c>
      <c r="N48" s="116">
        <v>2482.2199999999998</v>
      </c>
      <c r="O48" s="53">
        <f t="shared" si="2"/>
        <v>0.34034810603879201</v>
      </c>
      <c r="P48" s="53">
        <f t="shared" si="3"/>
        <v>0.53716206836587999</v>
      </c>
      <c r="Q48" s="127">
        <f t="shared" si="4"/>
        <v>0.61773637862076203</v>
      </c>
      <c r="R48" s="128">
        <v>0</v>
      </c>
      <c r="S48" s="129"/>
      <c r="T48" s="130"/>
      <c r="U48" s="118"/>
      <c r="V48" s="116">
        <v>12024.25</v>
      </c>
      <c r="W48" s="116">
        <v>2965.39</v>
      </c>
      <c r="X48" s="53">
        <f t="shared" si="5"/>
        <v>0.246617460548475</v>
      </c>
      <c r="Y48" s="53">
        <f t="shared" si="6"/>
        <v>0.88561793354180596</v>
      </c>
      <c r="Z48" s="53">
        <f t="shared" si="7"/>
        <v>1.01846062357308</v>
      </c>
      <c r="AA48" s="75">
        <v>150</v>
      </c>
      <c r="AB48" s="116"/>
      <c r="AC48" s="139"/>
      <c r="AD48" s="135" t="s">
        <v>184</v>
      </c>
      <c r="AE48" s="4">
        <v>6240.72</v>
      </c>
      <c r="AF48" s="4">
        <v>1879.46</v>
      </c>
      <c r="AG48" s="141">
        <f t="shared" si="8"/>
        <v>0.301160763501647</v>
      </c>
      <c r="AH48" s="141">
        <f t="shared" si="9"/>
        <v>0.45964559537709399</v>
      </c>
      <c r="AI48" s="53">
        <f t="shared" si="10"/>
        <v>0.52859243468365802</v>
      </c>
      <c r="AJ48" s="75">
        <v>0</v>
      </c>
      <c r="AK48" s="116"/>
      <c r="AL48" s="143"/>
      <c r="AN48" s="4">
        <v>6929.99</v>
      </c>
      <c r="AO48" s="4">
        <v>1671.05</v>
      </c>
      <c r="AP48" s="141">
        <f t="shared" si="11"/>
        <v>0.24113310408817301</v>
      </c>
      <c r="AQ48" s="141">
        <f t="shared" si="12"/>
        <v>0.51041216069737205</v>
      </c>
      <c r="AR48" s="145">
        <f t="shared" si="13"/>
        <v>0.58697398480197804</v>
      </c>
      <c r="AS48" s="75">
        <v>0</v>
      </c>
      <c r="AT48" s="116"/>
      <c r="AU48" s="143"/>
      <c r="AW48" s="4">
        <f t="shared" si="18"/>
        <v>600</v>
      </c>
      <c r="AX48" s="4">
        <f t="shared" si="19"/>
        <v>150</v>
      </c>
      <c r="AY48" s="148">
        <f t="shared" si="20"/>
        <v>0</v>
      </c>
      <c r="AZ48" s="148">
        <f t="shared" si="21"/>
        <v>-450</v>
      </c>
    </row>
    <row r="49" spans="1:52">
      <c r="A49" s="74">
        <v>47</v>
      </c>
      <c r="B49" s="74">
        <v>106066</v>
      </c>
      <c r="C49" s="109" t="s">
        <v>261</v>
      </c>
      <c r="D49" s="109" t="s">
        <v>66</v>
      </c>
      <c r="E49" s="74">
        <v>16</v>
      </c>
      <c r="F49" s="75">
        <v>150</v>
      </c>
      <c r="G49" s="110">
        <v>11052.09765</v>
      </c>
      <c r="H49" s="110">
        <f t="shared" si="0"/>
        <v>3555.4978998000001</v>
      </c>
      <c r="I49" s="53">
        <v>0.32170344602411299</v>
      </c>
      <c r="J49" s="110">
        <v>12709.912297499999</v>
      </c>
      <c r="K49" s="110">
        <f t="shared" si="1"/>
        <v>3767.5579531095</v>
      </c>
      <c r="L49" s="53">
        <v>0.29642674669364699</v>
      </c>
      <c r="M49" s="116">
        <v>12984.52</v>
      </c>
      <c r="N49" s="116">
        <v>3961.12</v>
      </c>
      <c r="O49" s="53">
        <f t="shared" si="2"/>
        <v>0.30506480023905402</v>
      </c>
      <c r="P49" s="53">
        <f t="shared" si="3"/>
        <v>1.02160579050998</v>
      </c>
      <c r="Q49" s="131">
        <f t="shared" si="4"/>
        <v>1.1748466590864799</v>
      </c>
      <c r="R49" s="132">
        <v>150</v>
      </c>
      <c r="S49" s="129">
        <v>150</v>
      </c>
      <c r="T49" s="130" t="s">
        <v>262</v>
      </c>
      <c r="U49" s="118" t="s">
        <v>184</v>
      </c>
      <c r="V49" s="116">
        <v>13336.93</v>
      </c>
      <c r="W49" s="116">
        <v>4325.97</v>
      </c>
      <c r="X49" s="53">
        <f t="shared" si="5"/>
        <v>0.324360253821532</v>
      </c>
      <c r="Y49" s="53">
        <f t="shared" si="6"/>
        <v>1.04933296845985</v>
      </c>
      <c r="Z49" s="140">
        <f t="shared" si="7"/>
        <v>1.2067329137288301</v>
      </c>
      <c r="AA49" s="134">
        <v>150</v>
      </c>
      <c r="AB49" s="129">
        <v>150</v>
      </c>
      <c r="AC49" s="139" t="s">
        <v>185</v>
      </c>
      <c r="AD49" s="135" t="s">
        <v>184</v>
      </c>
      <c r="AE49" s="4">
        <v>13179.77</v>
      </c>
      <c r="AF49" s="4">
        <v>4319.22</v>
      </c>
      <c r="AG49" s="141">
        <f t="shared" si="8"/>
        <v>0.32771588578556399</v>
      </c>
      <c r="AH49" s="141">
        <f t="shared" si="9"/>
        <v>1.0369678162604199</v>
      </c>
      <c r="AI49" s="140">
        <f t="shared" si="10"/>
        <v>1.1925129886994801</v>
      </c>
      <c r="AJ49" s="134">
        <v>150</v>
      </c>
      <c r="AK49" s="129">
        <v>150</v>
      </c>
      <c r="AL49" s="143" t="s">
        <v>263</v>
      </c>
      <c r="AM49" t="s">
        <v>184</v>
      </c>
      <c r="AN49" s="4">
        <v>11983.8</v>
      </c>
      <c r="AO49" s="4">
        <v>3317.41</v>
      </c>
      <c r="AP49" s="141">
        <f t="shared" si="11"/>
        <v>0.27682454647106902</v>
      </c>
      <c r="AQ49" s="141">
        <f t="shared" si="12"/>
        <v>0.94287039276873497</v>
      </c>
      <c r="AR49" s="140">
        <f t="shared" si="13"/>
        <v>1.0843009516840501</v>
      </c>
      <c r="AS49" s="134">
        <v>150</v>
      </c>
      <c r="AT49" s="129">
        <v>150</v>
      </c>
      <c r="AU49" s="143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48">
        <f t="shared" si="20"/>
        <v>600</v>
      </c>
      <c r="AZ49" s="148">
        <f t="shared" si="21"/>
        <v>0</v>
      </c>
    </row>
    <row r="50" spans="1:52">
      <c r="A50" s="74">
        <v>48</v>
      </c>
      <c r="B50" s="74">
        <v>572</v>
      </c>
      <c r="C50" s="109" t="s">
        <v>265</v>
      </c>
      <c r="D50" s="109" t="s">
        <v>33</v>
      </c>
      <c r="E50" s="74">
        <v>16</v>
      </c>
      <c r="F50" s="75">
        <v>150</v>
      </c>
      <c r="G50" s="110">
        <v>10241.404177500001</v>
      </c>
      <c r="H50" s="110">
        <f t="shared" si="0"/>
        <v>2525.8429286999999</v>
      </c>
      <c r="I50" s="53">
        <v>0.2466305288731</v>
      </c>
      <c r="J50" s="110">
        <v>11777.614804125</v>
      </c>
      <c r="K50" s="110">
        <f t="shared" si="1"/>
        <v>2676.4914176617599</v>
      </c>
      <c r="L50" s="53">
        <v>0.227252415890214</v>
      </c>
      <c r="M50" s="116">
        <v>11926.58</v>
      </c>
      <c r="N50" s="116">
        <v>2557.5</v>
      </c>
      <c r="O50" s="53">
        <f t="shared" si="2"/>
        <v>0.21443699702680899</v>
      </c>
      <c r="P50" s="53">
        <f t="shared" si="3"/>
        <v>1.0126481633465201</v>
      </c>
      <c r="Q50" s="127">
        <f t="shared" si="4"/>
        <v>1.1645453878484999</v>
      </c>
      <c r="R50" s="128">
        <v>150</v>
      </c>
      <c r="S50" s="129"/>
      <c r="T50" s="130"/>
      <c r="U50" s="118" t="s">
        <v>184</v>
      </c>
      <c r="V50" s="116">
        <v>11329.3</v>
      </c>
      <c r="W50" s="116">
        <v>2674.03</v>
      </c>
      <c r="X50" s="53">
        <f t="shared" si="5"/>
        <v>0.23602782166594599</v>
      </c>
      <c r="Y50" s="53">
        <f t="shared" si="6"/>
        <v>0.96193500877885896</v>
      </c>
      <c r="Z50" s="53">
        <f t="shared" si="7"/>
        <v>1.1062252600956901</v>
      </c>
      <c r="AA50" s="75">
        <v>150</v>
      </c>
      <c r="AB50" s="116"/>
      <c r="AC50" s="139"/>
      <c r="AD50" s="135" t="s">
        <v>184</v>
      </c>
      <c r="AE50" s="4">
        <v>10341.15</v>
      </c>
      <c r="AF50" s="4">
        <v>1902.09</v>
      </c>
      <c r="AG50" s="141">
        <f t="shared" si="8"/>
        <v>0.183934088568486</v>
      </c>
      <c r="AH50" s="141">
        <f t="shared" si="9"/>
        <v>0.87803431951078104</v>
      </c>
      <c r="AI50" s="53">
        <f t="shared" si="10"/>
        <v>1.0097394674374001</v>
      </c>
      <c r="AJ50" s="75">
        <v>150</v>
      </c>
      <c r="AK50" s="116"/>
      <c r="AL50" s="143"/>
      <c r="AM50" t="s">
        <v>184</v>
      </c>
      <c r="AN50" s="4">
        <v>10637.47</v>
      </c>
      <c r="AO50" s="4">
        <v>3165.02</v>
      </c>
      <c r="AP50" s="141">
        <f t="shared" si="11"/>
        <v>0.29753503417636001</v>
      </c>
      <c r="AQ50" s="141">
        <f t="shared" si="12"/>
        <v>0.90319391293679596</v>
      </c>
      <c r="AR50" s="145">
        <f t="shared" si="13"/>
        <v>1.0386729998773201</v>
      </c>
      <c r="AS50" s="75">
        <v>150</v>
      </c>
      <c r="AT50" s="116"/>
      <c r="AU50" s="143"/>
      <c r="AV50" t="s">
        <v>184</v>
      </c>
      <c r="AW50" s="4">
        <f t="shared" si="18"/>
        <v>600</v>
      </c>
      <c r="AX50" s="4">
        <f t="shared" si="19"/>
        <v>600</v>
      </c>
      <c r="AY50" s="148">
        <f t="shared" si="20"/>
        <v>0</v>
      </c>
      <c r="AZ50" s="148">
        <f t="shared" si="21"/>
        <v>0</v>
      </c>
    </row>
    <row r="51" spans="1:52">
      <c r="A51" s="71">
        <v>49</v>
      </c>
      <c r="B51" s="71">
        <v>103198</v>
      </c>
      <c r="C51" s="107" t="s">
        <v>266</v>
      </c>
      <c r="D51" s="107" t="s">
        <v>36</v>
      </c>
      <c r="E51" s="71">
        <v>17</v>
      </c>
      <c r="F51" s="72">
        <v>150</v>
      </c>
      <c r="G51" s="108">
        <v>11180.383019999999</v>
      </c>
      <c r="H51" s="108">
        <f t="shared" si="0"/>
        <v>2752.4520576</v>
      </c>
      <c r="I51" s="114">
        <v>0.24618584646664499</v>
      </c>
      <c r="J51" s="108">
        <v>12857.440473000001</v>
      </c>
      <c r="K51" s="108">
        <f t="shared" si="1"/>
        <v>2916.6161624639999</v>
      </c>
      <c r="L51" s="114">
        <v>0.22684267281569401</v>
      </c>
      <c r="M51" s="115">
        <v>6788.38</v>
      </c>
      <c r="N51" s="115">
        <v>1484.05</v>
      </c>
      <c r="O51" s="114">
        <f t="shared" si="2"/>
        <v>0.21861622360563199</v>
      </c>
      <c r="P51" s="114">
        <f t="shared" si="3"/>
        <v>0.52797288964745903</v>
      </c>
      <c r="Q51" s="121">
        <f t="shared" si="4"/>
        <v>0.60716882309457798</v>
      </c>
      <c r="R51" s="122">
        <v>0</v>
      </c>
      <c r="S51" s="123"/>
      <c r="T51" s="124"/>
      <c r="U51" s="118"/>
      <c r="V51" s="115">
        <v>11427.92</v>
      </c>
      <c r="W51" s="115">
        <v>3289.5</v>
      </c>
      <c r="X51" s="114">
        <f t="shared" si="5"/>
        <v>0.287847657316467</v>
      </c>
      <c r="Y51" s="114">
        <f t="shared" si="6"/>
        <v>0.88881764796018903</v>
      </c>
      <c r="Z51" s="114">
        <f t="shared" si="7"/>
        <v>1.02214029515422</v>
      </c>
      <c r="AA51" s="72">
        <v>150</v>
      </c>
      <c r="AB51" s="115"/>
      <c r="AC51" s="138"/>
      <c r="AD51" s="135" t="s">
        <v>184</v>
      </c>
      <c r="AE51" s="4">
        <v>14329.72</v>
      </c>
      <c r="AF51" s="4">
        <v>4725.6499999999996</v>
      </c>
      <c r="AG51" s="141">
        <f t="shared" si="8"/>
        <v>0.32977964677607102</v>
      </c>
      <c r="AH51" s="141">
        <f t="shared" si="9"/>
        <v>1.11450797925852</v>
      </c>
      <c r="AI51" s="137">
        <f t="shared" si="10"/>
        <v>1.2816841761472999</v>
      </c>
      <c r="AJ51" s="133">
        <v>150</v>
      </c>
      <c r="AK51" s="123">
        <v>150</v>
      </c>
      <c r="AL51" s="142" t="s">
        <v>186</v>
      </c>
      <c r="AM51" t="s">
        <v>184</v>
      </c>
      <c r="AN51" s="4">
        <v>13305.26</v>
      </c>
      <c r="AO51" s="4">
        <v>3157.99</v>
      </c>
      <c r="AP51" s="141">
        <f t="shared" si="11"/>
        <v>0.23734898829485501</v>
      </c>
      <c r="AQ51" s="141">
        <f t="shared" si="12"/>
        <v>1.03482960142342</v>
      </c>
      <c r="AR51" s="144">
        <f t="shared" si="13"/>
        <v>1.1900540416369401</v>
      </c>
      <c r="AS51" s="72">
        <v>150</v>
      </c>
      <c r="AT51" s="123"/>
      <c r="AU51" s="142"/>
      <c r="AV51" t="s">
        <v>184</v>
      </c>
      <c r="AW51" s="4">
        <f t="shared" si="18"/>
        <v>600</v>
      </c>
      <c r="AX51" s="4">
        <f t="shared" si="19"/>
        <v>450</v>
      </c>
      <c r="AY51" s="148">
        <f t="shared" si="20"/>
        <v>150</v>
      </c>
      <c r="AZ51" s="148">
        <f t="shared" si="21"/>
        <v>-150</v>
      </c>
    </row>
    <row r="52" spans="1:52">
      <c r="A52" s="71">
        <v>50</v>
      </c>
      <c r="B52" s="71">
        <v>108656</v>
      </c>
      <c r="C52" s="107" t="s">
        <v>267</v>
      </c>
      <c r="D52" s="107" t="s">
        <v>41</v>
      </c>
      <c r="E52" s="71">
        <v>17</v>
      </c>
      <c r="F52" s="72">
        <v>150</v>
      </c>
      <c r="G52" s="108">
        <v>10987.81524</v>
      </c>
      <c r="H52" s="108">
        <f t="shared" si="0"/>
        <v>2012.8164336</v>
      </c>
      <c r="I52" s="114">
        <v>0.183186228529995</v>
      </c>
      <c r="J52" s="108">
        <v>12635.987526000001</v>
      </c>
      <c r="K52" s="108">
        <f t="shared" si="1"/>
        <v>2274.4777546800001</v>
      </c>
      <c r="L52" s="114">
        <v>0.18</v>
      </c>
      <c r="M52" s="115">
        <v>11068.49</v>
      </c>
      <c r="N52" s="115">
        <v>1794.55</v>
      </c>
      <c r="O52" s="114">
        <f t="shared" si="2"/>
        <v>0.16213141991364699</v>
      </c>
      <c r="P52" s="114">
        <f t="shared" si="3"/>
        <v>0.87594974094626998</v>
      </c>
      <c r="Q52" s="121">
        <f t="shared" si="4"/>
        <v>1.0073422020882099</v>
      </c>
      <c r="R52" s="122">
        <v>150</v>
      </c>
      <c r="S52" s="123"/>
      <c r="T52" s="124"/>
      <c r="U52" s="118" t="s">
        <v>184</v>
      </c>
      <c r="V52" s="115">
        <v>11013.63</v>
      </c>
      <c r="W52" s="115">
        <v>2357.7399999999998</v>
      </c>
      <c r="X52" s="114">
        <f t="shared" si="5"/>
        <v>0.21407474193340401</v>
      </c>
      <c r="Y52" s="114">
        <f t="shared" si="6"/>
        <v>0.87160817287435499</v>
      </c>
      <c r="Z52" s="114">
        <f t="shared" si="7"/>
        <v>1.0023493988055101</v>
      </c>
      <c r="AA52" s="72">
        <v>150</v>
      </c>
      <c r="AB52" s="115"/>
      <c r="AC52" s="138"/>
      <c r="AD52" s="135" t="s">
        <v>184</v>
      </c>
      <c r="AE52" s="4">
        <v>11053.34</v>
      </c>
      <c r="AF52" s="4">
        <v>2345.5300000000002</v>
      </c>
      <c r="AG52" s="141">
        <f t="shared" si="8"/>
        <v>0.21220101797284799</v>
      </c>
      <c r="AH52" s="141">
        <f t="shared" si="9"/>
        <v>0.874750784397063</v>
      </c>
      <c r="AI52" s="114">
        <f t="shared" si="10"/>
        <v>1.0059634020566199</v>
      </c>
      <c r="AJ52" s="72">
        <v>150</v>
      </c>
      <c r="AK52" s="115"/>
      <c r="AL52" s="142"/>
      <c r="AM52" t="s">
        <v>184</v>
      </c>
      <c r="AN52" s="4">
        <v>4498.74</v>
      </c>
      <c r="AO52" s="4">
        <v>1066</v>
      </c>
      <c r="AP52" s="141">
        <f t="shared" si="11"/>
        <v>0.23695523635506799</v>
      </c>
      <c r="AQ52" s="141">
        <f t="shared" si="12"/>
        <v>0.35602599248719802</v>
      </c>
      <c r="AR52" s="144">
        <f t="shared" si="13"/>
        <v>0.40942989136027702</v>
      </c>
      <c r="AS52" s="72">
        <v>0</v>
      </c>
      <c r="AT52" s="115"/>
      <c r="AU52" s="142"/>
      <c r="AW52" s="4">
        <f t="shared" si="18"/>
        <v>600</v>
      </c>
      <c r="AX52" s="4">
        <f t="shared" si="19"/>
        <v>450</v>
      </c>
      <c r="AY52" s="148">
        <f t="shared" si="20"/>
        <v>0</v>
      </c>
      <c r="AZ52" s="148">
        <f t="shared" si="21"/>
        <v>-150</v>
      </c>
    </row>
    <row r="53" spans="1:52">
      <c r="A53" s="71">
        <v>51</v>
      </c>
      <c r="B53" s="71">
        <v>104428</v>
      </c>
      <c r="C53" s="107" t="s">
        <v>268</v>
      </c>
      <c r="D53" s="107" t="s">
        <v>50</v>
      </c>
      <c r="E53" s="71">
        <v>17</v>
      </c>
      <c r="F53" s="72">
        <v>150</v>
      </c>
      <c r="G53" s="108">
        <v>8685.4009050000004</v>
      </c>
      <c r="H53" s="108">
        <f t="shared" si="0"/>
        <v>2346.0773742000001</v>
      </c>
      <c r="I53" s="114">
        <v>0.27011733826234902</v>
      </c>
      <c r="J53" s="108">
        <v>9988.2110407500004</v>
      </c>
      <c r="K53" s="108">
        <f t="shared" si="1"/>
        <v>2486.0041318755002</v>
      </c>
      <c r="L53" s="114">
        <v>0.24889383311316499</v>
      </c>
      <c r="M53" s="115">
        <v>9044.5</v>
      </c>
      <c r="N53" s="115">
        <v>2503.6799999999998</v>
      </c>
      <c r="O53" s="114">
        <f t="shared" si="2"/>
        <v>0.27681795566366302</v>
      </c>
      <c r="P53" s="114">
        <f t="shared" si="3"/>
        <v>0.90551751090361998</v>
      </c>
      <c r="Q53" s="125">
        <f t="shared" si="4"/>
        <v>1.04134513753916</v>
      </c>
      <c r="R53" s="126">
        <v>150</v>
      </c>
      <c r="S53" s="123">
        <v>150</v>
      </c>
      <c r="T53" s="124" t="s">
        <v>269</v>
      </c>
      <c r="U53" s="118" t="s">
        <v>184</v>
      </c>
      <c r="V53" s="115">
        <v>9989.94</v>
      </c>
      <c r="W53" s="115">
        <v>2616.7399999999998</v>
      </c>
      <c r="X53" s="114">
        <f t="shared" si="5"/>
        <v>0.26193750913418901</v>
      </c>
      <c r="Y53" s="114">
        <f t="shared" si="6"/>
        <v>1.0001730999918701</v>
      </c>
      <c r="Z53" s="137">
        <f t="shared" si="7"/>
        <v>1.1501990649906599</v>
      </c>
      <c r="AA53" s="133">
        <v>150</v>
      </c>
      <c r="AB53" s="123">
        <v>150</v>
      </c>
      <c r="AC53" s="138" t="s">
        <v>185</v>
      </c>
      <c r="AD53" s="135" t="s">
        <v>184</v>
      </c>
      <c r="AE53" s="4">
        <v>9429.99</v>
      </c>
      <c r="AF53" s="4">
        <v>2502.89</v>
      </c>
      <c r="AG53" s="141">
        <f t="shared" si="8"/>
        <v>0.26541809694389901</v>
      </c>
      <c r="AH53" s="141">
        <f t="shared" si="9"/>
        <v>0.944112009801098</v>
      </c>
      <c r="AI53" s="114">
        <f t="shared" si="10"/>
        <v>1.08572881127126</v>
      </c>
      <c r="AJ53" s="72">
        <v>150</v>
      </c>
      <c r="AK53" s="115"/>
      <c r="AL53" s="142"/>
      <c r="AM53" t="s">
        <v>184</v>
      </c>
      <c r="AN53" s="4">
        <v>11848.97</v>
      </c>
      <c r="AO53" s="4">
        <v>3216.5</v>
      </c>
      <c r="AP53" s="141">
        <f t="shared" si="11"/>
        <v>0.27145819425654699</v>
      </c>
      <c r="AQ53" s="141">
        <f t="shared" si="12"/>
        <v>1.1862955189531399</v>
      </c>
      <c r="AR53" s="137">
        <f t="shared" si="13"/>
        <v>1.3642398467961101</v>
      </c>
      <c r="AS53" s="133">
        <v>150</v>
      </c>
      <c r="AT53" s="123">
        <v>150</v>
      </c>
      <c r="AU53" s="142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48">
        <f t="shared" si="20"/>
        <v>450</v>
      </c>
      <c r="AZ53" s="148">
        <f t="shared" si="21"/>
        <v>0</v>
      </c>
    </row>
    <row r="54" spans="1:52">
      <c r="A54" s="74">
        <v>52</v>
      </c>
      <c r="B54" s="74">
        <v>103639</v>
      </c>
      <c r="C54" s="109" t="s">
        <v>271</v>
      </c>
      <c r="D54" s="109" t="s">
        <v>52</v>
      </c>
      <c r="E54" s="74">
        <v>18</v>
      </c>
      <c r="F54" s="75">
        <v>150</v>
      </c>
      <c r="G54" s="110">
        <v>9820.8459899999998</v>
      </c>
      <c r="H54" s="110">
        <f t="shared" si="0"/>
        <v>2456.9485920000002</v>
      </c>
      <c r="I54" s="53">
        <v>0.25017687829559399</v>
      </c>
      <c r="J54" s="110">
        <v>11293.9728885</v>
      </c>
      <c r="K54" s="110">
        <f t="shared" si="1"/>
        <v>2603.4880258800099</v>
      </c>
      <c r="L54" s="53">
        <v>0.23052012357236901</v>
      </c>
      <c r="M54" s="116">
        <v>10658.29</v>
      </c>
      <c r="N54" s="116">
        <v>2030.08</v>
      </c>
      <c r="O54" s="53">
        <f t="shared" si="2"/>
        <v>0.19046957814058399</v>
      </c>
      <c r="P54" s="53">
        <f t="shared" si="3"/>
        <v>0.94371485616480599</v>
      </c>
      <c r="Q54" s="127">
        <f t="shared" si="4"/>
        <v>1.0852720845895301</v>
      </c>
      <c r="R54" s="128">
        <v>150</v>
      </c>
      <c r="S54" s="129"/>
      <c r="T54" s="130"/>
      <c r="U54" s="118" t="s">
        <v>184</v>
      </c>
      <c r="V54" s="116">
        <v>10087.24</v>
      </c>
      <c r="W54" s="116">
        <v>1933.14</v>
      </c>
      <c r="X54" s="53">
        <f t="shared" si="5"/>
        <v>0.191642114195756</v>
      </c>
      <c r="Y54" s="53">
        <f t="shared" si="6"/>
        <v>0.89315248934865499</v>
      </c>
      <c r="Z54" s="53">
        <f t="shared" si="7"/>
        <v>1.02712536275095</v>
      </c>
      <c r="AA54" s="75">
        <v>150</v>
      </c>
      <c r="AB54" s="116"/>
      <c r="AC54" s="139"/>
      <c r="AD54" s="135" t="s">
        <v>184</v>
      </c>
      <c r="AE54" s="4">
        <v>10283.469999999999</v>
      </c>
      <c r="AF54" s="4">
        <v>2335.06</v>
      </c>
      <c r="AG54" s="141">
        <f t="shared" si="8"/>
        <v>0.22706926747488901</v>
      </c>
      <c r="AH54" s="141">
        <f t="shared" si="9"/>
        <v>0.91052724329372703</v>
      </c>
      <c r="AI54" s="140">
        <f t="shared" si="10"/>
        <v>1.0471063297877901</v>
      </c>
      <c r="AJ54" s="134">
        <v>150</v>
      </c>
      <c r="AK54" s="129">
        <v>300</v>
      </c>
      <c r="AL54" s="143" t="s">
        <v>272</v>
      </c>
      <c r="AM54" t="s">
        <v>184</v>
      </c>
      <c r="AN54" s="4">
        <v>7660.34</v>
      </c>
      <c r="AO54" s="4">
        <v>1817.49</v>
      </c>
      <c r="AP54" s="141">
        <f t="shared" si="11"/>
        <v>0.237259703877374</v>
      </c>
      <c r="AQ54" s="141">
        <f t="shared" si="12"/>
        <v>0.67826796430511005</v>
      </c>
      <c r="AR54" s="145">
        <f t="shared" si="13"/>
        <v>0.78000815895087705</v>
      </c>
      <c r="AS54" s="75">
        <v>0</v>
      </c>
      <c r="AT54" s="129"/>
      <c r="AU54" s="143"/>
      <c r="AW54" s="4">
        <f t="shared" si="18"/>
        <v>600</v>
      </c>
      <c r="AX54" s="4">
        <f t="shared" si="19"/>
        <v>450</v>
      </c>
      <c r="AY54" s="148">
        <f t="shared" si="20"/>
        <v>300</v>
      </c>
      <c r="AZ54" s="148">
        <f t="shared" si="21"/>
        <v>-150</v>
      </c>
    </row>
    <row r="55" spans="1:52">
      <c r="A55" s="74">
        <v>53</v>
      </c>
      <c r="B55" s="74">
        <v>103199</v>
      </c>
      <c r="C55" s="109" t="s">
        <v>273</v>
      </c>
      <c r="D55" s="109" t="s">
        <v>33</v>
      </c>
      <c r="E55" s="74">
        <v>18</v>
      </c>
      <c r="F55" s="75">
        <v>150</v>
      </c>
      <c r="G55" s="110">
        <v>10967.894910000001</v>
      </c>
      <c r="H55" s="110">
        <f t="shared" si="0"/>
        <v>3163.8987827999999</v>
      </c>
      <c r="I55" s="53">
        <v>0.28846910084042698</v>
      </c>
      <c r="J55" s="110">
        <v>12613.0791465</v>
      </c>
      <c r="K55" s="110">
        <f t="shared" si="1"/>
        <v>3352.60274591701</v>
      </c>
      <c r="L55" s="53">
        <v>0.26580367148868</v>
      </c>
      <c r="M55" s="116">
        <v>10968.66</v>
      </c>
      <c r="N55" s="116">
        <v>2505.88</v>
      </c>
      <c r="O55" s="53">
        <f t="shared" si="2"/>
        <v>0.22845817082487699</v>
      </c>
      <c r="P55" s="53">
        <f t="shared" si="3"/>
        <v>0.86962587585472295</v>
      </c>
      <c r="Q55" s="127">
        <f t="shared" si="4"/>
        <v>1.00006975723293</v>
      </c>
      <c r="R55" s="128">
        <v>150</v>
      </c>
      <c r="S55" s="129"/>
      <c r="T55" s="130"/>
      <c r="U55" s="118" t="s">
        <v>184</v>
      </c>
      <c r="V55" s="116">
        <v>8179.24</v>
      </c>
      <c r="W55" s="116">
        <v>1841.82</v>
      </c>
      <c r="X55" s="53">
        <f t="shared" si="5"/>
        <v>0.22518229077518201</v>
      </c>
      <c r="Y55" s="53">
        <f t="shared" si="6"/>
        <v>0.64847289904381999</v>
      </c>
      <c r="Z55" s="53">
        <f t="shared" si="7"/>
        <v>0.74574383390039201</v>
      </c>
      <c r="AA55" s="75">
        <v>0</v>
      </c>
      <c r="AB55" s="116"/>
      <c r="AC55" s="139"/>
      <c r="AD55" s="135"/>
      <c r="AE55" s="4">
        <v>8411.19</v>
      </c>
      <c r="AF55" s="4">
        <v>2148.5</v>
      </c>
      <c r="AG55" s="141">
        <f t="shared" si="8"/>
        <v>0.255433535563933</v>
      </c>
      <c r="AH55" s="141">
        <f t="shared" si="9"/>
        <v>0.66686254024926295</v>
      </c>
      <c r="AI55" s="53">
        <f t="shared" si="10"/>
        <v>0.76689192128665296</v>
      </c>
      <c r="AJ55" s="75">
        <v>0</v>
      </c>
      <c r="AK55" s="116"/>
      <c r="AL55" s="143"/>
      <c r="AN55" s="4">
        <v>6465.56</v>
      </c>
      <c r="AO55" s="4">
        <v>1900.47</v>
      </c>
      <c r="AP55" s="141">
        <f t="shared" si="11"/>
        <v>0.29393741609388802</v>
      </c>
      <c r="AQ55" s="141">
        <f t="shared" si="12"/>
        <v>0.51260758177309396</v>
      </c>
      <c r="AR55" s="145">
        <f t="shared" si="13"/>
        <v>0.58949871903905804</v>
      </c>
      <c r="AS55" s="75">
        <v>0</v>
      </c>
      <c r="AT55" s="116"/>
      <c r="AU55" s="143"/>
      <c r="AW55" s="4">
        <f t="shared" si="18"/>
        <v>600</v>
      </c>
      <c r="AX55" s="4">
        <f t="shared" si="19"/>
        <v>150</v>
      </c>
      <c r="AY55" s="148">
        <f t="shared" si="20"/>
        <v>0</v>
      </c>
      <c r="AZ55" s="148">
        <f t="shared" si="21"/>
        <v>-450</v>
      </c>
    </row>
    <row r="56" spans="1:52">
      <c r="A56" s="74">
        <v>54</v>
      </c>
      <c r="B56" s="74">
        <v>102565</v>
      </c>
      <c r="C56" s="109" t="s">
        <v>274</v>
      </c>
      <c r="D56" s="109" t="s">
        <v>36</v>
      </c>
      <c r="E56" s="74">
        <v>18</v>
      </c>
      <c r="F56" s="75">
        <v>150</v>
      </c>
      <c r="G56" s="110">
        <v>11562.76701</v>
      </c>
      <c r="H56" s="110">
        <f t="shared" si="0"/>
        <v>3171.8894003999999</v>
      </c>
      <c r="I56" s="53">
        <v>0.27431923497695698</v>
      </c>
      <c r="J56" s="110">
        <v>13297.1820615</v>
      </c>
      <c r="K56" s="110">
        <f t="shared" si="1"/>
        <v>3361.06994678099</v>
      </c>
      <c r="L56" s="53">
        <v>0.25276558080019601</v>
      </c>
      <c r="M56" s="116">
        <v>13517.91</v>
      </c>
      <c r="N56" s="116">
        <v>3092.54</v>
      </c>
      <c r="O56" s="53">
        <f t="shared" si="2"/>
        <v>0.22877353081948301</v>
      </c>
      <c r="P56" s="53">
        <f t="shared" si="3"/>
        <v>1.01659960264356</v>
      </c>
      <c r="Q56" s="131">
        <f t="shared" si="4"/>
        <v>1.1690895430401</v>
      </c>
      <c r="R56" s="132">
        <v>150</v>
      </c>
      <c r="S56" s="129">
        <v>150</v>
      </c>
      <c r="T56" s="130" t="s">
        <v>185</v>
      </c>
      <c r="U56" s="118" t="s">
        <v>184</v>
      </c>
      <c r="V56" s="116">
        <v>15042.11</v>
      </c>
      <c r="W56" s="116">
        <v>4023.83</v>
      </c>
      <c r="X56" s="53">
        <f t="shared" si="5"/>
        <v>0.26750435942829798</v>
      </c>
      <c r="Y56" s="53">
        <f t="shared" si="6"/>
        <v>1.13122539275086</v>
      </c>
      <c r="Z56" s="140">
        <f t="shared" si="7"/>
        <v>1.30090920166349</v>
      </c>
      <c r="AA56" s="134">
        <v>150</v>
      </c>
      <c r="AB56" s="129">
        <v>150</v>
      </c>
      <c r="AC56" s="139" t="s">
        <v>275</v>
      </c>
      <c r="AD56" s="135" t="s">
        <v>184</v>
      </c>
      <c r="AE56" s="4">
        <v>8405.44</v>
      </c>
      <c r="AF56" s="4">
        <v>2509.9899999999998</v>
      </c>
      <c r="AG56" s="141">
        <f t="shared" si="8"/>
        <v>0.29861494460730198</v>
      </c>
      <c r="AH56" s="141">
        <f t="shared" si="9"/>
        <v>0.63212190080007202</v>
      </c>
      <c r="AI56" s="53">
        <f t="shared" si="10"/>
        <v>0.72694018592008303</v>
      </c>
      <c r="AJ56" s="75">
        <v>0</v>
      </c>
      <c r="AK56" s="116"/>
      <c r="AL56" s="143"/>
      <c r="AN56" s="4">
        <v>12303.06</v>
      </c>
      <c r="AO56" s="4">
        <v>3094.63</v>
      </c>
      <c r="AP56" s="141">
        <f t="shared" si="11"/>
        <v>0.25153335836775598</v>
      </c>
      <c r="AQ56" s="141">
        <f t="shared" si="12"/>
        <v>0.92523814016367201</v>
      </c>
      <c r="AR56" s="140">
        <f t="shared" si="13"/>
        <v>1.06402386118822</v>
      </c>
      <c r="AS56" s="134">
        <v>150</v>
      </c>
      <c r="AT56" s="129">
        <v>300</v>
      </c>
      <c r="AU56" s="143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48">
        <f t="shared" si="20"/>
        <v>600</v>
      </c>
      <c r="AZ56" s="148">
        <f t="shared" si="21"/>
        <v>-150</v>
      </c>
    </row>
    <row r="57" spans="1:52">
      <c r="A57" s="71">
        <v>55</v>
      </c>
      <c r="B57" s="71">
        <v>355</v>
      </c>
      <c r="C57" s="107" t="s">
        <v>277</v>
      </c>
      <c r="D57" s="107" t="s">
        <v>33</v>
      </c>
      <c r="E57" s="71">
        <v>19</v>
      </c>
      <c r="F57" s="72">
        <v>150</v>
      </c>
      <c r="G57" s="108">
        <v>10593.725130000001</v>
      </c>
      <c r="H57" s="108">
        <f t="shared" si="0"/>
        <v>2999.3392800000001</v>
      </c>
      <c r="I57" s="114">
        <v>0.28312413652363699</v>
      </c>
      <c r="J57" s="108">
        <v>12182.7838995</v>
      </c>
      <c r="K57" s="108">
        <f t="shared" si="1"/>
        <v>3178.2284442</v>
      </c>
      <c r="L57" s="114">
        <v>0.26087866865392201</v>
      </c>
      <c r="M57" s="115">
        <v>10628.5</v>
      </c>
      <c r="N57" s="115">
        <v>2659.06</v>
      </c>
      <c r="O57" s="114">
        <f t="shared" si="2"/>
        <v>0.25018205767511897</v>
      </c>
      <c r="P57" s="114">
        <f t="shared" si="3"/>
        <v>0.87241964461310095</v>
      </c>
      <c r="Q57" s="121">
        <f t="shared" si="4"/>
        <v>1.00328259130507</v>
      </c>
      <c r="R57" s="72">
        <v>150</v>
      </c>
      <c r="S57" s="123"/>
      <c r="T57" s="124"/>
      <c r="U57" s="118" t="s">
        <v>184</v>
      </c>
      <c r="V57" s="115">
        <v>10714.76</v>
      </c>
      <c r="W57" s="115">
        <v>2718.97</v>
      </c>
      <c r="X57" s="114">
        <f t="shared" si="5"/>
        <v>0.25375930025497501</v>
      </c>
      <c r="Y57" s="114">
        <f t="shared" si="6"/>
        <v>0.87950012808154199</v>
      </c>
      <c r="Z57" s="114">
        <f t="shared" si="7"/>
        <v>1.0114251472937701</v>
      </c>
      <c r="AA57" s="72">
        <v>150</v>
      </c>
      <c r="AB57" s="115"/>
      <c r="AC57" s="138"/>
      <c r="AD57" s="135" t="s">
        <v>184</v>
      </c>
      <c r="AE57" s="4">
        <v>11567.3</v>
      </c>
      <c r="AF57" s="4">
        <v>1704.94</v>
      </c>
      <c r="AG57" s="141">
        <f t="shared" si="8"/>
        <v>0.147393082223164</v>
      </c>
      <c r="AH57" s="141">
        <f t="shared" si="9"/>
        <v>0.94947920733246705</v>
      </c>
      <c r="AI57" s="114">
        <f t="shared" si="10"/>
        <v>1.0919010884323399</v>
      </c>
      <c r="AJ57" s="72">
        <v>150</v>
      </c>
      <c r="AK57" s="115"/>
      <c r="AL57" s="142"/>
      <c r="AM57" t="s">
        <v>184</v>
      </c>
      <c r="AN57" s="4">
        <v>12827.39</v>
      </c>
      <c r="AO57" s="4">
        <v>2488.37</v>
      </c>
      <c r="AP57" s="141">
        <f t="shared" si="11"/>
        <v>0.19398880052762099</v>
      </c>
      <c r="AQ57" s="141">
        <f t="shared" si="12"/>
        <v>1.05291123160499</v>
      </c>
      <c r="AR57" s="137">
        <f t="shared" si="13"/>
        <v>1.21084791634574</v>
      </c>
      <c r="AS57" s="133">
        <v>150</v>
      </c>
      <c r="AT57" s="123">
        <v>300</v>
      </c>
      <c r="AU57" s="142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48">
        <f t="shared" si="20"/>
        <v>300</v>
      </c>
      <c r="AZ57" s="148">
        <f t="shared" si="21"/>
        <v>0</v>
      </c>
    </row>
    <row r="58" spans="1:52">
      <c r="A58" s="71">
        <v>56</v>
      </c>
      <c r="B58" s="71">
        <v>359</v>
      </c>
      <c r="C58" s="107" t="s">
        <v>279</v>
      </c>
      <c r="D58" s="107" t="s">
        <v>36</v>
      </c>
      <c r="E58" s="71">
        <v>19</v>
      </c>
      <c r="F58" s="72">
        <v>150</v>
      </c>
      <c r="G58" s="108">
        <v>10760.755230000001</v>
      </c>
      <c r="H58" s="108">
        <f t="shared" si="0"/>
        <v>2842.6588092000002</v>
      </c>
      <c r="I58" s="114">
        <v>0.26416907999867201</v>
      </c>
      <c r="J58" s="108">
        <v>12374.8685145</v>
      </c>
      <c r="K58" s="108">
        <f t="shared" si="1"/>
        <v>3012.2031024630101</v>
      </c>
      <c r="L58" s="114">
        <v>0.243412937998777</v>
      </c>
      <c r="M58" s="115">
        <v>18350.32</v>
      </c>
      <c r="N58" s="115">
        <v>3116.13</v>
      </c>
      <c r="O58" s="114">
        <f t="shared" si="2"/>
        <v>0.16981338745046401</v>
      </c>
      <c r="P58" s="114">
        <f t="shared" si="3"/>
        <v>1.4828698970416001</v>
      </c>
      <c r="Q58" s="125">
        <f t="shared" si="4"/>
        <v>1.70530038159784</v>
      </c>
      <c r="R58" s="133">
        <v>150</v>
      </c>
      <c r="S58" s="123">
        <v>150</v>
      </c>
      <c r="T58" s="124" t="s">
        <v>185</v>
      </c>
      <c r="U58" s="118" t="s">
        <v>184</v>
      </c>
      <c r="V58" s="115">
        <v>11472.71</v>
      </c>
      <c r="W58" s="115">
        <v>3163.84</v>
      </c>
      <c r="X58" s="114">
        <f t="shared" si="5"/>
        <v>0.27577093816543802</v>
      </c>
      <c r="Y58" s="114">
        <f t="shared" si="6"/>
        <v>0.92709752726318595</v>
      </c>
      <c r="Z58" s="137">
        <f t="shared" si="7"/>
        <v>1.06616215635266</v>
      </c>
      <c r="AA58" s="133">
        <v>150</v>
      </c>
      <c r="AB58" s="123">
        <v>150</v>
      </c>
      <c r="AC58" s="138" t="s">
        <v>185</v>
      </c>
      <c r="AD58" s="135" t="s">
        <v>184</v>
      </c>
      <c r="AE58" s="4">
        <v>12051.11</v>
      </c>
      <c r="AF58" s="4">
        <v>2420.4499999999998</v>
      </c>
      <c r="AG58" s="141">
        <f t="shared" si="8"/>
        <v>0.20084871849979</v>
      </c>
      <c r="AH58" s="141">
        <f t="shared" si="9"/>
        <v>0.97383741781816602</v>
      </c>
      <c r="AI58" s="137">
        <f t="shared" si="10"/>
        <v>1.11991303049089</v>
      </c>
      <c r="AJ58" s="133">
        <v>150</v>
      </c>
      <c r="AK58" s="123">
        <v>150</v>
      </c>
      <c r="AL58" s="142" t="s">
        <v>280</v>
      </c>
      <c r="AM58" t="s">
        <v>184</v>
      </c>
      <c r="AN58" s="4">
        <v>6650.11</v>
      </c>
      <c r="AO58" s="4">
        <v>1714.21</v>
      </c>
      <c r="AP58" s="141">
        <f t="shared" si="11"/>
        <v>0.25777167595723999</v>
      </c>
      <c r="AQ58" s="141">
        <f t="shared" si="12"/>
        <v>0.53738833606254999</v>
      </c>
      <c r="AR58" s="144">
        <f t="shared" si="13"/>
        <v>0.61799658647193301</v>
      </c>
      <c r="AS58" s="72">
        <v>0</v>
      </c>
      <c r="AT58" s="123"/>
      <c r="AU58" s="142"/>
      <c r="AW58" s="4">
        <f t="shared" si="18"/>
        <v>600</v>
      </c>
      <c r="AX58" s="4">
        <f t="shared" si="19"/>
        <v>450</v>
      </c>
      <c r="AY58" s="148">
        <f t="shared" si="20"/>
        <v>450</v>
      </c>
      <c r="AZ58" s="148">
        <f t="shared" si="21"/>
        <v>-150</v>
      </c>
    </row>
    <row r="59" spans="1:52">
      <c r="A59" s="71">
        <v>57</v>
      </c>
      <c r="B59" s="71">
        <v>106399</v>
      </c>
      <c r="C59" s="107" t="s">
        <v>281</v>
      </c>
      <c r="D59" s="107" t="s">
        <v>36</v>
      </c>
      <c r="E59" s="71">
        <v>19</v>
      </c>
      <c r="F59" s="72">
        <v>150</v>
      </c>
      <c r="G59" s="108">
        <v>9194.2865099999999</v>
      </c>
      <c r="H59" s="108">
        <f t="shared" si="0"/>
        <v>2425.54512690001</v>
      </c>
      <c r="I59" s="114">
        <v>0.26381004379860301</v>
      </c>
      <c r="J59" s="108">
        <v>10573.429486499999</v>
      </c>
      <c r="K59" s="108">
        <f t="shared" si="1"/>
        <v>2570.2115683972502</v>
      </c>
      <c r="L59" s="114">
        <v>0.24308211178585501</v>
      </c>
      <c r="M59" s="115">
        <v>10597.29</v>
      </c>
      <c r="N59" s="115">
        <v>2632.31</v>
      </c>
      <c r="O59" s="114">
        <f t="shared" si="2"/>
        <v>0.24839463674203499</v>
      </c>
      <c r="P59" s="114">
        <f t="shared" si="3"/>
        <v>1.0022566484725199</v>
      </c>
      <c r="Q59" s="121">
        <f t="shared" si="4"/>
        <v>1.1525951457434001</v>
      </c>
      <c r="R59" s="72">
        <v>150</v>
      </c>
      <c r="S59" s="123"/>
      <c r="T59" s="124"/>
      <c r="U59" s="118" t="s">
        <v>184</v>
      </c>
      <c r="V59" s="115">
        <v>9285.61</v>
      </c>
      <c r="W59" s="115">
        <v>2514.1</v>
      </c>
      <c r="X59" s="114">
        <f t="shared" si="5"/>
        <v>0.27075227152551101</v>
      </c>
      <c r="Y59" s="114">
        <f t="shared" si="6"/>
        <v>0.87820229111621095</v>
      </c>
      <c r="Z59" s="114">
        <f t="shared" si="7"/>
        <v>1.0099326347836399</v>
      </c>
      <c r="AA59" s="72">
        <v>150</v>
      </c>
      <c r="AB59" s="115"/>
      <c r="AC59" s="138"/>
      <c r="AD59" s="135" t="s">
        <v>184</v>
      </c>
      <c r="AE59" s="4">
        <v>5690.53</v>
      </c>
      <c r="AF59" s="4">
        <v>1398.23</v>
      </c>
      <c r="AG59" s="141">
        <f t="shared" si="8"/>
        <v>0.245711735110789</v>
      </c>
      <c r="AH59" s="141">
        <f t="shared" si="9"/>
        <v>0.53819151177634295</v>
      </c>
      <c r="AI59" s="114">
        <f t="shared" si="10"/>
        <v>0.61892023854279499</v>
      </c>
      <c r="AJ59" s="72">
        <v>0</v>
      </c>
      <c r="AK59" s="115"/>
      <c r="AL59" s="142"/>
      <c r="AN59" s="4">
        <v>6012.7</v>
      </c>
      <c r="AO59" s="4">
        <v>1343.71</v>
      </c>
      <c r="AP59" s="141">
        <f t="shared" si="11"/>
        <v>0.22347863688526001</v>
      </c>
      <c r="AQ59" s="141">
        <f t="shared" si="12"/>
        <v>0.56866128512767999</v>
      </c>
      <c r="AR59" s="144">
        <f t="shared" si="13"/>
        <v>0.65396047789683198</v>
      </c>
      <c r="AS59" s="72">
        <v>0</v>
      </c>
      <c r="AT59" s="115"/>
      <c r="AU59" s="142"/>
      <c r="AW59" s="4">
        <f t="shared" si="18"/>
        <v>600</v>
      </c>
      <c r="AX59" s="4">
        <f t="shared" si="19"/>
        <v>300</v>
      </c>
      <c r="AY59" s="148">
        <f t="shared" si="20"/>
        <v>0</v>
      </c>
      <c r="AZ59" s="148">
        <f t="shared" si="21"/>
        <v>-300</v>
      </c>
    </row>
    <row r="60" spans="1:52">
      <c r="A60" s="74">
        <v>58</v>
      </c>
      <c r="B60" s="74">
        <v>367</v>
      </c>
      <c r="C60" s="109" t="s">
        <v>282</v>
      </c>
      <c r="D60" s="109" t="s">
        <v>50</v>
      </c>
      <c r="E60" s="74">
        <v>20</v>
      </c>
      <c r="F60" s="75">
        <v>150</v>
      </c>
      <c r="G60" s="110">
        <v>9770.2987499999999</v>
      </c>
      <c r="H60" s="110">
        <f t="shared" si="0"/>
        <v>2435.4068634</v>
      </c>
      <c r="I60" s="53">
        <v>0.24926636592356</v>
      </c>
      <c r="J60" s="110">
        <v>11235.8435625</v>
      </c>
      <c r="K60" s="110">
        <f t="shared" si="1"/>
        <v>2580.6614870385001</v>
      </c>
      <c r="L60" s="53">
        <v>0.229681151458137</v>
      </c>
      <c r="M60" s="116">
        <v>11784.06</v>
      </c>
      <c r="N60" s="116">
        <v>2592.87</v>
      </c>
      <c r="O60" s="53">
        <f t="shared" si="2"/>
        <v>0.22003197539727401</v>
      </c>
      <c r="P60" s="114">
        <f t="shared" si="3"/>
        <v>1.0487917470949599</v>
      </c>
      <c r="Q60" s="127">
        <f t="shared" si="4"/>
        <v>1.2061105091591999</v>
      </c>
      <c r="R60" s="75">
        <v>150</v>
      </c>
      <c r="S60" s="129"/>
      <c r="T60" s="130"/>
      <c r="U60" s="118" t="s">
        <v>184</v>
      </c>
      <c r="V60" s="116">
        <v>9834.57</v>
      </c>
      <c r="W60" s="116">
        <v>2365.64</v>
      </c>
      <c r="X60" s="53">
        <f t="shared" si="5"/>
        <v>0.240543307943306</v>
      </c>
      <c r="Y60" s="53">
        <f t="shared" si="6"/>
        <v>0.87528541540247196</v>
      </c>
      <c r="Z60" s="53">
        <f t="shared" si="7"/>
        <v>1.0065782277128399</v>
      </c>
      <c r="AA60" s="75">
        <v>150</v>
      </c>
      <c r="AB60" s="116"/>
      <c r="AC60" s="139"/>
      <c r="AD60" s="135" t="s">
        <v>184</v>
      </c>
      <c r="AE60" s="4">
        <v>10237.799999999999</v>
      </c>
      <c r="AF60" s="4">
        <v>2243.7600000000002</v>
      </c>
      <c r="AG60" s="141">
        <f t="shared" si="8"/>
        <v>0.21916427357440099</v>
      </c>
      <c r="AH60" s="141">
        <f t="shared" si="9"/>
        <v>0.91117324151512702</v>
      </c>
      <c r="AI60" s="140">
        <f t="shared" si="10"/>
        <v>1.0478492277424001</v>
      </c>
      <c r="AJ60" s="134">
        <v>150</v>
      </c>
      <c r="AK60" s="129">
        <v>300</v>
      </c>
      <c r="AL60" s="143" t="s">
        <v>283</v>
      </c>
      <c r="AM60" t="s">
        <v>184</v>
      </c>
      <c r="AN60" s="4">
        <v>10684.19</v>
      </c>
      <c r="AO60" s="4">
        <v>2149.58</v>
      </c>
      <c r="AP60" s="141">
        <f t="shared" si="11"/>
        <v>0.20119260327642999</v>
      </c>
      <c r="AQ60" s="141">
        <f t="shared" si="12"/>
        <v>0.95090234574454502</v>
      </c>
      <c r="AR60" s="140">
        <f t="shared" si="13"/>
        <v>1.0935376976062301</v>
      </c>
      <c r="AS60" s="134">
        <v>150</v>
      </c>
      <c r="AT60" s="129">
        <v>300</v>
      </c>
      <c r="AU60" s="143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48">
        <f t="shared" si="20"/>
        <v>600</v>
      </c>
      <c r="AZ60" s="148">
        <f t="shared" si="21"/>
        <v>0</v>
      </c>
    </row>
    <row r="61" spans="1:52">
      <c r="A61" s="74">
        <v>59</v>
      </c>
      <c r="B61" s="74">
        <v>349</v>
      </c>
      <c r="C61" s="109" t="s">
        <v>285</v>
      </c>
      <c r="D61" s="109" t="s">
        <v>33</v>
      </c>
      <c r="E61" s="74">
        <v>20</v>
      </c>
      <c r="F61" s="75">
        <v>150</v>
      </c>
      <c r="G61" s="110">
        <v>8548.4388374999999</v>
      </c>
      <c r="H61" s="110">
        <f t="shared" si="0"/>
        <v>2559.8198177999998</v>
      </c>
      <c r="I61" s="53">
        <v>0.29944880772506299</v>
      </c>
      <c r="J61" s="110">
        <v>9830.7046631249996</v>
      </c>
      <c r="K61" s="110">
        <f t="shared" si="1"/>
        <v>2712.4947855045002</v>
      </c>
      <c r="L61" s="53">
        <v>0.27592068711809398</v>
      </c>
      <c r="M61" s="116">
        <v>10565.22</v>
      </c>
      <c r="N61" s="116">
        <v>3029.48</v>
      </c>
      <c r="O61" s="53">
        <f t="shared" si="2"/>
        <v>0.28674083454958799</v>
      </c>
      <c r="P61" s="114">
        <f t="shared" si="3"/>
        <v>1.0747164483162801</v>
      </c>
      <c r="Q61" s="131">
        <f t="shared" si="4"/>
        <v>1.2359239155637201</v>
      </c>
      <c r="R61" s="134">
        <v>150</v>
      </c>
      <c r="S61" s="129">
        <v>150</v>
      </c>
      <c r="T61" s="130" t="s">
        <v>185</v>
      </c>
      <c r="U61" s="118" t="s">
        <v>184</v>
      </c>
      <c r="V61" s="116">
        <v>4106.4399999999996</v>
      </c>
      <c r="W61" s="116">
        <v>1419.08</v>
      </c>
      <c r="X61" s="53">
        <f t="shared" si="5"/>
        <v>0.34557426870963698</v>
      </c>
      <c r="Y61" s="53">
        <f t="shared" si="6"/>
        <v>0.41771573256627997</v>
      </c>
      <c r="Z61" s="53">
        <f t="shared" si="7"/>
        <v>0.48037309245122101</v>
      </c>
      <c r="AA61" s="75">
        <v>0</v>
      </c>
      <c r="AB61" s="116"/>
      <c r="AC61" s="139"/>
      <c r="AD61" s="135"/>
      <c r="AE61" s="4">
        <v>4218.57</v>
      </c>
      <c r="AF61" s="4">
        <v>1216.8800000000001</v>
      </c>
      <c r="AG61" s="141">
        <f t="shared" si="8"/>
        <v>0.288457937168282</v>
      </c>
      <c r="AH61" s="141">
        <f t="shared" si="9"/>
        <v>0.429121832519684</v>
      </c>
      <c r="AI61" s="53">
        <f t="shared" si="10"/>
        <v>0.49349010739763599</v>
      </c>
      <c r="AJ61" s="75">
        <v>0</v>
      </c>
      <c r="AK61" s="116"/>
      <c r="AL61" s="143"/>
      <c r="AN61" s="4">
        <v>3899.12</v>
      </c>
      <c r="AO61" s="4">
        <v>1248.76</v>
      </c>
      <c r="AP61" s="141">
        <f t="shared" si="11"/>
        <v>0.32026713720018901</v>
      </c>
      <c r="AQ61" s="141">
        <f t="shared" si="12"/>
        <v>0.39662670516647802</v>
      </c>
      <c r="AR61" s="145">
        <f t="shared" si="13"/>
        <v>0.45612071094145001</v>
      </c>
      <c r="AS61" s="75">
        <v>0</v>
      </c>
      <c r="AT61" s="116"/>
      <c r="AU61" s="143"/>
      <c r="AW61" s="4">
        <f t="shared" si="18"/>
        <v>600</v>
      </c>
      <c r="AX61" s="4">
        <f t="shared" si="19"/>
        <v>150</v>
      </c>
      <c r="AY61" s="148">
        <f t="shared" si="20"/>
        <v>150</v>
      </c>
      <c r="AZ61" s="148">
        <f t="shared" si="21"/>
        <v>-450</v>
      </c>
    </row>
    <row r="62" spans="1:52">
      <c r="A62" s="74">
        <v>60</v>
      </c>
      <c r="B62" s="74">
        <v>102479</v>
      </c>
      <c r="C62" s="109" t="s">
        <v>286</v>
      </c>
      <c r="D62" s="109" t="s">
        <v>33</v>
      </c>
      <c r="E62" s="74">
        <v>20</v>
      </c>
      <c r="F62" s="75">
        <v>150</v>
      </c>
      <c r="G62" s="110">
        <v>8280.9157950000008</v>
      </c>
      <c r="H62" s="110">
        <f t="shared" si="0"/>
        <v>2241.5096466</v>
      </c>
      <c r="I62" s="53">
        <v>0.270683786925284</v>
      </c>
      <c r="J62" s="110">
        <v>9523.0531642499991</v>
      </c>
      <c r="K62" s="110">
        <f t="shared" si="1"/>
        <v>2375.1996862364999</v>
      </c>
      <c r="L62" s="53">
        <v>0.24941577509544</v>
      </c>
      <c r="M62" s="116">
        <v>8366.4500000000007</v>
      </c>
      <c r="N62" s="116">
        <v>1673.64</v>
      </c>
      <c r="O62" s="53">
        <f t="shared" si="2"/>
        <v>0.20004183375266699</v>
      </c>
      <c r="P62" s="114">
        <f t="shared" si="3"/>
        <v>0.87854702223106995</v>
      </c>
      <c r="Q62" s="127">
        <f t="shared" si="4"/>
        <v>1.0103290755657299</v>
      </c>
      <c r="R62" s="75">
        <v>150</v>
      </c>
      <c r="S62" s="129"/>
      <c r="T62" s="130"/>
      <c r="U62" s="118" t="s">
        <v>184</v>
      </c>
      <c r="V62" s="116">
        <v>8751.11</v>
      </c>
      <c r="W62" s="116">
        <v>1673.99</v>
      </c>
      <c r="X62" s="53">
        <f t="shared" si="5"/>
        <v>0.19128887649681001</v>
      </c>
      <c r="Y62" s="53">
        <f t="shared" si="6"/>
        <v>0.91893953011331397</v>
      </c>
      <c r="Z62" s="140">
        <f t="shared" si="7"/>
        <v>1.0567804596303101</v>
      </c>
      <c r="AA62" s="134">
        <v>150</v>
      </c>
      <c r="AB62" s="129">
        <v>150</v>
      </c>
      <c r="AC62" s="139" t="s">
        <v>287</v>
      </c>
      <c r="AD62" s="135" t="s">
        <v>184</v>
      </c>
      <c r="AE62" s="4">
        <v>4940.59</v>
      </c>
      <c r="AF62" s="4">
        <v>1571.65</v>
      </c>
      <c r="AG62" s="141">
        <f t="shared" si="8"/>
        <v>0.31810978041084198</v>
      </c>
      <c r="AH62" s="141">
        <f t="shared" si="9"/>
        <v>0.51880315218098505</v>
      </c>
      <c r="AI62" s="53">
        <f t="shared" si="10"/>
        <v>0.59662362500813204</v>
      </c>
      <c r="AJ62" s="75">
        <v>0</v>
      </c>
      <c r="AK62" s="116"/>
      <c r="AL62" s="143"/>
      <c r="AN62" s="4">
        <v>6804.56</v>
      </c>
      <c r="AO62" s="4">
        <v>2326.4</v>
      </c>
      <c r="AP62" s="141">
        <f t="shared" si="11"/>
        <v>0.34188838073291999</v>
      </c>
      <c r="AQ62" s="141">
        <f t="shared" si="12"/>
        <v>0.71453554680810205</v>
      </c>
      <c r="AR62" s="145">
        <f t="shared" si="13"/>
        <v>0.82171587882931696</v>
      </c>
      <c r="AS62" s="75">
        <v>0</v>
      </c>
      <c r="AT62" s="116"/>
      <c r="AU62" s="143"/>
      <c r="AW62" s="4">
        <f t="shared" si="18"/>
        <v>600</v>
      </c>
      <c r="AX62" s="4">
        <f t="shared" si="19"/>
        <v>300</v>
      </c>
      <c r="AY62" s="148">
        <f t="shared" si="20"/>
        <v>150</v>
      </c>
      <c r="AZ62" s="148">
        <f t="shared" si="21"/>
        <v>-300</v>
      </c>
    </row>
    <row r="63" spans="1:52">
      <c r="A63" s="71">
        <v>61</v>
      </c>
      <c r="B63" s="71">
        <v>106569</v>
      </c>
      <c r="C63" s="107" t="s">
        <v>288</v>
      </c>
      <c r="D63" s="107" t="s">
        <v>36</v>
      </c>
      <c r="E63" s="71">
        <v>21</v>
      </c>
      <c r="F63" s="72">
        <v>150</v>
      </c>
      <c r="G63" s="108">
        <v>9246.8020500000002</v>
      </c>
      <c r="H63" s="108">
        <f t="shared" si="0"/>
        <v>2573.2204092000002</v>
      </c>
      <c r="I63" s="114">
        <v>0.27828219910904201</v>
      </c>
      <c r="J63" s="108">
        <v>10633.822357499999</v>
      </c>
      <c r="K63" s="108">
        <f t="shared" si="1"/>
        <v>2726.6946264630001</v>
      </c>
      <c r="L63" s="114">
        <v>0.256417169179046</v>
      </c>
      <c r="M63" s="115">
        <v>12135.6</v>
      </c>
      <c r="N63" s="115">
        <v>4665.8900000000003</v>
      </c>
      <c r="O63" s="114">
        <f t="shared" si="2"/>
        <v>0.384479547776789</v>
      </c>
      <c r="P63" s="114">
        <f t="shared" si="3"/>
        <v>1.141226512162</v>
      </c>
      <c r="Q63" s="125">
        <f t="shared" si="4"/>
        <v>1.3124104889863</v>
      </c>
      <c r="R63" s="133">
        <v>150</v>
      </c>
      <c r="S63" s="123">
        <v>150</v>
      </c>
      <c r="T63" s="124" t="s">
        <v>289</v>
      </c>
      <c r="U63" s="118" t="s">
        <v>184</v>
      </c>
      <c r="V63" s="115">
        <v>6948.27</v>
      </c>
      <c r="W63" s="115">
        <v>1772.66</v>
      </c>
      <c r="X63" s="114">
        <f t="shared" si="5"/>
        <v>0.25512249811823701</v>
      </c>
      <c r="Y63" s="114">
        <f t="shared" si="6"/>
        <v>0.65341226949304898</v>
      </c>
      <c r="Z63" s="114">
        <f t="shared" si="7"/>
        <v>0.75142410991700603</v>
      </c>
      <c r="AA63" s="72">
        <v>0</v>
      </c>
      <c r="AB63" s="115"/>
      <c r="AC63" s="138"/>
      <c r="AD63" s="135"/>
      <c r="AE63" s="4">
        <v>9952.4</v>
      </c>
      <c r="AF63" s="4">
        <v>2931.96</v>
      </c>
      <c r="AG63" s="141">
        <f t="shared" si="8"/>
        <v>0.29459828785016701</v>
      </c>
      <c r="AH63" s="141">
        <f t="shared" si="9"/>
        <v>0.93591933976408803</v>
      </c>
      <c r="AI63" s="114">
        <f t="shared" si="10"/>
        <v>1.0763072407287</v>
      </c>
      <c r="AJ63" s="72">
        <v>150</v>
      </c>
      <c r="AK63" s="115"/>
      <c r="AL63" s="142"/>
      <c r="AM63" t="s">
        <v>184</v>
      </c>
      <c r="AN63" s="4">
        <v>10625.52</v>
      </c>
      <c r="AO63" s="4">
        <v>3019.68</v>
      </c>
      <c r="AP63" s="141">
        <f t="shared" si="11"/>
        <v>0.284191267815599</v>
      </c>
      <c r="AQ63" s="141">
        <f t="shared" si="12"/>
        <v>0.99921924993470101</v>
      </c>
      <c r="AR63" s="137">
        <f t="shared" si="13"/>
        <v>1.14910213742491</v>
      </c>
      <c r="AS63" s="133">
        <v>150</v>
      </c>
      <c r="AT63" s="123">
        <v>150</v>
      </c>
      <c r="AU63" s="142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48">
        <f t="shared" si="20"/>
        <v>300</v>
      </c>
      <c r="AZ63" s="148">
        <f t="shared" si="21"/>
        <v>-150</v>
      </c>
    </row>
    <row r="64" spans="1:52">
      <c r="A64" s="71">
        <v>62</v>
      </c>
      <c r="B64" s="71">
        <v>743</v>
      </c>
      <c r="C64" s="107" t="s">
        <v>290</v>
      </c>
      <c r="D64" s="107" t="s">
        <v>52</v>
      </c>
      <c r="E64" s="71">
        <v>21</v>
      </c>
      <c r="F64" s="72">
        <v>150</v>
      </c>
      <c r="G64" s="108">
        <v>9769.0911300000007</v>
      </c>
      <c r="H64" s="108">
        <f t="shared" si="0"/>
        <v>2731.1112548999999</v>
      </c>
      <c r="I64" s="114">
        <v>0.27956656546206299</v>
      </c>
      <c r="J64" s="108">
        <v>11234.454799499999</v>
      </c>
      <c r="K64" s="108">
        <f t="shared" si="1"/>
        <v>2894.0025333172398</v>
      </c>
      <c r="L64" s="114">
        <v>0.25760062103289999</v>
      </c>
      <c r="M64" s="115">
        <v>8315.2999999999993</v>
      </c>
      <c r="N64" s="115">
        <v>2104.73</v>
      </c>
      <c r="O64" s="114">
        <f t="shared" si="2"/>
        <v>0.253115341599221</v>
      </c>
      <c r="P64" s="114">
        <f t="shared" si="3"/>
        <v>0.74016052833913004</v>
      </c>
      <c r="Q64" s="121">
        <f t="shared" si="4"/>
        <v>0.85118460759000003</v>
      </c>
      <c r="R64" s="72">
        <v>0</v>
      </c>
      <c r="S64" s="123"/>
      <c r="T64" s="124"/>
      <c r="U64" s="118"/>
      <c r="V64" s="115">
        <v>7144.35</v>
      </c>
      <c r="W64" s="115">
        <v>2173.9</v>
      </c>
      <c r="X64" s="114">
        <f t="shared" si="5"/>
        <v>0.30428240497735998</v>
      </c>
      <c r="Y64" s="114">
        <f t="shared" si="6"/>
        <v>0.63593206145775505</v>
      </c>
      <c r="Z64" s="114">
        <f t="shared" si="7"/>
        <v>0.73132187067641796</v>
      </c>
      <c r="AA64" s="72">
        <v>0</v>
      </c>
      <c r="AB64" s="115"/>
      <c r="AC64" s="138"/>
      <c r="AD64" s="135"/>
      <c r="AE64" s="4">
        <v>5850.55</v>
      </c>
      <c r="AF64" s="4">
        <v>1764.8</v>
      </c>
      <c r="AG64" s="141">
        <f t="shared" si="8"/>
        <v>0.30164685371460798</v>
      </c>
      <c r="AH64" s="141">
        <f t="shared" si="9"/>
        <v>0.52076848448937496</v>
      </c>
      <c r="AI64" s="114">
        <f t="shared" si="10"/>
        <v>0.59888375716278097</v>
      </c>
      <c r="AJ64" s="72">
        <v>0</v>
      </c>
      <c r="AK64" s="115"/>
      <c r="AL64" s="142"/>
      <c r="AN64" s="4">
        <v>6828.08</v>
      </c>
      <c r="AO64" s="4">
        <v>2030.03</v>
      </c>
      <c r="AP64" s="141">
        <f t="shared" si="11"/>
        <v>0.29730612412273999</v>
      </c>
      <c r="AQ64" s="141">
        <f t="shared" si="12"/>
        <v>0.60778027255082201</v>
      </c>
      <c r="AR64" s="144">
        <f t="shared" si="13"/>
        <v>0.69894731343344496</v>
      </c>
      <c r="AS64" s="72">
        <v>0</v>
      </c>
      <c r="AT64" s="115"/>
      <c r="AU64" s="142"/>
      <c r="AW64" s="4">
        <f t="shared" si="18"/>
        <v>600</v>
      </c>
      <c r="AX64" s="4">
        <f t="shared" si="19"/>
        <v>0</v>
      </c>
      <c r="AY64" s="148">
        <f t="shared" si="20"/>
        <v>0</v>
      </c>
      <c r="AZ64" s="148">
        <f t="shared" si="21"/>
        <v>-600</v>
      </c>
    </row>
    <row r="65" spans="1:52">
      <c r="A65" s="71">
        <v>63</v>
      </c>
      <c r="B65" s="71">
        <v>745</v>
      </c>
      <c r="C65" s="107" t="s">
        <v>291</v>
      </c>
      <c r="D65" s="107" t="s">
        <v>36</v>
      </c>
      <c r="E65" s="71">
        <v>21</v>
      </c>
      <c r="F65" s="72">
        <v>150</v>
      </c>
      <c r="G65" s="108">
        <v>9055.6153200000008</v>
      </c>
      <c r="H65" s="108">
        <f t="shared" si="0"/>
        <v>2265.5515805999999</v>
      </c>
      <c r="I65" s="114">
        <v>0.250181958988072</v>
      </c>
      <c r="J65" s="108">
        <v>10413.957618</v>
      </c>
      <c r="K65" s="108">
        <f t="shared" si="1"/>
        <v>2400.6755498715002</v>
      </c>
      <c r="L65" s="114">
        <v>0.230524805067581</v>
      </c>
      <c r="M65" s="115">
        <v>9226.2800000000007</v>
      </c>
      <c r="N65" s="115">
        <v>2011.97</v>
      </c>
      <c r="O65" s="114">
        <f t="shared" si="2"/>
        <v>0.21806947111945399</v>
      </c>
      <c r="P65" s="114">
        <f t="shared" si="3"/>
        <v>0.88595328869524503</v>
      </c>
      <c r="Q65" s="121">
        <f t="shared" si="4"/>
        <v>1.0188462819995301</v>
      </c>
      <c r="R65" s="72">
        <v>150</v>
      </c>
      <c r="S65" s="123"/>
      <c r="T65" s="124"/>
      <c r="U65" s="118" t="s">
        <v>184</v>
      </c>
      <c r="V65" s="115">
        <v>9200.52</v>
      </c>
      <c r="W65" s="115">
        <v>2014.84</v>
      </c>
      <c r="X65" s="114">
        <f t="shared" si="5"/>
        <v>0.21899197001908599</v>
      </c>
      <c r="Y65" s="114">
        <f t="shared" si="6"/>
        <v>0.88347968538851795</v>
      </c>
      <c r="Z65" s="137">
        <f t="shared" si="7"/>
        <v>1.0160016381968</v>
      </c>
      <c r="AA65" s="133">
        <v>150</v>
      </c>
      <c r="AB65" s="123">
        <v>300</v>
      </c>
      <c r="AC65" s="138" t="s">
        <v>292</v>
      </c>
      <c r="AD65" s="135" t="s">
        <v>184</v>
      </c>
      <c r="AE65" s="4">
        <v>9903</v>
      </c>
      <c r="AF65" s="4">
        <v>2567.39</v>
      </c>
      <c r="AG65" s="141">
        <f t="shared" si="8"/>
        <v>0.25925376148641799</v>
      </c>
      <c r="AH65" s="141">
        <f t="shared" si="9"/>
        <v>0.95093530848283503</v>
      </c>
      <c r="AI65" s="137">
        <f t="shared" si="10"/>
        <v>1.0935756047552601</v>
      </c>
      <c r="AJ65" s="133">
        <v>150</v>
      </c>
      <c r="AK65" s="123">
        <v>150</v>
      </c>
      <c r="AL65" s="142" t="s">
        <v>293</v>
      </c>
      <c r="AM65" t="s">
        <v>184</v>
      </c>
      <c r="AN65" s="4">
        <v>9698.31</v>
      </c>
      <c r="AO65" s="4">
        <v>2282.63</v>
      </c>
      <c r="AP65" s="141">
        <f t="shared" si="11"/>
        <v>0.235363687075377</v>
      </c>
      <c r="AQ65" s="141">
        <f t="shared" si="12"/>
        <v>0.93127995674161002</v>
      </c>
      <c r="AR65" s="144">
        <f t="shared" si="13"/>
        <v>1.0709719502528501</v>
      </c>
      <c r="AS65" s="72">
        <v>150</v>
      </c>
      <c r="AT65" s="123"/>
      <c r="AU65" s="142"/>
      <c r="AV65" t="s">
        <v>184</v>
      </c>
      <c r="AW65" s="4">
        <f t="shared" si="18"/>
        <v>600</v>
      </c>
      <c r="AX65" s="4">
        <f t="shared" si="19"/>
        <v>600</v>
      </c>
      <c r="AY65" s="148">
        <f t="shared" si="20"/>
        <v>450</v>
      </c>
      <c r="AZ65" s="148">
        <f t="shared" si="21"/>
        <v>0</v>
      </c>
    </row>
    <row r="66" spans="1:52">
      <c r="A66" s="74">
        <v>64</v>
      </c>
      <c r="B66" s="74">
        <v>748</v>
      </c>
      <c r="C66" s="109" t="s">
        <v>294</v>
      </c>
      <c r="D66" s="109" t="s">
        <v>85</v>
      </c>
      <c r="E66" s="74">
        <v>22</v>
      </c>
      <c r="F66" s="75">
        <v>150</v>
      </c>
      <c r="G66" s="110">
        <v>9610.9789049999999</v>
      </c>
      <c r="H66" s="110">
        <f t="shared" si="0"/>
        <v>2473.9347023999999</v>
      </c>
      <c r="I66" s="53">
        <v>0.25740715143105403</v>
      </c>
      <c r="J66" s="110">
        <v>11052.62574075</v>
      </c>
      <c r="K66" s="110">
        <f t="shared" si="1"/>
        <v>2621.4872364359999</v>
      </c>
      <c r="L66" s="53">
        <v>0.23718230381861399</v>
      </c>
      <c r="M66" s="116">
        <v>11681.46</v>
      </c>
      <c r="N66" s="116">
        <v>3038.74</v>
      </c>
      <c r="O66" s="53">
        <f t="shared" si="2"/>
        <v>0.260133579193012</v>
      </c>
      <c r="P66" s="53">
        <f t="shared" si="3"/>
        <v>1.05689455827058</v>
      </c>
      <c r="Q66" s="127">
        <f t="shared" si="4"/>
        <v>1.21542874201117</v>
      </c>
      <c r="R66" s="75">
        <v>150</v>
      </c>
      <c r="S66" s="129"/>
      <c r="T66" s="130"/>
      <c r="U66" s="118" t="s">
        <v>184</v>
      </c>
      <c r="V66" s="116">
        <v>7254.76</v>
      </c>
      <c r="W66" s="116">
        <v>1983.75</v>
      </c>
      <c r="X66" s="53">
        <f t="shared" si="5"/>
        <v>0.27344116138921198</v>
      </c>
      <c r="Y66" s="53">
        <f t="shared" si="6"/>
        <v>0.65638339433247805</v>
      </c>
      <c r="Z66" s="53">
        <f t="shared" si="7"/>
        <v>0.754840903482349</v>
      </c>
      <c r="AA66" s="75">
        <v>0</v>
      </c>
      <c r="AB66" s="116"/>
      <c r="AC66" s="139"/>
      <c r="AD66" s="135"/>
      <c r="AE66" s="4">
        <v>6756.26</v>
      </c>
      <c r="AF66" s="4">
        <v>1531.39</v>
      </c>
      <c r="AG66" s="141">
        <f t="shared" si="8"/>
        <v>0.226662384218488</v>
      </c>
      <c r="AH66" s="141">
        <f t="shared" si="9"/>
        <v>0.61128098955620103</v>
      </c>
      <c r="AI66" s="53">
        <f t="shared" si="10"/>
        <v>0.70297313798963101</v>
      </c>
      <c r="AJ66" s="116">
        <v>0</v>
      </c>
      <c r="AK66" s="116"/>
      <c r="AL66" s="143"/>
      <c r="AN66" s="4">
        <v>7401.43</v>
      </c>
      <c r="AO66" s="4">
        <v>2053.08</v>
      </c>
      <c r="AP66" s="141">
        <f t="shared" si="11"/>
        <v>0.27738963956965101</v>
      </c>
      <c r="AQ66" s="141">
        <f t="shared" si="12"/>
        <v>0.66965354419915102</v>
      </c>
      <c r="AR66" s="145">
        <f t="shared" si="13"/>
        <v>0.77010157582902306</v>
      </c>
      <c r="AS66" s="75">
        <v>0</v>
      </c>
      <c r="AT66" s="116"/>
      <c r="AU66" s="143"/>
      <c r="AW66" s="4">
        <f t="shared" si="18"/>
        <v>600</v>
      </c>
      <c r="AX66" s="4">
        <f t="shared" si="19"/>
        <v>150</v>
      </c>
      <c r="AY66" s="148">
        <f t="shared" si="20"/>
        <v>0</v>
      </c>
      <c r="AZ66" s="148">
        <f t="shared" si="21"/>
        <v>-450</v>
      </c>
    </row>
    <row r="67" spans="1:52">
      <c r="A67" s="74">
        <v>65</v>
      </c>
      <c r="B67" s="74">
        <v>111400</v>
      </c>
      <c r="C67" s="109" t="s">
        <v>295</v>
      </c>
      <c r="D67" s="109" t="s">
        <v>39</v>
      </c>
      <c r="E67" s="74">
        <v>22</v>
      </c>
      <c r="F67" s="75">
        <v>150</v>
      </c>
      <c r="G67" s="110">
        <v>8544.9997800000001</v>
      </c>
      <c r="H67" s="110">
        <f t="shared" ref="H67:H127" si="22">G67*I67</f>
        <v>1934.6833799999999</v>
      </c>
      <c r="I67" s="53">
        <v>0.226411167912283</v>
      </c>
      <c r="J67" s="110">
        <v>9826.7497469999998</v>
      </c>
      <c r="K67" s="110">
        <f t="shared" ref="K67:K127" si="23">J67*L67</f>
        <v>2050.0734244499999</v>
      </c>
      <c r="L67" s="53">
        <v>0.20862171900488899</v>
      </c>
      <c r="M67" s="116">
        <v>10751.42</v>
      </c>
      <c r="N67" s="116">
        <v>3080.07</v>
      </c>
      <c r="O67" s="53">
        <f t="shared" ref="O67:O128" si="24">N67/M67</f>
        <v>0.28648029748628601</v>
      </c>
      <c r="P67" s="53">
        <f t="shared" ref="P67:P128" si="25">M67/J67</f>
        <v>1.0940972627579399</v>
      </c>
      <c r="Q67" s="131">
        <f t="shared" ref="Q67:Q128" si="26">M67/G67</f>
        <v>1.2582118521716299</v>
      </c>
      <c r="R67" s="134">
        <v>150</v>
      </c>
      <c r="S67" s="129">
        <v>150</v>
      </c>
      <c r="T67" s="130" t="s">
        <v>185</v>
      </c>
      <c r="U67" s="118" t="s">
        <v>184</v>
      </c>
      <c r="V67" s="116">
        <v>8603.7999999999993</v>
      </c>
      <c r="W67" s="116">
        <v>2417.58</v>
      </c>
      <c r="X67" s="53">
        <f t="shared" ref="X67:X128" si="27">W67/V67</f>
        <v>0.28098979520676898</v>
      </c>
      <c r="Y67" s="53">
        <f t="shared" ref="Y67:Y128" si="28">V67/J67</f>
        <v>0.87554890696454801</v>
      </c>
      <c r="Z67" s="53">
        <f t="shared" ref="Z67:Z128" si="29">V67/G67</f>
        <v>1.00688124300923</v>
      </c>
      <c r="AA67" s="75">
        <v>150</v>
      </c>
      <c r="AB67" s="116"/>
      <c r="AC67" s="139"/>
      <c r="AD67" s="135" t="s">
        <v>184</v>
      </c>
      <c r="AE67" s="4">
        <v>4845.91</v>
      </c>
      <c r="AF67" s="4">
        <v>1240.99</v>
      </c>
      <c r="AG67" s="141">
        <f t="shared" ref="AG67:AG128" si="30">AF67/AE67</f>
        <v>0.256090187395144</v>
      </c>
      <c r="AH67" s="141">
        <f t="shared" ref="AH67:AH128" si="31">AE67/J67</f>
        <v>0.49313456888218798</v>
      </c>
      <c r="AI67" s="53">
        <f t="shared" ref="AI67:AI128" si="32">AE67/G67</f>
        <v>0.567104754214517</v>
      </c>
      <c r="AJ67" s="116">
        <v>0</v>
      </c>
      <c r="AK67" s="116"/>
      <c r="AL67" s="143"/>
      <c r="AN67" s="4">
        <v>8592.26</v>
      </c>
      <c r="AO67" s="4">
        <v>2025.87</v>
      </c>
      <c r="AP67" s="141">
        <f t="shared" ref="AP67:AP128" si="33">AO67/AN67</f>
        <v>0.23577847970149901</v>
      </c>
      <c r="AQ67" s="141">
        <f t="shared" ref="AQ67:AQ128" si="34">AN67/J67</f>
        <v>0.87437456139789504</v>
      </c>
      <c r="AR67" s="145">
        <f t="shared" ref="AR67:AR128" si="35">AN67/G67</f>
        <v>1.0055307456075799</v>
      </c>
      <c r="AS67" s="75">
        <v>150</v>
      </c>
      <c r="AT67" s="116"/>
      <c r="AU67" s="143"/>
      <c r="AV67" t="s">
        <v>184</v>
      </c>
      <c r="AW67" s="4">
        <f t="shared" si="18"/>
        <v>600</v>
      </c>
      <c r="AX67" s="4">
        <f t="shared" si="19"/>
        <v>450</v>
      </c>
      <c r="AY67" s="148">
        <f t="shared" si="20"/>
        <v>150</v>
      </c>
      <c r="AZ67" s="148">
        <f t="shared" si="21"/>
        <v>-150</v>
      </c>
    </row>
    <row r="68" spans="1:52">
      <c r="A68" s="74">
        <v>66</v>
      </c>
      <c r="B68" s="74">
        <v>717</v>
      </c>
      <c r="C68" s="109" t="s">
        <v>296</v>
      </c>
      <c r="D68" s="109" t="s">
        <v>85</v>
      </c>
      <c r="E68" s="74">
        <v>22</v>
      </c>
      <c r="F68" s="75">
        <v>150</v>
      </c>
      <c r="G68" s="110">
        <v>9683.5042799999992</v>
      </c>
      <c r="H68" s="110">
        <f t="shared" si="22"/>
        <v>2831.3713511999999</v>
      </c>
      <c r="I68" s="53">
        <v>0.29239119117733298</v>
      </c>
      <c r="J68" s="110">
        <v>11136.029922</v>
      </c>
      <c r="K68" s="110">
        <f t="shared" si="23"/>
        <v>3000.242428218</v>
      </c>
      <c r="L68" s="53">
        <v>0.26941759758482797</v>
      </c>
      <c r="M68" s="116">
        <v>9835.94</v>
      </c>
      <c r="N68" s="116">
        <v>2319.33</v>
      </c>
      <c r="O68" s="53">
        <f t="shared" si="24"/>
        <v>0.23580156039992101</v>
      </c>
      <c r="P68" s="53">
        <f t="shared" si="25"/>
        <v>0.883253733053323</v>
      </c>
      <c r="Q68" s="127">
        <f t="shared" si="26"/>
        <v>1.0157417930113199</v>
      </c>
      <c r="R68" s="75">
        <v>150</v>
      </c>
      <c r="S68" s="129"/>
      <c r="T68" s="130"/>
      <c r="U68" s="118" t="s">
        <v>184</v>
      </c>
      <c r="V68" s="116">
        <v>10298.89</v>
      </c>
      <c r="W68" s="116">
        <v>2463.15</v>
      </c>
      <c r="X68" s="53">
        <f t="shared" si="27"/>
        <v>0.239166550958404</v>
      </c>
      <c r="Y68" s="53">
        <f t="shared" si="28"/>
        <v>0.92482599922381903</v>
      </c>
      <c r="Z68" s="140">
        <f t="shared" si="29"/>
        <v>1.06354989910739</v>
      </c>
      <c r="AA68" s="134">
        <v>150</v>
      </c>
      <c r="AB68" s="129">
        <v>150</v>
      </c>
      <c r="AC68" s="139" t="s">
        <v>297</v>
      </c>
      <c r="AD68" s="135" t="s">
        <v>184</v>
      </c>
      <c r="AE68" s="4">
        <v>9954.31</v>
      </c>
      <c r="AF68" s="4">
        <v>2038.22</v>
      </c>
      <c r="AG68" s="141">
        <f t="shared" si="30"/>
        <v>0.20475753718740899</v>
      </c>
      <c r="AH68" s="141">
        <f t="shared" si="31"/>
        <v>0.89388319443490105</v>
      </c>
      <c r="AI68" s="140">
        <f t="shared" si="32"/>
        <v>1.0279656736001399</v>
      </c>
      <c r="AJ68" s="129">
        <v>150</v>
      </c>
      <c r="AK68" s="129">
        <v>300</v>
      </c>
      <c r="AL68" s="143" t="s">
        <v>298</v>
      </c>
      <c r="AM68" t="s">
        <v>184</v>
      </c>
      <c r="AN68" s="4">
        <v>10989.36</v>
      </c>
      <c r="AO68" s="4">
        <v>2485.6799999999998</v>
      </c>
      <c r="AP68" s="141">
        <f t="shared" si="33"/>
        <v>0.22618969621524801</v>
      </c>
      <c r="AQ68" s="141">
        <f t="shared" si="34"/>
        <v>0.98682924497982505</v>
      </c>
      <c r="AR68" s="140">
        <f t="shared" si="35"/>
        <v>1.1348536317268001</v>
      </c>
      <c r="AS68" s="134">
        <v>150</v>
      </c>
      <c r="AT68" s="129">
        <v>150</v>
      </c>
      <c r="AU68" s="143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48">
        <f t="shared" ref="AY68:AY99" si="38">S68+AB68+AK68+AT68</f>
        <v>600</v>
      </c>
      <c r="AZ68" s="148">
        <f t="shared" ref="AZ68:AZ99" si="39">AX68-AW68</f>
        <v>0</v>
      </c>
    </row>
    <row r="69" spans="1:52">
      <c r="A69" s="71">
        <v>67</v>
      </c>
      <c r="B69" s="71">
        <v>721</v>
      </c>
      <c r="C69" s="107" t="s">
        <v>299</v>
      </c>
      <c r="D69" s="107" t="s">
        <v>39</v>
      </c>
      <c r="E69" s="71">
        <v>23</v>
      </c>
      <c r="F69" s="72">
        <v>150</v>
      </c>
      <c r="G69" s="108">
        <v>9784.9312200000004</v>
      </c>
      <c r="H69" s="108">
        <f t="shared" si="22"/>
        <v>2876.9260589999999</v>
      </c>
      <c r="I69" s="114">
        <v>0.29401597152974202</v>
      </c>
      <c r="J69" s="108">
        <v>11252.670903</v>
      </c>
      <c r="K69" s="108">
        <f t="shared" si="23"/>
        <v>3048.5141489475</v>
      </c>
      <c r="L69" s="114">
        <v>0.27091471662383299</v>
      </c>
      <c r="M69" s="115">
        <v>10870.06</v>
      </c>
      <c r="N69" s="115">
        <v>3007.38</v>
      </c>
      <c r="O69" s="114">
        <f t="shared" si="24"/>
        <v>0.27666636614701301</v>
      </c>
      <c r="P69" s="114">
        <f t="shared" si="25"/>
        <v>0.96599821444187095</v>
      </c>
      <c r="Q69" s="121">
        <f t="shared" si="26"/>
        <v>1.1108979466081501</v>
      </c>
      <c r="R69" s="72">
        <v>150</v>
      </c>
      <c r="S69" s="123"/>
      <c r="T69" s="124"/>
      <c r="U69" s="118" t="s">
        <v>184</v>
      </c>
      <c r="V69" s="115">
        <v>10099.32</v>
      </c>
      <c r="W69" s="115">
        <v>2941.13</v>
      </c>
      <c r="X69" s="114">
        <f t="shared" si="27"/>
        <v>0.29122059703029501</v>
      </c>
      <c r="Y69" s="114">
        <f t="shared" si="28"/>
        <v>0.897504253617467</v>
      </c>
      <c r="Z69" s="114">
        <f t="shared" si="29"/>
        <v>1.0321298916600901</v>
      </c>
      <c r="AA69" s="72">
        <v>150</v>
      </c>
      <c r="AB69" s="115"/>
      <c r="AC69" s="138"/>
      <c r="AD69" s="135" t="s">
        <v>184</v>
      </c>
      <c r="AE69" s="4">
        <v>6905.06</v>
      </c>
      <c r="AF69" s="4">
        <v>2313.5100000000002</v>
      </c>
      <c r="AG69" s="141">
        <f t="shared" si="30"/>
        <v>0.33504560423805202</v>
      </c>
      <c r="AH69" s="141">
        <f t="shared" si="31"/>
        <v>0.61363742524089004</v>
      </c>
      <c r="AI69" s="114">
        <f t="shared" si="32"/>
        <v>0.70568303902702301</v>
      </c>
      <c r="AJ69" s="72">
        <v>0</v>
      </c>
      <c r="AK69" s="115"/>
      <c r="AL69" s="142"/>
      <c r="AN69" s="4">
        <v>8384.2999999999993</v>
      </c>
      <c r="AO69" s="4">
        <v>2497.79</v>
      </c>
      <c r="AP69" s="141">
        <f t="shared" si="33"/>
        <v>0.29791276552604301</v>
      </c>
      <c r="AQ69" s="141">
        <f t="shared" si="34"/>
        <v>0.74509421561104405</v>
      </c>
      <c r="AR69" s="144">
        <f t="shared" si="35"/>
        <v>0.85685834795269999</v>
      </c>
      <c r="AS69" s="72">
        <v>0</v>
      </c>
      <c r="AT69" s="115"/>
      <c r="AU69" s="142"/>
      <c r="AW69" s="4">
        <f t="shared" si="36"/>
        <v>600</v>
      </c>
      <c r="AX69" s="4">
        <f t="shared" si="37"/>
        <v>300</v>
      </c>
      <c r="AY69" s="148">
        <f t="shared" si="38"/>
        <v>0</v>
      </c>
      <c r="AZ69" s="148">
        <f t="shared" si="39"/>
        <v>-300</v>
      </c>
    </row>
    <row r="70" spans="1:52">
      <c r="A70" s="71">
        <v>68</v>
      </c>
      <c r="B70" s="71">
        <v>105267</v>
      </c>
      <c r="C70" s="107" t="s">
        <v>300</v>
      </c>
      <c r="D70" s="107" t="s">
        <v>36</v>
      </c>
      <c r="E70" s="71">
        <v>23</v>
      </c>
      <c r="F70" s="72">
        <v>150</v>
      </c>
      <c r="G70" s="108">
        <v>10424.73645</v>
      </c>
      <c r="H70" s="108">
        <f t="shared" si="22"/>
        <v>2980.8718632</v>
      </c>
      <c r="I70" s="114">
        <v>0.28594217968934799</v>
      </c>
      <c r="J70" s="108">
        <v>11988.446917499999</v>
      </c>
      <c r="K70" s="108">
        <f t="shared" si="23"/>
        <v>3158.659577898</v>
      </c>
      <c r="L70" s="114">
        <v>0.26347529414232801</v>
      </c>
      <c r="M70" s="115">
        <v>11599.97</v>
      </c>
      <c r="N70" s="115">
        <v>3360.39</v>
      </c>
      <c r="O70" s="114">
        <f t="shared" si="24"/>
        <v>0.28968954230054</v>
      </c>
      <c r="P70" s="114">
        <f t="shared" si="25"/>
        <v>0.96759572610419398</v>
      </c>
      <c r="Q70" s="125">
        <f t="shared" si="26"/>
        <v>1.1127350850198201</v>
      </c>
      <c r="R70" s="133">
        <v>150</v>
      </c>
      <c r="S70" s="123">
        <v>150</v>
      </c>
      <c r="T70" s="124" t="s">
        <v>301</v>
      </c>
      <c r="U70" s="118" t="s">
        <v>184</v>
      </c>
      <c r="V70" s="115">
        <v>12726.76</v>
      </c>
      <c r="W70" s="115">
        <v>3195.5</v>
      </c>
      <c r="X70" s="114">
        <f t="shared" si="27"/>
        <v>0.25108511514321002</v>
      </c>
      <c r="Y70" s="114">
        <f t="shared" si="28"/>
        <v>1.06158538195821</v>
      </c>
      <c r="Z70" s="137">
        <f t="shared" si="29"/>
        <v>1.2208231892519401</v>
      </c>
      <c r="AA70" s="133">
        <v>150</v>
      </c>
      <c r="AB70" s="123">
        <v>150</v>
      </c>
      <c r="AC70" s="138" t="s">
        <v>185</v>
      </c>
      <c r="AD70" s="135" t="s">
        <v>184</v>
      </c>
      <c r="AE70" s="4">
        <v>10438.51</v>
      </c>
      <c r="AF70" s="4">
        <v>2845.29</v>
      </c>
      <c r="AG70" s="141">
        <f t="shared" si="30"/>
        <v>0.27257625848899902</v>
      </c>
      <c r="AH70" s="141">
        <f t="shared" si="31"/>
        <v>0.87071411933788601</v>
      </c>
      <c r="AI70" s="114">
        <f t="shared" si="32"/>
        <v>1.00132123723857</v>
      </c>
      <c r="AJ70" s="72">
        <v>150</v>
      </c>
      <c r="AK70" s="115"/>
      <c r="AL70" s="142"/>
      <c r="AM70" t="s">
        <v>184</v>
      </c>
      <c r="AN70" s="4">
        <v>12622.02</v>
      </c>
      <c r="AO70" s="4">
        <v>2855.51</v>
      </c>
      <c r="AP70" s="141">
        <f t="shared" si="33"/>
        <v>0.22623240970938099</v>
      </c>
      <c r="AQ70" s="141">
        <f t="shared" si="34"/>
        <v>1.0528486372638599</v>
      </c>
      <c r="AR70" s="137">
        <f t="shared" si="35"/>
        <v>1.21077593285344</v>
      </c>
      <c r="AS70" s="133">
        <v>150</v>
      </c>
      <c r="AT70" s="123">
        <v>150</v>
      </c>
      <c r="AU70" s="142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48">
        <f t="shared" si="38"/>
        <v>450</v>
      </c>
      <c r="AZ70" s="148">
        <f t="shared" si="39"/>
        <v>0</v>
      </c>
    </row>
    <row r="71" spans="1:52">
      <c r="A71" s="71">
        <v>69</v>
      </c>
      <c r="B71" s="71">
        <v>111219</v>
      </c>
      <c r="C71" s="107" t="s">
        <v>303</v>
      </c>
      <c r="D71" s="107" t="s">
        <v>36</v>
      </c>
      <c r="E71" s="71">
        <v>23</v>
      </c>
      <c r="F71" s="72">
        <v>150</v>
      </c>
      <c r="G71" s="108">
        <v>11148.581812500001</v>
      </c>
      <c r="H71" s="108">
        <f t="shared" si="22"/>
        <v>2938.7253357</v>
      </c>
      <c r="I71" s="114">
        <v>0.263596337644044</v>
      </c>
      <c r="J71" s="108">
        <v>12820.869084374999</v>
      </c>
      <c r="K71" s="108">
        <f t="shared" si="23"/>
        <v>3113.9993110792502</v>
      </c>
      <c r="L71" s="114">
        <v>0.24288519682915499</v>
      </c>
      <c r="M71" s="115">
        <v>8272.4</v>
      </c>
      <c r="N71" s="115">
        <v>2521.4699999999998</v>
      </c>
      <c r="O71" s="114">
        <f t="shared" si="24"/>
        <v>0.30480513514820401</v>
      </c>
      <c r="P71" s="114">
        <f t="shared" si="25"/>
        <v>0.64522926999400598</v>
      </c>
      <c r="Q71" s="121">
        <f t="shared" si="26"/>
        <v>0.74201366049310702</v>
      </c>
      <c r="R71" s="72">
        <v>0</v>
      </c>
      <c r="S71" s="123"/>
      <c r="T71" s="124"/>
      <c r="U71" s="118"/>
      <c r="V71" s="115">
        <v>11377.88</v>
      </c>
      <c r="W71" s="115">
        <v>3070.48</v>
      </c>
      <c r="X71" s="114">
        <f t="shared" si="27"/>
        <v>0.26986398169079001</v>
      </c>
      <c r="Y71" s="114">
        <f t="shared" si="28"/>
        <v>0.88744997902415301</v>
      </c>
      <c r="Z71" s="114">
        <f t="shared" si="29"/>
        <v>1.0205674758777801</v>
      </c>
      <c r="AA71" s="72">
        <v>150</v>
      </c>
      <c r="AB71" s="115"/>
      <c r="AC71" s="138"/>
      <c r="AD71" s="135" t="s">
        <v>184</v>
      </c>
      <c r="AE71" s="4">
        <v>18134.509999999998</v>
      </c>
      <c r="AF71" s="4">
        <v>2813.55</v>
      </c>
      <c r="AG71" s="141">
        <f t="shared" si="30"/>
        <v>0.15514893978387101</v>
      </c>
      <c r="AH71" s="141">
        <f t="shared" si="31"/>
        <v>1.41445247437249</v>
      </c>
      <c r="AI71" s="137">
        <f t="shared" si="32"/>
        <v>1.6266203455283701</v>
      </c>
      <c r="AJ71" s="133">
        <v>150</v>
      </c>
      <c r="AK71" s="123">
        <v>150</v>
      </c>
      <c r="AL71" s="142" t="s">
        <v>304</v>
      </c>
      <c r="AM71" t="s">
        <v>184</v>
      </c>
      <c r="AN71" s="4">
        <v>11853.82</v>
      </c>
      <c r="AO71" s="4">
        <v>3807.28</v>
      </c>
      <c r="AP71" s="141">
        <f t="shared" si="33"/>
        <v>0.32118591306431199</v>
      </c>
      <c r="AQ71" s="141">
        <f t="shared" si="34"/>
        <v>0.92457226744842502</v>
      </c>
      <c r="AR71" s="144">
        <f t="shared" si="35"/>
        <v>1.0632581075656899</v>
      </c>
      <c r="AS71" s="72">
        <v>150</v>
      </c>
      <c r="AT71" s="123"/>
      <c r="AU71" s="142"/>
      <c r="AV71" t="s">
        <v>184</v>
      </c>
      <c r="AW71" s="4">
        <f t="shared" si="36"/>
        <v>600</v>
      </c>
      <c r="AX71" s="4">
        <f t="shared" si="37"/>
        <v>450</v>
      </c>
      <c r="AY71" s="148">
        <f t="shared" si="38"/>
        <v>150</v>
      </c>
      <c r="AZ71" s="148">
        <f t="shared" si="39"/>
        <v>-150</v>
      </c>
    </row>
    <row r="72" spans="1:52">
      <c r="A72" s="74">
        <v>70</v>
      </c>
      <c r="B72" s="74">
        <v>329</v>
      </c>
      <c r="C72" s="109" t="s">
        <v>305</v>
      </c>
      <c r="D72" s="109" t="s">
        <v>50</v>
      </c>
      <c r="E72" s="74">
        <v>24</v>
      </c>
      <c r="F72" s="75">
        <v>100</v>
      </c>
      <c r="G72" s="110">
        <v>8599.9611600000007</v>
      </c>
      <c r="H72" s="110">
        <f t="shared" si="22"/>
        <v>1657.6639631999999</v>
      </c>
      <c r="I72" s="53">
        <v>0.19275249415196199</v>
      </c>
      <c r="J72" s="110">
        <v>9889.9553340000002</v>
      </c>
      <c r="K72" s="110">
        <f t="shared" si="23"/>
        <v>1780.19196012</v>
      </c>
      <c r="L72" s="53">
        <v>0.18</v>
      </c>
      <c r="M72" s="116">
        <v>9268.43</v>
      </c>
      <c r="N72" s="116">
        <v>1958.21</v>
      </c>
      <c r="O72" s="53">
        <f t="shared" si="24"/>
        <v>0.21127742238976799</v>
      </c>
      <c r="P72" s="53">
        <f t="shared" si="25"/>
        <v>0.93715590080945099</v>
      </c>
      <c r="Q72" s="131">
        <f t="shared" si="26"/>
        <v>1.07772928593087</v>
      </c>
      <c r="R72" s="134">
        <v>100</v>
      </c>
      <c r="S72" s="129">
        <v>100</v>
      </c>
      <c r="T72" s="130" t="s">
        <v>306</v>
      </c>
      <c r="U72" s="118" t="s">
        <v>184</v>
      </c>
      <c r="V72" s="116">
        <v>10884.82</v>
      </c>
      <c r="W72" s="116">
        <v>2335.0100000000002</v>
      </c>
      <c r="X72" s="53">
        <f t="shared" si="27"/>
        <v>0.21451985425574299</v>
      </c>
      <c r="Y72" s="53">
        <f t="shared" si="28"/>
        <v>1.1005934437923901</v>
      </c>
      <c r="Z72" s="140">
        <f t="shared" si="29"/>
        <v>1.26568246036125</v>
      </c>
      <c r="AA72" s="134">
        <v>100</v>
      </c>
      <c r="AB72" s="129">
        <v>100</v>
      </c>
      <c r="AC72" s="139" t="s">
        <v>185</v>
      </c>
      <c r="AD72" s="135" t="s">
        <v>184</v>
      </c>
      <c r="AE72" s="4">
        <v>10119.700000000001</v>
      </c>
      <c r="AF72" s="4">
        <v>1990.35</v>
      </c>
      <c r="AG72" s="141">
        <f t="shared" si="30"/>
        <v>0.19668073164224201</v>
      </c>
      <c r="AH72" s="141">
        <f t="shared" si="31"/>
        <v>1.0232301014758101</v>
      </c>
      <c r="AI72" s="140">
        <f t="shared" si="32"/>
        <v>1.17671461669718</v>
      </c>
      <c r="AJ72" s="134">
        <v>100</v>
      </c>
      <c r="AK72" s="129">
        <v>200</v>
      </c>
      <c r="AL72" s="143" t="s">
        <v>307</v>
      </c>
      <c r="AM72" t="s">
        <v>184</v>
      </c>
      <c r="AN72" s="4">
        <v>8776.1</v>
      </c>
      <c r="AO72" s="4">
        <v>484.44</v>
      </c>
      <c r="AP72" s="141">
        <f t="shared" si="33"/>
        <v>5.5199917959002302E-2</v>
      </c>
      <c r="AQ72" s="141">
        <f t="shared" si="34"/>
        <v>0.88737508953445399</v>
      </c>
      <c r="AR72" s="140">
        <f t="shared" si="35"/>
        <v>1.0204813529646199</v>
      </c>
      <c r="AS72" s="134">
        <v>100</v>
      </c>
      <c r="AT72" s="129">
        <v>200</v>
      </c>
      <c r="AU72" s="143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48">
        <f t="shared" si="38"/>
        <v>600</v>
      </c>
      <c r="AZ72" s="148">
        <f t="shared" si="39"/>
        <v>0</v>
      </c>
    </row>
    <row r="73" spans="1:52">
      <c r="A73" s="74">
        <v>71</v>
      </c>
      <c r="B73" s="74">
        <v>102935</v>
      </c>
      <c r="C73" s="109" t="s">
        <v>308</v>
      </c>
      <c r="D73" s="109" t="s">
        <v>33</v>
      </c>
      <c r="E73" s="74">
        <v>24</v>
      </c>
      <c r="F73" s="75">
        <v>100</v>
      </c>
      <c r="G73" s="110">
        <v>8446.3227224999991</v>
      </c>
      <c r="H73" s="110">
        <f t="shared" si="22"/>
        <v>2687.6525571000002</v>
      </c>
      <c r="I73" s="53">
        <v>0.31820386757664498</v>
      </c>
      <c r="J73" s="110">
        <v>9713.2711308750004</v>
      </c>
      <c r="K73" s="110">
        <f t="shared" si="23"/>
        <v>2847.9518346127502</v>
      </c>
      <c r="L73" s="53">
        <v>0.29320213512419502</v>
      </c>
      <c r="M73" s="116">
        <v>6658.07</v>
      </c>
      <c r="N73" s="116">
        <v>1862.91</v>
      </c>
      <c r="O73" s="53">
        <f t="shared" si="24"/>
        <v>0.27979729861656599</v>
      </c>
      <c r="P73" s="53">
        <f t="shared" si="25"/>
        <v>0.68546115003795005</v>
      </c>
      <c r="Q73" s="127">
        <f t="shared" si="26"/>
        <v>0.788280322543643</v>
      </c>
      <c r="R73" s="75">
        <v>0</v>
      </c>
      <c r="S73" s="129"/>
      <c r="T73" s="130"/>
      <c r="U73" s="118"/>
      <c r="V73" s="116">
        <v>8495.49</v>
      </c>
      <c r="W73" s="116">
        <v>2676.89</v>
      </c>
      <c r="X73" s="53">
        <f t="shared" si="27"/>
        <v>0.31509542121761103</v>
      </c>
      <c r="Y73" s="53">
        <f t="shared" si="28"/>
        <v>0.87462708345450102</v>
      </c>
      <c r="Z73" s="53">
        <f t="shared" si="29"/>
        <v>1.00582114597268</v>
      </c>
      <c r="AA73" s="75">
        <v>100</v>
      </c>
      <c r="AB73" s="116"/>
      <c r="AC73" s="139"/>
      <c r="AD73" s="135" t="s">
        <v>184</v>
      </c>
      <c r="AE73" s="4">
        <v>5878.49</v>
      </c>
      <c r="AF73" s="4">
        <v>1962.17</v>
      </c>
      <c r="AG73" s="141">
        <f t="shared" si="30"/>
        <v>0.33378809864438003</v>
      </c>
      <c r="AH73" s="141">
        <f t="shared" si="31"/>
        <v>0.605201885213972</v>
      </c>
      <c r="AI73" s="53">
        <f t="shared" si="32"/>
        <v>0.69598216799606805</v>
      </c>
      <c r="AJ73" s="75">
        <v>0</v>
      </c>
      <c r="AK73" s="116"/>
      <c r="AL73" s="143"/>
      <c r="AN73" s="4">
        <v>5983.67</v>
      </c>
      <c r="AO73" s="4">
        <v>1659.49</v>
      </c>
      <c r="AP73" s="141">
        <f t="shared" si="33"/>
        <v>0.277336484130976</v>
      </c>
      <c r="AQ73" s="141">
        <f t="shared" si="34"/>
        <v>0.61603036910810205</v>
      </c>
      <c r="AR73" s="145">
        <f t="shared" si="35"/>
        <v>0.708434924474318</v>
      </c>
      <c r="AS73" s="75">
        <v>0</v>
      </c>
      <c r="AT73" s="116"/>
      <c r="AU73" s="143"/>
      <c r="AW73" s="4">
        <f t="shared" si="36"/>
        <v>400</v>
      </c>
      <c r="AX73" s="4">
        <f t="shared" si="37"/>
        <v>100</v>
      </c>
      <c r="AY73" s="148">
        <f t="shared" si="38"/>
        <v>0</v>
      </c>
      <c r="AZ73" s="148">
        <f t="shared" si="39"/>
        <v>-300</v>
      </c>
    </row>
    <row r="74" spans="1:52">
      <c r="A74" s="74">
        <v>72</v>
      </c>
      <c r="B74" s="74">
        <v>704</v>
      </c>
      <c r="C74" s="109" t="s">
        <v>309</v>
      </c>
      <c r="D74" s="109" t="s">
        <v>50</v>
      </c>
      <c r="E74" s="74">
        <v>24</v>
      </c>
      <c r="F74" s="75">
        <v>100</v>
      </c>
      <c r="G74" s="110">
        <v>7757.6166000000003</v>
      </c>
      <c r="H74" s="110">
        <f t="shared" si="22"/>
        <v>2043.5753520000001</v>
      </c>
      <c r="I74" s="53">
        <v>0.26342824831018302</v>
      </c>
      <c r="J74" s="110">
        <v>8921.2590899999996</v>
      </c>
      <c r="K74" s="110">
        <f t="shared" si="23"/>
        <v>2165.4600247799999</v>
      </c>
      <c r="L74" s="53">
        <v>0.24273031451438301</v>
      </c>
      <c r="M74" s="116">
        <v>7778.86</v>
      </c>
      <c r="N74" s="116">
        <v>2216.3000000000002</v>
      </c>
      <c r="O74" s="53">
        <f t="shared" si="24"/>
        <v>0.284913213504292</v>
      </c>
      <c r="P74" s="53">
        <f t="shared" si="25"/>
        <v>0.871946428360035</v>
      </c>
      <c r="Q74" s="127">
        <f t="shared" si="26"/>
        <v>1.0027383926140401</v>
      </c>
      <c r="R74" s="75">
        <v>100</v>
      </c>
      <c r="S74" s="129"/>
      <c r="T74" s="130"/>
      <c r="U74" s="118" t="s">
        <v>184</v>
      </c>
      <c r="V74" s="116">
        <v>8898.5</v>
      </c>
      <c r="W74" s="116">
        <v>2109.84</v>
      </c>
      <c r="X74" s="53">
        <f t="shared" si="27"/>
        <v>0.237100634938473</v>
      </c>
      <c r="Y74" s="53">
        <f t="shared" si="28"/>
        <v>0.99744889260917102</v>
      </c>
      <c r="Z74" s="53">
        <f t="shared" si="29"/>
        <v>1.14706622650055</v>
      </c>
      <c r="AA74" s="75">
        <v>100</v>
      </c>
      <c r="AB74" s="116"/>
      <c r="AC74" s="139"/>
      <c r="AD74" s="135" t="s">
        <v>184</v>
      </c>
      <c r="AE74" s="4">
        <v>4129.01</v>
      </c>
      <c r="AF74" s="4">
        <v>927.02</v>
      </c>
      <c r="AG74" s="141">
        <f t="shared" si="30"/>
        <v>0.224513866520062</v>
      </c>
      <c r="AH74" s="141">
        <f t="shared" si="31"/>
        <v>0.46282816790157799</v>
      </c>
      <c r="AI74" s="53">
        <f t="shared" si="32"/>
        <v>0.53225239308681505</v>
      </c>
      <c r="AJ74" s="75">
        <v>0</v>
      </c>
      <c r="AK74" s="116"/>
      <c r="AL74" s="143"/>
      <c r="AN74" s="4">
        <v>3825.52</v>
      </c>
      <c r="AO74" s="4">
        <v>924.05</v>
      </c>
      <c r="AP74" s="141">
        <f t="shared" si="33"/>
        <v>0.24154886133126999</v>
      </c>
      <c r="AQ74" s="141">
        <f t="shared" si="34"/>
        <v>0.42880942716797599</v>
      </c>
      <c r="AR74" s="145">
        <f t="shared" si="35"/>
        <v>0.49313084124317302</v>
      </c>
      <c r="AS74" s="75">
        <v>0</v>
      </c>
      <c r="AT74" s="116"/>
      <c r="AU74" s="143"/>
      <c r="AW74" s="4">
        <f t="shared" si="36"/>
        <v>400</v>
      </c>
      <c r="AX74" s="4">
        <f t="shared" si="37"/>
        <v>200</v>
      </c>
      <c r="AY74" s="148">
        <f t="shared" si="38"/>
        <v>0</v>
      </c>
      <c r="AZ74" s="148">
        <f t="shared" si="39"/>
        <v>-200</v>
      </c>
    </row>
    <row r="75" spans="1:52">
      <c r="A75" s="71">
        <v>73</v>
      </c>
      <c r="B75" s="71">
        <v>347</v>
      </c>
      <c r="C75" s="107" t="s">
        <v>310</v>
      </c>
      <c r="D75" s="107" t="s">
        <v>36</v>
      </c>
      <c r="E75" s="71">
        <v>25</v>
      </c>
      <c r="F75" s="72">
        <v>100</v>
      </c>
      <c r="G75" s="108">
        <v>7677.7795349999997</v>
      </c>
      <c r="H75" s="108">
        <f t="shared" si="22"/>
        <v>2027.0916792</v>
      </c>
      <c r="I75" s="114">
        <v>0.264020563492255</v>
      </c>
      <c r="J75" s="108">
        <v>8829.4464652499992</v>
      </c>
      <c r="K75" s="108">
        <f t="shared" si="23"/>
        <v>2147.9932186380001</v>
      </c>
      <c r="L75" s="114">
        <v>0.24327609064643499</v>
      </c>
      <c r="M75" s="115">
        <v>8950.6</v>
      </c>
      <c r="N75" s="115">
        <v>1356.25</v>
      </c>
      <c r="O75" s="114">
        <f t="shared" si="24"/>
        <v>0.15152615467119501</v>
      </c>
      <c r="P75" s="114">
        <f t="shared" si="25"/>
        <v>1.0137215322870801</v>
      </c>
      <c r="Q75" s="121">
        <f t="shared" si="26"/>
        <v>1.16577976213015</v>
      </c>
      <c r="R75" s="72">
        <v>100</v>
      </c>
      <c r="S75" s="123"/>
      <c r="T75" s="124"/>
      <c r="U75" s="118" t="s">
        <v>184</v>
      </c>
      <c r="V75" s="115">
        <v>5072.67</v>
      </c>
      <c r="W75" s="115">
        <v>1150.33</v>
      </c>
      <c r="X75" s="114">
        <f t="shared" si="27"/>
        <v>0.22677012303185501</v>
      </c>
      <c r="Y75" s="114">
        <f t="shared" si="28"/>
        <v>0.57451732902673802</v>
      </c>
      <c r="Z75" s="114">
        <f t="shared" si="29"/>
        <v>0.66069492838074795</v>
      </c>
      <c r="AA75" s="72">
        <v>0</v>
      </c>
      <c r="AB75" s="115"/>
      <c r="AC75" s="138"/>
      <c r="AD75" s="135"/>
      <c r="AE75" s="4">
        <v>5108.49</v>
      </c>
      <c r="AF75" s="4">
        <v>1073.5999999999999</v>
      </c>
      <c r="AG75" s="141">
        <f t="shared" si="30"/>
        <v>0.21015994941753799</v>
      </c>
      <c r="AH75" s="141">
        <f t="shared" si="31"/>
        <v>0.57857420848582697</v>
      </c>
      <c r="AI75" s="114">
        <f t="shared" si="32"/>
        <v>0.66536033975870101</v>
      </c>
      <c r="AJ75" s="115">
        <v>0</v>
      </c>
      <c r="AK75" s="115"/>
      <c r="AL75" s="142"/>
      <c r="AN75" s="4">
        <v>4024.99</v>
      </c>
      <c r="AO75" s="4">
        <v>1119.92</v>
      </c>
      <c r="AP75" s="141">
        <f t="shared" si="33"/>
        <v>0.27824168507251001</v>
      </c>
      <c r="AQ75" s="141">
        <f t="shared" si="34"/>
        <v>0.45585983400444502</v>
      </c>
      <c r="AR75" s="144">
        <f t="shared" si="35"/>
        <v>0.524238809105112</v>
      </c>
      <c r="AS75" s="115">
        <v>0</v>
      </c>
      <c r="AT75" s="115"/>
      <c r="AU75" s="142"/>
      <c r="AW75" s="4">
        <f t="shared" si="36"/>
        <v>400</v>
      </c>
      <c r="AX75" s="4">
        <f t="shared" si="37"/>
        <v>100</v>
      </c>
      <c r="AY75" s="148">
        <f t="shared" si="38"/>
        <v>0</v>
      </c>
      <c r="AZ75" s="148">
        <f t="shared" si="39"/>
        <v>-300</v>
      </c>
    </row>
    <row r="76" spans="1:52">
      <c r="A76" s="71">
        <v>74</v>
      </c>
      <c r="B76" s="71">
        <v>107728</v>
      </c>
      <c r="C76" s="107" t="s">
        <v>311</v>
      </c>
      <c r="D76" s="107" t="s">
        <v>85</v>
      </c>
      <c r="E76" s="71">
        <v>25</v>
      </c>
      <c r="F76" s="72">
        <v>100</v>
      </c>
      <c r="G76" s="108">
        <v>7733.1202199999998</v>
      </c>
      <c r="H76" s="108">
        <f t="shared" si="22"/>
        <v>2035.4000435999999</v>
      </c>
      <c r="I76" s="114">
        <v>0.26320553485459702</v>
      </c>
      <c r="J76" s="108">
        <v>8893.0882529999999</v>
      </c>
      <c r="K76" s="108">
        <f t="shared" si="23"/>
        <v>2156.7971176289998</v>
      </c>
      <c r="L76" s="114">
        <v>0.24252509997316499</v>
      </c>
      <c r="M76" s="115">
        <v>10084.209999999999</v>
      </c>
      <c r="N76" s="115">
        <v>1835.34</v>
      </c>
      <c r="O76" s="114">
        <f t="shared" si="24"/>
        <v>0.18200136649276399</v>
      </c>
      <c r="P76" s="114">
        <f t="shared" si="25"/>
        <v>1.13393792045167</v>
      </c>
      <c r="Q76" s="125">
        <f t="shared" si="26"/>
        <v>1.3040286085194199</v>
      </c>
      <c r="R76" s="133">
        <v>100</v>
      </c>
      <c r="S76" s="123">
        <v>100</v>
      </c>
      <c r="T76" s="124" t="s">
        <v>312</v>
      </c>
      <c r="U76" s="118" t="s">
        <v>184</v>
      </c>
      <c r="V76" s="115">
        <v>7891.46</v>
      </c>
      <c r="W76" s="115">
        <v>1610.59</v>
      </c>
      <c r="X76" s="114">
        <f t="shared" si="27"/>
        <v>0.20409277877604401</v>
      </c>
      <c r="Y76" s="114">
        <f t="shared" si="28"/>
        <v>0.88737003114052004</v>
      </c>
      <c r="Z76" s="137">
        <f t="shared" si="29"/>
        <v>1.0204755358116</v>
      </c>
      <c r="AA76" s="133">
        <v>100</v>
      </c>
      <c r="AB76" s="123">
        <v>200</v>
      </c>
      <c r="AC76" s="138" t="s">
        <v>313</v>
      </c>
      <c r="AD76" s="135" t="s">
        <v>184</v>
      </c>
      <c r="AE76" s="4">
        <v>5110.1400000000003</v>
      </c>
      <c r="AF76" s="4">
        <v>1188.95</v>
      </c>
      <c r="AG76" s="141">
        <f t="shared" si="30"/>
        <v>0.23266485849702701</v>
      </c>
      <c r="AH76" s="141">
        <f t="shared" si="31"/>
        <v>0.57461928349537506</v>
      </c>
      <c r="AI76" s="114">
        <f t="shared" si="32"/>
        <v>0.66081217601968201</v>
      </c>
      <c r="AJ76" s="115">
        <v>0</v>
      </c>
      <c r="AK76" s="115"/>
      <c r="AL76" s="142"/>
      <c r="AN76" s="4">
        <v>6101.98</v>
      </c>
      <c r="AO76" s="4">
        <v>1265.75</v>
      </c>
      <c r="AP76" s="141">
        <f t="shared" si="33"/>
        <v>0.20743266939583499</v>
      </c>
      <c r="AQ76" s="141">
        <f t="shared" si="34"/>
        <v>0.68614859387474902</v>
      </c>
      <c r="AR76" s="144">
        <f t="shared" si="35"/>
        <v>0.78907088295596195</v>
      </c>
      <c r="AS76" s="115">
        <v>0</v>
      </c>
      <c r="AT76" s="115"/>
      <c r="AU76" s="142"/>
      <c r="AW76" s="4">
        <f t="shared" si="36"/>
        <v>400</v>
      </c>
      <c r="AX76" s="4">
        <f t="shared" si="37"/>
        <v>200</v>
      </c>
      <c r="AY76" s="148">
        <f t="shared" si="38"/>
        <v>300</v>
      </c>
      <c r="AZ76" s="148">
        <f t="shared" si="39"/>
        <v>-200</v>
      </c>
    </row>
    <row r="77" spans="1:52">
      <c r="A77" s="71">
        <v>75</v>
      </c>
      <c r="B77" s="71">
        <v>104429</v>
      </c>
      <c r="C77" s="107" t="s">
        <v>314</v>
      </c>
      <c r="D77" s="107" t="s">
        <v>36</v>
      </c>
      <c r="E77" s="71">
        <v>25</v>
      </c>
      <c r="F77" s="72">
        <v>100</v>
      </c>
      <c r="G77" s="108">
        <v>6340.5323099999996</v>
      </c>
      <c r="H77" s="108">
        <f t="shared" si="22"/>
        <v>1241.1150318</v>
      </c>
      <c r="I77" s="114">
        <v>0.19574303404188501</v>
      </c>
      <c r="J77" s="108">
        <v>7291.6121565000003</v>
      </c>
      <c r="K77" s="108">
        <f t="shared" si="23"/>
        <v>1315.1386783395001</v>
      </c>
      <c r="L77" s="114">
        <v>0.18036322422430801</v>
      </c>
      <c r="M77" s="115">
        <v>3830.68</v>
      </c>
      <c r="N77" s="115">
        <v>320.52999999999997</v>
      </c>
      <c r="O77" s="114">
        <f t="shared" si="24"/>
        <v>8.3674439002996898E-2</v>
      </c>
      <c r="P77" s="114">
        <f t="shared" si="25"/>
        <v>0.52535432738083798</v>
      </c>
      <c r="Q77" s="121">
        <f t="shared" si="26"/>
        <v>0.60415747648796403</v>
      </c>
      <c r="R77" s="72">
        <v>0</v>
      </c>
      <c r="S77" s="123"/>
      <c r="T77" s="124"/>
      <c r="U77" s="118"/>
      <c r="V77" s="115">
        <v>4778.5</v>
      </c>
      <c r="W77" s="115">
        <v>1135</v>
      </c>
      <c r="X77" s="114">
        <f t="shared" si="27"/>
        <v>0.23752223501098699</v>
      </c>
      <c r="Y77" s="114">
        <f t="shared" si="28"/>
        <v>0.65534204198453905</v>
      </c>
      <c r="Z77" s="114">
        <f t="shared" si="29"/>
        <v>0.75364334828222002</v>
      </c>
      <c r="AA77" s="72">
        <v>0</v>
      </c>
      <c r="AB77" s="115"/>
      <c r="AC77" s="138"/>
      <c r="AD77" s="135"/>
      <c r="AE77" s="4">
        <v>2385.5700000000002</v>
      </c>
      <c r="AF77" s="4">
        <v>567.65</v>
      </c>
      <c r="AG77" s="141">
        <f t="shared" si="30"/>
        <v>0.23795151682826299</v>
      </c>
      <c r="AH77" s="141">
        <f t="shared" si="31"/>
        <v>0.327166331505087</v>
      </c>
      <c r="AI77" s="114">
        <f t="shared" si="32"/>
        <v>0.37624128123084999</v>
      </c>
      <c r="AJ77" s="115">
        <v>0</v>
      </c>
      <c r="AK77" s="115"/>
      <c r="AL77" s="142"/>
      <c r="AN77" s="4">
        <v>3928.23</v>
      </c>
      <c r="AO77" s="4">
        <v>1350.22</v>
      </c>
      <c r="AP77" s="141">
        <f t="shared" si="33"/>
        <v>0.343722236223439</v>
      </c>
      <c r="AQ77" s="141">
        <f t="shared" si="34"/>
        <v>0.53873271310765403</v>
      </c>
      <c r="AR77" s="144">
        <f t="shared" si="35"/>
        <v>0.61954262007380301</v>
      </c>
      <c r="AS77" s="115">
        <v>0</v>
      </c>
      <c r="AT77" s="115"/>
      <c r="AU77" s="142"/>
      <c r="AW77" s="4">
        <f t="shared" si="36"/>
        <v>400</v>
      </c>
      <c r="AX77" s="4">
        <f t="shared" si="37"/>
        <v>0</v>
      </c>
      <c r="AY77" s="148">
        <f t="shared" si="38"/>
        <v>0</v>
      </c>
      <c r="AZ77" s="148">
        <f t="shared" si="39"/>
        <v>-400</v>
      </c>
    </row>
    <row r="78" spans="1:52">
      <c r="A78" s="74">
        <v>76</v>
      </c>
      <c r="B78" s="74">
        <v>594</v>
      </c>
      <c r="C78" s="109" t="s">
        <v>315</v>
      </c>
      <c r="D78" s="109" t="s">
        <v>85</v>
      </c>
      <c r="E78" s="74">
        <v>26</v>
      </c>
      <c r="F78" s="75">
        <v>100</v>
      </c>
      <c r="G78" s="110">
        <v>7476.8373449999999</v>
      </c>
      <c r="H78" s="110">
        <f t="shared" si="22"/>
        <v>1966.1278014</v>
      </c>
      <c r="I78" s="53">
        <v>0.262962494792643</v>
      </c>
      <c r="J78" s="110">
        <v>8598.3629467499995</v>
      </c>
      <c r="K78" s="110">
        <f t="shared" si="23"/>
        <v>2083.3932809835001</v>
      </c>
      <c r="L78" s="53">
        <v>0.24230115591607801</v>
      </c>
      <c r="M78" s="116">
        <v>7845.05</v>
      </c>
      <c r="N78" s="116">
        <v>1475.86</v>
      </c>
      <c r="O78" s="53">
        <f t="shared" si="24"/>
        <v>0.18812627070573201</v>
      </c>
      <c r="P78" s="53">
        <f t="shared" si="25"/>
        <v>0.91238879407448903</v>
      </c>
      <c r="Q78" s="127">
        <f t="shared" si="26"/>
        <v>1.04924711318566</v>
      </c>
      <c r="R78" s="75">
        <v>100</v>
      </c>
      <c r="S78" s="129"/>
      <c r="T78" s="130"/>
      <c r="U78" s="118" t="s">
        <v>184</v>
      </c>
      <c r="V78" s="116">
        <v>5193.97</v>
      </c>
      <c r="W78" s="116">
        <v>1158.58</v>
      </c>
      <c r="X78" s="53">
        <f t="shared" si="27"/>
        <v>0.22306251287550799</v>
      </c>
      <c r="Y78" s="53">
        <f t="shared" si="28"/>
        <v>0.60406498680812404</v>
      </c>
      <c r="Z78" s="53">
        <f t="shared" si="29"/>
        <v>0.69467473482934206</v>
      </c>
      <c r="AA78" s="75">
        <v>0</v>
      </c>
      <c r="AB78" s="116"/>
      <c r="AC78" s="139"/>
      <c r="AD78" s="135"/>
      <c r="AE78" s="4">
        <v>2899.16</v>
      </c>
      <c r="AF78" s="4">
        <v>665.92</v>
      </c>
      <c r="AG78" s="141">
        <f t="shared" si="30"/>
        <v>0.22969411829633399</v>
      </c>
      <c r="AH78" s="141">
        <f t="shared" si="31"/>
        <v>0.33717581101828498</v>
      </c>
      <c r="AI78" s="53">
        <f t="shared" si="32"/>
        <v>0.38775218267102701</v>
      </c>
      <c r="AJ78" s="116">
        <v>0</v>
      </c>
      <c r="AK78" s="116"/>
      <c r="AL78" s="143"/>
      <c r="AN78" s="4">
        <v>5893.6</v>
      </c>
      <c r="AO78" s="4">
        <v>1314.7</v>
      </c>
      <c r="AP78" s="141">
        <f t="shared" si="33"/>
        <v>0.22307248540790001</v>
      </c>
      <c r="AQ78" s="141">
        <f t="shared" si="34"/>
        <v>0.68543280116218597</v>
      </c>
      <c r="AR78" s="145">
        <f t="shared" si="35"/>
        <v>0.788247721336514</v>
      </c>
      <c r="AS78" s="116">
        <v>0</v>
      </c>
      <c r="AT78" s="116"/>
      <c r="AU78" s="143"/>
      <c r="AW78" s="4">
        <f t="shared" si="36"/>
        <v>400</v>
      </c>
      <c r="AX78" s="4">
        <f t="shared" si="37"/>
        <v>100</v>
      </c>
      <c r="AY78" s="148">
        <f t="shared" si="38"/>
        <v>0</v>
      </c>
      <c r="AZ78" s="148">
        <f t="shared" si="39"/>
        <v>-300</v>
      </c>
    </row>
    <row r="79" spans="1:52">
      <c r="A79" s="74">
        <v>77</v>
      </c>
      <c r="B79" s="74">
        <v>52</v>
      </c>
      <c r="C79" s="109" t="s">
        <v>316</v>
      </c>
      <c r="D79" s="109" t="s">
        <v>50</v>
      </c>
      <c r="E79" s="74">
        <v>26</v>
      </c>
      <c r="F79" s="75">
        <v>100</v>
      </c>
      <c r="G79" s="110">
        <v>7504.0716599999996</v>
      </c>
      <c r="H79" s="110">
        <f t="shared" si="22"/>
        <v>2043.0190116000001</v>
      </c>
      <c r="I79" s="53">
        <v>0.27225473105356801</v>
      </c>
      <c r="J79" s="110">
        <v>8629.6824089999991</v>
      </c>
      <c r="K79" s="110">
        <f t="shared" si="23"/>
        <v>2164.8705026490002</v>
      </c>
      <c r="L79" s="53">
        <v>0.25086328789935902</v>
      </c>
      <c r="M79" s="116">
        <v>8315.83</v>
      </c>
      <c r="N79" s="116">
        <v>1859.03</v>
      </c>
      <c r="O79" s="53">
        <f t="shared" si="24"/>
        <v>0.22355315103844101</v>
      </c>
      <c r="P79" s="53">
        <f t="shared" si="25"/>
        <v>0.96363105916010505</v>
      </c>
      <c r="Q79" s="131">
        <f t="shared" si="26"/>
        <v>1.1081757180341201</v>
      </c>
      <c r="R79" s="134">
        <v>100</v>
      </c>
      <c r="S79" s="129">
        <v>100</v>
      </c>
      <c r="T79" s="130" t="s">
        <v>317</v>
      </c>
      <c r="U79" s="118" t="s">
        <v>184</v>
      </c>
      <c r="V79" s="116">
        <v>7588.51</v>
      </c>
      <c r="W79" s="116">
        <v>1906.21</v>
      </c>
      <c r="X79" s="53">
        <f t="shared" si="27"/>
        <v>0.251196875275911</v>
      </c>
      <c r="Y79" s="53">
        <f t="shared" si="28"/>
        <v>0.87934985789116105</v>
      </c>
      <c r="Z79" s="140">
        <f t="shared" si="29"/>
        <v>1.01125233657483</v>
      </c>
      <c r="AA79" s="134">
        <v>100</v>
      </c>
      <c r="AB79" s="129">
        <v>200</v>
      </c>
      <c r="AC79" s="139" t="s">
        <v>318</v>
      </c>
      <c r="AD79" s="135" t="s">
        <v>184</v>
      </c>
      <c r="AE79" s="4">
        <v>7587.92</v>
      </c>
      <c r="AF79" s="4">
        <v>1566.54</v>
      </c>
      <c r="AG79" s="141">
        <f t="shared" si="30"/>
        <v>0.206451833967675</v>
      </c>
      <c r="AH79" s="141">
        <f t="shared" si="31"/>
        <v>0.87928148921059601</v>
      </c>
      <c r="AI79" s="140">
        <f t="shared" si="32"/>
        <v>1.01117371259218</v>
      </c>
      <c r="AJ79" s="129">
        <v>100</v>
      </c>
      <c r="AK79" s="129">
        <v>200</v>
      </c>
      <c r="AL79" s="143" t="s">
        <v>318</v>
      </c>
      <c r="AM79" t="s">
        <v>184</v>
      </c>
      <c r="AN79" s="4">
        <v>4898.01</v>
      </c>
      <c r="AO79" s="4">
        <v>1398.52</v>
      </c>
      <c r="AP79" s="141">
        <f t="shared" si="33"/>
        <v>0.28552820431154702</v>
      </c>
      <c r="AQ79" s="141">
        <f t="shared" si="34"/>
        <v>0.56757708660191297</v>
      </c>
      <c r="AR79" s="145">
        <f t="shared" si="35"/>
        <v>0.65271364959220002</v>
      </c>
      <c r="AS79" s="160">
        <v>0</v>
      </c>
      <c r="AT79" s="129"/>
      <c r="AU79" s="143"/>
      <c r="AW79" s="4">
        <f t="shared" si="36"/>
        <v>400</v>
      </c>
      <c r="AX79" s="4">
        <f t="shared" si="37"/>
        <v>300</v>
      </c>
      <c r="AY79" s="148">
        <f t="shared" si="38"/>
        <v>500</v>
      </c>
      <c r="AZ79" s="148">
        <f t="shared" si="39"/>
        <v>-100</v>
      </c>
    </row>
    <row r="80" spans="1:52">
      <c r="A80" s="74">
        <v>78</v>
      </c>
      <c r="B80" s="74">
        <v>106485</v>
      </c>
      <c r="C80" s="109" t="s">
        <v>319</v>
      </c>
      <c r="D80" s="109" t="s">
        <v>52</v>
      </c>
      <c r="E80" s="74">
        <v>26</v>
      </c>
      <c r="F80" s="75">
        <v>100</v>
      </c>
      <c r="G80" s="110">
        <v>5772.525885</v>
      </c>
      <c r="H80" s="110">
        <f t="shared" si="22"/>
        <v>1014.4160712</v>
      </c>
      <c r="I80" s="53">
        <v>0.17573174922194401</v>
      </c>
      <c r="J80" s="110">
        <v>6638.4047677500002</v>
      </c>
      <c r="K80" s="110">
        <f t="shared" si="23"/>
        <v>1128.5288105175</v>
      </c>
      <c r="L80" s="53">
        <v>0.17</v>
      </c>
      <c r="M80" s="116">
        <v>4544.45</v>
      </c>
      <c r="N80" s="116">
        <v>863</v>
      </c>
      <c r="O80" s="53">
        <f t="shared" si="24"/>
        <v>0.189901968335002</v>
      </c>
      <c r="P80" s="53">
        <f t="shared" si="25"/>
        <v>0.68456958546387103</v>
      </c>
      <c r="Q80" s="127">
        <f t="shared" si="26"/>
        <v>0.78725502328345098</v>
      </c>
      <c r="R80" s="75">
        <v>0</v>
      </c>
      <c r="S80" s="129"/>
      <c r="T80" s="130"/>
      <c r="U80" s="118"/>
      <c r="V80" s="116">
        <v>4571.07</v>
      </c>
      <c r="W80" s="116">
        <v>1256.6300000000001</v>
      </c>
      <c r="X80" s="53">
        <f t="shared" si="27"/>
        <v>0.27490937570415702</v>
      </c>
      <c r="Y80" s="53">
        <f t="shared" si="28"/>
        <v>0.68857958499407701</v>
      </c>
      <c r="Z80" s="53">
        <f t="shared" si="29"/>
        <v>0.79186652274318903</v>
      </c>
      <c r="AA80" s="75">
        <v>0</v>
      </c>
      <c r="AB80" s="116"/>
      <c r="AC80" s="139"/>
      <c r="AD80" s="135"/>
      <c r="AE80" s="4">
        <v>3845.89</v>
      </c>
      <c r="AF80" s="4">
        <v>859.82</v>
      </c>
      <c r="AG80" s="141">
        <f t="shared" si="30"/>
        <v>0.223568536801625</v>
      </c>
      <c r="AH80" s="141">
        <f t="shared" si="31"/>
        <v>0.57933948509492805</v>
      </c>
      <c r="AI80" s="53">
        <f t="shared" si="32"/>
        <v>0.66624040785916705</v>
      </c>
      <c r="AJ80" s="116">
        <v>0</v>
      </c>
      <c r="AK80" s="116"/>
      <c r="AL80" s="143"/>
      <c r="AN80" s="4">
        <v>7359.61</v>
      </c>
      <c r="AO80" s="4">
        <v>1550.09</v>
      </c>
      <c r="AP80" s="141">
        <f t="shared" si="33"/>
        <v>0.21062121498285899</v>
      </c>
      <c r="AQ80" s="141">
        <f t="shared" si="34"/>
        <v>1.10864134645023</v>
      </c>
      <c r="AR80" s="140">
        <f t="shared" si="35"/>
        <v>1.2749375484177701</v>
      </c>
      <c r="AS80" s="129">
        <v>100</v>
      </c>
      <c r="AT80" s="129">
        <v>200</v>
      </c>
      <c r="AU80" s="143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48">
        <f t="shared" si="38"/>
        <v>200</v>
      </c>
      <c r="AZ80" s="148">
        <f t="shared" si="39"/>
        <v>-300</v>
      </c>
    </row>
    <row r="81" spans="1:53">
      <c r="A81" s="71">
        <v>79</v>
      </c>
      <c r="B81" s="71">
        <v>549</v>
      </c>
      <c r="C81" s="107" t="s">
        <v>321</v>
      </c>
      <c r="D81" s="107" t="s">
        <v>85</v>
      </c>
      <c r="E81" s="71">
        <v>27</v>
      </c>
      <c r="F81" s="72">
        <v>100</v>
      </c>
      <c r="G81" s="108">
        <v>7630.8804</v>
      </c>
      <c r="H81" s="108">
        <f t="shared" si="22"/>
        <v>1929.7376280000001</v>
      </c>
      <c r="I81" s="114">
        <v>0.252885319497341</v>
      </c>
      <c r="J81" s="108">
        <v>8775.5124599999999</v>
      </c>
      <c r="K81" s="108">
        <f t="shared" si="23"/>
        <v>2044.83269367</v>
      </c>
      <c r="L81" s="114">
        <v>0.23301575867969301</v>
      </c>
      <c r="M81" s="115">
        <v>7717.14</v>
      </c>
      <c r="N81" s="115">
        <v>1581.98</v>
      </c>
      <c r="O81" s="114">
        <f t="shared" si="24"/>
        <v>0.20499563309723601</v>
      </c>
      <c r="P81" s="114">
        <f t="shared" si="25"/>
        <v>0.87939479718999802</v>
      </c>
      <c r="Q81" s="121">
        <f t="shared" si="26"/>
        <v>1.0113040167684999</v>
      </c>
      <c r="R81" s="72">
        <v>100</v>
      </c>
      <c r="S81" s="123"/>
      <c r="T81" s="124"/>
      <c r="U81" s="118" t="s">
        <v>184</v>
      </c>
      <c r="V81" s="115">
        <v>8910.14</v>
      </c>
      <c r="W81" s="115">
        <v>2096.7600000000002</v>
      </c>
      <c r="X81" s="114">
        <f t="shared" si="27"/>
        <v>0.235322901772587</v>
      </c>
      <c r="Y81" s="114">
        <f t="shared" si="28"/>
        <v>1.0153412738701799</v>
      </c>
      <c r="Z81" s="137">
        <f t="shared" si="29"/>
        <v>1.1676424649507</v>
      </c>
      <c r="AA81" s="133">
        <v>100</v>
      </c>
      <c r="AB81" s="123">
        <v>100</v>
      </c>
      <c r="AC81" s="138" t="s">
        <v>322</v>
      </c>
      <c r="AD81" s="135" t="s">
        <v>184</v>
      </c>
      <c r="AE81" s="4">
        <v>5931.79</v>
      </c>
      <c r="AF81" s="4">
        <v>846.58</v>
      </c>
      <c r="AG81" s="141">
        <f t="shared" si="30"/>
        <v>0.142719145485595</v>
      </c>
      <c r="AH81" s="141">
        <f t="shared" si="31"/>
        <v>0.67594798902490505</v>
      </c>
      <c r="AI81" s="114">
        <f t="shared" si="32"/>
        <v>0.77734018737864097</v>
      </c>
      <c r="AJ81" s="115">
        <v>0</v>
      </c>
      <c r="AK81" s="115"/>
      <c r="AL81" s="142"/>
      <c r="AN81" s="4">
        <v>4820</v>
      </c>
      <c r="AO81" s="4">
        <v>1279.1099999999999</v>
      </c>
      <c r="AP81" s="141">
        <f t="shared" si="33"/>
        <v>0.265375518672199</v>
      </c>
      <c r="AQ81" s="141">
        <f t="shared" si="34"/>
        <v>0.54925567275646003</v>
      </c>
      <c r="AR81" s="144">
        <f t="shared" si="35"/>
        <v>0.631644023669929</v>
      </c>
      <c r="AS81" s="115">
        <v>0</v>
      </c>
      <c r="AT81" s="115"/>
      <c r="AU81" s="142"/>
      <c r="AW81" s="4">
        <f t="shared" si="36"/>
        <v>400</v>
      </c>
      <c r="AX81" s="4">
        <f t="shared" si="37"/>
        <v>200</v>
      </c>
      <c r="AY81" s="148">
        <f t="shared" si="38"/>
        <v>100</v>
      </c>
      <c r="AZ81" s="148">
        <f t="shared" si="39"/>
        <v>-200</v>
      </c>
    </row>
    <row r="82" spans="1:53">
      <c r="A82" s="71">
        <v>80</v>
      </c>
      <c r="B82" s="71">
        <v>539</v>
      </c>
      <c r="C82" s="107" t="s">
        <v>323</v>
      </c>
      <c r="D82" s="107" t="s">
        <v>85</v>
      </c>
      <c r="E82" s="71">
        <v>27</v>
      </c>
      <c r="F82" s="72">
        <v>100</v>
      </c>
      <c r="G82" s="108">
        <v>8767.2273299999997</v>
      </c>
      <c r="H82" s="108">
        <f t="shared" si="22"/>
        <v>2094.7223807999999</v>
      </c>
      <c r="I82" s="114">
        <v>0.23892643614158501</v>
      </c>
      <c r="J82" s="108">
        <v>10082.3114295</v>
      </c>
      <c r="K82" s="108">
        <f t="shared" si="23"/>
        <v>2219.657608512</v>
      </c>
      <c r="L82" s="114">
        <v>0.22015364473046001</v>
      </c>
      <c r="M82" s="115">
        <v>9764.18</v>
      </c>
      <c r="N82" s="115">
        <v>1906.11</v>
      </c>
      <c r="O82" s="114">
        <f t="shared" si="24"/>
        <v>0.195214549506461</v>
      </c>
      <c r="P82" s="114">
        <f t="shared" si="25"/>
        <v>0.968446577778864</v>
      </c>
      <c r="Q82" s="125">
        <f t="shared" si="26"/>
        <v>1.1137135644456899</v>
      </c>
      <c r="R82" s="133">
        <v>100</v>
      </c>
      <c r="S82" s="123">
        <v>100</v>
      </c>
      <c r="T82" s="124" t="s">
        <v>185</v>
      </c>
      <c r="U82" s="118" t="s">
        <v>184</v>
      </c>
      <c r="V82" s="115">
        <v>5791.16</v>
      </c>
      <c r="W82" s="115">
        <v>1503.59</v>
      </c>
      <c r="X82" s="114">
        <f t="shared" si="27"/>
        <v>0.259635375296141</v>
      </c>
      <c r="Y82" s="114">
        <f t="shared" si="28"/>
        <v>0.574388129199774</v>
      </c>
      <c r="Z82" s="114">
        <f t="shared" si="29"/>
        <v>0.66054634857974004</v>
      </c>
      <c r="AA82" s="72">
        <v>0</v>
      </c>
      <c r="AB82" s="115"/>
      <c r="AC82" s="138"/>
      <c r="AD82" s="135"/>
      <c r="AE82" s="4">
        <v>5210.96</v>
      </c>
      <c r="AF82" s="4">
        <v>1264.6099999999999</v>
      </c>
      <c r="AG82" s="141">
        <f t="shared" si="30"/>
        <v>0.24268273024548301</v>
      </c>
      <c r="AH82" s="141">
        <f t="shared" si="31"/>
        <v>0.51684180125136503</v>
      </c>
      <c r="AI82" s="114">
        <f t="shared" si="32"/>
        <v>0.594368071439069</v>
      </c>
      <c r="AJ82" s="115">
        <v>0</v>
      </c>
      <c r="AK82" s="115"/>
      <c r="AL82" s="142"/>
      <c r="AN82" s="4">
        <v>6892.43</v>
      </c>
      <c r="AO82" s="4">
        <v>1415.29</v>
      </c>
      <c r="AP82" s="141">
        <f t="shared" si="33"/>
        <v>0.20533977131432599</v>
      </c>
      <c r="AQ82" s="141">
        <f t="shared" si="34"/>
        <v>0.68361605849957496</v>
      </c>
      <c r="AR82" s="144">
        <f t="shared" si="35"/>
        <v>0.786158467274511</v>
      </c>
      <c r="AS82" s="115">
        <v>0</v>
      </c>
      <c r="AT82" s="115"/>
      <c r="AU82" s="142"/>
      <c r="AW82" s="4">
        <f t="shared" si="36"/>
        <v>400</v>
      </c>
      <c r="AX82" s="4">
        <f t="shared" si="37"/>
        <v>100</v>
      </c>
      <c r="AY82" s="148">
        <f t="shared" si="38"/>
        <v>100</v>
      </c>
      <c r="AZ82" s="148">
        <f t="shared" si="39"/>
        <v>-300</v>
      </c>
    </row>
    <row r="83" spans="1:53">
      <c r="A83" s="71">
        <v>81</v>
      </c>
      <c r="B83" s="71">
        <v>727</v>
      </c>
      <c r="C83" s="107" t="s">
        <v>324</v>
      </c>
      <c r="D83" s="107" t="s">
        <v>36</v>
      </c>
      <c r="E83" s="71">
        <v>27</v>
      </c>
      <c r="F83" s="72">
        <v>100</v>
      </c>
      <c r="G83" s="108">
        <v>8314.1908199999998</v>
      </c>
      <c r="H83" s="108">
        <f t="shared" si="22"/>
        <v>2207.4914988</v>
      </c>
      <c r="I83" s="114">
        <v>0.26550888073074103</v>
      </c>
      <c r="J83" s="108">
        <v>9561.3194430000003</v>
      </c>
      <c r="K83" s="108">
        <f t="shared" si="23"/>
        <v>2339.1525989070001</v>
      </c>
      <c r="L83" s="114">
        <v>0.24464746867332501</v>
      </c>
      <c r="M83" s="115">
        <v>9068.7000000000007</v>
      </c>
      <c r="N83" s="115">
        <v>1704.42</v>
      </c>
      <c r="O83" s="114">
        <f t="shared" si="24"/>
        <v>0.18794535049125</v>
      </c>
      <c r="P83" s="114">
        <f t="shared" si="25"/>
        <v>0.94847788049162496</v>
      </c>
      <c r="Q83" s="121">
        <f t="shared" si="26"/>
        <v>1.09074956256537</v>
      </c>
      <c r="R83" s="72">
        <v>100</v>
      </c>
      <c r="S83" s="123"/>
      <c r="T83" s="124"/>
      <c r="U83" s="118" t="s">
        <v>184</v>
      </c>
      <c r="V83" s="115">
        <v>8556.51</v>
      </c>
      <c r="W83" s="115">
        <v>2358.8200000000002</v>
      </c>
      <c r="X83" s="114">
        <f t="shared" si="27"/>
        <v>0.275675479839327</v>
      </c>
      <c r="Y83" s="114">
        <f t="shared" si="28"/>
        <v>0.89490891408971396</v>
      </c>
      <c r="Z83" s="114">
        <f t="shared" si="29"/>
        <v>1.02914525120317</v>
      </c>
      <c r="AA83" s="72">
        <v>100</v>
      </c>
      <c r="AB83" s="115"/>
      <c r="AC83" s="138"/>
      <c r="AD83" s="135" t="s">
        <v>184</v>
      </c>
      <c r="AE83" s="4">
        <v>5202.58</v>
      </c>
      <c r="AF83" s="4">
        <v>1082.9100000000001</v>
      </c>
      <c r="AG83" s="141">
        <f t="shared" si="30"/>
        <v>0.20814864932398899</v>
      </c>
      <c r="AH83" s="141">
        <f t="shared" si="31"/>
        <v>0.54412782995226605</v>
      </c>
      <c r="AI83" s="114">
        <f t="shared" si="32"/>
        <v>0.625747004445106</v>
      </c>
      <c r="AJ83" s="115">
        <v>0</v>
      </c>
      <c r="AK83" s="115"/>
      <c r="AL83" s="142"/>
      <c r="AN83" s="4">
        <v>6328.36</v>
      </c>
      <c r="AO83" s="4">
        <v>1680.09</v>
      </c>
      <c r="AP83" s="141">
        <f t="shared" si="33"/>
        <v>0.26548584467381797</v>
      </c>
      <c r="AQ83" s="141">
        <f t="shared" si="34"/>
        <v>0.66187099361407697</v>
      </c>
      <c r="AR83" s="144">
        <f t="shared" si="35"/>
        <v>0.76115164265618795</v>
      </c>
      <c r="AS83" s="115">
        <v>0</v>
      </c>
      <c r="AT83" s="115"/>
      <c r="AU83" s="142"/>
      <c r="AW83" s="4">
        <f t="shared" si="36"/>
        <v>400</v>
      </c>
      <c r="AX83" s="4">
        <f t="shared" si="37"/>
        <v>200</v>
      </c>
      <c r="AY83" s="148">
        <f t="shared" si="38"/>
        <v>0</v>
      </c>
      <c r="AZ83" s="148">
        <f t="shared" si="39"/>
        <v>-200</v>
      </c>
    </row>
    <row r="84" spans="1:53">
      <c r="A84" s="74">
        <v>82</v>
      </c>
      <c r="B84" s="74">
        <v>752</v>
      </c>
      <c r="C84" s="109" t="s">
        <v>325</v>
      </c>
      <c r="D84" s="109" t="s">
        <v>36</v>
      </c>
      <c r="E84" s="74">
        <v>28</v>
      </c>
      <c r="F84" s="75">
        <v>100</v>
      </c>
      <c r="G84" s="110">
        <v>7622.5040325</v>
      </c>
      <c r="H84" s="110">
        <f t="shared" si="22"/>
        <v>2063.0650697999999</v>
      </c>
      <c r="I84" s="53">
        <v>0.27065450683971198</v>
      </c>
      <c r="J84" s="110">
        <v>8765.8796373749992</v>
      </c>
      <c r="K84" s="110">
        <f t="shared" si="23"/>
        <v>2186.1121650344999</v>
      </c>
      <c r="L84" s="53">
        <v>0.24938879558801999</v>
      </c>
      <c r="M84" s="116">
        <v>7730.65</v>
      </c>
      <c r="N84" s="116">
        <v>1559.18</v>
      </c>
      <c r="O84" s="53">
        <f t="shared" si="24"/>
        <v>0.20168808573664601</v>
      </c>
      <c r="P84" s="53">
        <f t="shared" si="25"/>
        <v>0.88190236688157297</v>
      </c>
      <c r="Q84" s="127">
        <f t="shared" si="26"/>
        <v>1.01418772191381</v>
      </c>
      <c r="R84" s="75">
        <v>100</v>
      </c>
      <c r="S84" s="129"/>
      <c r="T84" s="130"/>
      <c r="U84" s="118" t="s">
        <v>184</v>
      </c>
      <c r="V84" s="116">
        <v>6302.23</v>
      </c>
      <c r="W84" s="116">
        <v>1693.95</v>
      </c>
      <c r="X84" s="53">
        <f t="shared" si="27"/>
        <v>0.268785810736834</v>
      </c>
      <c r="Y84" s="53">
        <f t="shared" si="28"/>
        <v>0.71895009522253095</v>
      </c>
      <c r="Z84" s="53">
        <f t="shared" si="29"/>
        <v>0.82679260950591005</v>
      </c>
      <c r="AA84" s="75">
        <v>0</v>
      </c>
      <c r="AB84" s="116"/>
      <c r="AC84" s="139"/>
      <c r="AD84" s="135"/>
      <c r="AE84" s="4">
        <v>4239.78</v>
      </c>
      <c r="AF84" s="4">
        <v>1156.02</v>
      </c>
      <c r="AG84" s="141">
        <f t="shared" si="30"/>
        <v>0.272660373887324</v>
      </c>
      <c r="AH84" s="141">
        <f t="shared" si="31"/>
        <v>0.48366851649695097</v>
      </c>
      <c r="AI84" s="53">
        <f t="shared" si="32"/>
        <v>0.55621879397149399</v>
      </c>
      <c r="AJ84" s="116">
        <v>0</v>
      </c>
      <c r="AK84" s="116"/>
      <c r="AL84" s="143"/>
      <c r="AN84" s="4">
        <v>10063.68</v>
      </c>
      <c r="AO84" s="4">
        <v>1655.53</v>
      </c>
      <c r="AP84" s="141">
        <f t="shared" si="33"/>
        <v>0.16450542942541899</v>
      </c>
      <c r="AQ84" s="141">
        <f t="shared" si="34"/>
        <v>1.1480513555184599</v>
      </c>
      <c r="AR84" s="140">
        <f t="shared" si="35"/>
        <v>1.32025905884622</v>
      </c>
      <c r="AS84" s="134">
        <v>100</v>
      </c>
      <c r="AT84" s="129">
        <v>100</v>
      </c>
      <c r="AU84" s="143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48">
        <f t="shared" si="38"/>
        <v>100</v>
      </c>
      <c r="AZ84" s="148">
        <f t="shared" si="39"/>
        <v>-200</v>
      </c>
    </row>
    <row r="85" spans="1:53">
      <c r="A85" s="74">
        <v>83</v>
      </c>
      <c r="B85" s="74">
        <v>733</v>
      </c>
      <c r="C85" s="109" t="s">
        <v>326</v>
      </c>
      <c r="D85" s="109" t="s">
        <v>52</v>
      </c>
      <c r="E85" s="74">
        <v>28</v>
      </c>
      <c r="F85" s="75">
        <v>100</v>
      </c>
      <c r="G85" s="110">
        <v>7402.6866149999996</v>
      </c>
      <c r="H85" s="110">
        <f t="shared" si="22"/>
        <v>2232.6676217999998</v>
      </c>
      <c r="I85" s="53">
        <v>0.30160234221937299</v>
      </c>
      <c r="J85" s="110">
        <v>8513.08960725</v>
      </c>
      <c r="K85" s="110">
        <f t="shared" si="23"/>
        <v>2365.8302978145002</v>
      </c>
      <c r="L85" s="53">
        <v>0.27790501533070799</v>
      </c>
      <c r="M85" s="116">
        <v>7462.52</v>
      </c>
      <c r="N85" s="116">
        <v>1970.48</v>
      </c>
      <c r="O85" s="53">
        <f t="shared" si="24"/>
        <v>0.26405021360076802</v>
      </c>
      <c r="P85" s="53">
        <f t="shared" si="25"/>
        <v>0.876593615747295</v>
      </c>
      <c r="Q85" s="127">
        <f t="shared" si="26"/>
        <v>1.00808265810939</v>
      </c>
      <c r="R85" s="75">
        <v>100</v>
      </c>
      <c r="S85" s="129"/>
      <c r="T85" s="130"/>
      <c r="U85" s="118" t="s">
        <v>184</v>
      </c>
      <c r="V85" s="116">
        <v>5670.21</v>
      </c>
      <c r="W85" s="116">
        <v>1898.74</v>
      </c>
      <c r="X85" s="53">
        <f t="shared" si="27"/>
        <v>0.33486237723117801</v>
      </c>
      <c r="Y85" s="53">
        <f t="shared" si="28"/>
        <v>0.66605783112761796</v>
      </c>
      <c r="Z85" s="53">
        <f t="shared" si="29"/>
        <v>0.76596650579676095</v>
      </c>
      <c r="AA85" s="75">
        <v>0</v>
      </c>
      <c r="AB85" s="116"/>
      <c r="AC85" s="139"/>
      <c r="AD85" s="135"/>
      <c r="AE85" s="4">
        <v>4154.66</v>
      </c>
      <c r="AF85" s="4">
        <v>944.02</v>
      </c>
      <c r="AG85" s="141">
        <f t="shared" si="30"/>
        <v>0.227219555872201</v>
      </c>
      <c r="AH85" s="141">
        <f t="shared" si="31"/>
        <v>0.48803198270834203</v>
      </c>
      <c r="AI85" s="53">
        <f t="shared" si="32"/>
        <v>0.56123678011459399</v>
      </c>
      <c r="AJ85" s="116">
        <v>0</v>
      </c>
      <c r="AK85" s="116"/>
      <c r="AL85" s="143"/>
      <c r="AN85" s="4">
        <v>7911.49</v>
      </c>
      <c r="AO85" s="4">
        <v>2211.62</v>
      </c>
      <c r="AP85" s="141">
        <f t="shared" si="33"/>
        <v>0.27954531952893802</v>
      </c>
      <c r="AQ85" s="141">
        <f t="shared" si="34"/>
        <v>0.92933240045568599</v>
      </c>
      <c r="AR85" s="145">
        <f t="shared" si="35"/>
        <v>1.0687322605240399</v>
      </c>
      <c r="AS85" s="75">
        <v>100</v>
      </c>
      <c r="AT85" s="116"/>
      <c r="AU85" s="143"/>
      <c r="AV85" t="s">
        <v>184</v>
      </c>
      <c r="AW85" s="4">
        <f t="shared" si="36"/>
        <v>400</v>
      </c>
      <c r="AX85" s="156">
        <v>400</v>
      </c>
      <c r="AY85" s="148">
        <f t="shared" si="38"/>
        <v>0</v>
      </c>
      <c r="AZ85" s="148">
        <f t="shared" si="39"/>
        <v>0</v>
      </c>
      <c r="BA85" t="s">
        <v>327</v>
      </c>
    </row>
    <row r="86" spans="1:53">
      <c r="A86" s="74">
        <v>84</v>
      </c>
      <c r="B86" s="74">
        <v>706</v>
      </c>
      <c r="C86" s="109" t="s">
        <v>328</v>
      </c>
      <c r="D86" s="109" t="s">
        <v>50</v>
      </c>
      <c r="E86" s="74">
        <v>28</v>
      </c>
      <c r="F86" s="75">
        <v>100</v>
      </c>
      <c r="G86" s="110">
        <v>9036.8415000000005</v>
      </c>
      <c r="H86" s="110">
        <f t="shared" si="22"/>
        <v>2532.1823100000001</v>
      </c>
      <c r="I86" s="53">
        <v>0.28020656442851199</v>
      </c>
      <c r="J86" s="110">
        <v>10392.367725</v>
      </c>
      <c r="K86" s="110">
        <f t="shared" si="23"/>
        <v>2683.208897775</v>
      </c>
      <c r="L86" s="53">
        <v>0.25819033436627198</v>
      </c>
      <c r="M86" s="116">
        <v>9174.77</v>
      </c>
      <c r="N86" s="116">
        <v>1800.43</v>
      </c>
      <c r="O86" s="53">
        <f t="shared" si="24"/>
        <v>0.19623707188300099</v>
      </c>
      <c r="P86" s="53">
        <f t="shared" si="25"/>
        <v>0.88283731318793401</v>
      </c>
      <c r="Q86" s="131">
        <f t="shared" si="26"/>
        <v>1.0152629101661199</v>
      </c>
      <c r="R86" s="134">
        <v>100</v>
      </c>
      <c r="S86" s="129">
        <v>100</v>
      </c>
      <c r="T86" s="130" t="s">
        <v>185</v>
      </c>
      <c r="U86" s="118" t="s">
        <v>184</v>
      </c>
      <c r="V86" s="116">
        <v>9076.01</v>
      </c>
      <c r="W86" s="116">
        <v>1920.64</v>
      </c>
      <c r="X86" s="53">
        <f t="shared" si="27"/>
        <v>0.211617219460975</v>
      </c>
      <c r="Y86" s="53">
        <f t="shared" si="28"/>
        <v>0.87333418525661299</v>
      </c>
      <c r="Z86" s="140">
        <f t="shared" si="29"/>
        <v>1.0043343130451099</v>
      </c>
      <c r="AA86" s="134">
        <v>100</v>
      </c>
      <c r="AB86" s="129">
        <v>200</v>
      </c>
      <c r="AC86" s="139" t="s">
        <v>329</v>
      </c>
      <c r="AD86" s="135" t="s">
        <v>184</v>
      </c>
      <c r="AE86" s="4">
        <v>9136.6299999999992</v>
      </c>
      <c r="AF86" s="4">
        <v>2233.56</v>
      </c>
      <c r="AG86" s="141">
        <f t="shared" si="30"/>
        <v>0.244462126626557</v>
      </c>
      <c r="AH86" s="141">
        <f t="shared" si="31"/>
        <v>0.87916731218246003</v>
      </c>
      <c r="AI86" s="140">
        <f t="shared" si="32"/>
        <v>1.01104240900983</v>
      </c>
      <c r="AJ86" s="129">
        <v>100</v>
      </c>
      <c r="AK86" s="129">
        <v>200</v>
      </c>
      <c r="AL86" s="143" t="s">
        <v>330</v>
      </c>
      <c r="AM86" t="s">
        <v>184</v>
      </c>
      <c r="AN86" s="4">
        <v>10615.34</v>
      </c>
      <c r="AO86" s="4">
        <v>2663.86</v>
      </c>
      <c r="AP86" s="141">
        <f t="shared" si="33"/>
        <v>0.25094438802713798</v>
      </c>
      <c r="AQ86" s="141">
        <f t="shared" si="34"/>
        <v>1.0214553873477401</v>
      </c>
      <c r="AR86" s="145">
        <f t="shared" si="35"/>
        <v>1.1746736954499</v>
      </c>
      <c r="AS86" s="75">
        <v>100</v>
      </c>
      <c r="AT86" s="129"/>
      <c r="AU86" s="143"/>
      <c r="AV86" t="s">
        <v>184</v>
      </c>
      <c r="AW86" s="4">
        <f t="shared" si="36"/>
        <v>400</v>
      </c>
      <c r="AX86" s="4">
        <f t="shared" si="37"/>
        <v>400</v>
      </c>
      <c r="AY86" s="148">
        <f t="shared" si="38"/>
        <v>500</v>
      </c>
      <c r="AZ86" s="148">
        <f t="shared" si="39"/>
        <v>0</v>
      </c>
    </row>
    <row r="87" spans="1:53">
      <c r="A87" s="71">
        <v>85</v>
      </c>
      <c r="B87" s="71">
        <v>570</v>
      </c>
      <c r="C87" s="107" t="s">
        <v>331</v>
      </c>
      <c r="D87" s="107" t="s">
        <v>36</v>
      </c>
      <c r="E87" s="71">
        <v>29</v>
      </c>
      <c r="F87" s="72">
        <v>100</v>
      </c>
      <c r="G87" s="108">
        <v>7757.1067949999997</v>
      </c>
      <c r="H87" s="108">
        <f t="shared" si="22"/>
        <v>1925.5365360000001</v>
      </c>
      <c r="I87" s="114">
        <v>0.24822870006651801</v>
      </c>
      <c r="J87" s="108">
        <v>8920.6728142499996</v>
      </c>
      <c r="K87" s="108">
        <f t="shared" si="23"/>
        <v>2040.38103654</v>
      </c>
      <c r="L87" s="114">
        <v>0.22872501648986299</v>
      </c>
      <c r="M87" s="115">
        <v>8715.1</v>
      </c>
      <c r="N87" s="115">
        <v>1627.06</v>
      </c>
      <c r="O87" s="114">
        <f t="shared" si="24"/>
        <v>0.18669435806817999</v>
      </c>
      <c r="P87" s="114">
        <f t="shared" si="25"/>
        <v>0.97695545857016397</v>
      </c>
      <c r="Q87" s="121">
        <f t="shared" si="26"/>
        <v>1.1234987773556899</v>
      </c>
      <c r="R87" s="72">
        <v>100</v>
      </c>
      <c r="S87" s="123"/>
      <c r="T87" s="124"/>
      <c r="U87" s="118" t="s">
        <v>184</v>
      </c>
      <c r="V87" s="115">
        <v>5488.99</v>
      </c>
      <c r="W87" s="115">
        <v>1533.15</v>
      </c>
      <c r="X87" s="114">
        <f t="shared" si="27"/>
        <v>0.27931368065891898</v>
      </c>
      <c r="Y87" s="114">
        <f t="shared" si="28"/>
        <v>0.61531121186642102</v>
      </c>
      <c r="Z87" s="114">
        <f t="shared" si="29"/>
        <v>0.70760789364638399</v>
      </c>
      <c r="AA87" s="72">
        <v>0</v>
      </c>
      <c r="AB87" s="115"/>
      <c r="AC87" s="138"/>
      <c r="AD87" s="135"/>
      <c r="AE87" s="4">
        <v>5087.54</v>
      </c>
      <c r="AF87" s="4">
        <v>1018.46</v>
      </c>
      <c r="AG87" s="141">
        <f t="shared" si="30"/>
        <v>0.200187123835881</v>
      </c>
      <c r="AH87" s="141">
        <f t="shared" si="31"/>
        <v>0.57030900089431602</v>
      </c>
      <c r="AI87" s="114">
        <f t="shared" si="32"/>
        <v>0.65585535102846304</v>
      </c>
      <c r="AJ87" s="115">
        <v>0</v>
      </c>
      <c r="AK87" s="115"/>
      <c r="AL87" s="142"/>
      <c r="AN87" s="4">
        <v>5761.19</v>
      </c>
      <c r="AO87" s="4">
        <v>1402</v>
      </c>
      <c r="AP87" s="141">
        <f t="shared" si="33"/>
        <v>0.24335250182688001</v>
      </c>
      <c r="AQ87" s="141">
        <f t="shared" si="34"/>
        <v>0.64582460538144604</v>
      </c>
      <c r="AR87" s="144">
        <f t="shared" si="35"/>
        <v>0.74269829618866301</v>
      </c>
      <c r="AS87" s="72">
        <v>0</v>
      </c>
      <c r="AT87" s="115"/>
      <c r="AU87" s="142"/>
      <c r="AW87" s="4">
        <f t="shared" si="36"/>
        <v>400</v>
      </c>
      <c r="AX87" s="4">
        <f t="shared" si="37"/>
        <v>100</v>
      </c>
      <c r="AY87" s="148">
        <f t="shared" si="38"/>
        <v>0</v>
      </c>
      <c r="AZ87" s="148">
        <f t="shared" si="39"/>
        <v>-300</v>
      </c>
    </row>
    <row r="88" spans="1:53">
      <c r="A88" s="71">
        <v>86</v>
      </c>
      <c r="B88" s="71">
        <v>740</v>
      </c>
      <c r="C88" s="107" t="s">
        <v>332</v>
      </c>
      <c r="D88" s="107" t="s">
        <v>52</v>
      </c>
      <c r="E88" s="71">
        <v>29</v>
      </c>
      <c r="F88" s="72">
        <v>100</v>
      </c>
      <c r="G88" s="108">
        <v>7706.0213999999996</v>
      </c>
      <c r="H88" s="108">
        <f t="shared" si="22"/>
        <v>2300.4331560000001</v>
      </c>
      <c r="I88" s="114">
        <v>0.29852410687569603</v>
      </c>
      <c r="J88" s="108">
        <v>8861.92461</v>
      </c>
      <c r="K88" s="108">
        <f t="shared" si="23"/>
        <v>2437.6375620899998</v>
      </c>
      <c r="L88" s="114">
        <v>0.27506864133546299</v>
      </c>
      <c r="M88" s="115">
        <v>7786.42</v>
      </c>
      <c r="N88" s="115">
        <v>1947.62</v>
      </c>
      <c r="O88" s="114">
        <f t="shared" si="24"/>
        <v>0.25013035515679899</v>
      </c>
      <c r="P88" s="114">
        <f t="shared" si="25"/>
        <v>0.87863758073653897</v>
      </c>
      <c r="Q88" s="121">
        <f t="shared" si="26"/>
        <v>1.0104332178470199</v>
      </c>
      <c r="R88" s="72">
        <v>100</v>
      </c>
      <c r="S88" s="123"/>
      <c r="T88" s="124"/>
      <c r="U88" s="118" t="s">
        <v>184</v>
      </c>
      <c r="V88" s="115">
        <v>7737.78</v>
      </c>
      <c r="W88" s="115">
        <v>1917.26</v>
      </c>
      <c r="X88" s="114">
        <f t="shared" si="27"/>
        <v>0.24777907875385399</v>
      </c>
      <c r="Y88" s="114">
        <f t="shared" si="28"/>
        <v>0.87314893101985003</v>
      </c>
      <c r="Z88" s="137">
        <f t="shared" si="29"/>
        <v>1.00412127067283</v>
      </c>
      <c r="AA88" s="133">
        <v>100</v>
      </c>
      <c r="AB88" s="123">
        <v>200</v>
      </c>
      <c r="AC88" s="138" t="s">
        <v>333</v>
      </c>
      <c r="AD88" s="135" t="s">
        <v>184</v>
      </c>
      <c r="AE88" s="4">
        <v>6343.04</v>
      </c>
      <c r="AF88" s="4">
        <v>2194.77</v>
      </c>
      <c r="AG88" s="141">
        <f t="shared" si="30"/>
        <v>0.346012322167289</v>
      </c>
      <c r="AH88" s="141">
        <f t="shared" si="31"/>
        <v>0.71576325450143996</v>
      </c>
      <c r="AI88" s="114">
        <f t="shared" si="32"/>
        <v>0.82312774267665501</v>
      </c>
      <c r="AJ88" s="115">
        <v>0</v>
      </c>
      <c r="AK88" s="115"/>
      <c r="AL88" s="142"/>
      <c r="AN88" s="4">
        <v>18741.61</v>
      </c>
      <c r="AO88" s="4">
        <v>3144.84</v>
      </c>
      <c r="AP88" s="141">
        <f t="shared" si="33"/>
        <v>0.16779988485514299</v>
      </c>
      <c r="AQ88" s="141">
        <f t="shared" si="34"/>
        <v>2.11484647238496</v>
      </c>
      <c r="AR88" s="137">
        <f t="shared" si="35"/>
        <v>2.43207344324271</v>
      </c>
      <c r="AS88" s="133">
        <v>100</v>
      </c>
      <c r="AT88" s="123">
        <v>200</v>
      </c>
      <c r="AU88" s="142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48">
        <f t="shared" si="38"/>
        <v>400</v>
      </c>
      <c r="AZ88" s="148">
        <f t="shared" si="39"/>
        <v>-100</v>
      </c>
    </row>
    <row r="89" spans="1:53">
      <c r="A89" s="71">
        <v>87</v>
      </c>
      <c r="B89" s="71">
        <v>573</v>
      </c>
      <c r="C89" s="107" t="s">
        <v>335</v>
      </c>
      <c r="D89" s="107" t="s">
        <v>52</v>
      </c>
      <c r="E89" s="71">
        <v>29</v>
      </c>
      <c r="F89" s="72">
        <v>100</v>
      </c>
      <c r="G89" s="108">
        <v>7169.8359600000003</v>
      </c>
      <c r="H89" s="108">
        <f t="shared" si="22"/>
        <v>1856.1123756</v>
      </c>
      <c r="I89" s="114">
        <v>0.25887794169282502</v>
      </c>
      <c r="J89" s="108">
        <v>8245.3113539999995</v>
      </c>
      <c r="K89" s="108">
        <f t="shared" si="23"/>
        <v>1966.8162208589999</v>
      </c>
      <c r="L89" s="114">
        <v>0.23853753198838901</v>
      </c>
      <c r="M89" s="115">
        <v>9497.86</v>
      </c>
      <c r="N89" s="115">
        <v>1558.9</v>
      </c>
      <c r="O89" s="114">
        <f t="shared" si="24"/>
        <v>0.16413170966933599</v>
      </c>
      <c r="P89" s="114">
        <f t="shared" si="25"/>
        <v>1.1519104121389401</v>
      </c>
      <c r="Q89" s="125">
        <f t="shared" si="26"/>
        <v>1.32469697395978</v>
      </c>
      <c r="R89" s="133">
        <v>100</v>
      </c>
      <c r="S89" s="123">
        <v>100</v>
      </c>
      <c r="T89" s="124" t="s">
        <v>185</v>
      </c>
      <c r="U89" s="118" t="s">
        <v>184</v>
      </c>
      <c r="V89" s="115">
        <v>6667.75</v>
      </c>
      <c r="W89" s="115">
        <v>1539.75</v>
      </c>
      <c r="X89" s="114">
        <f t="shared" si="27"/>
        <v>0.23092497469161299</v>
      </c>
      <c r="Y89" s="114">
        <f t="shared" si="28"/>
        <v>0.80867170610425898</v>
      </c>
      <c r="Z89" s="114">
        <f t="shared" si="29"/>
        <v>0.92997246201989803</v>
      </c>
      <c r="AA89" s="72">
        <v>0</v>
      </c>
      <c r="AB89" s="115"/>
      <c r="AC89" s="138"/>
      <c r="AD89" s="135"/>
      <c r="AE89" s="4">
        <v>5478.94</v>
      </c>
      <c r="AF89" s="4">
        <v>1146.01</v>
      </c>
      <c r="AG89" s="141">
        <f t="shared" si="30"/>
        <v>0.20916637159742599</v>
      </c>
      <c r="AH89" s="141">
        <f t="shared" si="31"/>
        <v>0.66449158373407402</v>
      </c>
      <c r="AI89" s="114">
        <f t="shared" si="32"/>
        <v>0.76416532129418502</v>
      </c>
      <c r="AJ89" s="115">
        <v>0</v>
      </c>
      <c r="AK89" s="115"/>
      <c r="AL89" s="142"/>
      <c r="AN89" s="4">
        <v>3103.93</v>
      </c>
      <c r="AO89" s="4">
        <v>483.54</v>
      </c>
      <c r="AP89" s="141">
        <f t="shared" si="33"/>
        <v>0.15578315232624401</v>
      </c>
      <c r="AQ89" s="141">
        <f t="shared" si="34"/>
        <v>0.37644788252831801</v>
      </c>
      <c r="AR89" s="144">
        <f t="shared" si="35"/>
        <v>0.43291506490756598</v>
      </c>
      <c r="AS89" s="72">
        <v>0</v>
      </c>
      <c r="AT89" s="115"/>
      <c r="AU89" s="142"/>
      <c r="AW89" s="4">
        <f t="shared" si="36"/>
        <v>400</v>
      </c>
      <c r="AX89" s="4">
        <f t="shared" si="37"/>
        <v>100</v>
      </c>
      <c r="AY89" s="148">
        <f t="shared" si="38"/>
        <v>100</v>
      </c>
      <c r="AZ89" s="148">
        <f t="shared" si="39"/>
        <v>-300</v>
      </c>
    </row>
    <row r="90" spans="1:53">
      <c r="A90" s="74">
        <v>88</v>
      </c>
      <c r="B90" s="74">
        <v>102564</v>
      </c>
      <c r="C90" s="109" t="s">
        <v>336</v>
      </c>
      <c r="D90" s="109" t="s">
        <v>39</v>
      </c>
      <c r="E90" s="74">
        <v>30</v>
      </c>
      <c r="F90" s="75">
        <v>100</v>
      </c>
      <c r="G90" s="110">
        <v>7909.5591899999999</v>
      </c>
      <c r="H90" s="110">
        <f t="shared" si="22"/>
        <v>2149.3132353000001</v>
      </c>
      <c r="I90" s="53">
        <v>0.27173615920560501</v>
      </c>
      <c r="J90" s="110">
        <v>9095.9930684999999</v>
      </c>
      <c r="K90" s="110">
        <f t="shared" si="23"/>
        <v>2277.5044175482499</v>
      </c>
      <c r="L90" s="53">
        <v>0.25038546098230802</v>
      </c>
      <c r="M90" s="116">
        <v>10219.58</v>
      </c>
      <c r="N90" s="116">
        <v>2711.31</v>
      </c>
      <c r="O90" s="53">
        <f t="shared" si="24"/>
        <v>0.26530542351055503</v>
      </c>
      <c r="P90" s="53">
        <f t="shared" si="25"/>
        <v>1.12352548237872</v>
      </c>
      <c r="Q90" s="127">
        <f t="shared" si="26"/>
        <v>1.29205430473553</v>
      </c>
      <c r="R90" s="75">
        <v>100</v>
      </c>
      <c r="S90" s="129"/>
      <c r="T90" s="130"/>
      <c r="U90" s="118" t="s">
        <v>184</v>
      </c>
      <c r="V90" s="116">
        <v>7940.87</v>
      </c>
      <c r="W90" s="116">
        <v>2236.44</v>
      </c>
      <c r="X90" s="53">
        <f t="shared" si="27"/>
        <v>0.28163664686614898</v>
      </c>
      <c r="Y90" s="53">
        <f t="shared" si="28"/>
        <v>0.87300748144803797</v>
      </c>
      <c r="Z90" s="53">
        <f t="shared" si="29"/>
        <v>1.0039586036652399</v>
      </c>
      <c r="AA90" s="75">
        <v>100</v>
      </c>
      <c r="AB90" s="116"/>
      <c r="AC90" s="139"/>
      <c r="AD90" s="135" t="s">
        <v>184</v>
      </c>
      <c r="AE90" s="4">
        <v>5813.14</v>
      </c>
      <c r="AF90" s="4">
        <v>1152.5</v>
      </c>
      <c r="AG90" s="141">
        <f t="shared" si="30"/>
        <v>0.19825774022301201</v>
      </c>
      <c r="AH90" s="141">
        <f t="shared" si="31"/>
        <v>0.63908799800334903</v>
      </c>
      <c r="AI90" s="53">
        <f t="shared" si="32"/>
        <v>0.73495119770385098</v>
      </c>
      <c r="AJ90" s="116">
        <v>0</v>
      </c>
      <c r="AK90" s="116"/>
      <c r="AL90" s="143"/>
      <c r="AN90" s="4">
        <v>7459.33</v>
      </c>
      <c r="AO90" s="4">
        <v>1978.28</v>
      </c>
      <c r="AP90" s="141">
        <f t="shared" si="33"/>
        <v>0.26520880561658999</v>
      </c>
      <c r="AQ90" s="141">
        <f t="shared" si="34"/>
        <v>0.82006768736798297</v>
      </c>
      <c r="AR90" s="145">
        <f t="shared" si="35"/>
        <v>0.94307784047318099</v>
      </c>
      <c r="AS90" s="75">
        <v>0</v>
      </c>
      <c r="AT90" s="116"/>
      <c r="AU90" s="143"/>
      <c r="AW90" s="4">
        <f t="shared" si="36"/>
        <v>400</v>
      </c>
      <c r="AX90" s="4">
        <f t="shared" si="37"/>
        <v>200</v>
      </c>
      <c r="AY90" s="148">
        <f t="shared" si="38"/>
        <v>0</v>
      </c>
      <c r="AZ90" s="148">
        <f t="shared" si="39"/>
        <v>-200</v>
      </c>
    </row>
    <row r="91" spans="1:53">
      <c r="A91" s="74">
        <v>89</v>
      </c>
      <c r="B91" s="74">
        <v>591</v>
      </c>
      <c r="C91" s="109" t="s">
        <v>337</v>
      </c>
      <c r="D91" s="109" t="s">
        <v>39</v>
      </c>
      <c r="E91" s="74">
        <v>30</v>
      </c>
      <c r="F91" s="75">
        <v>100</v>
      </c>
      <c r="G91" s="110">
        <v>6158.3533200000002</v>
      </c>
      <c r="H91" s="110">
        <f t="shared" si="22"/>
        <v>1666.8609300000001</v>
      </c>
      <c r="I91" s="53">
        <v>0.27066666093786301</v>
      </c>
      <c r="J91" s="110">
        <v>7082.1063180000001</v>
      </c>
      <c r="K91" s="110">
        <f t="shared" si="23"/>
        <v>1766.277278325</v>
      </c>
      <c r="L91" s="53">
        <v>0.24939999472131599</v>
      </c>
      <c r="M91" s="116">
        <v>8117.91</v>
      </c>
      <c r="N91" s="116">
        <v>2185.15</v>
      </c>
      <c r="O91" s="53">
        <f t="shared" si="24"/>
        <v>0.26917642595199998</v>
      </c>
      <c r="P91" s="53">
        <f t="shared" si="25"/>
        <v>1.1462564434209901</v>
      </c>
      <c r="Q91" s="131">
        <f t="shared" si="26"/>
        <v>1.3181949099341399</v>
      </c>
      <c r="R91" s="134">
        <v>100</v>
      </c>
      <c r="S91" s="129">
        <v>100</v>
      </c>
      <c r="T91" s="130" t="s">
        <v>185</v>
      </c>
      <c r="U91" s="118" t="s">
        <v>184</v>
      </c>
      <c r="V91" s="116">
        <v>6993.9</v>
      </c>
      <c r="W91" s="116">
        <v>814.3</v>
      </c>
      <c r="X91" s="53">
        <f t="shared" si="27"/>
        <v>0.116430031884928</v>
      </c>
      <c r="Y91" s="53">
        <f t="shared" si="28"/>
        <v>0.98754518584734996</v>
      </c>
      <c r="Z91" s="140">
        <f t="shared" si="29"/>
        <v>1.1356769637244499</v>
      </c>
      <c r="AA91" s="134">
        <v>100</v>
      </c>
      <c r="AB91" s="129">
        <v>100</v>
      </c>
      <c r="AC91" s="139" t="s">
        <v>185</v>
      </c>
      <c r="AD91" s="135" t="s">
        <v>184</v>
      </c>
      <c r="AE91" s="4">
        <v>6823.95</v>
      </c>
      <c r="AF91" s="4">
        <v>1582.68</v>
      </c>
      <c r="AG91" s="141">
        <f t="shared" si="30"/>
        <v>0.23193018706174601</v>
      </c>
      <c r="AH91" s="141">
        <f t="shared" si="31"/>
        <v>0.96354808775690604</v>
      </c>
      <c r="AI91" s="140">
        <f t="shared" si="32"/>
        <v>1.1080803009204401</v>
      </c>
      <c r="AJ91" s="129">
        <v>100</v>
      </c>
      <c r="AK91" s="129">
        <v>100</v>
      </c>
      <c r="AL91" s="143" t="s">
        <v>338</v>
      </c>
      <c r="AM91" t="s">
        <v>184</v>
      </c>
      <c r="AN91" s="4">
        <v>6477.21</v>
      </c>
      <c r="AO91" s="4">
        <v>1301.3399999999999</v>
      </c>
      <c r="AP91" s="141">
        <f t="shared" si="33"/>
        <v>0.200910577239274</v>
      </c>
      <c r="AQ91" s="141">
        <f t="shared" si="34"/>
        <v>0.91458807721333102</v>
      </c>
      <c r="AR91" s="140">
        <f t="shared" si="35"/>
        <v>1.0517762887953299</v>
      </c>
      <c r="AS91" s="134">
        <v>100</v>
      </c>
      <c r="AT91" s="129">
        <v>100</v>
      </c>
      <c r="AU91" s="143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48">
        <f t="shared" si="38"/>
        <v>400</v>
      </c>
      <c r="AZ91" s="148">
        <f t="shared" si="39"/>
        <v>0</v>
      </c>
    </row>
    <row r="92" spans="1:53">
      <c r="A92" s="74">
        <v>90</v>
      </c>
      <c r="B92" s="74">
        <v>56</v>
      </c>
      <c r="C92" s="109" t="s">
        <v>339</v>
      </c>
      <c r="D92" s="109" t="s">
        <v>50</v>
      </c>
      <c r="E92" s="74">
        <v>30</v>
      </c>
      <c r="F92" s="75">
        <v>100</v>
      </c>
      <c r="G92" s="110">
        <v>7654.6146600000002</v>
      </c>
      <c r="H92" s="110">
        <f t="shared" si="22"/>
        <v>1874.7864827999999</v>
      </c>
      <c r="I92" s="53">
        <v>0.24492238552476001</v>
      </c>
      <c r="J92" s="110">
        <v>8802.8068590000003</v>
      </c>
      <c r="K92" s="110">
        <f t="shared" si="23"/>
        <v>1986.6041051669999</v>
      </c>
      <c r="L92" s="53">
        <v>0.225678483804958</v>
      </c>
      <c r="M92" s="116">
        <v>7785.14</v>
      </c>
      <c r="N92" s="116">
        <v>1156.81</v>
      </c>
      <c r="O92" s="53">
        <f t="shared" si="24"/>
        <v>0.14859206128598801</v>
      </c>
      <c r="P92" s="53">
        <f t="shared" si="25"/>
        <v>0.88439291293099997</v>
      </c>
      <c r="Q92" s="127">
        <f t="shared" si="26"/>
        <v>1.01705184987065</v>
      </c>
      <c r="R92" s="75">
        <v>100</v>
      </c>
      <c r="S92" s="129"/>
      <c r="T92" s="130"/>
      <c r="U92" s="118" t="s">
        <v>184</v>
      </c>
      <c r="V92" s="116">
        <v>8567.09</v>
      </c>
      <c r="W92" s="116">
        <v>1218.8399999999999</v>
      </c>
      <c r="X92" s="53">
        <f t="shared" si="27"/>
        <v>0.14227001233791201</v>
      </c>
      <c r="Y92" s="53">
        <f t="shared" si="28"/>
        <v>0.97322253426939598</v>
      </c>
      <c r="Z92" s="53">
        <f t="shared" si="29"/>
        <v>1.1192059144098101</v>
      </c>
      <c r="AA92" s="75">
        <v>100</v>
      </c>
      <c r="AB92" s="116"/>
      <c r="AC92" s="139"/>
      <c r="AD92" s="135" t="s">
        <v>184</v>
      </c>
      <c r="AE92" s="4">
        <v>8404.83</v>
      </c>
      <c r="AF92" s="4">
        <v>1162.4100000000001</v>
      </c>
      <c r="AG92" s="141">
        <f t="shared" si="30"/>
        <v>0.13830261885130299</v>
      </c>
      <c r="AH92" s="141">
        <f t="shared" si="31"/>
        <v>0.95478977724098202</v>
      </c>
      <c r="AI92" s="53">
        <f t="shared" si="32"/>
        <v>1.0980082438271299</v>
      </c>
      <c r="AJ92" s="116">
        <v>100</v>
      </c>
      <c r="AK92" s="116"/>
      <c r="AL92" s="143"/>
      <c r="AM92" t="s">
        <v>184</v>
      </c>
      <c r="AN92" s="4">
        <v>7678.96</v>
      </c>
      <c r="AO92" s="4">
        <v>1719.09</v>
      </c>
      <c r="AP92" s="141">
        <f t="shared" si="33"/>
        <v>0.223870159500766</v>
      </c>
      <c r="AQ92" s="141">
        <f t="shared" si="34"/>
        <v>0.872330851170388</v>
      </c>
      <c r="AR92" s="145">
        <f t="shared" si="35"/>
        <v>1.00318047884595</v>
      </c>
      <c r="AS92" s="75">
        <v>100</v>
      </c>
      <c r="AT92" s="116"/>
      <c r="AU92" s="143"/>
      <c r="AV92" t="s">
        <v>184</v>
      </c>
      <c r="AW92" s="4">
        <f t="shared" si="36"/>
        <v>400</v>
      </c>
      <c r="AX92" s="4">
        <f t="shared" si="37"/>
        <v>400</v>
      </c>
      <c r="AY92" s="148">
        <f t="shared" si="38"/>
        <v>0</v>
      </c>
      <c r="AZ92" s="148">
        <f t="shared" si="39"/>
        <v>0</v>
      </c>
    </row>
    <row r="93" spans="1:53">
      <c r="A93" s="71">
        <v>91</v>
      </c>
      <c r="B93" s="71">
        <v>723</v>
      </c>
      <c r="C93" s="107" t="s">
        <v>340</v>
      </c>
      <c r="D93" s="107" t="s">
        <v>33</v>
      </c>
      <c r="E93" s="71">
        <v>31</v>
      </c>
      <c r="F93" s="72">
        <v>100</v>
      </c>
      <c r="G93" s="108">
        <v>6961.3774649999996</v>
      </c>
      <c r="H93" s="108">
        <f t="shared" si="22"/>
        <v>1774.5930846000001</v>
      </c>
      <c r="I93" s="114">
        <v>0.25491981917690798</v>
      </c>
      <c r="J93" s="108">
        <v>8005.5840847500003</v>
      </c>
      <c r="K93" s="108">
        <f t="shared" si="23"/>
        <v>1880.4348864315</v>
      </c>
      <c r="L93" s="114">
        <v>0.23489040481300799</v>
      </c>
      <c r="M93" s="115">
        <v>4222.95</v>
      </c>
      <c r="N93" s="115">
        <v>1197.5</v>
      </c>
      <c r="O93" s="114">
        <f t="shared" si="24"/>
        <v>0.28356954261831202</v>
      </c>
      <c r="P93" s="114">
        <f t="shared" si="25"/>
        <v>0.52750054902856902</v>
      </c>
      <c r="Q93" s="121">
        <f t="shared" si="26"/>
        <v>0.60662563138285497</v>
      </c>
      <c r="R93" s="122">
        <v>0</v>
      </c>
      <c r="S93" s="123"/>
      <c r="T93" s="124"/>
      <c r="U93" s="118"/>
      <c r="V93" s="115">
        <v>4372.4799999999996</v>
      </c>
      <c r="W93" s="115">
        <v>1139.6199999999999</v>
      </c>
      <c r="X93" s="114">
        <f t="shared" si="27"/>
        <v>0.26063469701405201</v>
      </c>
      <c r="Y93" s="114">
        <f t="shared" si="28"/>
        <v>0.54617876143843502</v>
      </c>
      <c r="Z93" s="114">
        <f t="shared" si="29"/>
        <v>0.6281055756542</v>
      </c>
      <c r="AA93" s="72">
        <v>0</v>
      </c>
      <c r="AB93" s="115"/>
      <c r="AC93" s="138"/>
      <c r="AD93" s="135"/>
      <c r="AE93" s="4">
        <v>3655.47</v>
      </c>
      <c r="AF93" s="4">
        <v>893.33</v>
      </c>
      <c r="AG93" s="141">
        <f t="shared" si="30"/>
        <v>0.24438170741382101</v>
      </c>
      <c r="AH93" s="141">
        <f t="shared" si="31"/>
        <v>0.45661502787327901</v>
      </c>
      <c r="AI93" s="114">
        <f t="shared" si="32"/>
        <v>0.52510728205427104</v>
      </c>
      <c r="AJ93" s="115">
        <v>0</v>
      </c>
      <c r="AK93" s="115"/>
      <c r="AL93" s="142"/>
      <c r="AN93" s="4">
        <v>4317.6499999999996</v>
      </c>
      <c r="AO93" s="4">
        <v>1188.44</v>
      </c>
      <c r="AP93" s="141">
        <f t="shared" si="33"/>
        <v>0.27525158361608698</v>
      </c>
      <c r="AQ93" s="141">
        <f t="shared" si="34"/>
        <v>0.53932979209159504</v>
      </c>
      <c r="AR93" s="144">
        <f t="shared" si="35"/>
        <v>0.62022926090533403</v>
      </c>
      <c r="AS93" s="72">
        <v>0</v>
      </c>
      <c r="AT93" s="115"/>
      <c r="AU93" s="142"/>
      <c r="AW93" s="4">
        <f t="shared" si="36"/>
        <v>400</v>
      </c>
      <c r="AX93" s="4">
        <f t="shared" si="37"/>
        <v>0</v>
      </c>
      <c r="AY93" s="148">
        <f t="shared" si="38"/>
        <v>0</v>
      </c>
      <c r="AZ93" s="148">
        <f t="shared" si="39"/>
        <v>-400</v>
      </c>
    </row>
    <row r="94" spans="1:53">
      <c r="A94" s="71">
        <v>92</v>
      </c>
      <c r="B94" s="71">
        <v>351</v>
      </c>
      <c r="C94" s="107" t="s">
        <v>341</v>
      </c>
      <c r="D94" s="107" t="s">
        <v>50</v>
      </c>
      <c r="E94" s="71">
        <v>31</v>
      </c>
      <c r="F94" s="72">
        <v>100</v>
      </c>
      <c r="G94" s="108">
        <v>7416.7047899999998</v>
      </c>
      <c r="H94" s="108">
        <f t="shared" si="22"/>
        <v>1830.7041984</v>
      </c>
      <c r="I94" s="114">
        <v>0.24683525234391901</v>
      </c>
      <c r="J94" s="108">
        <v>8529.2105085000003</v>
      </c>
      <c r="K94" s="108">
        <f t="shared" si="23"/>
        <v>1939.8926273760001</v>
      </c>
      <c r="L94" s="114">
        <v>0.22744105394546801</v>
      </c>
      <c r="M94" s="115">
        <v>8089.81</v>
      </c>
      <c r="N94" s="115">
        <v>1852.8</v>
      </c>
      <c r="O94" s="114">
        <f t="shared" si="24"/>
        <v>0.229028864707577</v>
      </c>
      <c r="P94" s="114">
        <f t="shared" si="25"/>
        <v>0.94848286273833804</v>
      </c>
      <c r="Q94" s="125">
        <f t="shared" si="26"/>
        <v>1.09075529214909</v>
      </c>
      <c r="R94" s="126">
        <v>100</v>
      </c>
      <c r="S94" s="123">
        <v>200</v>
      </c>
      <c r="T94" s="124" t="s">
        <v>342</v>
      </c>
      <c r="U94" s="118" t="s">
        <v>184</v>
      </c>
      <c r="V94" s="115">
        <v>7771.83</v>
      </c>
      <c r="W94" s="115">
        <v>1949.47</v>
      </c>
      <c r="X94" s="114">
        <f t="shared" si="27"/>
        <v>0.25083796223026</v>
      </c>
      <c r="Y94" s="114">
        <f t="shared" si="28"/>
        <v>0.91120156927241802</v>
      </c>
      <c r="Z94" s="137">
        <f t="shared" si="29"/>
        <v>1.0478818046632801</v>
      </c>
      <c r="AA94" s="133">
        <v>100</v>
      </c>
      <c r="AB94" s="123">
        <v>200</v>
      </c>
      <c r="AC94" s="138" t="s">
        <v>343</v>
      </c>
      <c r="AD94" s="135" t="s">
        <v>184</v>
      </c>
      <c r="AE94" s="4">
        <v>7757.3</v>
      </c>
      <c r="AF94" s="4">
        <v>1918.34</v>
      </c>
      <c r="AG94" s="141">
        <f t="shared" si="30"/>
        <v>0.247294806182563</v>
      </c>
      <c r="AH94" s="141">
        <f t="shared" si="31"/>
        <v>0.90949801183465495</v>
      </c>
      <c r="AI94" s="137">
        <f t="shared" si="32"/>
        <v>1.0459227136098499</v>
      </c>
      <c r="AJ94" s="123">
        <v>100</v>
      </c>
      <c r="AK94" s="123">
        <v>200</v>
      </c>
      <c r="AL94" s="142" t="s">
        <v>343</v>
      </c>
      <c r="AM94" t="s">
        <v>184</v>
      </c>
      <c r="AN94" s="4">
        <v>15832.58</v>
      </c>
      <c r="AO94" s="4">
        <v>3021.72</v>
      </c>
      <c r="AP94" s="141">
        <f t="shared" si="33"/>
        <v>0.19085455434300699</v>
      </c>
      <c r="AQ94" s="141">
        <f t="shared" si="34"/>
        <v>1.85627731713523</v>
      </c>
      <c r="AR94" s="137">
        <f t="shared" si="35"/>
        <v>2.1347189147055201</v>
      </c>
      <c r="AS94" s="133">
        <v>100</v>
      </c>
      <c r="AT94" s="123">
        <v>200</v>
      </c>
      <c r="AU94" s="142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48">
        <f t="shared" si="38"/>
        <v>800</v>
      </c>
      <c r="AZ94" s="148">
        <f t="shared" si="39"/>
        <v>0</v>
      </c>
    </row>
    <row r="95" spans="1:53">
      <c r="A95" s="71">
        <v>93</v>
      </c>
      <c r="B95" s="71">
        <v>104533</v>
      </c>
      <c r="C95" s="107" t="s">
        <v>345</v>
      </c>
      <c r="D95" s="107" t="s">
        <v>85</v>
      </c>
      <c r="E95" s="71">
        <v>31</v>
      </c>
      <c r="F95" s="72">
        <v>100</v>
      </c>
      <c r="G95" s="108">
        <v>7723.0358999999999</v>
      </c>
      <c r="H95" s="108">
        <f t="shared" si="22"/>
        <v>2004.7581350999999</v>
      </c>
      <c r="I95" s="114">
        <v>0.25958161544995501</v>
      </c>
      <c r="J95" s="108">
        <v>8881.4912850000001</v>
      </c>
      <c r="K95" s="108">
        <f t="shared" si="23"/>
        <v>2124.3276381577498</v>
      </c>
      <c r="L95" s="114">
        <v>0.23918591709317299</v>
      </c>
      <c r="M95" s="115">
        <v>5461.89</v>
      </c>
      <c r="N95" s="115">
        <v>1369.06</v>
      </c>
      <c r="O95" s="114">
        <f t="shared" si="24"/>
        <v>0.250656823919925</v>
      </c>
      <c r="P95" s="114">
        <f t="shared" si="25"/>
        <v>0.61497442543513103</v>
      </c>
      <c r="Q95" s="121">
        <f t="shared" si="26"/>
        <v>0.70722058925040099</v>
      </c>
      <c r="R95" s="122">
        <v>0</v>
      </c>
      <c r="S95" s="123"/>
      <c r="T95" s="124"/>
      <c r="U95" s="118"/>
      <c r="V95" s="115">
        <v>5233.9799999999996</v>
      </c>
      <c r="W95" s="115">
        <v>1107.79</v>
      </c>
      <c r="X95" s="114">
        <f t="shared" si="27"/>
        <v>0.21165346447636399</v>
      </c>
      <c r="Y95" s="114">
        <f t="shared" si="28"/>
        <v>0.58931319437758101</v>
      </c>
      <c r="Z95" s="114">
        <f t="shared" si="29"/>
        <v>0.67771017353421903</v>
      </c>
      <c r="AA95" s="72">
        <v>0</v>
      </c>
      <c r="AB95" s="115"/>
      <c r="AC95" s="138"/>
      <c r="AD95" s="135"/>
      <c r="AE95" s="4">
        <v>3958.29</v>
      </c>
      <c r="AF95" s="4">
        <v>1123.95</v>
      </c>
      <c r="AG95" s="141">
        <f t="shared" si="30"/>
        <v>0.28394837164533199</v>
      </c>
      <c r="AH95" s="141">
        <f t="shared" si="31"/>
        <v>0.44567853223986997</v>
      </c>
      <c r="AI95" s="114">
        <f t="shared" si="32"/>
        <v>0.51253031207585098</v>
      </c>
      <c r="AJ95" s="115">
        <v>0</v>
      </c>
      <c r="AK95" s="115"/>
      <c r="AL95" s="142"/>
      <c r="AN95" s="4">
        <v>6464.78</v>
      </c>
      <c r="AO95" s="4">
        <v>1400.85</v>
      </c>
      <c r="AP95" s="141">
        <f t="shared" si="33"/>
        <v>0.21668950838234199</v>
      </c>
      <c r="AQ95" s="141">
        <f t="shared" si="34"/>
        <v>0.72789352514688599</v>
      </c>
      <c r="AR95" s="144">
        <f t="shared" si="35"/>
        <v>0.83707755391891903</v>
      </c>
      <c r="AS95" s="72">
        <v>0</v>
      </c>
      <c r="AT95" s="115"/>
      <c r="AU95" s="142"/>
      <c r="AW95" s="4">
        <f t="shared" si="36"/>
        <v>400</v>
      </c>
      <c r="AX95" s="4">
        <f t="shared" si="37"/>
        <v>0</v>
      </c>
      <c r="AY95" s="148">
        <f t="shared" si="38"/>
        <v>0</v>
      </c>
      <c r="AZ95" s="148">
        <f t="shared" si="39"/>
        <v>-400</v>
      </c>
    </row>
    <row r="96" spans="1:53">
      <c r="A96" s="74">
        <v>94</v>
      </c>
      <c r="B96" s="74">
        <v>720</v>
      </c>
      <c r="C96" s="109" t="s">
        <v>346</v>
      </c>
      <c r="D96" s="109" t="s">
        <v>85</v>
      </c>
      <c r="E96" s="74">
        <v>32</v>
      </c>
      <c r="F96" s="75">
        <v>100</v>
      </c>
      <c r="G96" s="110">
        <v>7769.9544299999998</v>
      </c>
      <c r="H96" s="110">
        <f t="shared" si="22"/>
        <v>2024.7821747999999</v>
      </c>
      <c r="I96" s="53">
        <v>0.26059125481898099</v>
      </c>
      <c r="J96" s="110">
        <v>8935.4475944999995</v>
      </c>
      <c r="K96" s="110">
        <f t="shared" si="23"/>
        <v>2145.5459687970001</v>
      </c>
      <c r="L96" s="53">
        <v>0.240116227654632</v>
      </c>
      <c r="M96" s="116">
        <v>8022.36</v>
      </c>
      <c r="N96" s="116">
        <v>1399.67</v>
      </c>
      <c r="O96" s="53">
        <f t="shared" si="24"/>
        <v>0.17447110326637</v>
      </c>
      <c r="P96" s="53">
        <f t="shared" si="25"/>
        <v>0.897812886837137</v>
      </c>
      <c r="Q96" s="127">
        <f t="shared" si="26"/>
        <v>1.0324848198627099</v>
      </c>
      <c r="R96" s="75">
        <v>100</v>
      </c>
      <c r="S96" s="129"/>
      <c r="T96" s="130"/>
      <c r="U96" s="118" t="s">
        <v>184</v>
      </c>
      <c r="V96" s="116">
        <v>7994.39</v>
      </c>
      <c r="W96" s="116">
        <v>1135.9100000000001</v>
      </c>
      <c r="X96" s="53">
        <f t="shared" si="27"/>
        <v>0.14208838948312499</v>
      </c>
      <c r="Y96" s="53">
        <f t="shared" si="28"/>
        <v>0.89468265752246801</v>
      </c>
      <c r="Z96" s="53">
        <f t="shared" si="29"/>
        <v>1.02888505615084</v>
      </c>
      <c r="AA96" s="75">
        <v>100</v>
      </c>
      <c r="AB96" s="116"/>
      <c r="AC96" s="139"/>
      <c r="AD96" s="135" t="s">
        <v>184</v>
      </c>
      <c r="AE96" s="4">
        <v>7823.64</v>
      </c>
      <c r="AF96" s="4">
        <v>1820.07</v>
      </c>
      <c r="AG96" s="141">
        <f t="shared" si="30"/>
        <v>0.23263723790971999</v>
      </c>
      <c r="AH96" s="141">
        <f t="shared" si="31"/>
        <v>0.87557337416601899</v>
      </c>
      <c r="AI96" s="53">
        <f t="shared" si="32"/>
        <v>1.0069093802909199</v>
      </c>
      <c r="AJ96" s="75">
        <v>100</v>
      </c>
      <c r="AK96" s="116"/>
      <c r="AL96" s="143"/>
      <c r="AM96" t="s">
        <v>184</v>
      </c>
      <c r="AN96" s="4">
        <v>3494.4</v>
      </c>
      <c r="AO96" s="4">
        <v>997.48</v>
      </c>
      <c r="AP96" s="141">
        <f t="shared" si="33"/>
        <v>0.28545100732600698</v>
      </c>
      <c r="AQ96" s="141">
        <f t="shared" si="34"/>
        <v>0.39107162378199101</v>
      </c>
      <c r="AR96" s="145">
        <f t="shared" si="35"/>
        <v>0.44973236734929001</v>
      </c>
      <c r="AS96" s="75">
        <v>0</v>
      </c>
      <c r="AT96" s="116"/>
      <c r="AU96" s="143"/>
      <c r="AW96" s="4">
        <f t="shared" si="36"/>
        <v>400</v>
      </c>
      <c r="AX96" s="4">
        <f t="shared" si="37"/>
        <v>300</v>
      </c>
      <c r="AY96" s="148">
        <f t="shared" si="38"/>
        <v>0</v>
      </c>
      <c r="AZ96" s="148">
        <f t="shared" si="39"/>
        <v>-100</v>
      </c>
    </row>
    <row r="97" spans="1:52">
      <c r="A97" s="74">
        <v>95</v>
      </c>
      <c r="B97" s="74">
        <v>738</v>
      </c>
      <c r="C97" s="109" t="s">
        <v>347</v>
      </c>
      <c r="D97" s="109" t="s">
        <v>50</v>
      </c>
      <c r="E97" s="74">
        <v>32</v>
      </c>
      <c r="F97" s="75">
        <v>100</v>
      </c>
      <c r="G97" s="110">
        <v>7226.0965349999997</v>
      </c>
      <c r="H97" s="110">
        <f t="shared" si="22"/>
        <v>1985.7097512</v>
      </c>
      <c r="I97" s="53">
        <v>0.27479701407005902</v>
      </c>
      <c r="J97" s="110">
        <v>8310.0110152500001</v>
      </c>
      <c r="K97" s="110">
        <f t="shared" si="23"/>
        <v>2104.1431542179998</v>
      </c>
      <c r="L97" s="53">
        <v>0.25320582010741199</v>
      </c>
      <c r="M97" s="116">
        <v>8928.2199999999993</v>
      </c>
      <c r="N97" s="116">
        <v>1779.36</v>
      </c>
      <c r="O97" s="53">
        <f t="shared" si="24"/>
        <v>0.19929616429702701</v>
      </c>
      <c r="P97" s="53">
        <f t="shared" si="25"/>
        <v>1.0743932810215899</v>
      </c>
      <c r="Q97" s="131">
        <f t="shared" si="26"/>
        <v>1.2355522731748301</v>
      </c>
      <c r="R97" s="134">
        <v>100</v>
      </c>
      <c r="S97" s="129">
        <v>100</v>
      </c>
      <c r="T97" s="130" t="s">
        <v>185</v>
      </c>
      <c r="U97" s="118" t="s">
        <v>184</v>
      </c>
      <c r="V97" s="116">
        <v>10114.49</v>
      </c>
      <c r="W97" s="116">
        <v>2556.6799999999998</v>
      </c>
      <c r="X97" s="53">
        <f t="shared" si="27"/>
        <v>0.25277399058182898</v>
      </c>
      <c r="Y97" s="53">
        <f t="shared" si="28"/>
        <v>1.21714519769451</v>
      </c>
      <c r="Z97" s="140">
        <f t="shared" si="29"/>
        <v>1.3997169773486799</v>
      </c>
      <c r="AA97" s="134">
        <v>100</v>
      </c>
      <c r="AB97" s="129">
        <v>100</v>
      </c>
      <c r="AC97" s="139" t="s">
        <v>185</v>
      </c>
      <c r="AD97" s="135" t="s">
        <v>184</v>
      </c>
      <c r="AE97" s="4">
        <v>8160.67</v>
      </c>
      <c r="AF97" s="4">
        <v>1945.53</v>
      </c>
      <c r="AG97" s="141">
        <f t="shared" si="30"/>
        <v>0.23840321934351</v>
      </c>
      <c r="AH97" s="141">
        <f t="shared" si="31"/>
        <v>0.98202878251593895</v>
      </c>
      <c r="AI97" s="140">
        <f t="shared" si="32"/>
        <v>1.12933309989333</v>
      </c>
      <c r="AJ97" s="134">
        <v>100</v>
      </c>
      <c r="AK97" s="129">
        <v>100</v>
      </c>
      <c r="AL97" s="143" t="s">
        <v>186</v>
      </c>
      <c r="AM97" t="s">
        <v>184</v>
      </c>
      <c r="AN97" s="4">
        <v>7232.26</v>
      </c>
      <c r="AO97" s="4">
        <v>1718.12</v>
      </c>
      <c r="AP97" s="141">
        <f t="shared" si="33"/>
        <v>0.237563361936656</v>
      </c>
      <c r="AQ97" s="141">
        <f t="shared" si="34"/>
        <v>0.87030690894727103</v>
      </c>
      <c r="AR97" s="145">
        <f t="shared" si="35"/>
        <v>1.00085294528936</v>
      </c>
      <c r="AS97" s="75">
        <v>100</v>
      </c>
      <c r="AT97" s="129"/>
      <c r="AU97" s="143"/>
      <c r="AV97" t="s">
        <v>184</v>
      </c>
      <c r="AW97" s="4">
        <f t="shared" si="36"/>
        <v>400</v>
      </c>
      <c r="AX97" s="4">
        <f t="shared" si="37"/>
        <v>400</v>
      </c>
      <c r="AY97" s="148">
        <f t="shared" si="38"/>
        <v>300</v>
      </c>
      <c r="AZ97" s="148">
        <f t="shared" si="39"/>
        <v>0</v>
      </c>
    </row>
    <row r="98" spans="1:52">
      <c r="A98" s="74">
        <v>96</v>
      </c>
      <c r="B98" s="74">
        <v>339</v>
      </c>
      <c r="C98" s="109" t="s">
        <v>348</v>
      </c>
      <c r="D98" s="109" t="s">
        <v>36</v>
      </c>
      <c r="E98" s="74">
        <v>32</v>
      </c>
      <c r="F98" s="75">
        <v>100</v>
      </c>
      <c r="G98" s="110">
        <v>7710.6239999999998</v>
      </c>
      <c r="H98" s="110">
        <f t="shared" si="22"/>
        <v>2118.11922</v>
      </c>
      <c r="I98" s="53">
        <v>0.27470140159862499</v>
      </c>
      <c r="J98" s="110">
        <v>8867.2175999999999</v>
      </c>
      <c r="K98" s="110">
        <f t="shared" si="23"/>
        <v>2244.4499020500002</v>
      </c>
      <c r="L98" s="53">
        <v>0.25311772004444799</v>
      </c>
      <c r="M98" s="116">
        <v>9354.73</v>
      </c>
      <c r="N98" s="116">
        <v>2554.6799999999998</v>
      </c>
      <c r="O98" s="53">
        <f t="shared" si="24"/>
        <v>0.27308965624876402</v>
      </c>
      <c r="P98" s="53">
        <f t="shared" si="25"/>
        <v>1.05497918535348</v>
      </c>
      <c r="Q98" s="127">
        <f t="shared" si="26"/>
        <v>1.2132260631564999</v>
      </c>
      <c r="R98" s="75">
        <v>100</v>
      </c>
      <c r="S98" s="129"/>
      <c r="T98" s="130"/>
      <c r="U98" s="118" t="s">
        <v>184</v>
      </c>
      <c r="V98" s="116">
        <v>8322.0499999999993</v>
      </c>
      <c r="W98" s="116">
        <v>1357.31</v>
      </c>
      <c r="X98" s="53">
        <f t="shared" si="27"/>
        <v>0.163098034739037</v>
      </c>
      <c r="Y98" s="53">
        <f t="shared" si="28"/>
        <v>0.93851875248894301</v>
      </c>
      <c r="Z98" s="53">
        <f t="shared" si="29"/>
        <v>1.0792965653622799</v>
      </c>
      <c r="AA98" s="75">
        <v>100</v>
      </c>
      <c r="AB98" s="116"/>
      <c r="AC98" s="139"/>
      <c r="AD98" s="135" t="s">
        <v>184</v>
      </c>
      <c r="AE98" s="4">
        <v>8507.66</v>
      </c>
      <c r="AF98" s="4">
        <v>2486.5100000000002</v>
      </c>
      <c r="AG98" s="141">
        <f t="shared" si="30"/>
        <v>0.29226720390800798</v>
      </c>
      <c r="AH98" s="141">
        <f t="shared" si="31"/>
        <v>0.95945091050883902</v>
      </c>
      <c r="AI98" s="53">
        <f t="shared" si="32"/>
        <v>1.10336854708516</v>
      </c>
      <c r="AJ98" s="75">
        <v>100</v>
      </c>
      <c r="AK98" s="116"/>
      <c r="AL98" s="143"/>
      <c r="AM98" t="s">
        <v>184</v>
      </c>
      <c r="AN98" s="4">
        <v>7855.08</v>
      </c>
      <c r="AO98" s="4">
        <v>1811.04</v>
      </c>
      <c r="AP98" s="141">
        <f t="shared" si="33"/>
        <v>0.230556531569379</v>
      </c>
      <c r="AQ98" s="141">
        <f t="shared" si="34"/>
        <v>0.88585623521858803</v>
      </c>
      <c r="AR98" s="140">
        <f t="shared" si="35"/>
        <v>1.01873467050138</v>
      </c>
      <c r="AS98" s="134">
        <v>100</v>
      </c>
      <c r="AT98" s="129">
        <v>100</v>
      </c>
      <c r="AU98" s="143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48">
        <f t="shared" si="38"/>
        <v>100</v>
      </c>
      <c r="AZ98" s="148">
        <f t="shared" si="39"/>
        <v>0</v>
      </c>
    </row>
    <row r="99" spans="1:52">
      <c r="A99" s="71">
        <v>97</v>
      </c>
      <c r="B99" s="71">
        <v>108277</v>
      </c>
      <c r="C99" s="107" t="s">
        <v>350</v>
      </c>
      <c r="D99" s="107" t="s">
        <v>36</v>
      </c>
      <c r="E99" s="71">
        <v>33</v>
      </c>
      <c r="F99" s="72">
        <v>100</v>
      </c>
      <c r="G99" s="108">
        <v>6086.7724049999997</v>
      </c>
      <c r="H99" s="108">
        <f t="shared" si="22"/>
        <v>1296.2261844</v>
      </c>
      <c r="I99" s="114">
        <v>0.212957886076899</v>
      </c>
      <c r="J99" s="108">
        <v>6999.7882657500004</v>
      </c>
      <c r="K99" s="108">
        <f t="shared" si="23"/>
        <v>1373.5368175409999</v>
      </c>
      <c r="L99" s="114">
        <v>0.19622548074228499</v>
      </c>
      <c r="M99" s="115">
        <v>4584.54</v>
      </c>
      <c r="N99" s="115">
        <v>705.39</v>
      </c>
      <c r="O99" s="114">
        <f t="shared" si="24"/>
        <v>0.15386276485754299</v>
      </c>
      <c r="P99" s="114">
        <f t="shared" si="25"/>
        <v>0.65495409660206105</v>
      </c>
      <c r="Q99" s="121">
        <f t="shared" si="26"/>
        <v>0.75319721109237003</v>
      </c>
      <c r="R99" s="122">
        <v>0</v>
      </c>
      <c r="S99" s="123"/>
      <c r="T99" s="124"/>
      <c r="U99" s="118"/>
      <c r="V99" s="115">
        <v>7484.01</v>
      </c>
      <c r="W99" s="115">
        <v>1066</v>
      </c>
      <c r="X99" s="114">
        <f t="shared" si="27"/>
        <v>0.142437009036599</v>
      </c>
      <c r="Y99" s="114">
        <f t="shared" si="28"/>
        <v>1.06917662590157</v>
      </c>
      <c r="Z99" s="137">
        <f t="shared" si="29"/>
        <v>1.2295531197868099</v>
      </c>
      <c r="AA99" s="133">
        <v>100</v>
      </c>
      <c r="AB99" s="123">
        <v>200</v>
      </c>
      <c r="AC99" s="138" t="s">
        <v>351</v>
      </c>
      <c r="AD99" s="135" t="s">
        <v>184</v>
      </c>
      <c r="AE99" s="4">
        <v>2163.4</v>
      </c>
      <c r="AF99" s="4">
        <v>343.95</v>
      </c>
      <c r="AG99" s="141">
        <f t="shared" si="30"/>
        <v>0.15898585559767001</v>
      </c>
      <c r="AH99" s="141">
        <f t="shared" si="31"/>
        <v>0.30906649142310899</v>
      </c>
      <c r="AI99" s="114">
        <f t="shared" si="32"/>
        <v>0.355426465136575</v>
      </c>
      <c r="AJ99" s="115">
        <v>0</v>
      </c>
      <c r="AK99" s="115"/>
      <c r="AL99" s="142"/>
      <c r="AN99" s="4">
        <v>6306.11</v>
      </c>
      <c r="AO99" s="4">
        <v>1446.25</v>
      </c>
      <c r="AP99" s="141">
        <f t="shared" si="33"/>
        <v>0.22934106763123399</v>
      </c>
      <c r="AQ99" s="141">
        <f t="shared" si="34"/>
        <v>0.90090010734407899</v>
      </c>
      <c r="AR99" s="137">
        <f t="shared" si="35"/>
        <v>1.0360351234456899</v>
      </c>
      <c r="AS99" s="133">
        <v>100</v>
      </c>
      <c r="AT99" s="123">
        <v>200</v>
      </c>
      <c r="AU99" s="142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48">
        <f t="shared" si="38"/>
        <v>400</v>
      </c>
      <c r="AZ99" s="148">
        <f t="shared" si="39"/>
        <v>-200</v>
      </c>
    </row>
    <row r="100" spans="1:52">
      <c r="A100" s="71">
        <v>98</v>
      </c>
      <c r="B100" s="71">
        <v>104430</v>
      </c>
      <c r="C100" s="107" t="s">
        <v>353</v>
      </c>
      <c r="D100" s="107" t="s">
        <v>52</v>
      </c>
      <c r="E100" s="71">
        <v>33</v>
      </c>
      <c r="F100" s="72">
        <v>100</v>
      </c>
      <c r="G100" s="108">
        <v>5179.4483399999999</v>
      </c>
      <c r="H100" s="108">
        <f t="shared" si="22"/>
        <v>1356.8909507999999</v>
      </c>
      <c r="I100" s="114">
        <v>0.26197595993398798</v>
      </c>
      <c r="J100" s="108">
        <v>5956.3655909999998</v>
      </c>
      <c r="K100" s="108">
        <f t="shared" si="23"/>
        <v>1437.819803937</v>
      </c>
      <c r="L100" s="114">
        <v>0.24139213451060301</v>
      </c>
      <c r="M100" s="115">
        <v>2491.87</v>
      </c>
      <c r="N100" s="115">
        <v>627.09</v>
      </c>
      <c r="O100" s="114">
        <f t="shared" si="24"/>
        <v>0.251654380043903</v>
      </c>
      <c r="P100" s="114">
        <f t="shared" si="25"/>
        <v>0.41835410569243497</v>
      </c>
      <c r="Q100" s="121">
        <f t="shared" si="26"/>
        <v>0.48110722154630098</v>
      </c>
      <c r="R100" s="122">
        <v>0</v>
      </c>
      <c r="S100" s="123"/>
      <c r="T100" s="124"/>
      <c r="U100" s="118"/>
      <c r="V100" s="115">
        <v>2770.67</v>
      </c>
      <c r="W100" s="115">
        <v>646.47</v>
      </c>
      <c r="X100" s="114">
        <f t="shared" si="27"/>
        <v>0.23332623517055401</v>
      </c>
      <c r="Y100" s="114">
        <f t="shared" si="28"/>
        <v>0.46516117213934099</v>
      </c>
      <c r="Z100" s="114">
        <f t="shared" si="29"/>
        <v>0.534935347960242</v>
      </c>
      <c r="AA100" s="72">
        <v>0</v>
      </c>
      <c r="AB100" s="115"/>
      <c r="AC100" s="138"/>
      <c r="AD100" s="135"/>
      <c r="AE100" s="4">
        <v>3626.78</v>
      </c>
      <c r="AF100" s="4">
        <v>1019.12</v>
      </c>
      <c r="AG100" s="141">
        <f t="shared" si="30"/>
        <v>0.28099857173581</v>
      </c>
      <c r="AH100" s="141">
        <f t="shared" si="31"/>
        <v>0.60889143632822396</v>
      </c>
      <c r="AI100" s="114">
        <f t="shared" si="32"/>
        <v>0.70022515177745703</v>
      </c>
      <c r="AJ100" s="115">
        <v>0</v>
      </c>
      <c r="AK100" s="115"/>
      <c r="AL100" s="142"/>
      <c r="AN100" s="4">
        <v>2971.44</v>
      </c>
      <c r="AO100" s="4">
        <v>780.67</v>
      </c>
      <c r="AP100" s="141">
        <f t="shared" si="33"/>
        <v>0.262724470290499</v>
      </c>
      <c r="AQ100" s="141">
        <f t="shared" si="34"/>
        <v>0.49886796815994799</v>
      </c>
      <c r="AR100" s="144">
        <f t="shared" si="35"/>
        <v>0.57369816338394097</v>
      </c>
      <c r="AS100" s="72">
        <v>0</v>
      </c>
      <c r="AT100" s="115"/>
      <c r="AU100" s="142"/>
      <c r="AW100" s="4">
        <f t="shared" ref="AW100:AW128" si="40">F100*4</f>
        <v>400</v>
      </c>
      <c r="AX100" s="4">
        <f t="shared" ref="AX100:AX127" si="41">R100+AA100+AJ100+AS100</f>
        <v>0</v>
      </c>
      <c r="AY100" s="148">
        <f t="shared" ref="AY100:AY127" si="42">S100+AB100+AK100+AT100</f>
        <v>0</v>
      </c>
      <c r="AZ100" s="148">
        <f t="shared" ref="AZ100:AZ128" si="43">AX100-AW100</f>
        <v>-400</v>
      </c>
    </row>
    <row r="101" spans="1:52">
      <c r="A101" s="71">
        <v>99</v>
      </c>
      <c r="B101" s="71">
        <v>105910</v>
      </c>
      <c r="C101" s="107" t="s">
        <v>354</v>
      </c>
      <c r="D101" s="107" t="s">
        <v>52</v>
      </c>
      <c r="E101" s="71">
        <v>33</v>
      </c>
      <c r="F101" s="72">
        <v>100</v>
      </c>
      <c r="G101" s="108">
        <v>7629.4645650000002</v>
      </c>
      <c r="H101" s="108">
        <f t="shared" si="22"/>
        <v>2054.0336103</v>
      </c>
      <c r="I101" s="114">
        <v>0.26922382203894502</v>
      </c>
      <c r="J101" s="108">
        <v>8773.8842497500009</v>
      </c>
      <c r="K101" s="108">
        <f t="shared" si="23"/>
        <v>2176.5420434857501</v>
      </c>
      <c r="L101" s="114">
        <v>0.24807052173588501</v>
      </c>
      <c r="M101" s="115">
        <v>14213.15</v>
      </c>
      <c r="N101" s="115">
        <v>3637.39</v>
      </c>
      <c r="O101" s="114">
        <f t="shared" si="24"/>
        <v>0.255917231577799</v>
      </c>
      <c r="P101" s="114">
        <f t="shared" si="25"/>
        <v>1.6199381705320499</v>
      </c>
      <c r="Q101" s="125">
        <f t="shared" si="26"/>
        <v>1.86292889611186</v>
      </c>
      <c r="R101" s="126">
        <v>100</v>
      </c>
      <c r="S101" s="123">
        <v>200</v>
      </c>
      <c r="T101" s="124" t="s">
        <v>355</v>
      </c>
      <c r="U101" s="118" t="s">
        <v>184</v>
      </c>
      <c r="V101" s="115">
        <v>5869.22</v>
      </c>
      <c r="W101" s="115">
        <v>1993.1</v>
      </c>
      <c r="X101" s="114">
        <f t="shared" si="27"/>
        <v>0.33958515782335602</v>
      </c>
      <c r="Y101" s="114">
        <f t="shared" si="28"/>
        <v>0.66894203672304398</v>
      </c>
      <c r="Z101" s="114">
        <f t="shared" si="29"/>
        <v>0.76928334223149997</v>
      </c>
      <c r="AA101" s="72">
        <v>0</v>
      </c>
      <c r="AB101" s="115"/>
      <c r="AC101" s="138"/>
      <c r="AD101" s="135"/>
      <c r="AE101" s="4">
        <v>4019.48</v>
      </c>
      <c r="AF101" s="4">
        <v>1312.96</v>
      </c>
      <c r="AG101" s="141">
        <f t="shared" si="30"/>
        <v>0.32664921830684601</v>
      </c>
      <c r="AH101" s="141">
        <f t="shared" si="31"/>
        <v>0.45811864911649902</v>
      </c>
      <c r="AI101" s="114">
        <f t="shared" si="32"/>
        <v>0.52683644648397399</v>
      </c>
      <c r="AJ101" s="115">
        <v>0</v>
      </c>
      <c r="AK101" s="115"/>
      <c r="AL101" s="142"/>
      <c r="AN101" s="4">
        <v>5176.34</v>
      </c>
      <c r="AO101" s="4">
        <v>1527.03</v>
      </c>
      <c r="AP101" s="141">
        <f t="shared" si="33"/>
        <v>0.29500187391090998</v>
      </c>
      <c r="AQ101" s="141">
        <f t="shared" si="34"/>
        <v>0.589971311753685</v>
      </c>
      <c r="AR101" s="144">
        <f t="shared" si="35"/>
        <v>0.67846700851673702</v>
      </c>
      <c r="AS101" s="72">
        <v>0</v>
      </c>
      <c r="AT101" s="115"/>
      <c r="AU101" s="142"/>
      <c r="AW101" s="4">
        <f t="shared" si="40"/>
        <v>400</v>
      </c>
      <c r="AX101" s="4">
        <f t="shared" si="41"/>
        <v>100</v>
      </c>
      <c r="AY101" s="148">
        <f t="shared" si="42"/>
        <v>200</v>
      </c>
      <c r="AZ101" s="148">
        <f t="shared" si="43"/>
        <v>-300</v>
      </c>
    </row>
    <row r="102" spans="1:52">
      <c r="A102" s="74">
        <v>100</v>
      </c>
      <c r="B102" s="74">
        <v>732</v>
      </c>
      <c r="C102" s="109" t="s">
        <v>356</v>
      </c>
      <c r="D102" s="109" t="s">
        <v>39</v>
      </c>
      <c r="E102" s="74">
        <v>34</v>
      </c>
      <c r="F102" s="75">
        <v>100</v>
      </c>
      <c r="G102" s="110">
        <v>7682.4200250000004</v>
      </c>
      <c r="H102" s="110">
        <f t="shared" si="22"/>
        <v>2021.2037244000001</v>
      </c>
      <c r="I102" s="53">
        <v>0.26309466519959002</v>
      </c>
      <c r="J102" s="110">
        <v>8834.7830287500001</v>
      </c>
      <c r="K102" s="110">
        <f t="shared" si="23"/>
        <v>2141.754089391</v>
      </c>
      <c r="L102" s="53">
        <v>0.242422941505336</v>
      </c>
      <c r="M102" s="116">
        <v>8128.67</v>
      </c>
      <c r="N102" s="116">
        <v>1663.51</v>
      </c>
      <c r="O102" s="53">
        <f t="shared" si="24"/>
        <v>0.204647254716946</v>
      </c>
      <c r="P102" s="53">
        <f t="shared" si="25"/>
        <v>0.92007579286869001</v>
      </c>
      <c r="Q102" s="127">
        <f t="shared" si="26"/>
        <v>1.05808716179899</v>
      </c>
      <c r="R102" s="75">
        <v>100</v>
      </c>
      <c r="S102" s="129"/>
      <c r="T102" s="130"/>
      <c r="U102" s="118" t="s">
        <v>184</v>
      </c>
      <c r="V102" s="116">
        <v>5060.66</v>
      </c>
      <c r="W102" s="116">
        <v>1519.16</v>
      </c>
      <c r="X102" s="53">
        <f t="shared" si="27"/>
        <v>0.30019009378223399</v>
      </c>
      <c r="Y102" s="53">
        <f t="shared" si="28"/>
        <v>0.57281089796225704</v>
      </c>
      <c r="Z102" s="53">
        <f t="shared" si="29"/>
        <v>0.65873253265659604</v>
      </c>
      <c r="AA102" s="75">
        <v>0</v>
      </c>
      <c r="AB102" s="116"/>
      <c r="AC102" s="139"/>
      <c r="AD102" s="135"/>
      <c r="AE102" s="4">
        <v>4271.8100000000004</v>
      </c>
      <c r="AF102" s="4">
        <v>986.18</v>
      </c>
      <c r="AG102" s="141">
        <f t="shared" si="30"/>
        <v>0.23085764582226301</v>
      </c>
      <c r="AH102" s="141">
        <f t="shared" si="31"/>
        <v>0.48352177819180697</v>
      </c>
      <c r="AI102" s="53">
        <f t="shared" si="32"/>
        <v>0.55605004492057797</v>
      </c>
      <c r="AJ102" s="116">
        <v>0</v>
      </c>
      <c r="AK102" s="116"/>
      <c r="AL102" s="143"/>
      <c r="AN102" s="4">
        <v>5312.23</v>
      </c>
      <c r="AO102" s="4">
        <v>1333.9</v>
      </c>
      <c r="AP102" s="141">
        <f t="shared" si="33"/>
        <v>0.25109982060264702</v>
      </c>
      <c r="AQ102" s="141">
        <f t="shared" si="34"/>
        <v>0.60128584739580304</v>
      </c>
      <c r="AR102" s="145">
        <f t="shared" si="35"/>
        <v>0.691478724505173</v>
      </c>
      <c r="AS102" s="75">
        <v>0</v>
      </c>
      <c r="AT102" s="116"/>
      <c r="AU102" s="143"/>
      <c r="AW102" s="4">
        <f t="shared" si="40"/>
        <v>400</v>
      </c>
      <c r="AX102" s="4">
        <f t="shared" si="41"/>
        <v>100</v>
      </c>
      <c r="AY102" s="148">
        <f t="shared" si="42"/>
        <v>0</v>
      </c>
      <c r="AZ102" s="148">
        <f t="shared" si="43"/>
        <v>-300</v>
      </c>
    </row>
    <row r="103" spans="1:52">
      <c r="A103" s="74">
        <v>101</v>
      </c>
      <c r="B103" s="74">
        <v>371</v>
      </c>
      <c r="C103" s="109" t="s">
        <v>357</v>
      </c>
      <c r="D103" s="109" t="s">
        <v>41</v>
      </c>
      <c r="E103" s="74">
        <v>34</v>
      </c>
      <c r="F103" s="75">
        <v>100</v>
      </c>
      <c r="G103" s="110">
        <v>5951.4663600000003</v>
      </c>
      <c r="H103" s="110">
        <f t="shared" si="22"/>
        <v>1749.5494884</v>
      </c>
      <c r="I103" s="53">
        <v>0.29396948290908298</v>
      </c>
      <c r="J103" s="110">
        <v>6844.1863139999996</v>
      </c>
      <c r="K103" s="110">
        <f t="shared" si="23"/>
        <v>1853.897618601</v>
      </c>
      <c r="L103" s="53">
        <v>0.27087188068051199</v>
      </c>
      <c r="M103" s="116">
        <v>5995.34</v>
      </c>
      <c r="N103" s="116">
        <v>1051.56</v>
      </c>
      <c r="O103" s="53">
        <f t="shared" si="24"/>
        <v>0.17539622440095101</v>
      </c>
      <c r="P103" s="53">
        <f t="shared" si="25"/>
        <v>0.87597556889068695</v>
      </c>
      <c r="Q103" s="127">
        <f t="shared" si="26"/>
        <v>1.0073719042242899</v>
      </c>
      <c r="R103" s="75">
        <v>100</v>
      </c>
      <c r="S103" s="129"/>
      <c r="T103" s="130"/>
      <c r="U103" s="118" t="s">
        <v>184</v>
      </c>
      <c r="V103" s="116">
        <v>6010.42</v>
      </c>
      <c r="W103" s="116">
        <v>990.66</v>
      </c>
      <c r="X103" s="53">
        <f t="shared" si="27"/>
        <v>0.16482375607694599</v>
      </c>
      <c r="Y103" s="53">
        <f t="shared" si="28"/>
        <v>0.87817889874001498</v>
      </c>
      <c r="Z103" s="53">
        <f t="shared" si="29"/>
        <v>1.00990573355102</v>
      </c>
      <c r="AA103" s="75">
        <v>100</v>
      </c>
      <c r="AB103" s="116"/>
      <c r="AC103" s="139"/>
      <c r="AD103" s="135" t="s">
        <v>184</v>
      </c>
      <c r="AE103" s="4">
        <v>3006.51</v>
      </c>
      <c r="AF103" s="4">
        <v>749.39</v>
      </c>
      <c r="AG103" s="141">
        <f t="shared" si="30"/>
        <v>0.24925578162055001</v>
      </c>
      <c r="AH103" s="141">
        <f t="shared" si="31"/>
        <v>0.43927939159839802</v>
      </c>
      <c r="AI103" s="53">
        <f t="shared" si="32"/>
        <v>0.50517130033815705</v>
      </c>
      <c r="AJ103" s="116">
        <v>0</v>
      </c>
      <c r="AK103" s="116"/>
      <c r="AL103" s="143"/>
      <c r="AN103" s="4">
        <v>5370.94</v>
      </c>
      <c r="AO103" s="4">
        <v>1005.48</v>
      </c>
      <c r="AP103" s="141">
        <f t="shared" si="33"/>
        <v>0.18720745344390399</v>
      </c>
      <c r="AQ103" s="141">
        <f t="shared" si="34"/>
        <v>0.78474485550072903</v>
      </c>
      <c r="AR103" s="145">
        <f t="shared" si="35"/>
        <v>0.90245658382583904</v>
      </c>
      <c r="AS103" s="75">
        <v>0</v>
      </c>
      <c r="AT103" s="116"/>
      <c r="AU103" s="143"/>
      <c r="AW103" s="4">
        <f t="shared" si="40"/>
        <v>400</v>
      </c>
      <c r="AX103" s="4">
        <f t="shared" si="41"/>
        <v>200</v>
      </c>
      <c r="AY103" s="148">
        <f t="shared" si="42"/>
        <v>0</v>
      </c>
      <c r="AZ103" s="148">
        <f t="shared" si="43"/>
        <v>-200</v>
      </c>
    </row>
    <row r="104" spans="1:52">
      <c r="A104" s="74">
        <v>102</v>
      </c>
      <c r="B104" s="74">
        <v>545</v>
      </c>
      <c r="C104" s="109" t="s">
        <v>358</v>
      </c>
      <c r="D104" s="109" t="s">
        <v>52</v>
      </c>
      <c r="E104" s="74">
        <v>34</v>
      </c>
      <c r="F104" s="75">
        <v>100</v>
      </c>
      <c r="G104" s="110">
        <v>5440.7987549999998</v>
      </c>
      <c r="H104" s="110">
        <f t="shared" si="22"/>
        <v>1509.0360264000001</v>
      </c>
      <c r="I104" s="53">
        <v>0.27735560426917499</v>
      </c>
      <c r="J104" s="110">
        <v>6256.9185682500001</v>
      </c>
      <c r="K104" s="110">
        <f t="shared" si="23"/>
        <v>1599.039246546</v>
      </c>
      <c r="L104" s="53">
        <v>0.25556337821945402</v>
      </c>
      <c r="M104" s="116">
        <v>6847.95</v>
      </c>
      <c r="N104" s="116">
        <v>1570.5</v>
      </c>
      <c r="O104" s="53">
        <f t="shared" si="24"/>
        <v>0.22933870720434599</v>
      </c>
      <c r="P104" s="53">
        <f t="shared" si="25"/>
        <v>1.0944604640931599</v>
      </c>
      <c r="Q104" s="131">
        <f t="shared" si="26"/>
        <v>1.25862953370713</v>
      </c>
      <c r="R104" s="134">
        <v>100</v>
      </c>
      <c r="S104" s="129">
        <v>100</v>
      </c>
      <c r="T104" s="130" t="s">
        <v>185</v>
      </c>
      <c r="U104" s="118" t="s">
        <v>184</v>
      </c>
      <c r="V104" s="116">
        <v>6036.97</v>
      </c>
      <c r="W104" s="116">
        <v>1157.3399999999999</v>
      </c>
      <c r="X104" s="53">
        <f t="shared" si="27"/>
        <v>0.19170875455733599</v>
      </c>
      <c r="Y104" s="53">
        <f t="shared" si="28"/>
        <v>0.964847142271261</v>
      </c>
      <c r="Z104" s="140">
        <f t="shared" si="29"/>
        <v>1.10957421361195</v>
      </c>
      <c r="AA104" s="134">
        <v>100</v>
      </c>
      <c r="AB104" s="129">
        <v>100</v>
      </c>
      <c r="AC104" s="139" t="s">
        <v>359</v>
      </c>
      <c r="AD104" s="135" t="s">
        <v>184</v>
      </c>
      <c r="AE104" s="4">
        <v>5616.98</v>
      </c>
      <c r="AF104" s="4">
        <v>988.73</v>
      </c>
      <c r="AG104" s="141">
        <f t="shared" si="30"/>
        <v>0.17602519503363001</v>
      </c>
      <c r="AH104" s="141">
        <f t="shared" si="31"/>
        <v>0.89772304669309699</v>
      </c>
      <c r="AI104" s="140">
        <f t="shared" si="32"/>
        <v>1.0323815036970601</v>
      </c>
      <c r="AJ104" s="129">
        <v>100</v>
      </c>
      <c r="AK104" s="129">
        <v>200</v>
      </c>
      <c r="AL104" s="143" t="s">
        <v>360</v>
      </c>
      <c r="AM104" t="s">
        <v>184</v>
      </c>
      <c r="AN104" s="4">
        <v>5501.46</v>
      </c>
      <c r="AO104" s="4">
        <v>1119.29</v>
      </c>
      <c r="AP104" s="141">
        <f t="shared" si="33"/>
        <v>0.20345326513325601</v>
      </c>
      <c r="AQ104" s="141">
        <f t="shared" si="34"/>
        <v>0.87926028443402104</v>
      </c>
      <c r="AR104" s="140">
        <f t="shared" si="35"/>
        <v>1.0111493270991201</v>
      </c>
      <c r="AS104" s="134">
        <v>100</v>
      </c>
      <c r="AT104" s="129">
        <v>200</v>
      </c>
      <c r="AU104" s="143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48">
        <f t="shared" si="42"/>
        <v>600</v>
      </c>
      <c r="AZ104" s="148">
        <f t="shared" si="43"/>
        <v>0</v>
      </c>
    </row>
    <row r="105" spans="1:52">
      <c r="A105" s="71">
        <v>103</v>
      </c>
      <c r="B105" s="71">
        <v>710</v>
      </c>
      <c r="C105" s="107" t="s">
        <v>361</v>
      </c>
      <c r="D105" s="107" t="s">
        <v>50</v>
      </c>
      <c r="E105" s="71">
        <v>35</v>
      </c>
      <c r="F105" s="72">
        <v>100</v>
      </c>
      <c r="G105" s="108">
        <v>7063.753095</v>
      </c>
      <c r="H105" s="108">
        <f t="shared" si="22"/>
        <v>2078.4668688000002</v>
      </c>
      <c r="I105" s="114">
        <v>0.29424398628417803</v>
      </c>
      <c r="J105" s="108">
        <v>8123.3160592499999</v>
      </c>
      <c r="K105" s="108">
        <f t="shared" si="23"/>
        <v>2202.432571332</v>
      </c>
      <c r="L105" s="114">
        <v>0.27112481593327797</v>
      </c>
      <c r="M105" s="115">
        <v>8151.79</v>
      </c>
      <c r="N105" s="115">
        <v>1363.8</v>
      </c>
      <c r="O105" s="114">
        <f t="shared" si="24"/>
        <v>0.16730067874663099</v>
      </c>
      <c r="P105" s="114">
        <f t="shared" si="25"/>
        <v>1.00350521148535</v>
      </c>
      <c r="Q105" s="125">
        <f t="shared" si="26"/>
        <v>1.1540309932081501</v>
      </c>
      <c r="R105" s="133">
        <v>100</v>
      </c>
      <c r="S105" s="123">
        <v>100</v>
      </c>
      <c r="T105" s="124" t="s">
        <v>185</v>
      </c>
      <c r="U105" s="118" t="s">
        <v>184</v>
      </c>
      <c r="V105" s="115">
        <v>7127.12</v>
      </c>
      <c r="W105" s="115">
        <v>1458.61</v>
      </c>
      <c r="X105" s="114">
        <f t="shared" si="27"/>
        <v>0.204656298757422</v>
      </c>
      <c r="Y105" s="114">
        <f t="shared" si="28"/>
        <v>0.87736583779531296</v>
      </c>
      <c r="Z105" s="114">
        <f t="shared" si="29"/>
        <v>1.00897071346461</v>
      </c>
      <c r="AA105" s="72">
        <v>100</v>
      </c>
      <c r="AB105" s="115"/>
      <c r="AC105" s="138"/>
      <c r="AD105" s="135" t="s">
        <v>184</v>
      </c>
      <c r="AE105" s="4">
        <v>4645.32</v>
      </c>
      <c r="AF105" s="4">
        <v>816.64</v>
      </c>
      <c r="AG105" s="141">
        <f t="shared" si="30"/>
        <v>0.175798437997813</v>
      </c>
      <c r="AH105" s="141">
        <f t="shared" si="31"/>
        <v>0.57185021069202202</v>
      </c>
      <c r="AI105" s="114">
        <f t="shared" si="32"/>
        <v>0.65762774229582499</v>
      </c>
      <c r="AJ105" s="72">
        <v>0</v>
      </c>
      <c r="AK105" s="115"/>
      <c r="AL105" s="142"/>
      <c r="AN105" s="4">
        <v>7538.35</v>
      </c>
      <c r="AO105" s="4">
        <v>1841.14</v>
      </c>
      <c r="AP105" s="141">
        <f t="shared" si="33"/>
        <v>0.24423647084574199</v>
      </c>
      <c r="AQ105" s="141">
        <f t="shared" si="34"/>
        <v>0.92798925278994904</v>
      </c>
      <c r="AR105" s="137">
        <f t="shared" si="35"/>
        <v>1.06718764070844</v>
      </c>
      <c r="AS105" s="133">
        <v>100</v>
      </c>
      <c r="AT105" s="123">
        <v>200</v>
      </c>
      <c r="AU105" s="142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48">
        <f t="shared" si="42"/>
        <v>300</v>
      </c>
      <c r="AZ105" s="148">
        <f t="shared" si="43"/>
        <v>-100</v>
      </c>
    </row>
    <row r="106" spans="1:52">
      <c r="A106" s="71">
        <v>104</v>
      </c>
      <c r="B106" s="71">
        <v>104838</v>
      </c>
      <c r="C106" s="107" t="s">
        <v>363</v>
      </c>
      <c r="D106" s="107" t="s">
        <v>50</v>
      </c>
      <c r="E106" s="71">
        <v>35</v>
      </c>
      <c r="F106" s="72">
        <v>100</v>
      </c>
      <c r="G106" s="108">
        <v>6652.5930449999996</v>
      </c>
      <c r="H106" s="108">
        <f t="shared" si="22"/>
        <v>1615.2726617999999</v>
      </c>
      <c r="I106" s="114">
        <v>0.24280346789196999</v>
      </c>
      <c r="J106" s="108">
        <v>7650.4820017499997</v>
      </c>
      <c r="K106" s="108">
        <f t="shared" si="23"/>
        <v>1711.6121384144999</v>
      </c>
      <c r="L106" s="114">
        <v>0.223726052557601</v>
      </c>
      <c r="M106" s="115">
        <v>6911.6</v>
      </c>
      <c r="N106" s="115">
        <v>1243.33</v>
      </c>
      <c r="O106" s="114">
        <f t="shared" si="24"/>
        <v>0.17989032930146401</v>
      </c>
      <c r="P106" s="114">
        <f t="shared" si="25"/>
        <v>0.90342020259887101</v>
      </c>
      <c r="Q106" s="121">
        <f t="shared" si="26"/>
        <v>1.0389332329887</v>
      </c>
      <c r="R106" s="72">
        <v>100</v>
      </c>
      <c r="S106" s="123"/>
      <c r="T106" s="124"/>
      <c r="U106" s="118" t="s">
        <v>184</v>
      </c>
      <c r="V106" s="115">
        <v>7165.94</v>
      </c>
      <c r="W106" s="115">
        <v>894.19</v>
      </c>
      <c r="X106" s="114">
        <f t="shared" si="27"/>
        <v>0.12478335012573399</v>
      </c>
      <c r="Y106" s="114">
        <f t="shared" si="28"/>
        <v>0.93666516676476497</v>
      </c>
      <c r="Z106" s="114">
        <f t="shared" si="29"/>
        <v>1.07716494177948</v>
      </c>
      <c r="AA106" s="72">
        <v>100</v>
      </c>
      <c r="AB106" s="115"/>
      <c r="AC106" s="138"/>
      <c r="AD106" s="135" t="s">
        <v>184</v>
      </c>
      <c r="AE106" s="4">
        <v>7003.47</v>
      </c>
      <c r="AF106" s="4">
        <v>1255.3399999999999</v>
      </c>
      <c r="AG106" s="141">
        <f t="shared" si="30"/>
        <v>0.17924543119339401</v>
      </c>
      <c r="AH106" s="141">
        <f t="shared" si="31"/>
        <v>0.915428596315631</v>
      </c>
      <c r="AI106" s="114">
        <f t="shared" si="32"/>
        <v>1.0527428857629799</v>
      </c>
      <c r="AJ106" s="72">
        <v>100</v>
      </c>
      <c r="AK106" s="115"/>
      <c r="AL106" s="142"/>
      <c r="AM106" t="s">
        <v>184</v>
      </c>
      <c r="AN106" s="4">
        <v>4844.49</v>
      </c>
      <c r="AO106" s="4">
        <v>901.28</v>
      </c>
      <c r="AP106" s="141">
        <f t="shared" si="33"/>
        <v>0.18604228721702401</v>
      </c>
      <c r="AQ106" s="141">
        <f t="shared" si="34"/>
        <v>0.63322676909662101</v>
      </c>
      <c r="AR106" s="144">
        <f t="shared" si="35"/>
        <v>0.72821078446111398</v>
      </c>
      <c r="AS106" s="72">
        <v>0</v>
      </c>
      <c r="AT106" s="115"/>
      <c r="AU106" s="142"/>
      <c r="AW106" s="4">
        <f t="shared" si="40"/>
        <v>400</v>
      </c>
      <c r="AX106" s="4">
        <f t="shared" si="41"/>
        <v>300</v>
      </c>
      <c r="AY106" s="148">
        <f t="shared" si="42"/>
        <v>0</v>
      </c>
      <c r="AZ106" s="148">
        <f t="shared" si="43"/>
        <v>-100</v>
      </c>
    </row>
    <row r="107" spans="1:52">
      <c r="A107" s="71">
        <v>105</v>
      </c>
      <c r="B107" s="71">
        <v>102567</v>
      </c>
      <c r="C107" s="107" t="s">
        <v>364</v>
      </c>
      <c r="D107" s="107" t="s">
        <v>41</v>
      </c>
      <c r="E107" s="71">
        <v>35</v>
      </c>
      <c r="F107" s="72">
        <v>100</v>
      </c>
      <c r="G107" s="108">
        <v>4855.8194999999996</v>
      </c>
      <c r="H107" s="108">
        <f t="shared" si="22"/>
        <v>1279.9023299999999</v>
      </c>
      <c r="I107" s="114">
        <v>0.26358111746122398</v>
      </c>
      <c r="J107" s="108">
        <v>5584.1924250000002</v>
      </c>
      <c r="K107" s="108">
        <f t="shared" si="23"/>
        <v>1356.2393618250001</v>
      </c>
      <c r="L107" s="114">
        <v>0.24287117251784199</v>
      </c>
      <c r="M107" s="115">
        <v>5068.54</v>
      </c>
      <c r="N107" s="115">
        <v>1147.2</v>
      </c>
      <c r="O107" s="114">
        <f t="shared" si="24"/>
        <v>0.22633736736811799</v>
      </c>
      <c r="P107" s="114">
        <f t="shared" si="25"/>
        <v>0.90765855010807595</v>
      </c>
      <c r="Q107" s="121">
        <f t="shared" si="26"/>
        <v>1.04380733262429</v>
      </c>
      <c r="R107" s="72">
        <v>100</v>
      </c>
      <c r="S107" s="123"/>
      <c r="T107" s="124"/>
      <c r="U107" s="118" t="s">
        <v>184</v>
      </c>
      <c r="V107" s="115">
        <v>6473.79</v>
      </c>
      <c r="W107" s="115">
        <v>1142.43</v>
      </c>
      <c r="X107" s="114">
        <f t="shared" si="27"/>
        <v>0.176470043050516</v>
      </c>
      <c r="Y107" s="114">
        <f t="shared" si="28"/>
        <v>1.1593063969316899</v>
      </c>
      <c r="Z107" s="137">
        <f t="shared" si="29"/>
        <v>1.3332023564714499</v>
      </c>
      <c r="AA107" s="133">
        <v>100</v>
      </c>
      <c r="AB107" s="123">
        <v>100</v>
      </c>
      <c r="AC107" s="138" t="s">
        <v>185</v>
      </c>
      <c r="AD107" s="135" t="s">
        <v>184</v>
      </c>
      <c r="AE107" s="4">
        <v>6073.44</v>
      </c>
      <c r="AF107" s="4">
        <v>1539.86</v>
      </c>
      <c r="AG107" s="141">
        <f t="shared" si="30"/>
        <v>0.25354000368819002</v>
      </c>
      <c r="AH107" s="141">
        <f t="shared" si="31"/>
        <v>1.08761295058703</v>
      </c>
      <c r="AI107" s="137">
        <f t="shared" si="32"/>
        <v>1.25075489317509</v>
      </c>
      <c r="AJ107" s="133">
        <v>100</v>
      </c>
      <c r="AK107" s="123">
        <v>100</v>
      </c>
      <c r="AL107" s="142" t="s">
        <v>365</v>
      </c>
      <c r="AM107" t="s">
        <v>184</v>
      </c>
      <c r="AN107" s="4">
        <v>2213.13</v>
      </c>
      <c r="AO107" s="4">
        <v>715.44</v>
      </c>
      <c r="AP107" s="141">
        <f t="shared" si="33"/>
        <v>0.32327066191321802</v>
      </c>
      <c r="AQ107" s="141">
        <f t="shared" si="34"/>
        <v>0.39632051182405298</v>
      </c>
      <c r="AR107" s="144">
        <f t="shared" si="35"/>
        <v>0.45576858859766101</v>
      </c>
      <c r="AS107" s="72">
        <v>0</v>
      </c>
      <c r="AT107" s="123"/>
      <c r="AU107" s="142"/>
      <c r="AW107" s="4">
        <f t="shared" si="40"/>
        <v>400</v>
      </c>
      <c r="AX107" s="4">
        <f t="shared" si="41"/>
        <v>300</v>
      </c>
      <c r="AY107" s="148">
        <f t="shared" si="42"/>
        <v>200</v>
      </c>
      <c r="AZ107" s="148">
        <f t="shared" si="43"/>
        <v>-100</v>
      </c>
    </row>
    <row r="108" spans="1:52">
      <c r="A108" s="74">
        <v>106</v>
      </c>
      <c r="B108" s="74">
        <v>587</v>
      </c>
      <c r="C108" s="109" t="s">
        <v>366</v>
      </c>
      <c r="D108" s="109" t="s">
        <v>50</v>
      </c>
      <c r="E108" s="74">
        <v>36</v>
      </c>
      <c r="F108" s="75">
        <v>100</v>
      </c>
      <c r="G108" s="110">
        <v>11184.322050000001</v>
      </c>
      <c r="H108" s="110">
        <f t="shared" si="22"/>
        <v>2864.6025408</v>
      </c>
      <c r="I108" s="53">
        <v>0.25612661437981399</v>
      </c>
      <c r="J108" s="110">
        <v>12861.9703575</v>
      </c>
      <c r="K108" s="110">
        <f t="shared" si="23"/>
        <v>3035.4556209120101</v>
      </c>
      <c r="L108" s="53">
        <v>0.236002380392829</v>
      </c>
      <c r="M108" s="116">
        <v>11444.25</v>
      </c>
      <c r="N108" s="116">
        <v>3014.61</v>
      </c>
      <c r="O108" s="53">
        <f t="shared" si="24"/>
        <v>0.263416999803395</v>
      </c>
      <c r="P108" s="53">
        <f t="shared" si="25"/>
        <v>0.88977424779452197</v>
      </c>
      <c r="Q108" s="127">
        <f t="shared" si="26"/>
        <v>1.0232403849637</v>
      </c>
      <c r="R108" s="75">
        <v>100</v>
      </c>
      <c r="S108" s="129"/>
      <c r="T108" s="130"/>
      <c r="U108" s="118" t="s">
        <v>184</v>
      </c>
      <c r="V108" s="116">
        <v>11549.37</v>
      </c>
      <c r="W108" s="116">
        <v>2189.13</v>
      </c>
      <c r="X108" s="53">
        <f t="shared" si="27"/>
        <v>0.18954540377527099</v>
      </c>
      <c r="Y108" s="53">
        <f t="shared" si="28"/>
        <v>0.89794717908562105</v>
      </c>
      <c r="Z108" s="53">
        <f t="shared" si="29"/>
        <v>1.0326392559484601</v>
      </c>
      <c r="AA108" s="75">
        <v>100</v>
      </c>
      <c r="AB108" s="116"/>
      <c r="AC108" s="139"/>
      <c r="AD108" s="135" t="s">
        <v>184</v>
      </c>
      <c r="AE108" s="4">
        <v>11465.38</v>
      </c>
      <c r="AF108" s="4">
        <v>2094.04</v>
      </c>
      <c r="AG108" s="141">
        <f t="shared" si="30"/>
        <v>0.182640261378166</v>
      </c>
      <c r="AH108" s="141">
        <f t="shared" si="31"/>
        <v>0.89141707540278803</v>
      </c>
      <c r="AI108" s="53">
        <f t="shared" si="32"/>
        <v>1.0251296367132099</v>
      </c>
      <c r="AJ108" s="75">
        <v>100</v>
      </c>
      <c r="AK108" s="116"/>
      <c r="AL108" s="143"/>
      <c r="AM108" t="s">
        <v>184</v>
      </c>
      <c r="AN108" s="4">
        <v>14283.54</v>
      </c>
      <c r="AO108" s="4">
        <v>2335.5300000000002</v>
      </c>
      <c r="AP108" s="141">
        <f t="shared" si="33"/>
        <v>0.16351198652434901</v>
      </c>
      <c r="AQ108" s="141">
        <f t="shared" si="34"/>
        <v>1.1105250286688</v>
      </c>
      <c r="AR108" s="140">
        <f t="shared" si="35"/>
        <v>1.2771037829691201</v>
      </c>
      <c r="AS108" s="134">
        <v>100</v>
      </c>
      <c r="AT108" s="129">
        <v>100</v>
      </c>
      <c r="AU108" s="143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48">
        <f t="shared" si="42"/>
        <v>100</v>
      </c>
      <c r="AZ108" s="148">
        <f t="shared" si="43"/>
        <v>0</v>
      </c>
    </row>
    <row r="109" spans="1:52">
      <c r="A109" s="74">
        <v>107</v>
      </c>
      <c r="B109" s="74">
        <v>106865</v>
      </c>
      <c r="C109" s="109" t="s">
        <v>368</v>
      </c>
      <c r="D109" s="109" t="s">
        <v>33</v>
      </c>
      <c r="E109" s="74">
        <v>36</v>
      </c>
      <c r="F109" s="75">
        <v>100</v>
      </c>
      <c r="G109" s="110">
        <v>5908.6430099999998</v>
      </c>
      <c r="H109" s="110">
        <f t="shared" si="22"/>
        <v>1482.3378107999999</v>
      </c>
      <c r="I109" s="53">
        <v>0.25087618397172401</v>
      </c>
      <c r="J109" s="110">
        <v>6794.9394615000001</v>
      </c>
      <c r="K109" s="110">
        <f t="shared" si="23"/>
        <v>1570.748673087</v>
      </c>
      <c r="L109" s="53">
        <v>0.231164483802517</v>
      </c>
      <c r="M109" s="116">
        <v>5967.91</v>
      </c>
      <c r="N109" s="116">
        <v>1391.43</v>
      </c>
      <c r="O109" s="53">
        <f t="shared" si="24"/>
        <v>0.23315197447682701</v>
      </c>
      <c r="P109" s="53">
        <f t="shared" si="25"/>
        <v>0.87828744226700906</v>
      </c>
      <c r="Q109" s="127">
        <f t="shared" si="26"/>
        <v>1.0100305586070599</v>
      </c>
      <c r="R109" s="75">
        <v>100</v>
      </c>
      <c r="S109" s="129"/>
      <c r="T109" s="130"/>
      <c r="U109" s="118" t="s">
        <v>184</v>
      </c>
      <c r="V109" s="116">
        <v>4596.38</v>
      </c>
      <c r="W109" s="116">
        <v>1343.71</v>
      </c>
      <c r="X109" s="53">
        <f t="shared" si="27"/>
        <v>0.29234092916599602</v>
      </c>
      <c r="Y109" s="53">
        <f t="shared" si="28"/>
        <v>0.67644164102461901</v>
      </c>
      <c r="Z109" s="53">
        <f t="shared" si="29"/>
        <v>0.77790788717831205</v>
      </c>
      <c r="AA109" s="75">
        <v>0</v>
      </c>
      <c r="AB109" s="116"/>
      <c r="AC109" s="139"/>
      <c r="AD109" s="135"/>
      <c r="AE109" s="4">
        <v>5970.11</v>
      </c>
      <c r="AF109" s="4">
        <v>1420.25</v>
      </c>
      <c r="AG109" s="141">
        <f t="shared" si="30"/>
        <v>0.23789343914936201</v>
      </c>
      <c r="AH109" s="141">
        <f t="shared" si="31"/>
        <v>0.87861121262765196</v>
      </c>
      <c r="AI109" s="53">
        <f t="shared" si="32"/>
        <v>1.0104028945218</v>
      </c>
      <c r="AJ109" s="75">
        <v>100</v>
      </c>
      <c r="AK109" s="116"/>
      <c r="AL109" s="143"/>
      <c r="AM109" t="s">
        <v>184</v>
      </c>
      <c r="AN109" s="4">
        <v>5017.26</v>
      </c>
      <c r="AO109" s="4">
        <v>1568.97</v>
      </c>
      <c r="AP109" s="141">
        <f t="shared" si="33"/>
        <v>0.31271450951316099</v>
      </c>
      <c r="AQ109" s="141">
        <f t="shared" si="34"/>
        <v>0.73838185438261805</v>
      </c>
      <c r="AR109" s="145">
        <f t="shared" si="35"/>
        <v>0.84913913254001105</v>
      </c>
      <c r="AS109" s="75">
        <v>0</v>
      </c>
      <c r="AT109" s="116"/>
      <c r="AU109" s="143"/>
      <c r="AW109" s="4">
        <f t="shared" si="40"/>
        <v>400</v>
      </c>
      <c r="AX109" s="4">
        <f t="shared" si="41"/>
        <v>200</v>
      </c>
      <c r="AY109" s="148">
        <f t="shared" si="42"/>
        <v>0</v>
      </c>
      <c r="AZ109" s="148">
        <f t="shared" si="43"/>
        <v>-200</v>
      </c>
    </row>
    <row r="110" spans="1:52">
      <c r="A110" s="74">
        <v>108</v>
      </c>
      <c r="B110" s="74">
        <v>713</v>
      </c>
      <c r="C110" s="109" t="s">
        <v>369</v>
      </c>
      <c r="D110" s="109" t="s">
        <v>50</v>
      </c>
      <c r="E110" s="74">
        <v>36</v>
      </c>
      <c r="F110" s="75">
        <v>100</v>
      </c>
      <c r="G110" s="110">
        <v>6355.7950049999999</v>
      </c>
      <c r="H110" s="110">
        <f t="shared" si="22"/>
        <v>1862.9501688</v>
      </c>
      <c r="I110" s="53">
        <v>0.29311048693899799</v>
      </c>
      <c r="J110" s="110">
        <v>7309.1642557499999</v>
      </c>
      <c r="K110" s="110">
        <f t="shared" si="23"/>
        <v>1974.0618395819999</v>
      </c>
      <c r="L110" s="53">
        <v>0.27008037725093398</v>
      </c>
      <c r="M110" s="116">
        <v>7898.22</v>
      </c>
      <c r="N110" s="116">
        <v>2009.82</v>
      </c>
      <c r="O110" s="53">
        <f t="shared" si="24"/>
        <v>0.25446493007285198</v>
      </c>
      <c r="P110" s="53">
        <f t="shared" si="25"/>
        <v>1.0805913950813999</v>
      </c>
      <c r="Q110" s="131">
        <f t="shared" si="26"/>
        <v>1.24268010434361</v>
      </c>
      <c r="R110" s="134">
        <v>100</v>
      </c>
      <c r="S110" s="129">
        <v>100</v>
      </c>
      <c r="T110" s="130" t="s">
        <v>185</v>
      </c>
      <c r="U110" s="118" t="s">
        <v>184</v>
      </c>
      <c r="V110" s="116">
        <v>7361.45</v>
      </c>
      <c r="W110" s="116">
        <v>1673.45</v>
      </c>
      <c r="X110" s="53">
        <f t="shared" si="27"/>
        <v>0.227326138192883</v>
      </c>
      <c r="Y110" s="53">
        <f t="shared" si="28"/>
        <v>1.0071534504384501</v>
      </c>
      <c r="Z110" s="140">
        <f t="shared" si="29"/>
        <v>1.15822646800422</v>
      </c>
      <c r="AA110" s="134">
        <v>100</v>
      </c>
      <c r="AB110" s="129">
        <v>100</v>
      </c>
      <c r="AC110" s="139" t="s">
        <v>370</v>
      </c>
      <c r="AD110" s="135" t="s">
        <v>184</v>
      </c>
      <c r="AE110" s="4">
        <v>7430.22</v>
      </c>
      <c r="AF110" s="4">
        <v>1626.72</v>
      </c>
      <c r="AG110" s="141">
        <f t="shared" si="30"/>
        <v>0.218932952187149</v>
      </c>
      <c r="AH110" s="141">
        <f t="shared" si="31"/>
        <v>1.01656218686764</v>
      </c>
      <c r="AI110" s="140">
        <f t="shared" si="32"/>
        <v>1.16904651489779</v>
      </c>
      <c r="AJ110" s="134">
        <v>100</v>
      </c>
      <c r="AK110" s="129">
        <v>100</v>
      </c>
      <c r="AL110" s="143" t="s">
        <v>186</v>
      </c>
      <c r="AM110" t="s">
        <v>184</v>
      </c>
      <c r="AN110" s="4">
        <v>7624.33</v>
      </c>
      <c r="AO110" s="4">
        <v>1790.83</v>
      </c>
      <c r="AP110" s="141">
        <f t="shared" si="33"/>
        <v>0.234883589771167</v>
      </c>
      <c r="AQ110" s="141">
        <f t="shared" si="34"/>
        <v>1.04311925867613</v>
      </c>
      <c r="AR110" s="145">
        <f t="shared" si="35"/>
        <v>1.1995871474775499</v>
      </c>
      <c r="AS110" s="75">
        <v>100</v>
      </c>
      <c r="AT110" s="129"/>
      <c r="AU110" s="143"/>
      <c r="AV110" t="s">
        <v>184</v>
      </c>
      <c r="AW110" s="4">
        <f t="shared" si="40"/>
        <v>400</v>
      </c>
      <c r="AX110" s="4">
        <f t="shared" si="41"/>
        <v>400</v>
      </c>
      <c r="AY110" s="148">
        <f t="shared" si="42"/>
        <v>300</v>
      </c>
      <c r="AZ110" s="148">
        <f t="shared" si="43"/>
        <v>0</v>
      </c>
    </row>
    <row r="111" spans="1:52">
      <c r="A111" s="71">
        <v>109</v>
      </c>
      <c r="B111" s="71">
        <v>111064</v>
      </c>
      <c r="C111" s="107" t="s">
        <v>371</v>
      </c>
      <c r="D111" s="107" t="s">
        <v>39</v>
      </c>
      <c r="E111" s="71">
        <v>37</v>
      </c>
      <c r="F111" s="72">
        <v>100</v>
      </c>
      <c r="G111" s="108">
        <v>2000</v>
      </c>
      <c r="H111" s="108">
        <f t="shared" si="22"/>
        <v>524.49063741711802</v>
      </c>
      <c r="I111" s="114">
        <v>0.26224531870855899</v>
      </c>
      <c r="J111" s="108">
        <v>2300</v>
      </c>
      <c r="K111" s="108">
        <f t="shared" si="23"/>
        <v>555.77275757735299</v>
      </c>
      <c r="L111" s="114">
        <v>0.24164032938145799</v>
      </c>
      <c r="M111" s="115">
        <v>3256.08</v>
      </c>
      <c r="N111" s="115">
        <v>401.79</v>
      </c>
      <c r="O111" s="114">
        <f t="shared" si="24"/>
        <v>0.123396845286357</v>
      </c>
      <c r="P111" s="114">
        <f t="shared" si="25"/>
        <v>1.41568695652174</v>
      </c>
      <c r="Q111" s="125">
        <f t="shared" si="26"/>
        <v>1.6280399999999999</v>
      </c>
      <c r="R111" s="133">
        <v>100</v>
      </c>
      <c r="S111" s="123">
        <v>200</v>
      </c>
      <c r="T111" s="124" t="s">
        <v>372</v>
      </c>
      <c r="U111" s="118" t="s">
        <v>184</v>
      </c>
      <c r="V111" s="115">
        <v>3471.62</v>
      </c>
      <c r="W111" s="115">
        <v>993.88</v>
      </c>
      <c r="X111" s="114">
        <f t="shared" si="27"/>
        <v>0.28628709363352001</v>
      </c>
      <c r="Y111" s="114">
        <f t="shared" si="28"/>
        <v>1.5094000000000001</v>
      </c>
      <c r="Z111" s="137">
        <f t="shared" si="29"/>
        <v>1.7358100000000001</v>
      </c>
      <c r="AA111" s="133">
        <v>100</v>
      </c>
      <c r="AB111" s="123">
        <v>200</v>
      </c>
      <c r="AC111" s="138" t="s">
        <v>373</v>
      </c>
      <c r="AD111" s="135" t="s">
        <v>184</v>
      </c>
      <c r="AE111" s="4">
        <v>3481.64</v>
      </c>
      <c r="AF111" s="4">
        <v>647.63</v>
      </c>
      <c r="AG111" s="141">
        <f t="shared" si="30"/>
        <v>0.18601291345457899</v>
      </c>
      <c r="AH111" s="141">
        <f t="shared" si="31"/>
        <v>1.51375652173913</v>
      </c>
      <c r="AI111" s="137">
        <f t="shared" si="32"/>
        <v>1.74082</v>
      </c>
      <c r="AJ111" s="133">
        <v>100</v>
      </c>
      <c r="AK111" s="123">
        <v>200</v>
      </c>
      <c r="AL111" s="142" t="s">
        <v>186</v>
      </c>
      <c r="AM111" t="s">
        <v>184</v>
      </c>
      <c r="AN111" s="4">
        <v>5198.34</v>
      </c>
      <c r="AO111" s="4">
        <v>1058.54</v>
      </c>
      <c r="AP111" s="141">
        <f t="shared" si="33"/>
        <v>0.20363038970132799</v>
      </c>
      <c r="AQ111" s="141">
        <f t="shared" si="34"/>
        <v>2.2601478260869601</v>
      </c>
      <c r="AR111" s="137">
        <f t="shared" si="35"/>
        <v>2.59917</v>
      </c>
      <c r="AS111" s="133">
        <v>100</v>
      </c>
      <c r="AT111" s="123">
        <v>200</v>
      </c>
      <c r="AU111" s="142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48">
        <f t="shared" si="42"/>
        <v>800</v>
      </c>
      <c r="AZ111" s="148">
        <f t="shared" si="43"/>
        <v>0</v>
      </c>
    </row>
    <row r="112" spans="1:52">
      <c r="A112" s="71">
        <v>110</v>
      </c>
      <c r="B112" s="71">
        <v>753</v>
      </c>
      <c r="C112" s="107" t="s">
        <v>374</v>
      </c>
      <c r="D112" s="107" t="s">
        <v>52</v>
      </c>
      <c r="E112" s="71">
        <v>37</v>
      </c>
      <c r="F112" s="72">
        <v>100</v>
      </c>
      <c r="G112" s="108">
        <v>4188.1672349999999</v>
      </c>
      <c r="H112" s="108">
        <f t="shared" si="22"/>
        <v>1048.7002932</v>
      </c>
      <c r="I112" s="114">
        <v>0.25039599289067099</v>
      </c>
      <c r="J112" s="108">
        <v>4816.39232025</v>
      </c>
      <c r="K112" s="108">
        <f t="shared" si="23"/>
        <v>1111.2477749730001</v>
      </c>
      <c r="L112" s="114">
        <v>0.230722022020689</v>
      </c>
      <c r="M112" s="123">
        <v>4018.83</v>
      </c>
      <c r="N112" s="115">
        <v>1023.1</v>
      </c>
      <c r="O112" s="114">
        <f t="shared" si="24"/>
        <v>0.25457658074613798</v>
      </c>
      <c r="P112" s="114">
        <f t="shared" si="25"/>
        <v>0.83440669546441704</v>
      </c>
      <c r="Q112" s="121">
        <f t="shared" si="26"/>
        <v>0.95956769978407996</v>
      </c>
      <c r="R112" s="72">
        <v>0</v>
      </c>
      <c r="S112" s="123"/>
      <c r="T112" s="124"/>
      <c r="U112" s="118"/>
      <c r="V112" s="115">
        <v>4715.84</v>
      </c>
      <c r="W112" s="115">
        <v>977.67</v>
      </c>
      <c r="X112" s="114">
        <f t="shared" si="27"/>
        <v>0.20731619393363601</v>
      </c>
      <c r="Y112" s="114">
        <f t="shared" si="28"/>
        <v>0.97912289664875496</v>
      </c>
      <c r="Z112" s="114">
        <f t="shared" si="29"/>
        <v>1.1259913311460701</v>
      </c>
      <c r="AA112" s="72">
        <v>100</v>
      </c>
      <c r="AB112" s="115"/>
      <c r="AC112" s="138"/>
      <c r="AD112" s="135" t="s">
        <v>184</v>
      </c>
      <c r="AE112" s="4">
        <v>4545.6899999999996</v>
      </c>
      <c r="AF112" s="4">
        <v>937.34</v>
      </c>
      <c r="AG112" s="141">
        <f t="shared" si="30"/>
        <v>0.206204118626655</v>
      </c>
      <c r="AH112" s="141">
        <f t="shared" si="31"/>
        <v>0.94379562497185698</v>
      </c>
      <c r="AI112" s="114">
        <f t="shared" si="32"/>
        <v>1.0853649687176401</v>
      </c>
      <c r="AJ112" s="72">
        <v>100</v>
      </c>
      <c r="AK112" s="115"/>
      <c r="AL112" s="142"/>
      <c r="AM112" t="s">
        <v>184</v>
      </c>
      <c r="AN112" s="4">
        <v>8745.81</v>
      </c>
      <c r="AO112" s="4">
        <v>1322.71</v>
      </c>
      <c r="AP112" s="141">
        <f t="shared" si="33"/>
        <v>0.15123927915196</v>
      </c>
      <c r="AQ112" s="141">
        <f t="shared" si="34"/>
        <v>1.81584252662085</v>
      </c>
      <c r="AR112" s="144">
        <f t="shared" si="35"/>
        <v>2.0882189056139699</v>
      </c>
      <c r="AS112" s="72">
        <v>100</v>
      </c>
      <c r="AT112" s="115"/>
      <c r="AU112" s="142"/>
      <c r="AV112" t="s">
        <v>184</v>
      </c>
      <c r="AW112" s="4">
        <f t="shared" si="40"/>
        <v>400</v>
      </c>
      <c r="AX112" s="4">
        <f t="shared" si="41"/>
        <v>300</v>
      </c>
      <c r="AY112" s="148">
        <f t="shared" si="42"/>
        <v>0</v>
      </c>
      <c r="AZ112" s="148">
        <f t="shared" si="43"/>
        <v>-100</v>
      </c>
    </row>
    <row r="113" spans="1:53">
      <c r="A113" s="71">
        <v>111</v>
      </c>
      <c r="B113" s="71">
        <v>102478</v>
      </c>
      <c r="C113" s="107" t="s">
        <v>375</v>
      </c>
      <c r="D113" s="107" t="s">
        <v>33</v>
      </c>
      <c r="E113" s="71">
        <v>37</v>
      </c>
      <c r="F113" s="72">
        <v>100</v>
      </c>
      <c r="G113" s="108">
        <v>3838.9292999999998</v>
      </c>
      <c r="H113" s="108">
        <f t="shared" si="22"/>
        <v>982.37664000000098</v>
      </c>
      <c r="I113" s="114">
        <v>0.25589860172730999</v>
      </c>
      <c r="J113" s="108">
        <v>4414.7686949999998</v>
      </c>
      <c r="K113" s="108">
        <f t="shared" si="23"/>
        <v>1040.9683895999999</v>
      </c>
      <c r="L113" s="114">
        <v>0.235792283020164</v>
      </c>
      <c r="M113" s="115">
        <v>3037.12</v>
      </c>
      <c r="N113" s="115">
        <v>861.57</v>
      </c>
      <c r="O113" s="114">
        <f t="shared" si="24"/>
        <v>0.28367993362132499</v>
      </c>
      <c r="P113" s="114">
        <f t="shared" si="25"/>
        <v>0.68794544172602501</v>
      </c>
      <c r="Q113" s="121">
        <f t="shared" si="26"/>
        <v>0.79113725798492796</v>
      </c>
      <c r="R113" s="72">
        <v>0</v>
      </c>
      <c r="S113" s="123"/>
      <c r="T113" s="124"/>
      <c r="U113" s="118"/>
      <c r="V113" s="115">
        <v>1732.14</v>
      </c>
      <c r="W113" s="115">
        <v>393.16</v>
      </c>
      <c r="X113" s="114">
        <f t="shared" si="27"/>
        <v>0.22697934347108201</v>
      </c>
      <c r="Y113" s="114">
        <f t="shared" si="28"/>
        <v>0.39235124638845897</v>
      </c>
      <c r="Z113" s="114">
        <f t="shared" si="29"/>
        <v>0.45120393334672798</v>
      </c>
      <c r="AA113" s="72">
        <v>0</v>
      </c>
      <c r="AB113" s="115"/>
      <c r="AC113" s="138"/>
      <c r="AD113" s="135"/>
      <c r="AE113" s="4">
        <v>1305.1099999999999</v>
      </c>
      <c r="AF113" s="4">
        <v>422.7</v>
      </c>
      <c r="AG113" s="141">
        <f t="shared" si="30"/>
        <v>0.323880745684272</v>
      </c>
      <c r="AH113" s="141">
        <f t="shared" si="31"/>
        <v>0.295623641953908</v>
      </c>
      <c r="AI113" s="114">
        <f t="shared" si="32"/>
        <v>0.33996718824699401</v>
      </c>
      <c r="AJ113" s="72">
        <v>0</v>
      </c>
      <c r="AK113" s="115"/>
      <c r="AL113" s="142"/>
      <c r="AN113" s="4">
        <v>2970.13</v>
      </c>
      <c r="AO113" s="4">
        <v>1021.88</v>
      </c>
      <c r="AP113" s="141">
        <f t="shared" si="33"/>
        <v>0.34405228053990899</v>
      </c>
      <c r="AQ113" s="141">
        <f t="shared" si="34"/>
        <v>0.67277137381259799</v>
      </c>
      <c r="AR113" s="144">
        <f t="shared" si="35"/>
        <v>0.77368707988448804</v>
      </c>
      <c r="AS113" s="72">
        <v>0</v>
      </c>
      <c r="AT113" s="115"/>
      <c r="AU113" s="142"/>
      <c r="AW113" s="4">
        <f t="shared" si="40"/>
        <v>400</v>
      </c>
      <c r="AX113" s="4">
        <f t="shared" si="41"/>
        <v>0</v>
      </c>
      <c r="AY113" s="148">
        <f t="shared" si="42"/>
        <v>0</v>
      </c>
      <c r="AZ113" s="148">
        <f t="shared" si="43"/>
        <v>-400</v>
      </c>
    </row>
    <row r="114" spans="1:53">
      <c r="A114" s="71">
        <v>112</v>
      </c>
      <c r="B114" s="71">
        <v>107829</v>
      </c>
      <c r="C114" s="107" t="s">
        <v>376</v>
      </c>
      <c r="D114" s="107" t="s">
        <v>33</v>
      </c>
      <c r="E114" s="71">
        <v>37</v>
      </c>
      <c r="F114" s="72">
        <v>100</v>
      </c>
      <c r="G114" s="108">
        <v>5636.9961000000003</v>
      </c>
      <c r="H114" s="108">
        <f t="shared" si="22"/>
        <v>1788.8766840000001</v>
      </c>
      <c r="I114" s="114">
        <v>0.31734573738661997</v>
      </c>
      <c r="J114" s="108">
        <v>6482.5455149999998</v>
      </c>
      <c r="K114" s="108">
        <f t="shared" si="23"/>
        <v>1895.5704005099999</v>
      </c>
      <c r="L114" s="114">
        <v>0.29241142944909998</v>
      </c>
      <c r="M114" s="115">
        <v>6479.85</v>
      </c>
      <c r="N114" s="115">
        <v>1665</v>
      </c>
      <c r="O114" s="114">
        <f t="shared" si="24"/>
        <v>0.25695039237019401</v>
      </c>
      <c r="P114" s="114">
        <f t="shared" si="25"/>
        <v>0.999584188804573</v>
      </c>
      <c r="Q114" s="121">
        <f t="shared" si="26"/>
        <v>1.1495218171252599</v>
      </c>
      <c r="R114" s="72">
        <v>100</v>
      </c>
      <c r="S114" s="123"/>
      <c r="T114" s="124"/>
      <c r="U114" s="118" t="s">
        <v>184</v>
      </c>
      <c r="V114" s="115">
        <v>2999.23</v>
      </c>
      <c r="W114" s="115">
        <v>764.14</v>
      </c>
      <c r="X114" s="114">
        <f t="shared" si="27"/>
        <v>0.25477872653981198</v>
      </c>
      <c r="Y114" s="114">
        <f t="shared" si="28"/>
        <v>0.46266238980660701</v>
      </c>
      <c r="Z114" s="114">
        <f t="shared" si="29"/>
        <v>0.532061748277598</v>
      </c>
      <c r="AA114" s="72">
        <v>0</v>
      </c>
      <c r="AB114" s="115"/>
      <c r="AC114" s="138"/>
      <c r="AD114" s="135"/>
      <c r="AE114" s="4">
        <v>1351.3</v>
      </c>
      <c r="AF114" s="4">
        <v>478.63</v>
      </c>
      <c r="AG114" s="141">
        <f t="shared" si="30"/>
        <v>0.35419965958706401</v>
      </c>
      <c r="AH114" s="141">
        <f t="shared" si="31"/>
        <v>0.208452065145277</v>
      </c>
      <c r="AI114" s="114">
        <f t="shared" si="32"/>
        <v>0.239719874917068</v>
      </c>
      <c r="AJ114" s="72">
        <v>0</v>
      </c>
      <c r="AK114" s="115"/>
      <c r="AL114" s="142"/>
      <c r="AN114" s="4">
        <v>4331.33</v>
      </c>
      <c r="AO114" s="4">
        <v>1291.43</v>
      </c>
      <c r="AP114" s="141">
        <f t="shared" si="33"/>
        <v>0.29816014942292601</v>
      </c>
      <c r="AQ114" s="141">
        <f t="shared" si="34"/>
        <v>0.66815265546191804</v>
      </c>
      <c r="AR114" s="144">
        <f t="shared" si="35"/>
        <v>0.76837555378120603</v>
      </c>
      <c r="AS114" s="72">
        <v>0</v>
      </c>
      <c r="AT114" s="115"/>
      <c r="AU114" s="142"/>
      <c r="AW114" s="4">
        <f t="shared" si="40"/>
        <v>400</v>
      </c>
      <c r="AX114" s="4">
        <f t="shared" si="41"/>
        <v>100</v>
      </c>
      <c r="AY114" s="148">
        <f t="shared" si="42"/>
        <v>0</v>
      </c>
      <c r="AZ114" s="148">
        <f t="shared" si="43"/>
        <v>-300</v>
      </c>
    </row>
    <row r="115" spans="1:53">
      <c r="A115" s="74">
        <v>113</v>
      </c>
      <c r="B115" s="74">
        <v>105396</v>
      </c>
      <c r="C115" s="109" t="s">
        <v>377</v>
      </c>
      <c r="D115" s="109" t="s">
        <v>52</v>
      </c>
      <c r="E115" s="74">
        <v>38</v>
      </c>
      <c r="F115" s="75">
        <v>100</v>
      </c>
      <c r="G115" s="110">
        <v>6140.5939349999999</v>
      </c>
      <c r="H115" s="110">
        <f t="shared" si="22"/>
        <v>2004.8982785999999</v>
      </c>
      <c r="I115" s="53">
        <v>0.32649908133031402</v>
      </c>
      <c r="J115" s="110">
        <v>7061.6830252500004</v>
      </c>
      <c r="K115" s="110">
        <f t="shared" si="23"/>
        <v>2124.4761402165</v>
      </c>
      <c r="L115" s="53">
        <v>0.30084558208293299</v>
      </c>
      <c r="M115" s="116">
        <v>6485.83</v>
      </c>
      <c r="N115" s="116">
        <v>1942.97</v>
      </c>
      <c r="O115" s="53">
        <f t="shared" si="24"/>
        <v>0.29957152746834298</v>
      </c>
      <c r="P115" s="53">
        <f t="shared" si="25"/>
        <v>0.91845385537824897</v>
      </c>
      <c r="Q115" s="127">
        <f t="shared" si="26"/>
        <v>1.0562219336849901</v>
      </c>
      <c r="R115" s="75">
        <v>100</v>
      </c>
      <c r="S115" s="129"/>
      <c r="T115" s="130"/>
      <c r="U115" s="118" t="s">
        <v>184</v>
      </c>
      <c r="V115" s="116">
        <v>6215.13</v>
      </c>
      <c r="W115" s="116">
        <v>1511.92</v>
      </c>
      <c r="X115" s="53">
        <f t="shared" si="27"/>
        <v>0.24326442085684499</v>
      </c>
      <c r="Y115" s="53">
        <f t="shared" si="28"/>
        <v>0.88012021748596803</v>
      </c>
      <c r="Z115" s="53">
        <f t="shared" si="29"/>
        <v>1.01213825010886</v>
      </c>
      <c r="AA115" s="75">
        <v>100</v>
      </c>
      <c r="AB115" s="116"/>
      <c r="AC115" s="139"/>
      <c r="AD115" s="135" t="s">
        <v>184</v>
      </c>
      <c r="AE115" s="156">
        <v>6383.1</v>
      </c>
      <c r="AF115" s="156">
        <v>1984.88</v>
      </c>
      <c r="AG115" s="141">
        <f t="shared" si="30"/>
        <v>0.31095862511945599</v>
      </c>
      <c r="AH115" s="141">
        <f t="shared" si="31"/>
        <v>0.90390633184417402</v>
      </c>
      <c r="AI115" s="140">
        <f t="shared" si="32"/>
        <v>1.0394922816208001</v>
      </c>
      <c r="AJ115" s="134">
        <v>100</v>
      </c>
      <c r="AK115" s="116"/>
      <c r="AL115" s="143"/>
      <c r="AN115" s="156">
        <v>7101.53</v>
      </c>
      <c r="AO115" s="156">
        <v>2122.21</v>
      </c>
      <c r="AP115" s="141">
        <f t="shared" si="33"/>
        <v>0.29883841932653898</v>
      </c>
      <c r="AQ115" s="141">
        <f t="shared" si="34"/>
        <v>1.0056427022577401</v>
      </c>
      <c r="AR115" s="140">
        <f t="shared" si="35"/>
        <v>1.1564891075963999</v>
      </c>
      <c r="AS115" s="134">
        <v>100</v>
      </c>
      <c r="AT115" s="116"/>
      <c r="AU115" s="143"/>
      <c r="AW115" s="4">
        <f t="shared" si="40"/>
        <v>400</v>
      </c>
      <c r="AX115" s="156">
        <f t="shared" si="41"/>
        <v>400</v>
      </c>
      <c r="AY115" s="148">
        <f t="shared" si="42"/>
        <v>0</v>
      </c>
      <c r="AZ115" s="148">
        <f t="shared" si="43"/>
        <v>0</v>
      </c>
      <c r="BA115" t="s">
        <v>327</v>
      </c>
    </row>
    <row r="116" spans="1:53">
      <c r="A116" s="74">
        <v>114</v>
      </c>
      <c r="B116" s="74">
        <v>106568</v>
      </c>
      <c r="C116" s="109" t="s">
        <v>378</v>
      </c>
      <c r="D116" s="109" t="s">
        <v>52</v>
      </c>
      <c r="E116" s="74">
        <v>38</v>
      </c>
      <c r="F116" s="75">
        <v>100</v>
      </c>
      <c r="G116" s="110">
        <v>6035.8123349999996</v>
      </c>
      <c r="H116" s="110">
        <f t="shared" si="22"/>
        <v>1837.3771079999999</v>
      </c>
      <c r="I116" s="53">
        <v>0.304412563880683</v>
      </c>
      <c r="J116" s="110">
        <v>6941.1841852500002</v>
      </c>
      <c r="K116" s="110">
        <f t="shared" si="23"/>
        <v>1946.9635283699999</v>
      </c>
      <c r="L116" s="53">
        <v>0.28049443386148598</v>
      </c>
      <c r="M116" s="116">
        <v>3978.36</v>
      </c>
      <c r="N116" s="116">
        <v>1370.81</v>
      </c>
      <c r="O116" s="53">
        <f t="shared" si="24"/>
        <v>0.344566605334862</v>
      </c>
      <c r="P116" s="53">
        <f t="shared" si="25"/>
        <v>0.57315292230020398</v>
      </c>
      <c r="Q116" s="127">
        <f t="shared" si="26"/>
        <v>0.65912586064523504</v>
      </c>
      <c r="R116" s="75">
        <v>0</v>
      </c>
      <c r="S116" s="129"/>
      <c r="T116" s="130"/>
      <c r="U116" s="118"/>
      <c r="V116" s="116">
        <v>9916.66</v>
      </c>
      <c r="W116" s="116">
        <v>2960.7</v>
      </c>
      <c r="X116" s="53">
        <f t="shared" si="27"/>
        <v>0.29855818390466099</v>
      </c>
      <c r="Y116" s="53">
        <f t="shared" si="28"/>
        <v>1.4286697680595899</v>
      </c>
      <c r="Z116" s="140">
        <f t="shared" si="29"/>
        <v>1.6429702332685301</v>
      </c>
      <c r="AA116" s="134">
        <v>100</v>
      </c>
      <c r="AB116" s="129">
        <v>100</v>
      </c>
      <c r="AC116" s="139" t="s">
        <v>185</v>
      </c>
      <c r="AD116" s="135" t="s">
        <v>184</v>
      </c>
      <c r="AE116" s="4">
        <v>7489.83</v>
      </c>
      <c r="AF116" s="4">
        <v>2054.1</v>
      </c>
      <c r="AG116" s="141">
        <f t="shared" si="30"/>
        <v>0.27425188555681501</v>
      </c>
      <c r="AH116" s="141">
        <f t="shared" si="31"/>
        <v>1.0790421058003099</v>
      </c>
      <c r="AI116" s="140">
        <f t="shared" si="32"/>
        <v>1.24089842167036</v>
      </c>
      <c r="AJ116" s="134">
        <v>100</v>
      </c>
      <c r="AK116" s="129">
        <v>200</v>
      </c>
      <c r="AL116" s="143" t="s">
        <v>186</v>
      </c>
      <c r="AM116" t="s">
        <v>184</v>
      </c>
      <c r="AN116" s="4">
        <v>7928.24</v>
      </c>
      <c r="AO116" s="4">
        <v>2320.8200000000002</v>
      </c>
      <c r="AP116" s="141">
        <f t="shared" si="33"/>
        <v>0.29272827260526901</v>
      </c>
      <c r="AQ116" s="141">
        <f t="shared" si="34"/>
        <v>1.1422027983132199</v>
      </c>
      <c r="AR116" s="140">
        <f t="shared" si="35"/>
        <v>1.3135332180602</v>
      </c>
      <c r="AS116" s="134">
        <v>100</v>
      </c>
      <c r="AT116" s="129">
        <v>200</v>
      </c>
      <c r="AU116" s="143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48">
        <f t="shared" si="42"/>
        <v>500</v>
      </c>
      <c r="AZ116" s="148">
        <f t="shared" si="43"/>
        <v>-100</v>
      </c>
    </row>
    <row r="117" spans="1:53">
      <c r="A117" s="74">
        <v>115</v>
      </c>
      <c r="B117" s="74">
        <v>113023</v>
      </c>
      <c r="C117" s="109" t="s">
        <v>380</v>
      </c>
      <c r="D117" s="109" t="s">
        <v>33</v>
      </c>
      <c r="E117" s="74">
        <v>38</v>
      </c>
      <c r="F117" s="75">
        <v>100</v>
      </c>
      <c r="G117" s="110">
        <v>4200.8976899999998</v>
      </c>
      <c r="H117" s="110">
        <f t="shared" si="22"/>
        <v>645.07960439999999</v>
      </c>
      <c r="I117" s="53">
        <v>0.15355756126495901</v>
      </c>
      <c r="J117" s="110">
        <v>4831.0323435</v>
      </c>
      <c r="K117" s="110">
        <f t="shared" si="23"/>
        <v>724.65485152500003</v>
      </c>
      <c r="L117" s="53">
        <v>0.15</v>
      </c>
      <c r="M117" s="116">
        <v>6916.82</v>
      </c>
      <c r="N117" s="116">
        <v>1392.78</v>
      </c>
      <c r="O117" s="53">
        <f t="shared" si="24"/>
        <v>0.20136131921894701</v>
      </c>
      <c r="P117" s="53">
        <f t="shared" si="25"/>
        <v>1.4317478145859199</v>
      </c>
      <c r="Q117" s="131">
        <f t="shared" si="26"/>
        <v>1.6465099867738</v>
      </c>
      <c r="R117" s="134">
        <v>100</v>
      </c>
      <c r="S117" s="129">
        <v>100</v>
      </c>
      <c r="T117" s="130" t="s">
        <v>381</v>
      </c>
      <c r="U117" s="118" t="s">
        <v>184</v>
      </c>
      <c r="V117" s="116">
        <v>5481.32</v>
      </c>
      <c r="W117" s="116">
        <v>789.69</v>
      </c>
      <c r="X117" s="53">
        <f t="shared" si="27"/>
        <v>0.144069311771617</v>
      </c>
      <c r="Y117" s="53">
        <f t="shared" si="28"/>
        <v>1.1346063553838399</v>
      </c>
      <c r="Z117" s="53">
        <f t="shared" si="29"/>
        <v>1.30479730869142</v>
      </c>
      <c r="AA117" s="75">
        <v>100</v>
      </c>
      <c r="AB117" s="116"/>
      <c r="AC117" s="139"/>
      <c r="AD117" s="135" t="s">
        <v>184</v>
      </c>
      <c r="AE117" s="4">
        <v>3020.36</v>
      </c>
      <c r="AF117" s="4">
        <v>635.87</v>
      </c>
      <c r="AG117" s="141">
        <f t="shared" si="30"/>
        <v>0.21052788409328699</v>
      </c>
      <c r="AH117" s="141">
        <f t="shared" si="31"/>
        <v>0.62519970582763695</v>
      </c>
      <c r="AI117" s="53">
        <f t="shared" si="32"/>
        <v>0.71897966170178296</v>
      </c>
      <c r="AJ117" s="75">
        <v>0</v>
      </c>
      <c r="AK117" s="116"/>
      <c r="AL117" s="143"/>
      <c r="AN117" s="4">
        <v>1942.59</v>
      </c>
      <c r="AO117" s="4">
        <v>352.27</v>
      </c>
      <c r="AP117" s="141">
        <f t="shared" si="33"/>
        <v>0.181340375478099</v>
      </c>
      <c r="AQ117" s="141">
        <f t="shared" si="34"/>
        <v>0.40210660204204401</v>
      </c>
      <c r="AR117" s="145">
        <f t="shared" si="35"/>
        <v>0.46242259234835098</v>
      </c>
      <c r="AS117" s="75">
        <v>0</v>
      </c>
      <c r="AT117" s="116"/>
      <c r="AU117" s="143"/>
      <c r="AW117" s="4">
        <f t="shared" si="40"/>
        <v>400</v>
      </c>
      <c r="AX117" s="4">
        <f t="shared" si="41"/>
        <v>200</v>
      </c>
      <c r="AY117" s="148">
        <f t="shared" si="42"/>
        <v>100</v>
      </c>
      <c r="AZ117" s="148">
        <f t="shared" si="43"/>
        <v>-200</v>
      </c>
    </row>
    <row r="118" spans="1:53">
      <c r="A118" s="74">
        <v>116</v>
      </c>
      <c r="B118" s="74">
        <v>110378</v>
      </c>
      <c r="C118" s="109" t="s">
        <v>382</v>
      </c>
      <c r="D118" s="109" t="s">
        <v>50</v>
      </c>
      <c r="E118" s="74">
        <v>38</v>
      </c>
      <c r="F118" s="75">
        <v>100</v>
      </c>
      <c r="G118" s="110">
        <v>3973.1224499999998</v>
      </c>
      <c r="H118" s="110">
        <f t="shared" si="22"/>
        <v>892.71428400000104</v>
      </c>
      <c r="I118" s="53">
        <v>0.224688339016584</v>
      </c>
      <c r="J118" s="110">
        <v>4569.0908175000004</v>
      </c>
      <c r="K118" s="110">
        <f t="shared" si="23"/>
        <v>945.95831450999901</v>
      </c>
      <c r="L118" s="53">
        <v>0.20703425523670901</v>
      </c>
      <c r="M118" s="116">
        <v>4099.75</v>
      </c>
      <c r="N118" s="116">
        <v>709.64</v>
      </c>
      <c r="O118" s="53">
        <f t="shared" si="24"/>
        <v>0.17309348130983601</v>
      </c>
      <c r="P118" s="53">
        <f t="shared" si="25"/>
        <v>0.89727916641481797</v>
      </c>
      <c r="Q118" s="127">
        <f t="shared" si="26"/>
        <v>1.03187104137704</v>
      </c>
      <c r="R118" s="75">
        <v>100</v>
      </c>
      <c r="S118" s="129"/>
      <c r="T118" s="130"/>
      <c r="U118" s="118" t="s">
        <v>184</v>
      </c>
      <c r="V118" s="116">
        <v>4555.53</v>
      </c>
      <c r="W118" s="116">
        <v>796.06</v>
      </c>
      <c r="X118" s="53">
        <f t="shared" si="27"/>
        <v>0.174745858330425</v>
      </c>
      <c r="Y118" s="53">
        <f t="shared" si="28"/>
        <v>0.99703205341245105</v>
      </c>
      <c r="Z118" s="53">
        <f t="shared" si="29"/>
        <v>1.14658686142432</v>
      </c>
      <c r="AA118" s="75">
        <v>100</v>
      </c>
      <c r="AB118" s="116"/>
      <c r="AC118" s="139"/>
      <c r="AD118" s="135" t="s">
        <v>184</v>
      </c>
      <c r="AE118" s="4">
        <v>3978.34</v>
      </c>
      <c r="AF118" s="4">
        <v>616.05999999999995</v>
      </c>
      <c r="AG118" s="141">
        <f t="shared" si="30"/>
        <v>0.15485353187510401</v>
      </c>
      <c r="AH118" s="141">
        <f t="shared" si="31"/>
        <v>0.87070714041459296</v>
      </c>
      <c r="AI118" s="53">
        <f t="shared" si="32"/>
        <v>1.00131321147678</v>
      </c>
      <c r="AJ118" s="75">
        <v>100</v>
      </c>
      <c r="AK118" s="116"/>
      <c r="AL118" s="143"/>
      <c r="AM118" t="s">
        <v>184</v>
      </c>
      <c r="AN118" s="4">
        <v>4133.3</v>
      </c>
      <c r="AO118" s="4">
        <v>956.18</v>
      </c>
      <c r="AP118" s="141">
        <f t="shared" si="33"/>
        <v>0.231335736578521</v>
      </c>
      <c r="AQ118" s="141">
        <f t="shared" si="34"/>
        <v>0.90462198391179205</v>
      </c>
      <c r="AR118" s="145">
        <f t="shared" si="35"/>
        <v>1.0403152814985599</v>
      </c>
      <c r="AS118" s="75">
        <v>100</v>
      </c>
      <c r="AT118" s="116"/>
      <c r="AU118" s="143"/>
      <c r="AV118" t="s">
        <v>184</v>
      </c>
      <c r="AW118" s="4">
        <f t="shared" si="40"/>
        <v>400</v>
      </c>
      <c r="AX118" s="4">
        <f t="shared" si="41"/>
        <v>400</v>
      </c>
      <c r="AY118" s="148">
        <f t="shared" si="42"/>
        <v>0</v>
      </c>
      <c r="AZ118" s="148">
        <f t="shared" si="43"/>
        <v>0</v>
      </c>
    </row>
    <row r="119" spans="1:53">
      <c r="A119" s="95">
        <v>117</v>
      </c>
      <c r="B119" s="95">
        <v>113298</v>
      </c>
      <c r="C119" s="149" t="s">
        <v>383</v>
      </c>
      <c r="D119" s="149" t="s">
        <v>36</v>
      </c>
      <c r="E119" s="95">
        <v>39</v>
      </c>
      <c r="F119" s="72">
        <v>100</v>
      </c>
      <c r="G119" s="108">
        <v>2500</v>
      </c>
      <c r="H119" s="108">
        <f t="shared" si="22"/>
        <v>668.57784255939498</v>
      </c>
      <c r="I119" s="114">
        <v>0.26743113702375798</v>
      </c>
      <c r="J119" s="108">
        <v>2875</v>
      </c>
      <c r="K119" s="108">
        <f t="shared" si="23"/>
        <v>708.453735312042</v>
      </c>
      <c r="L119" s="114">
        <v>0.246418690543319</v>
      </c>
      <c r="M119" s="115">
        <v>5622.49</v>
      </c>
      <c r="N119" s="115">
        <v>1572.73</v>
      </c>
      <c r="O119" s="114">
        <f t="shared" si="24"/>
        <v>0.279721262287705</v>
      </c>
      <c r="P119" s="114">
        <f t="shared" si="25"/>
        <v>1.9556486956521699</v>
      </c>
      <c r="Q119" s="125">
        <f t="shared" si="26"/>
        <v>2.248996</v>
      </c>
      <c r="R119" s="133">
        <v>100</v>
      </c>
      <c r="S119" s="123">
        <v>100</v>
      </c>
      <c r="T119" s="124" t="s">
        <v>185</v>
      </c>
      <c r="U119" s="118" t="s">
        <v>184</v>
      </c>
      <c r="V119" s="115">
        <v>2515.5100000000002</v>
      </c>
      <c r="W119" s="115">
        <v>708.84</v>
      </c>
      <c r="X119" s="114">
        <f t="shared" si="27"/>
        <v>0.28178778855977499</v>
      </c>
      <c r="Y119" s="114">
        <f t="shared" si="28"/>
        <v>0.87495999999999996</v>
      </c>
      <c r="Z119" s="114">
        <f t="shared" si="29"/>
        <v>1.0062040000000001</v>
      </c>
      <c r="AA119" s="72">
        <v>100</v>
      </c>
      <c r="AB119" s="115"/>
      <c r="AC119" s="138"/>
      <c r="AD119" s="135" t="s">
        <v>184</v>
      </c>
      <c r="AE119" s="4">
        <v>2165.5700000000002</v>
      </c>
      <c r="AF119" s="4">
        <v>601.74</v>
      </c>
      <c r="AG119" s="141">
        <f t="shared" si="30"/>
        <v>0.27786679719427199</v>
      </c>
      <c r="AH119" s="141">
        <f t="shared" si="31"/>
        <v>0.75324173913043502</v>
      </c>
      <c r="AI119" s="114">
        <f t="shared" si="32"/>
        <v>0.866228</v>
      </c>
      <c r="AJ119" s="72">
        <v>0</v>
      </c>
      <c r="AK119" s="115"/>
      <c r="AL119" s="142"/>
      <c r="AN119" s="4">
        <v>3901.91</v>
      </c>
      <c r="AO119" s="4">
        <v>736.58</v>
      </c>
      <c r="AP119" s="141">
        <f t="shared" si="33"/>
        <v>0.188774215704616</v>
      </c>
      <c r="AQ119" s="141">
        <f t="shared" si="34"/>
        <v>1.35718608695652</v>
      </c>
      <c r="AR119" s="137">
        <f t="shared" si="35"/>
        <v>1.560764</v>
      </c>
      <c r="AS119" s="133">
        <v>100</v>
      </c>
      <c r="AT119" s="123">
        <v>100</v>
      </c>
      <c r="AU119" s="142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48">
        <f t="shared" si="42"/>
        <v>200</v>
      </c>
      <c r="AZ119" s="148">
        <f t="shared" si="43"/>
        <v>-100</v>
      </c>
    </row>
    <row r="120" spans="1:53">
      <c r="A120" s="95">
        <v>118</v>
      </c>
      <c r="B120" s="95">
        <v>113025</v>
      </c>
      <c r="C120" s="149" t="s">
        <v>384</v>
      </c>
      <c r="D120" s="149" t="s">
        <v>36</v>
      </c>
      <c r="E120" s="95">
        <v>39</v>
      </c>
      <c r="F120" s="72">
        <v>100</v>
      </c>
      <c r="G120" s="108">
        <v>2500</v>
      </c>
      <c r="H120" s="108">
        <f t="shared" si="22"/>
        <v>623.58668314207796</v>
      </c>
      <c r="I120" s="114">
        <v>0.249434673256831</v>
      </c>
      <c r="J120" s="108">
        <v>2875</v>
      </c>
      <c r="K120" s="108">
        <f t="shared" si="23"/>
        <v>660.77917460091101</v>
      </c>
      <c r="L120" s="114">
        <v>0.22983623464379499</v>
      </c>
      <c r="M120" s="115">
        <v>2822.18</v>
      </c>
      <c r="N120" s="115">
        <v>710.4</v>
      </c>
      <c r="O120" s="114">
        <f t="shared" si="24"/>
        <v>0.25172030132734302</v>
      </c>
      <c r="P120" s="114">
        <f t="shared" si="25"/>
        <v>0.98162782608695598</v>
      </c>
      <c r="Q120" s="121">
        <f t="shared" si="26"/>
        <v>1.1288720000000001</v>
      </c>
      <c r="R120" s="72">
        <v>100</v>
      </c>
      <c r="S120" s="123"/>
      <c r="T120" s="124"/>
      <c r="U120" s="118" t="s">
        <v>184</v>
      </c>
      <c r="V120" s="115">
        <v>3097.22</v>
      </c>
      <c r="W120" s="115">
        <v>863.06</v>
      </c>
      <c r="X120" s="114">
        <f t="shared" si="27"/>
        <v>0.27865634343056001</v>
      </c>
      <c r="Y120" s="114">
        <f t="shared" si="28"/>
        <v>1.07729391304348</v>
      </c>
      <c r="Z120" s="114">
        <f t="shared" si="29"/>
        <v>1.238888</v>
      </c>
      <c r="AA120" s="72">
        <v>100</v>
      </c>
      <c r="AB120" s="115"/>
      <c r="AC120" s="138"/>
      <c r="AD120" s="135" t="s">
        <v>184</v>
      </c>
      <c r="AE120" s="4">
        <v>2528.1</v>
      </c>
      <c r="AF120" s="4">
        <v>838.43</v>
      </c>
      <c r="AG120" s="141">
        <f t="shared" si="30"/>
        <v>0.33164431786717302</v>
      </c>
      <c r="AH120" s="141">
        <f t="shared" si="31"/>
        <v>0.87933913043478296</v>
      </c>
      <c r="AI120" s="114">
        <f t="shared" si="32"/>
        <v>1.0112399999999999</v>
      </c>
      <c r="AJ120" s="72">
        <v>100</v>
      </c>
      <c r="AK120" s="115"/>
      <c r="AL120" s="142"/>
      <c r="AM120" t="s">
        <v>184</v>
      </c>
      <c r="AN120" s="4">
        <v>2696.16</v>
      </c>
      <c r="AO120" s="4">
        <v>715.78</v>
      </c>
      <c r="AP120" s="141">
        <f t="shared" si="33"/>
        <v>0.26548127707554398</v>
      </c>
      <c r="AQ120" s="141">
        <f t="shared" si="34"/>
        <v>0.93779478260869598</v>
      </c>
      <c r="AR120" s="144">
        <f t="shared" si="35"/>
        <v>1.0784640000000001</v>
      </c>
      <c r="AS120" s="72">
        <v>100</v>
      </c>
      <c r="AT120" s="115"/>
      <c r="AU120" s="142"/>
      <c r="AV120" t="s">
        <v>184</v>
      </c>
      <c r="AW120" s="4">
        <f t="shared" si="40"/>
        <v>400</v>
      </c>
      <c r="AX120" s="4">
        <f t="shared" si="41"/>
        <v>400</v>
      </c>
      <c r="AY120" s="148">
        <f t="shared" si="42"/>
        <v>0</v>
      </c>
      <c r="AZ120" s="148">
        <f t="shared" si="43"/>
        <v>0</v>
      </c>
    </row>
    <row r="121" spans="1:53">
      <c r="A121" s="95">
        <v>119</v>
      </c>
      <c r="B121" s="95">
        <v>113299</v>
      </c>
      <c r="C121" s="149" t="s">
        <v>385</v>
      </c>
      <c r="D121" s="149" t="s">
        <v>33</v>
      </c>
      <c r="E121" s="95">
        <v>39</v>
      </c>
      <c r="F121" s="72">
        <v>100</v>
      </c>
      <c r="G121" s="108">
        <v>3780</v>
      </c>
      <c r="H121" s="108">
        <f t="shared" si="22"/>
        <v>846.10417095990101</v>
      </c>
      <c r="I121" s="114">
        <v>0.22383708226452401</v>
      </c>
      <c r="J121" s="108">
        <v>4347</v>
      </c>
      <c r="K121" s="108">
        <f t="shared" si="23"/>
        <v>896.56824115643803</v>
      </c>
      <c r="L121" s="114">
        <v>0.20624988294374</v>
      </c>
      <c r="M121" s="115">
        <v>6642.86</v>
      </c>
      <c r="N121" s="115">
        <v>793.18</v>
      </c>
      <c r="O121" s="114">
        <f t="shared" si="24"/>
        <v>0.119403389503918</v>
      </c>
      <c r="P121" s="114">
        <f t="shared" si="25"/>
        <v>1.52814814814815</v>
      </c>
      <c r="Q121" s="121">
        <f t="shared" si="26"/>
        <v>1.75737037037037</v>
      </c>
      <c r="R121" s="72">
        <v>100</v>
      </c>
      <c r="S121" s="123"/>
      <c r="T121" s="124"/>
      <c r="U121" s="118" t="s">
        <v>184</v>
      </c>
      <c r="V121" s="115">
        <v>6684.39</v>
      </c>
      <c r="W121" s="115">
        <v>1492.29</v>
      </c>
      <c r="X121" s="114">
        <f t="shared" si="27"/>
        <v>0.223249989901846</v>
      </c>
      <c r="Y121" s="114">
        <f t="shared" si="28"/>
        <v>1.53770186335404</v>
      </c>
      <c r="Z121" s="137">
        <f t="shared" si="29"/>
        <v>1.7683571428571401</v>
      </c>
      <c r="AA121" s="133">
        <v>100</v>
      </c>
      <c r="AB121" s="123">
        <v>100</v>
      </c>
      <c r="AC121" s="138" t="s">
        <v>185</v>
      </c>
      <c r="AD121" s="135" t="s">
        <v>184</v>
      </c>
      <c r="AE121" s="4">
        <v>6664.8</v>
      </c>
      <c r="AF121" s="4">
        <v>817.36</v>
      </c>
      <c r="AG121" s="141">
        <f t="shared" si="30"/>
        <v>0.122638338734846</v>
      </c>
      <c r="AH121" s="141">
        <f t="shared" si="31"/>
        <v>1.5331953071083499</v>
      </c>
      <c r="AI121" s="137">
        <f t="shared" si="32"/>
        <v>1.7631746031746001</v>
      </c>
      <c r="AJ121" s="133">
        <v>100</v>
      </c>
      <c r="AK121" s="123">
        <v>100</v>
      </c>
      <c r="AL121" s="142" t="s">
        <v>386</v>
      </c>
      <c r="AM121" t="s">
        <v>184</v>
      </c>
      <c r="AN121" s="4">
        <v>5391.18</v>
      </c>
      <c r="AO121" s="4">
        <v>1618.97</v>
      </c>
      <c r="AP121" s="141">
        <f t="shared" si="33"/>
        <v>0.30029974884904598</v>
      </c>
      <c r="AQ121" s="141">
        <f t="shared" si="34"/>
        <v>1.24020703933747</v>
      </c>
      <c r="AR121" s="144">
        <f t="shared" si="35"/>
        <v>1.4262380952381</v>
      </c>
      <c r="AS121" s="72">
        <v>100</v>
      </c>
      <c r="AT121" s="123"/>
      <c r="AU121" s="142"/>
      <c r="AV121" t="s">
        <v>184</v>
      </c>
      <c r="AW121" s="4">
        <f t="shared" si="40"/>
        <v>400</v>
      </c>
      <c r="AX121" s="4">
        <f t="shared" si="41"/>
        <v>400</v>
      </c>
      <c r="AY121" s="148">
        <f t="shared" si="42"/>
        <v>200</v>
      </c>
      <c r="AZ121" s="148">
        <f t="shared" si="43"/>
        <v>0</v>
      </c>
    </row>
    <row r="122" spans="1:53">
      <c r="A122" s="94">
        <v>120</v>
      </c>
      <c r="B122" s="94">
        <v>112415</v>
      </c>
      <c r="C122" s="150" t="s">
        <v>387</v>
      </c>
      <c r="D122" s="150" t="s">
        <v>36</v>
      </c>
      <c r="E122" s="94">
        <v>40</v>
      </c>
      <c r="F122" s="75">
        <v>100</v>
      </c>
      <c r="G122" s="110">
        <v>3780</v>
      </c>
      <c r="H122" s="110">
        <f t="shared" si="22"/>
        <v>781.08982652574105</v>
      </c>
      <c r="I122" s="53">
        <v>0.206637520244905</v>
      </c>
      <c r="J122" s="110">
        <v>4347</v>
      </c>
      <c r="K122" s="110">
        <f t="shared" si="23"/>
        <v>869.4</v>
      </c>
      <c r="L122" s="53">
        <v>0.2</v>
      </c>
      <c r="M122" s="116">
        <v>4132.9799999999996</v>
      </c>
      <c r="N122" s="116">
        <v>428.18</v>
      </c>
      <c r="O122" s="53">
        <f t="shared" si="24"/>
        <v>0.10360079168057899</v>
      </c>
      <c r="P122" s="53">
        <f t="shared" si="25"/>
        <v>0.95076604554865396</v>
      </c>
      <c r="Q122" s="127">
        <f t="shared" si="26"/>
        <v>1.0933809523809499</v>
      </c>
      <c r="R122" s="75">
        <v>100</v>
      </c>
      <c r="S122" s="129"/>
      <c r="T122" s="130"/>
      <c r="U122" s="118" t="s">
        <v>184</v>
      </c>
      <c r="V122" s="116">
        <v>5450.44</v>
      </c>
      <c r="W122" s="116">
        <v>744.91</v>
      </c>
      <c r="X122" s="53">
        <f t="shared" si="27"/>
        <v>0.136669700060913</v>
      </c>
      <c r="Y122" s="53">
        <f t="shared" si="28"/>
        <v>1.2538394294916</v>
      </c>
      <c r="Z122" s="140">
        <f t="shared" si="29"/>
        <v>1.44191534391534</v>
      </c>
      <c r="AA122" s="134">
        <v>100</v>
      </c>
      <c r="AB122" s="129">
        <v>100</v>
      </c>
      <c r="AC122" s="139" t="s">
        <v>388</v>
      </c>
      <c r="AD122" s="135" t="s">
        <v>184</v>
      </c>
      <c r="AE122" s="4">
        <v>3851</v>
      </c>
      <c r="AF122" s="4">
        <v>880.24</v>
      </c>
      <c r="AG122" s="141">
        <f t="shared" si="30"/>
        <v>0.22857439626071099</v>
      </c>
      <c r="AH122" s="141">
        <f t="shared" si="31"/>
        <v>0.885898320680929</v>
      </c>
      <c r="AI122" s="53">
        <f t="shared" si="32"/>
        <v>1.0187830687830699</v>
      </c>
      <c r="AJ122" s="75">
        <v>100</v>
      </c>
      <c r="AK122" s="116"/>
      <c r="AL122" s="143"/>
      <c r="AM122" t="s">
        <v>184</v>
      </c>
      <c r="AN122" s="4">
        <v>4000.47</v>
      </c>
      <c r="AO122" s="4">
        <v>725.86</v>
      </c>
      <c r="AP122" s="141">
        <f t="shared" si="33"/>
        <v>0.18144368036755701</v>
      </c>
      <c r="AQ122" s="141">
        <f t="shared" si="34"/>
        <v>0.92028295376121505</v>
      </c>
      <c r="AR122" s="140">
        <f t="shared" si="35"/>
        <v>1.0583253968254001</v>
      </c>
      <c r="AS122" s="134">
        <v>100</v>
      </c>
      <c r="AT122" s="129">
        <v>200</v>
      </c>
      <c r="AU122" s="143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48">
        <f t="shared" si="42"/>
        <v>300</v>
      </c>
      <c r="AZ122" s="148">
        <f t="shared" si="43"/>
        <v>0</v>
      </c>
    </row>
    <row r="123" spans="1:53">
      <c r="A123" s="94">
        <v>121</v>
      </c>
      <c r="B123" s="94">
        <v>112888</v>
      </c>
      <c r="C123" s="150" t="s">
        <v>390</v>
      </c>
      <c r="D123" s="150" t="s">
        <v>36</v>
      </c>
      <c r="E123" s="94">
        <v>40</v>
      </c>
      <c r="F123" s="75">
        <v>100</v>
      </c>
      <c r="G123" s="110">
        <v>3780</v>
      </c>
      <c r="H123" s="110">
        <f t="shared" si="22"/>
        <v>714.39731309189096</v>
      </c>
      <c r="I123" s="53">
        <v>0.18899399817245799</v>
      </c>
      <c r="J123" s="110">
        <v>4347</v>
      </c>
      <c r="K123" s="110">
        <f t="shared" si="23"/>
        <v>782.46</v>
      </c>
      <c r="L123" s="53">
        <v>0.18</v>
      </c>
      <c r="M123" s="116">
        <v>14281.36</v>
      </c>
      <c r="N123" s="116">
        <v>5586.43</v>
      </c>
      <c r="O123" s="53">
        <f t="shared" si="24"/>
        <v>0.39116932841129998</v>
      </c>
      <c r="P123" s="53">
        <f t="shared" si="25"/>
        <v>3.2853370140326699</v>
      </c>
      <c r="Q123" s="131">
        <f t="shared" si="26"/>
        <v>3.7781375661375698</v>
      </c>
      <c r="R123" s="134">
        <v>100</v>
      </c>
      <c r="S123" s="129">
        <v>100</v>
      </c>
      <c r="T123" s="130" t="s">
        <v>185</v>
      </c>
      <c r="U123" s="118" t="s">
        <v>184</v>
      </c>
      <c r="V123" s="116">
        <v>5070.0600000000004</v>
      </c>
      <c r="W123" s="116">
        <v>728.29</v>
      </c>
      <c r="X123" s="53">
        <f t="shared" si="27"/>
        <v>0.14364524285708599</v>
      </c>
      <c r="Y123" s="53">
        <f t="shared" si="28"/>
        <v>1.16633540372671</v>
      </c>
      <c r="Z123" s="53">
        <f t="shared" si="29"/>
        <v>1.34128571428571</v>
      </c>
      <c r="AA123" s="75">
        <v>100</v>
      </c>
      <c r="AB123" s="116"/>
      <c r="AC123" s="139"/>
      <c r="AD123" s="135" t="s">
        <v>184</v>
      </c>
      <c r="AE123" s="4">
        <v>4194.0600000000004</v>
      </c>
      <c r="AF123" s="4">
        <v>741.71</v>
      </c>
      <c r="AG123" s="141">
        <f t="shared" si="30"/>
        <v>0.17684773226897099</v>
      </c>
      <c r="AH123" s="141">
        <f t="shared" si="31"/>
        <v>0.96481711525189795</v>
      </c>
      <c r="AI123" s="140">
        <f t="shared" si="32"/>
        <v>1.1095396825396799</v>
      </c>
      <c r="AJ123" s="134">
        <v>100</v>
      </c>
      <c r="AK123" s="129">
        <v>100</v>
      </c>
      <c r="AL123" s="143" t="s">
        <v>388</v>
      </c>
      <c r="AM123" t="s">
        <v>184</v>
      </c>
      <c r="AN123" s="4">
        <v>1539.63</v>
      </c>
      <c r="AO123" s="4">
        <v>287.5</v>
      </c>
      <c r="AP123" s="141">
        <f t="shared" si="33"/>
        <v>0.18673317615271201</v>
      </c>
      <c r="AQ123" s="141">
        <f t="shared" si="34"/>
        <v>0.35418219461697698</v>
      </c>
      <c r="AR123" s="145">
        <f t="shared" si="35"/>
        <v>0.40730952380952401</v>
      </c>
      <c r="AS123" s="75">
        <v>0</v>
      </c>
      <c r="AT123" s="129"/>
      <c r="AU123" s="143"/>
      <c r="AW123" s="4">
        <f t="shared" si="40"/>
        <v>400</v>
      </c>
      <c r="AX123" s="4">
        <f t="shared" si="41"/>
        <v>300</v>
      </c>
      <c r="AY123" s="148">
        <f t="shared" si="42"/>
        <v>200</v>
      </c>
      <c r="AZ123" s="148">
        <f t="shared" si="43"/>
        <v>-100</v>
      </c>
    </row>
    <row r="124" spans="1:53">
      <c r="A124" s="94">
        <v>122</v>
      </c>
      <c r="B124" s="94">
        <v>113008</v>
      </c>
      <c r="C124" s="150" t="s">
        <v>391</v>
      </c>
      <c r="D124" s="150" t="s">
        <v>52</v>
      </c>
      <c r="E124" s="94">
        <v>40</v>
      </c>
      <c r="F124" s="75">
        <v>100</v>
      </c>
      <c r="G124" s="110">
        <v>1500</v>
      </c>
      <c r="H124" s="110">
        <f t="shared" si="22"/>
        <v>377.49175705440001</v>
      </c>
      <c r="I124" s="53">
        <v>0.25166117136959998</v>
      </c>
      <c r="J124" s="110">
        <v>1725</v>
      </c>
      <c r="K124" s="110">
        <f t="shared" si="23"/>
        <v>400.00644399300103</v>
      </c>
      <c r="L124" s="53">
        <v>0.23188779361913101</v>
      </c>
      <c r="M124" s="116">
        <v>4001.52</v>
      </c>
      <c r="N124" s="116">
        <v>628.58000000000004</v>
      </c>
      <c r="O124" s="53">
        <f t="shared" si="24"/>
        <v>0.15708530758311801</v>
      </c>
      <c r="P124" s="53">
        <f t="shared" si="25"/>
        <v>2.3197217391304301</v>
      </c>
      <c r="Q124" s="127">
        <f t="shared" si="26"/>
        <v>2.6676799999999998</v>
      </c>
      <c r="R124" s="75">
        <v>100</v>
      </c>
      <c r="S124" s="129"/>
      <c r="T124" s="130"/>
      <c r="U124" s="118" t="s">
        <v>184</v>
      </c>
      <c r="V124" s="116">
        <v>1081.5</v>
      </c>
      <c r="W124" s="116">
        <v>427.6</v>
      </c>
      <c r="X124" s="53">
        <f t="shared" si="27"/>
        <v>0.39537679149329602</v>
      </c>
      <c r="Y124" s="53">
        <f t="shared" si="28"/>
        <v>0.62695652173912997</v>
      </c>
      <c r="Z124" s="53">
        <f t="shared" si="29"/>
        <v>0.72099999999999997</v>
      </c>
      <c r="AA124" s="75">
        <v>0</v>
      </c>
      <c r="AB124" s="116"/>
      <c r="AC124" s="139"/>
      <c r="AD124" s="135"/>
      <c r="AE124" s="4">
        <v>850.8</v>
      </c>
      <c r="AF124" s="4">
        <v>233.45</v>
      </c>
      <c r="AG124" s="141">
        <f t="shared" si="30"/>
        <v>0.27438881053126501</v>
      </c>
      <c r="AH124" s="141">
        <f t="shared" si="31"/>
        <v>0.493217391304348</v>
      </c>
      <c r="AI124" s="53">
        <f t="shared" si="32"/>
        <v>0.56720000000000004</v>
      </c>
      <c r="AJ124" s="75">
        <v>0</v>
      </c>
      <c r="AK124" s="116"/>
      <c r="AL124" s="143"/>
      <c r="AN124" s="4">
        <v>716.2</v>
      </c>
      <c r="AO124" s="4">
        <v>273.58</v>
      </c>
      <c r="AP124" s="141">
        <f t="shared" si="33"/>
        <v>0.38198827143256098</v>
      </c>
      <c r="AQ124" s="141">
        <f t="shared" si="34"/>
        <v>0.41518840579710098</v>
      </c>
      <c r="AR124" s="145">
        <f t="shared" si="35"/>
        <v>0.47746666666666698</v>
      </c>
      <c r="AS124" s="75">
        <v>0</v>
      </c>
      <c r="AT124" s="116"/>
      <c r="AU124" s="143"/>
      <c r="AW124" s="4">
        <f t="shared" si="40"/>
        <v>400</v>
      </c>
      <c r="AX124" s="156">
        <v>400</v>
      </c>
      <c r="AY124" s="148">
        <f t="shared" si="42"/>
        <v>0</v>
      </c>
      <c r="AZ124" s="148">
        <f t="shared" si="43"/>
        <v>0</v>
      </c>
      <c r="BA124" t="s">
        <v>392</v>
      </c>
    </row>
    <row r="125" spans="1:53">
      <c r="A125" s="95">
        <v>123</v>
      </c>
      <c r="B125" s="95">
        <v>114622</v>
      </c>
      <c r="C125" s="149" t="s">
        <v>393</v>
      </c>
      <c r="D125" s="149" t="s">
        <v>33</v>
      </c>
      <c r="E125" s="95">
        <v>41</v>
      </c>
      <c r="F125" s="72">
        <v>100</v>
      </c>
      <c r="G125" s="108">
        <v>3000</v>
      </c>
      <c r="H125" s="108">
        <f t="shared" si="22"/>
        <v>1150.4490831308999</v>
      </c>
      <c r="I125" s="114">
        <v>0.38348302771029902</v>
      </c>
      <c r="J125" s="108">
        <v>3450</v>
      </c>
      <c r="K125" s="108">
        <f t="shared" si="23"/>
        <v>1219.0651534462099</v>
      </c>
      <c r="L125" s="114">
        <v>0.35335221839020498</v>
      </c>
      <c r="M125" s="115">
        <v>10785.5</v>
      </c>
      <c r="N125" s="115">
        <v>2612.25</v>
      </c>
      <c r="O125" s="114">
        <f t="shared" si="24"/>
        <v>0.24220017616244</v>
      </c>
      <c r="P125" s="114">
        <f t="shared" si="25"/>
        <v>3.1262318840579701</v>
      </c>
      <c r="Q125" s="125">
        <f t="shared" si="26"/>
        <v>3.5951666666666702</v>
      </c>
      <c r="R125" s="133">
        <v>100</v>
      </c>
      <c r="S125" s="123">
        <v>100</v>
      </c>
      <c r="T125" s="124" t="s">
        <v>185</v>
      </c>
      <c r="U125" s="118" t="s">
        <v>184</v>
      </c>
      <c r="V125" s="115">
        <v>7145.01</v>
      </c>
      <c r="W125" s="115">
        <v>1617.37</v>
      </c>
      <c r="X125" s="114">
        <f t="shared" si="27"/>
        <v>0.22636357401879101</v>
      </c>
      <c r="Y125" s="114">
        <f t="shared" si="28"/>
        <v>2.0710173913043501</v>
      </c>
      <c r="Z125" s="137">
        <f t="shared" si="29"/>
        <v>2.3816700000000002</v>
      </c>
      <c r="AA125" s="133">
        <v>100</v>
      </c>
      <c r="AB125" s="123">
        <v>100</v>
      </c>
      <c r="AC125" s="138" t="s">
        <v>394</v>
      </c>
      <c r="AD125" s="135" t="s">
        <v>184</v>
      </c>
      <c r="AE125" s="4">
        <v>10078.61</v>
      </c>
      <c r="AF125" s="4">
        <v>1721.08</v>
      </c>
      <c r="AG125" s="141">
        <f t="shared" si="30"/>
        <v>0.17076561152778</v>
      </c>
      <c r="AH125" s="141">
        <f t="shared" si="31"/>
        <v>2.9213362318840601</v>
      </c>
      <c r="AI125" s="137">
        <f t="shared" si="32"/>
        <v>3.3595366666666702</v>
      </c>
      <c r="AJ125" s="133">
        <v>100</v>
      </c>
      <c r="AK125" s="123">
        <v>100</v>
      </c>
      <c r="AL125" s="142" t="s">
        <v>394</v>
      </c>
      <c r="AM125" t="s">
        <v>184</v>
      </c>
      <c r="AN125" s="4">
        <v>6406.77</v>
      </c>
      <c r="AO125" s="4">
        <v>1417.74</v>
      </c>
      <c r="AP125" s="141">
        <f t="shared" si="33"/>
        <v>0.22128779400540399</v>
      </c>
      <c r="AQ125" s="141">
        <f t="shared" si="34"/>
        <v>1.8570347826086999</v>
      </c>
      <c r="AR125" s="144">
        <f t="shared" si="35"/>
        <v>2.1355900000000001</v>
      </c>
      <c r="AS125" s="72">
        <v>100</v>
      </c>
      <c r="AT125" s="123"/>
      <c r="AU125" s="142"/>
      <c r="AV125" t="s">
        <v>184</v>
      </c>
      <c r="AW125" s="4">
        <f t="shared" si="40"/>
        <v>400</v>
      </c>
      <c r="AX125" s="4">
        <f t="shared" si="41"/>
        <v>400</v>
      </c>
      <c r="AY125" s="148">
        <f t="shared" si="42"/>
        <v>300</v>
      </c>
      <c r="AZ125" s="148">
        <f t="shared" si="43"/>
        <v>0</v>
      </c>
    </row>
    <row r="126" spans="1:53">
      <c r="A126" s="95">
        <v>124</v>
      </c>
      <c r="B126" s="95">
        <v>114069</v>
      </c>
      <c r="C126" s="149" t="s">
        <v>395</v>
      </c>
      <c r="D126" s="149" t="s">
        <v>52</v>
      </c>
      <c r="E126" s="95">
        <v>41</v>
      </c>
      <c r="F126" s="72">
        <v>100</v>
      </c>
      <c r="G126" s="108">
        <v>2500</v>
      </c>
      <c r="H126" s="108">
        <f t="shared" si="22"/>
        <v>329.54425659462999</v>
      </c>
      <c r="I126" s="114">
        <v>0.131817702637852</v>
      </c>
      <c r="J126" s="108">
        <v>2875</v>
      </c>
      <c r="K126" s="108">
        <f t="shared" si="23"/>
        <v>373.75</v>
      </c>
      <c r="L126" s="114">
        <v>0.13</v>
      </c>
      <c r="M126" s="115">
        <v>2689.44</v>
      </c>
      <c r="N126" s="115">
        <v>670.9</v>
      </c>
      <c r="O126" s="114">
        <f t="shared" si="24"/>
        <v>0.24945713605806399</v>
      </c>
      <c r="P126" s="114">
        <f t="shared" si="25"/>
        <v>0.93545739130434802</v>
      </c>
      <c r="Q126" s="153">
        <f t="shared" si="26"/>
        <v>1.0757760000000001</v>
      </c>
      <c r="R126" s="72">
        <v>100</v>
      </c>
      <c r="S126" s="123"/>
      <c r="T126" s="124"/>
      <c r="U126" s="118" t="s">
        <v>184</v>
      </c>
      <c r="V126" s="115">
        <v>1431.51</v>
      </c>
      <c r="W126" s="115">
        <v>473.01</v>
      </c>
      <c r="X126" s="114">
        <f t="shared" si="27"/>
        <v>0.33042731102122902</v>
      </c>
      <c r="Y126" s="114">
        <f t="shared" si="28"/>
        <v>0.49791652173912998</v>
      </c>
      <c r="Z126" s="114">
        <f t="shared" si="29"/>
        <v>0.572604</v>
      </c>
      <c r="AA126" s="72">
        <v>0</v>
      </c>
      <c r="AB126" s="115"/>
      <c r="AC126" s="138"/>
      <c r="AD126" s="135"/>
      <c r="AE126" s="4">
        <v>974.6</v>
      </c>
      <c r="AF126" s="4">
        <v>352.8</v>
      </c>
      <c r="AG126" s="141">
        <f t="shared" si="30"/>
        <v>0.36199466447773399</v>
      </c>
      <c r="AH126" s="141">
        <f t="shared" si="31"/>
        <v>0.33899130434782598</v>
      </c>
      <c r="AI126" s="114">
        <f t="shared" si="32"/>
        <v>0.38984000000000002</v>
      </c>
      <c r="AJ126" s="72">
        <v>0</v>
      </c>
      <c r="AK126" s="115"/>
      <c r="AL126" s="142"/>
      <c r="AN126" s="4">
        <v>1394.72</v>
      </c>
      <c r="AO126" s="4">
        <v>349.12</v>
      </c>
      <c r="AP126" s="141">
        <f t="shared" si="33"/>
        <v>0.250315475507629</v>
      </c>
      <c r="AQ126" s="141">
        <f t="shared" si="34"/>
        <v>0.48512</v>
      </c>
      <c r="AR126" s="144">
        <f t="shared" si="35"/>
        <v>0.55788800000000005</v>
      </c>
      <c r="AS126" s="72">
        <v>0</v>
      </c>
      <c r="AT126" s="115"/>
      <c r="AU126" s="142"/>
      <c r="AW126" s="4">
        <f t="shared" si="40"/>
        <v>400</v>
      </c>
      <c r="AX126" s="156">
        <v>400</v>
      </c>
      <c r="AY126" s="148">
        <f t="shared" si="42"/>
        <v>0</v>
      </c>
      <c r="AZ126" s="148">
        <f t="shared" si="43"/>
        <v>0</v>
      </c>
      <c r="BA126" t="s">
        <v>392</v>
      </c>
    </row>
    <row r="127" spans="1:53">
      <c r="A127" s="95">
        <v>125</v>
      </c>
      <c r="B127" s="95">
        <v>113833</v>
      </c>
      <c r="C127" s="149" t="s">
        <v>396</v>
      </c>
      <c r="D127" s="149" t="s">
        <v>36</v>
      </c>
      <c r="E127" s="95">
        <v>41</v>
      </c>
      <c r="F127" s="72">
        <v>100</v>
      </c>
      <c r="G127" s="108">
        <v>2000</v>
      </c>
      <c r="H127" s="108">
        <f t="shared" si="22"/>
        <v>505.97139588524198</v>
      </c>
      <c r="I127" s="114">
        <v>0.25298569794262099</v>
      </c>
      <c r="J127" s="108">
        <v>2300</v>
      </c>
      <c r="K127" s="108">
        <f t="shared" si="23"/>
        <v>536.14897556839901</v>
      </c>
      <c r="L127" s="114">
        <v>0.23310825024713</v>
      </c>
      <c r="M127" s="115">
        <v>2325.71</v>
      </c>
      <c r="N127" s="115">
        <v>553.99</v>
      </c>
      <c r="O127" s="114">
        <f t="shared" si="24"/>
        <v>0.23820252740023501</v>
      </c>
      <c r="P127" s="114">
        <f t="shared" si="25"/>
        <v>1.0111782608695701</v>
      </c>
      <c r="Q127" s="153">
        <f t="shared" si="26"/>
        <v>1.162855</v>
      </c>
      <c r="R127" s="72">
        <v>100</v>
      </c>
      <c r="S127" s="123"/>
      <c r="T127" s="124"/>
      <c r="U127" s="118" t="s">
        <v>184</v>
      </c>
      <c r="V127" s="115">
        <v>2650.35</v>
      </c>
      <c r="W127" s="115">
        <v>625.33000000000004</v>
      </c>
      <c r="X127" s="114">
        <f t="shared" si="27"/>
        <v>0.23594242269888899</v>
      </c>
      <c r="Y127" s="114">
        <f t="shared" si="28"/>
        <v>1.1523260869565199</v>
      </c>
      <c r="Z127" s="114">
        <f t="shared" si="29"/>
        <v>1.325175</v>
      </c>
      <c r="AA127" s="72">
        <v>100</v>
      </c>
      <c r="AB127" s="115"/>
      <c r="AC127" s="138"/>
      <c r="AD127" s="135" t="s">
        <v>184</v>
      </c>
      <c r="AE127" s="4">
        <v>2002.54</v>
      </c>
      <c r="AF127" s="4">
        <v>505.46</v>
      </c>
      <c r="AG127" s="141">
        <f t="shared" si="30"/>
        <v>0.25240944001118598</v>
      </c>
      <c r="AH127" s="141">
        <f t="shared" si="31"/>
        <v>0.87066956521739103</v>
      </c>
      <c r="AI127" s="114">
        <f t="shared" si="32"/>
        <v>1.0012700000000001</v>
      </c>
      <c r="AJ127" s="72">
        <v>100</v>
      </c>
      <c r="AK127" s="115"/>
      <c r="AL127" s="142"/>
      <c r="AM127" t="s">
        <v>184</v>
      </c>
      <c r="AN127" s="4">
        <v>5030.59</v>
      </c>
      <c r="AO127" s="4">
        <v>777.87</v>
      </c>
      <c r="AP127" s="141">
        <f t="shared" si="33"/>
        <v>0.154627985981764</v>
      </c>
      <c r="AQ127" s="141">
        <f t="shared" si="34"/>
        <v>2.18721304347826</v>
      </c>
      <c r="AR127" s="137">
        <f t="shared" si="35"/>
        <v>2.5152950000000001</v>
      </c>
      <c r="AS127" s="133">
        <v>100</v>
      </c>
      <c r="AT127" s="123">
        <v>100</v>
      </c>
      <c r="AU127" s="142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48">
        <f t="shared" si="42"/>
        <v>100</v>
      </c>
      <c r="AZ127" s="148">
        <f t="shared" si="43"/>
        <v>0</v>
      </c>
    </row>
    <row r="128" spans="1:53">
      <c r="A128" s="214" t="s">
        <v>397</v>
      </c>
      <c r="B128" s="214"/>
      <c r="C128" s="214"/>
      <c r="D128" s="214"/>
      <c r="E128" s="214"/>
      <c r="F128" s="152">
        <f t="shared" ref="F128:H128" si="44">SUM(F3:F127)</f>
        <v>18200</v>
      </c>
      <c r="G128" s="73">
        <f t="shared" si="44"/>
        <v>1398564.6304949999</v>
      </c>
      <c r="H128" s="73">
        <f t="shared" si="44"/>
        <v>356576.21855617</v>
      </c>
      <c r="I128" s="82">
        <f>H128/G128</f>
        <v>0.25495869892688899</v>
      </c>
      <c r="J128" s="47">
        <f t="shared" ref="J128:N128" si="45">SUM(J3:J127)</f>
        <v>1606674.3250692501</v>
      </c>
      <c r="K128" s="47">
        <f t="shared" si="45"/>
        <v>378624.08905565098</v>
      </c>
      <c r="L128" s="55">
        <f>K128/J128</f>
        <v>0.23565702342279701</v>
      </c>
      <c r="M128" s="4">
        <f t="shared" si="45"/>
        <v>1582567.79</v>
      </c>
      <c r="N128" s="4">
        <f t="shared" si="45"/>
        <v>354552.06</v>
      </c>
      <c r="O128" s="141">
        <f t="shared" si="24"/>
        <v>0.22403593845417499</v>
      </c>
      <c r="P128" s="114">
        <f t="shared" si="25"/>
        <v>0.984996004048169</v>
      </c>
      <c r="Q128" s="154">
        <f t="shared" si="26"/>
        <v>1.1315657178030301</v>
      </c>
      <c r="R128" s="155">
        <f t="shared" ref="R128:W128" si="46">SUM(R3:R127)</f>
        <v>14750</v>
      </c>
      <c r="S128" s="156">
        <v>6750</v>
      </c>
      <c r="T128" s="157"/>
      <c r="U128" s="118"/>
      <c r="V128" s="4">
        <f t="shared" si="46"/>
        <v>1476022.44</v>
      </c>
      <c r="W128" s="4">
        <f t="shared" si="46"/>
        <v>335565.31</v>
      </c>
      <c r="X128" s="114">
        <f t="shared" si="27"/>
        <v>0.22734431462979701</v>
      </c>
      <c r="Y128" s="114">
        <f t="shared" si="28"/>
        <v>0.91868178694918801</v>
      </c>
      <c r="Z128" s="114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58"/>
      <c r="AD128" s="135"/>
      <c r="AE128" s="4">
        <f t="shared" si="47"/>
        <v>1373084.22</v>
      </c>
      <c r="AF128" s="4">
        <f t="shared" si="47"/>
        <v>313848.59000000003</v>
      </c>
      <c r="AG128" s="141">
        <f t="shared" si="30"/>
        <v>0.22857198810426901</v>
      </c>
      <c r="AH128" s="141">
        <f t="shared" si="31"/>
        <v>0.85461266080841802</v>
      </c>
      <c r="AI128" s="141">
        <f t="shared" si="32"/>
        <v>0.98178102753393603</v>
      </c>
      <c r="AJ128" s="4">
        <f t="shared" ref="AJ128:AO128" si="48">SUM(AJ3:AJ127)</f>
        <v>10800</v>
      </c>
      <c r="AK128" s="4">
        <v>7450</v>
      </c>
      <c r="AL128" s="159"/>
      <c r="AN128" s="4">
        <f t="shared" si="48"/>
        <v>1382607.19</v>
      </c>
      <c r="AO128" s="4">
        <f t="shared" si="48"/>
        <v>319631.40999999997</v>
      </c>
      <c r="AP128" s="141">
        <f t="shared" si="33"/>
        <v>0.231180202382717</v>
      </c>
      <c r="AQ128" s="141">
        <f t="shared" si="34"/>
        <v>0.86053979230694899</v>
      </c>
      <c r="AR128" s="144">
        <f t="shared" si="35"/>
        <v>0.98859013008976804</v>
      </c>
      <c r="AS128" s="4">
        <f>SUM(AS3:AS127)</f>
        <v>10350</v>
      </c>
      <c r="AT128" s="4">
        <v>7800</v>
      </c>
      <c r="AU128" s="159"/>
      <c r="AW128" s="4">
        <f t="shared" si="40"/>
        <v>72800</v>
      </c>
      <c r="AX128" s="4">
        <f>SUM(AX3:AX127)</f>
        <v>50050</v>
      </c>
      <c r="AY128" s="148">
        <f>SUM(AY3:AY127)</f>
        <v>29250</v>
      </c>
      <c r="AZ128" s="148">
        <f t="shared" si="43"/>
        <v>-22750</v>
      </c>
    </row>
    <row r="129" spans="16:52">
      <c r="P129" s="161"/>
      <c r="R129" s="99">
        <f>R128+S128</f>
        <v>21500</v>
      </c>
      <c r="Y129" s="164"/>
      <c r="Z129" s="164"/>
      <c r="AA129" s="61">
        <f>AA128+AB128</f>
        <v>20600</v>
      </c>
      <c r="AK129" s="61">
        <f>AJ128+AK128</f>
        <v>18250</v>
      </c>
      <c r="AT129" s="61">
        <f>AS128+AT128</f>
        <v>18150</v>
      </c>
      <c r="AW129" s="165"/>
      <c r="AX129" s="165"/>
      <c r="AY129" s="166"/>
      <c r="AZ129" s="166">
        <f>AY128+AZ128</f>
        <v>6500</v>
      </c>
    </row>
    <row r="130" spans="16:52">
      <c r="P130" s="161"/>
      <c r="Y130" s="164"/>
      <c r="Z130" s="164"/>
    </row>
    <row r="131" spans="16:52">
      <c r="Y131" s="164"/>
      <c r="Z131" s="164"/>
    </row>
    <row r="132" spans="16:52">
      <c r="R132" s="61"/>
      <c r="S132" s="61"/>
      <c r="T132" s="61" t="s">
        <v>398</v>
      </c>
    </row>
    <row r="133" spans="16:52">
      <c r="R133" s="61"/>
      <c r="S133" s="61"/>
      <c r="T133" s="162">
        <v>20600</v>
      </c>
    </row>
    <row r="134" spans="16:52">
      <c r="S134" s="61"/>
      <c r="T134" s="163"/>
    </row>
    <row r="135" spans="16:52">
      <c r="R135" s="61"/>
      <c r="S135" s="61"/>
      <c r="T135" s="162">
        <f>R133-S133-T133</f>
        <v>-20600</v>
      </c>
    </row>
  </sheetData>
  <mergeCells count="13">
    <mergeCell ref="AR1:AU1"/>
    <mergeCell ref="AW1:AZ1"/>
    <mergeCell ref="A128:E128"/>
    <mergeCell ref="V1:Y1"/>
    <mergeCell ref="Z1:AC1"/>
    <mergeCell ref="AE1:AH1"/>
    <mergeCell ref="AI1:AL1"/>
    <mergeCell ref="AN1:AQ1"/>
    <mergeCell ref="A1:F1"/>
    <mergeCell ref="G1:I1"/>
    <mergeCell ref="J1:L1"/>
    <mergeCell ref="M1:P1"/>
    <mergeCell ref="Q1:T1"/>
  </mergeCells>
  <phoneticPr fontId="2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S129"/>
  <sheetViews>
    <sheetView workbookViewId="0">
      <selection activeCell="C5" sqref="C5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58" customWidth="1"/>
    <col min="4" max="4" width="13.375" style="58" customWidth="1"/>
    <col min="5" max="5" width="4.75" style="59" hidden="1" customWidth="1"/>
    <col min="6" max="6" width="6.125" style="60" hidden="1" customWidth="1"/>
    <col min="7" max="8" width="10.375" style="42" hidden="1" customWidth="1"/>
    <col min="9" max="10" width="9" style="42" hidden="1" customWidth="1"/>
    <col min="11" max="11" width="7.75" style="43" hidden="1" customWidth="1"/>
    <col min="12" max="13" width="10.25" style="42" hidden="1" customWidth="1"/>
    <col min="14" max="15" width="9.875" style="61" hidden="1" customWidth="1"/>
    <col min="16" max="16" width="9" style="43" hidden="1" customWidth="1"/>
    <col min="17" max="23" width="5.5" style="60" customWidth="1"/>
    <col min="24" max="24" width="5.5" style="62" customWidth="1"/>
    <col min="25" max="27" width="5.5" style="60" customWidth="1"/>
    <col min="28" max="28" width="5.5" style="62" customWidth="1"/>
    <col min="29" max="31" width="5.375" style="63" customWidth="1"/>
    <col min="32" max="32" width="5.375" style="64" customWidth="1"/>
    <col min="33" max="35" width="5.75" style="60" customWidth="1"/>
    <col min="36" max="36" width="6" style="60" customWidth="1"/>
    <col min="37" max="39" width="6.375" style="60" customWidth="1"/>
    <col min="40" max="40" width="6.125" style="62" customWidth="1"/>
    <col min="41" max="41" width="5.625" style="60" customWidth="1"/>
    <col min="42" max="42" width="6" customWidth="1"/>
    <col min="43" max="43" width="6.125" customWidth="1"/>
    <col min="44" max="44" width="6" customWidth="1"/>
    <col min="45" max="45" width="8" style="65" customWidth="1"/>
  </cols>
  <sheetData>
    <row r="1" spans="1:45">
      <c r="A1" s="186" t="s">
        <v>0</v>
      </c>
      <c r="B1" s="187"/>
      <c r="C1" s="187"/>
      <c r="D1" s="188"/>
      <c r="E1" s="28"/>
      <c r="F1" s="28"/>
      <c r="G1" s="66" t="s">
        <v>1</v>
      </c>
      <c r="H1" s="67"/>
      <c r="I1" s="67"/>
      <c r="J1" s="67"/>
      <c r="K1" s="76"/>
      <c r="L1" s="77" t="s">
        <v>2</v>
      </c>
      <c r="M1" s="78"/>
      <c r="N1" s="78"/>
      <c r="O1" s="78"/>
      <c r="P1" s="79"/>
      <c r="Q1" s="215" t="s">
        <v>3</v>
      </c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</row>
    <row r="2" spans="1:45" ht="24">
      <c r="A2" s="227" t="s">
        <v>9</v>
      </c>
      <c r="B2" s="227" t="s">
        <v>10</v>
      </c>
      <c r="C2" s="227" t="s">
        <v>11</v>
      </c>
      <c r="D2" s="227" t="s">
        <v>12</v>
      </c>
      <c r="E2" s="27" t="s">
        <v>14</v>
      </c>
      <c r="F2" s="68" t="s">
        <v>15</v>
      </c>
      <c r="G2" s="69" t="s">
        <v>16</v>
      </c>
      <c r="H2" s="69" t="s">
        <v>17</v>
      </c>
      <c r="I2" s="69" t="s">
        <v>18</v>
      </c>
      <c r="J2" s="69" t="s">
        <v>19</v>
      </c>
      <c r="K2" s="80" t="s">
        <v>20</v>
      </c>
      <c r="L2" s="45" t="s">
        <v>16</v>
      </c>
      <c r="M2" s="45" t="s">
        <v>17</v>
      </c>
      <c r="N2" s="81" t="s">
        <v>18</v>
      </c>
      <c r="O2" s="81" t="s">
        <v>19</v>
      </c>
      <c r="P2" s="51" t="s">
        <v>20</v>
      </c>
      <c r="Q2" s="216" t="s">
        <v>21</v>
      </c>
      <c r="R2" s="216"/>
      <c r="S2" s="216"/>
      <c r="T2" s="216"/>
      <c r="U2" s="217" t="s">
        <v>399</v>
      </c>
      <c r="V2" s="218"/>
      <c r="W2" s="218"/>
      <c r="X2" s="219"/>
      <c r="Y2" s="220" t="s">
        <v>400</v>
      </c>
      <c r="Z2" s="221"/>
      <c r="AA2" s="221"/>
      <c r="AB2" s="222"/>
      <c r="AC2" s="217" t="s">
        <v>24</v>
      </c>
      <c r="AD2" s="218"/>
      <c r="AE2" s="218"/>
      <c r="AF2" s="219"/>
      <c r="AG2" s="220" t="s">
        <v>401</v>
      </c>
      <c r="AH2" s="221"/>
      <c r="AI2" s="221"/>
      <c r="AJ2" s="221"/>
      <c r="AK2" s="217" t="s">
        <v>26</v>
      </c>
      <c r="AL2" s="218"/>
      <c r="AM2" s="218"/>
      <c r="AN2" s="223"/>
      <c r="AO2" s="216" t="s">
        <v>27</v>
      </c>
      <c r="AP2" s="216"/>
      <c r="AQ2" s="216"/>
      <c r="AR2" s="216"/>
      <c r="AS2" s="229" t="s">
        <v>402</v>
      </c>
    </row>
    <row r="3" spans="1:45">
      <c r="A3" s="228"/>
      <c r="B3" s="228"/>
      <c r="C3" s="228"/>
      <c r="D3" s="228"/>
      <c r="E3" s="27"/>
      <c r="F3" s="68"/>
      <c r="G3" s="69"/>
      <c r="H3" s="69"/>
      <c r="I3" s="69"/>
      <c r="J3" s="69"/>
      <c r="K3" s="80"/>
      <c r="L3" s="45"/>
      <c r="M3" s="45"/>
      <c r="N3" s="81"/>
      <c r="O3" s="81"/>
      <c r="P3" s="51"/>
      <c r="Q3" s="83" t="s">
        <v>403</v>
      </c>
      <c r="R3" s="83" t="s">
        <v>16</v>
      </c>
      <c r="S3" s="83" t="s">
        <v>404</v>
      </c>
      <c r="T3" s="84" t="s">
        <v>405</v>
      </c>
      <c r="U3" s="68" t="s">
        <v>403</v>
      </c>
      <c r="V3" s="68" t="s">
        <v>16</v>
      </c>
      <c r="W3" s="68" t="s">
        <v>404</v>
      </c>
      <c r="X3" s="85" t="s">
        <v>405</v>
      </c>
      <c r="Y3" s="83" t="s">
        <v>403</v>
      </c>
      <c r="Z3" s="83" t="s">
        <v>16</v>
      </c>
      <c r="AA3" s="83" t="s">
        <v>404</v>
      </c>
      <c r="AB3" s="84" t="s">
        <v>405</v>
      </c>
      <c r="AC3" s="68" t="s">
        <v>403</v>
      </c>
      <c r="AD3" s="68" t="s">
        <v>16</v>
      </c>
      <c r="AE3" s="68" t="s">
        <v>404</v>
      </c>
      <c r="AF3" s="85" t="s">
        <v>405</v>
      </c>
      <c r="AG3" s="83" t="s">
        <v>403</v>
      </c>
      <c r="AH3" s="83" t="s">
        <v>16</v>
      </c>
      <c r="AI3" s="83" t="s">
        <v>404</v>
      </c>
      <c r="AJ3" s="85" t="s">
        <v>405</v>
      </c>
      <c r="AK3" s="68" t="s">
        <v>403</v>
      </c>
      <c r="AL3" s="68" t="s">
        <v>16</v>
      </c>
      <c r="AM3" s="68" t="s">
        <v>404</v>
      </c>
      <c r="AN3" s="85" t="s">
        <v>405</v>
      </c>
      <c r="AO3" s="83" t="s">
        <v>403</v>
      </c>
      <c r="AP3" s="83" t="s">
        <v>16</v>
      </c>
      <c r="AQ3" s="83" t="s">
        <v>404</v>
      </c>
      <c r="AR3" s="84" t="s">
        <v>405</v>
      </c>
      <c r="AS3" s="229"/>
    </row>
    <row r="4" spans="1:45">
      <c r="A4" s="37">
        <v>1</v>
      </c>
      <c r="B4" s="37">
        <v>517</v>
      </c>
      <c r="C4" s="70" t="s">
        <v>183</v>
      </c>
      <c r="D4" s="70" t="s">
        <v>33</v>
      </c>
      <c r="E4" s="71">
        <v>1</v>
      </c>
      <c r="F4" s="72">
        <v>200</v>
      </c>
      <c r="G4" s="73">
        <v>33000</v>
      </c>
      <c r="H4" s="73">
        <f t="shared" ref="H4:M4" si="0">G4*4</f>
        <v>132000</v>
      </c>
      <c r="I4" s="73">
        <f t="shared" ref="I4:I67" si="1">G4*K4</f>
        <v>6105</v>
      </c>
      <c r="J4" s="73">
        <f t="shared" si="0"/>
        <v>24420</v>
      </c>
      <c r="K4" s="82">
        <v>0.185</v>
      </c>
      <c r="L4" s="47">
        <v>38000</v>
      </c>
      <c r="M4" s="47">
        <f t="shared" si="0"/>
        <v>152000</v>
      </c>
      <c r="N4" s="47">
        <f t="shared" ref="N4:N67" si="2">L4*P4</f>
        <v>6460</v>
      </c>
      <c r="O4" s="47">
        <f t="shared" ref="O4:O67" si="3">N4*4</f>
        <v>25840</v>
      </c>
      <c r="P4" s="55">
        <v>0.17</v>
      </c>
      <c r="Q4" s="86">
        <v>10</v>
      </c>
      <c r="R4" s="86">
        <v>1</v>
      </c>
      <c r="S4" s="86">
        <f>R4-Q4</f>
        <v>-9</v>
      </c>
      <c r="T4" s="87">
        <f>S4*10</f>
        <v>-90</v>
      </c>
      <c r="U4" s="9">
        <v>10</v>
      </c>
      <c r="V4" s="9">
        <v>4</v>
      </c>
      <c r="W4" s="9">
        <f>V4-U4</f>
        <v>-6</v>
      </c>
      <c r="X4" s="88">
        <f>W4*10</f>
        <v>-60</v>
      </c>
      <c r="Y4" s="86">
        <v>10</v>
      </c>
      <c r="Z4" s="86">
        <v>12</v>
      </c>
      <c r="AA4" s="86">
        <f>Z4-Y4</f>
        <v>2</v>
      </c>
      <c r="AB4" s="87"/>
      <c r="AC4" s="9">
        <v>4</v>
      </c>
      <c r="AD4" s="9">
        <v>18</v>
      </c>
      <c r="AE4" s="9">
        <f>AD4-AC4</f>
        <v>14</v>
      </c>
      <c r="AF4" s="88"/>
      <c r="AG4" s="86">
        <v>4</v>
      </c>
      <c r="AH4" s="86">
        <v>9</v>
      </c>
      <c r="AI4" s="86">
        <f>AH4-AG4</f>
        <v>5</v>
      </c>
      <c r="AJ4" s="86"/>
      <c r="AK4" s="9">
        <v>12</v>
      </c>
      <c r="AL4" s="9">
        <v>6</v>
      </c>
      <c r="AM4" s="9">
        <f>AL4-AK4</f>
        <v>-6</v>
      </c>
      <c r="AN4" s="88">
        <f>AM4*3</f>
        <v>-18</v>
      </c>
      <c r="AO4" s="86">
        <v>12</v>
      </c>
      <c r="AP4" s="89">
        <v>7</v>
      </c>
      <c r="AQ4" s="89">
        <f>AP4-AO4</f>
        <v>-5</v>
      </c>
      <c r="AR4" s="90">
        <f>AQ4*3</f>
        <v>-15</v>
      </c>
      <c r="AS4" s="91">
        <f>T4+X4+AB4+AF4+AJ4+AN4+AR4</f>
        <v>-183</v>
      </c>
    </row>
    <row r="5" spans="1:45">
      <c r="A5" s="37">
        <v>2</v>
      </c>
      <c r="B5" s="37">
        <v>707</v>
      </c>
      <c r="C5" s="70" t="s">
        <v>188</v>
      </c>
      <c r="D5" s="70" t="s">
        <v>52</v>
      </c>
      <c r="E5" s="71">
        <v>1</v>
      </c>
      <c r="F5" s="72">
        <v>200</v>
      </c>
      <c r="G5" s="73">
        <v>17000</v>
      </c>
      <c r="H5" s="73">
        <f t="shared" ref="H5:M5" si="4">G5*4</f>
        <v>68000</v>
      </c>
      <c r="I5" s="73">
        <f t="shared" si="1"/>
        <v>5099.6969643726397</v>
      </c>
      <c r="J5" s="73">
        <f t="shared" si="4"/>
        <v>20398.787857490501</v>
      </c>
      <c r="K5" s="82">
        <v>0.29998217437486102</v>
      </c>
      <c r="L5" s="47">
        <v>19550</v>
      </c>
      <c r="M5" s="47">
        <f t="shared" si="4"/>
        <v>78200</v>
      </c>
      <c r="N5" s="47">
        <f t="shared" si="2"/>
        <v>5403.8574618905805</v>
      </c>
      <c r="O5" s="47">
        <f t="shared" si="3"/>
        <v>21615.4298475623</v>
      </c>
      <c r="P5" s="55">
        <v>0.276412146388265</v>
      </c>
      <c r="Q5" s="86">
        <v>7</v>
      </c>
      <c r="R5" s="86">
        <v>8</v>
      </c>
      <c r="S5" s="86">
        <f t="shared" ref="S5:S36" si="5">R5-Q5</f>
        <v>1</v>
      </c>
      <c r="T5" s="87"/>
      <c r="U5" s="9">
        <v>12</v>
      </c>
      <c r="V5" s="9">
        <v>20</v>
      </c>
      <c r="W5" s="9">
        <f t="shared" ref="W5:W36" si="6">V5-U5</f>
        <v>8</v>
      </c>
      <c r="X5" s="88"/>
      <c r="Y5" s="86">
        <v>16</v>
      </c>
      <c r="Z5" s="86">
        <v>20</v>
      </c>
      <c r="AA5" s="86">
        <f t="shared" ref="AA5:AA36" si="7">Z5-Y5</f>
        <v>4</v>
      </c>
      <c r="AB5" s="87"/>
      <c r="AC5" s="9">
        <v>4</v>
      </c>
      <c r="AD5" s="9">
        <v>4</v>
      </c>
      <c r="AE5" s="9">
        <f t="shared" ref="AE5:AE36" si="8">AD5-AC5</f>
        <v>0</v>
      </c>
      <c r="AF5" s="88"/>
      <c r="AG5" s="86">
        <v>4</v>
      </c>
      <c r="AH5" s="86">
        <v>5</v>
      </c>
      <c r="AI5" s="86">
        <f t="shared" ref="AI5:AI36" si="9">AH5-AG5</f>
        <v>1</v>
      </c>
      <c r="AJ5" s="86"/>
      <c r="AK5" s="9">
        <v>12</v>
      </c>
      <c r="AL5" s="9">
        <v>26</v>
      </c>
      <c r="AM5" s="9">
        <f t="shared" ref="AM5:AM36" si="10">AL5-AK5</f>
        <v>14</v>
      </c>
      <c r="AN5" s="88"/>
      <c r="AO5" s="86">
        <v>12</v>
      </c>
      <c r="AP5" s="89">
        <v>16</v>
      </c>
      <c r="AQ5" s="89">
        <f t="shared" ref="AQ5:AQ36" si="11">AP5-AO5</f>
        <v>4</v>
      </c>
      <c r="AR5" s="92"/>
      <c r="AS5" s="91">
        <f t="shared" ref="AS5:AS36" si="12">T5+X5+AB5+AF5+AJ5+AN5+AR5</f>
        <v>0</v>
      </c>
    </row>
    <row r="6" spans="1:45">
      <c r="A6" s="37">
        <v>3</v>
      </c>
      <c r="B6" s="37">
        <v>712</v>
      </c>
      <c r="C6" s="70" t="s">
        <v>189</v>
      </c>
      <c r="D6" s="70" t="s">
        <v>52</v>
      </c>
      <c r="E6" s="71">
        <v>1</v>
      </c>
      <c r="F6" s="72">
        <v>200</v>
      </c>
      <c r="G6" s="73">
        <v>17000</v>
      </c>
      <c r="H6" s="73">
        <f t="shared" ref="H6:M6" si="13">G6*4</f>
        <v>68000</v>
      </c>
      <c r="I6" s="73">
        <f t="shared" si="1"/>
        <v>5099.4154181540498</v>
      </c>
      <c r="J6" s="73">
        <f t="shared" si="13"/>
        <v>20397.661672616199</v>
      </c>
      <c r="K6" s="82">
        <v>0.29996561283259099</v>
      </c>
      <c r="L6" s="47">
        <v>19550</v>
      </c>
      <c r="M6" s="47">
        <f t="shared" si="13"/>
        <v>78200</v>
      </c>
      <c r="N6" s="47">
        <f t="shared" si="2"/>
        <v>5403.5591234510903</v>
      </c>
      <c r="O6" s="47">
        <f t="shared" si="3"/>
        <v>21614.236493804299</v>
      </c>
      <c r="P6" s="55">
        <v>0.27639688611002999</v>
      </c>
      <c r="Q6" s="86">
        <v>5</v>
      </c>
      <c r="R6" s="86">
        <v>7</v>
      </c>
      <c r="S6" s="86">
        <f t="shared" si="5"/>
        <v>2</v>
      </c>
      <c r="T6" s="87"/>
      <c r="U6" s="9">
        <v>12</v>
      </c>
      <c r="V6" s="9">
        <v>10</v>
      </c>
      <c r="W6" s="9">
        <f t="shared" si="6"/>
        <v>-2</v>
      </c>
      <c r="X6" s="88">
        <f>W6*10</f>
        <v>-20</v>
      </c>
      <c r="Y6" s="86">
        <v>12</v>
      </c>
      <c r="Z6" s="86">
        <v>43</v>
      </c>
      <c r="AA6" s="86">
        <f t="shared" si="7"/>
        <v>31</v>
      </c>
      <c r="AB6" s="87"/>
      <c r="AC6" s="9">
        <v>4</v>
      </c>
      <c r="AD6" s="9">
        <v>4</v>
      </c>
      <c r="AE6" s="9">
        <f t="shared" si="8"/>
        <v>0</v>
      </c>
      <c r="AF6" s="88"/>
      <c r="AG6" s="86">
        <v>5</v>
      </c>
      <c r="AH6" s="86">
        <v>2</v>
      </c>
      <c r="AI6" s="86">
        <f t="shared" si="9"/>
        <v>-3</v>
      </c>
      <c r="AJ6" s="87">
        <f>AI6*5</f>
        <v>-15</v>
      </c>
      <c r="AK6" s="9">
        <v>12</v>
      </c>
      <c r="AL6" s="9">
        <v>19</v>
      </c>
      <c r="AM6" s="9">
        <f t="shared" si="10"/>
        <v>7</v>
      </c>
      <c r="AN6" s="88"/>
      <c r="AO6" s="86">
        <v>12</v>
      </c>
      <c r="AP6" s="89">
        <v>16</v>
      </c>
      <c r="AQ6" s="89">
        <f t="shared" si="11"/>
        <v>4</v>
      </c>
      <c r="AR6" s="92"/>
      <c r="AS6" s="91">
        <f t="shared" si="12"/>
        <v>-35</v>
      </c>
    </row>
    <row r="7" spans="1:45">
      <c r="A7" s="37">
        <v>4</v>
      </c>
      <c r="B7" s="37">
        <v>307</v>
      </c>
      <c r="C7" s="70" t="s">
        <v>190</v>
      </c>
      <c r="D7" s="70" t="s">
        <v>66</v>
      </c>
      <c r="E7" s="74">
        <v>2</v>
      </c>
      <c r="F7" s="75">
        <v>400</v>
      </c>
      <c r="G7" s="73">
        <v>85000</v>
      </c>
      <c r="H7" s="73">
        <f t="shared" ref="H7:M7" si="14">G7*4</f>
        <v>340000</v>
      </c>
      <c r="I7" s="73">
        <f t="shared" si="1"/>
        <v>19620.821274452701</v>
      </c>
      <c r="J7" s="73">
        <f t="shared" si="14"/>
        <v>78483.285097810702</v>
      </c>
      <c r="K7" s="82">
        <v>0.23083319146414899</v>
      </c>
      <c r="L7" s="47">
        <v>97750</v>
      </c>
      <c r="M7" s="47">
        <f t="shared" si="14"/>
        <v>391000</v>
      </c>
      <c r="N7" s="47">
        <f t="shared" si="2"/>
        <v>20791.063114750399</v>
      </c>
      <c r="O7" s="47">
        <f t="shared" si="3"/>
        <v>83164.252459001596</v>
      </c>
      <c r="P7" s="55">
        <v>0.21269629784910901</v>
      </c>
      <c r="Q7" s="86">
        <v>64</v>
      </c>
      <c r="R7" s="86">
        <v>83</v>
      </c>
      <c r="S7" s="86">
        <f t="shared" si="5"/>
        <v>19</v>
      </c>
      <c r="T7" s="87"/>
      <c r="U7" s="9">
        <v>24</v>
      </c>
      <c r="V7" s="9">
        <v>31</v>
      </c>
      <c r="W7" s="9">
        <f t="shared" si="6"/>
        <v>7</v>
      </c>
      <c r="X7" s="88"/>
      <c r="Y7" s="86">
        <v>10</v>
      </c>
      <c r="Z7" s="86">
        <v>4</v>
      </c>
      <c r="AA7" s="86">
        <f t="shared" si="7"/>
        <v>-6</v>
      </c>
      <c r="AB7" s="87">
        <f>AA7*5</f>
        <v>-30</v>
      </c>
      <c r="AC7" s="9">
        <v>10</v>
      </c>
      <c r="AD7" s="9">
        <v>6</v>
      </c>
      <c r="AE7" s="9">
        <f t="shared" si="8"/>
        <v>-4</v>
      </c>
      <c r="AF7" s="88">
        <f>AE7*5</f>
        <v>-20</v>
      </c>
      <c r="AG7" s="86">
        <v>19</v>
      </c>
      <c r="AH7" s="86">
        <v>0</v>
      </c>
      <c r="AI7" s="86">
        <f t="shared" si="9"/>
        <v>-19</v>
      </c>
      <c r="AJ7" s="87">
        <f>AI7*5</f>
        <v>-95</v>
      </c>
      <c r="AK7" s="9">
        <v>20</v>
      </c>
      <c r="AL7" s="9">
        <v>30</v>
      </c>
      <c r="AM7" s="9">
        <f t="shared" si="10"/>
        <v>10</v>
      </c>
      <c r="AN7" s="88"/>
      <c r="AO7" s="86">
        <v>20</v>
      </c>
      <c r="AP7" s="89">
        <v>18</v>
      </c>
      <c r="AQ7" s="89">
        <f t="shared" si="11"/>
        <v>-2</v>
      </c>
      <c r="AR7" s="90">
        <f>AQ7*3</f>
        <v>-6</v>
      </c>
      <c r="AS7" s="91">
        <f t="shared" si="12"/>
        <v>-151</v>
      </c>
    </row>
    <row r="8" spans="1:45">
      <c r="A8" s="37">
        <v>5</v>
      </c>
      <c r="B8" s="37">
        <v>341</v>
      </c>
      <c r="C8" s="70" t="s">
        <v>191</v>
      </c>
      <c r="D8" s="70" t="s">
        <v>39</v>
      </c>
      <c r="E8" s="74">
        <v>2</v>
      </c>
      <c r="F8" s="75">
        <v>300</v>
      </c>
      <c r="G8" s="73">
        <v>25000</v>
      </c>
      <c r="H8" s="73">
        <f t="shared" ref="H8:M8" si="15">G8*4</f>
        <v>100000</v>
      </c>
      <c r="I8" s="73">
        <f t="shared" si="1"/>
        <v>6376.8296477311296</v>
      </c>
      <c r="J8" s="73">
        <f t="shared" si="15"/>
        <v>25507.3185909245</v>
      </c>
      <c r="K8" s="82">
        <v>0.25507318590924499</v>
      </c>
      <c r="L8" s="47">
        <v>28750</v>
      </c>
      <c r="M8" s="47">
        <f t="shared" si="15"/>
        <v>115000</v>
      </c>
      <c r="N8" s="47">
        <f t="shared" si="2"/>
        <v>6757.1619874350899</v>
      </c>
      <c r="O8" s="47">
        <f t="shared" si="3"/>
        <v>27028.647949740302</v>
      </c>
      <c r="P8" s="55">
        <v>0.23503172130208999</v>
      </c>
      <c r="Q8" s="86">
        <v>10</v>
      </c>
      <c r="R8" s="86">
        <v>3</v>
      </c>
      <c r="S8" s="86">
        <f t="shared" si="5"/>
        <v>-7</v>
      </c>
      <c r="T8" s="87">
        <f>S8*10</f>
        <v>-70</v>
      </c>
      <c r="U8" s="9">
        <v>12</v>
      </c>
      <c r="V8" s="9">
        <v>36</v>
      </c>
      <c r="W8" s="9">
        <f t="shared" si="6"/>
        <v>24</v>
      </c>
      <c r="X8" s="88"/>
      <c r="Y8" s="86">
        <v>20</v>
      </c>
      <c r="Z8" s="86">
        <v>7</v>
      </c>
      <c r="AA8" s="86">
        <f t="shared" si="7"/>
        <v>-13</v>
      </c>
      <c r="AB8" s="87">
        <f>AA8*5</f>
        <v>-65</v>
      </c>
      <c r="AC8" s="9">
        <v>4</v>
      </c>
      <c r="AD8" s="9">
        <v>6</v>
      </c>
      <c r="AE8" s="9">
        <f t="shared" si="8"/>
        <v>2</v>
      </c>
      <c r="AF8" s="88"/>
      <c r="AG8" s="86">
        <v>5</v>
      </c>
      <c r="AH8" s="86">
        <v>3</v>
      </c>
      <c r="AI8" s="86">
        <f t="shared" si="9"/>
        <v>-2</v>
      </c>
      <c r="AJ8" s="87">
        <f>AI8*5</f>
        <v>-10</v>
      </c>
      <c r="AK8" s="9">
        <v>12</v>
      </c>
      <c r="AL8" s="9">
        <v>1</v>
      </c>
      <c r="AM8" s="9">
        <f t="shared" si="10"/>
        <v>-11</v>
      </c>
      <c r="AN8" s="88">
        <f>AM8*3</f>
        <v>-33</v>
      </c>
      <c r="AO8" s="86">
        <v>12</v>
      </c>
      <c r="AP8" s="89">
        <v>2</v>
      </c>
      <c r="AQ8" s="89">
        <f t="shared" si="11"/>
        <v>-10</v>
      </c>
      <c r="AR8" s="90">
        <f>AQ8*3</f>
        <v>-30</v>
      </c>
      <c r="AS8" s="91">
        <f t="shared" si="12"/>
        <v>-208</v>
      </c>
    </row>
    <row r="9" spans="1:45">
      <c r="A9" s="37">
        <v>6</v>
      </c>
      <c r="B9" s="37">
        <v>571</v>
      </c>
      <c r="C9" s="70" t="s">
        <v>193</v>
      </c>
      <c r="D9" s="70" t="s">
        <v>52</v>
      </c>
      <c r="E9" s="74">
        <v>2</v>
      </c>
      <c r="F9" s="75">
        <v>200</v>
      </c>
      <c r="G9" s="73">
        <v>18500</v>
      </c>
      <c r="H9" s="73">
        <f t="shared" ref="H9:M9" si="16">G9*4</f>
        <v>74000</v>
      </c>
      <c r="I9" s="73">
        <f t="shared" si="1"/>
        <v>4555.0438342488496</v>
      </c>
      <c r="J9" s="73">
        <f t="shared" si="16"/>
        <v>18220.175336995399</v>
      </c>
      <c r="K9" s="82">
        <v>0.24621858563507301</v>
      </c>
      <c r="L9" s="47">
        <v>21275</v>
      </c>
      <c r="M9" s="47">
        <f t="shared" si="16"/>
        <v>85100</v>
      </c>
      <c r="N9" s="47">
        <f t="shared" si="2"/>
        <v>4826.7196629343898</v>
      </c>
      <c r="O9" s="47">
        <f t="shared" si="3"/>
        <v>19306.878651737599</v>
      </c>
      <c r="P9" s="55">
        <v>0.226872839620888</v>
      </c>
      <c r="Q9" s="86">
        <v>10</v>
      </c>
      <c r="R9" s="86">
        <v>23</v>
      </c>
      <c r="S9" s="86">
        <f t="shared" si="5"/>
        <v>13</v>
      </c>
      <c r="T9" s="87"/>
      <c r="U9" s="9">
        <v>12</v>
      </c>
      <c r="V9" s="9">
        <v>0</v>
      </c>
      <c r="W9" s="9">
        <f t="shared" si="6"/>
        <v>-12</v>
      </c>
      <c r="X9" s="88">
        <f>W9*10</f>
        <v>-120</v>
      </c>
      <c r="Y9" s="86">
        <v>16</v>
      </c>
      <c r="Z9" s="86">
        <v>26</v>
      </c>
      <c r="AA9" s="86">
        <f t="shared" si="7"/>
        <v>10</v>
      </c>
      <c r="AB9" s="87"/>
      <c r="AC9" s="9">
        <v>4</v>
      </c>
      <c r="AD9" s="9">
        <v>8</v>
      </c>
      <c r="AE9" s="9">
        <f t="shared" si="8"/>
        <v>4</v>
      </c>
      <c r="AF9" s="88"/>
      <c r="AG9" s="86">
        <v>4</v>
      </c>
      <c r="AH9" s="86">
        <v>6</v>
      </c>
      <c r="AI9" s="86">
        <f t="shared" si="9"/>
        <v>2</v>
      </c>
      <c r="AJ9" s="86"/>
      <c r="AK9" s="9">
        <v>12</v>
      </c>
      <c r="AL9" s="9">
        <v>7</v>
      </c>
      <c r="AM9" s="9">
        <f t="shared" si="10"/>
        <v>-5</v>
      </c>
      <c r="AN9" s="88">
        <f>AM9*3</f>
        <v>-15</v>
      </c>
      <c r="AO9" s="86">
        <v>12</v>
      </c>
      <c r="AP9" s="89">
        <v>43</v>
      </c>
      <c r="AQ9" s="89">
        <f t="shared" si="11"/>
        <v>31</v>
      </c>
      <c r="AR9" s="92"/>
      <c r="AS9" s="91">
        <f t="shared" si="12"/>
        <v>-135</v>
      </c>
    </row>
    <row r="10" spans="1:45">
      <c r="A10" s="37">
        <v>7</v>
      </c>
      <c r="B10" s="37">
        <v>750</v>
      </c>
      <c r="C10" s="70" t="s">
        <v>115</v>
      </c>
      <c r="D10" s="70" t="s">
        <v>52</v>
      </c>
      <c r="E10" s="71">
        <v>3</v>
      </c>
      <c r="F10" s="72">
        <v>300</v>
      </c>
      <c r="G10" s="73">
        <v>30000</v>
      </c>
      <c r="H10" s="73">
        <f t="shared" ref="H10:M10" si="17">G10*4</f>
        <v>120000</v>
      </c>
      <c r="I10" s="73">
        <f t="shared" si="1"/>
        <v>7015.5685103455498</v>
      </c>
      <c r="J10" s="73">
        <f t="shared" si="17"/>
        <v>28062.274041382199</v>
      </c>
      <c r="K10" s="82">
        <v>0.233852283678185</v>
      </c>
      <c r="L10" s="47">
        <v>34500</v>
      </c>
      <c r="M10" s="47">
        <f t="shared" si="17"/>
        <v>138000</v>
      </c>
      <c r="N10" s="47">
        <f t="shared" si="2"/>
        <v>7433.9970607840196</v>
      </c>
      <c r="O10" s="47">
        <f t="shared" si="3"/>
        <v>29735.9882431361</v>
      </c>
      <c r="P10" s="55">
        <v>0.21547817567489899</v>
      </c>
      <c r="Q10" s="86">
        <v>5</v>
      </c>
      <c r="R10" s="86">
        <v>12</v>
      </c>
      <c r="S10" s="86">
        <f t="shared" si="5"/>
        <v>7</v>
      </c>
      <c r="T10" s="87"/>
      <c r="U10" s="9">
        <v>12</v>
      </c>
      <c r="V10" s="9">
        <v>8</v>
      </c>
      <c r="W10" s="9">
        <f t="shared" si="6"/>
        <v>-4</v>
      </c>
      <c r="X10" s="88">
        <f>W10*10</f>
        <v>-40</v>
      </c>
      <c r="Y10" s="86">
        <v>16</v>
      </c>
      <c r="Z10" s="86">
        <v>39</v>
      </c>
      <c r="AA10" s="86">
        <f t="shared" si="7"/>
        <v>23</v>
      </c>
      <c r="AB10" s="87"/>
      <c r="AC10" s="9">
        <v>4</v>
      </c>
      <c r="AD10" s="9">
        <v>2</v>
      </c>
      <c r="AE10" s="9">
        <f t="shared" si="8"/>
        <v>-2</v>
      </c>
      <c r="AF10" s="88">
        <f>AE10*5</f>
        <v>-10</v>
      </c>
      <c r="AG10" s="86">
        <v>8</v>
      </c>
      <c r="AH10" s="86">
        <v>8</v>
      </c>
      <c r="AI10" s="86">
        <f t="shared" si="9"/>
        <v>0</v>
      </c>
      <c r="AJ10" s="86"/>
      <c r="AK10" s="9">
        <v>12</v>
      </c>
      <c r="AL10" s="9">
        <v>32</v>
      </c>
      <c r="AM10" s="9">
        <f t="shared" si="10"/>
        <v>20</v>
      </c>
      <c r="AN10" s="88"/>
      <c r="AO10" s="86">
        <v>12</v>
      </c>
      <c r="AP10" s="89">
        <v>25</v>
      </c>
      <c r="AQ10" s="89">
        <f t="shared" si="11"/>
        <v>13</v>
      </c>
      <c r="AR10" s="92"/>
      <c r="AS10" s="91">
        <f t="shared" si="12"/>
        <v>-50</v>
      </c>
    </row>
    <row r="11" spans="1:45">
      <c r="A11" s="37">
        <v>8</v>
      </c>
      <c r="B11" s="37">
        <v>385</v>
      </c>
      <c r="C11" s="70" t="s">
        <v>194</v>
      </c>
      <c r="D11" s="70" t="s">
        <v>41</v>
      </c>
      <c r="E11" s="71">
        <v>3</v>
      </c>
      <c r="F11" s="72">
        <v>200</v>
      </c>
      <c r="G11" s="73">
        <v>18500</v>
      </c>
      <c r="H11" s="73">
        <f t="shared" ref="H11:M11" si="18">G11*4</f>
        <v>74000</v>
      </c>
      <c r="I11" s="73">
        <f t="shared" si="1"/>
        <v>3787.4916125771601</v>
      </c>
      <c r="J11" s="73">
        <f t="shared" si="18"/>
        <v>15149.966450308601</v>
      </c>
      <c r="K11" s="82">
        <v>0.20472927635552199</v>
      </c>
      <c r="L11" s="47">
        <v>21275</v>
      </c>
      <c r="M11" s="47">
        <f t="shared" si="18"/>
        <v>85100</v>
      </c>
      <c r="N11" s="47">
        <f t="shared" si="2"/>
        <v>4013.3884337558702</v>
      </c>
      <c r="O11" s="47">
        <f t="shared" si="3"/>
        <v>16053.553735023501</v>
      </c>
      <c r="P11" s="55">
        <v>0.18864340464187401</v>
      </c>
      <c r="Q11" s="86">
        <v>7</v>
      </c>
      <c r="R11" s="86">
        <v>4</v>
      </c>
      <c r="S11" s="86">
        <f t="shared" si="5"/>
        <v>-3</v>
      </c>
      <c r="T11" s="87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88"/>
      <c r="Y11" s="86">
        <v>20</v>
      </c>
      <c r="Z11" s="86">
        <v>20</v>
      </c>
      <c r="AA11" s="86">
        <f t="shared" si="7"/>
        <v>0</v>
      </c>
      <c r="AB11" s="87"/>
      <c r="AC11" s="9">
        <v>4</v>
      </c>
      <c r="AD11" s="9">
        <v>8</v>
      </c>
      <c r="AE11" s="9">
        <f t="shared" si="8"/>
        <v>4</v>
      </c>
      <c r="AF11" s="88"/>
      <c r="AG11" s="86">
        <v>4</v>
      </c>
      <c r="AH11" s="86">
        <v>5</v>
      </c>
      <c r="AI11" s="86">
        <f t="shared" si="9"/>
        <v>1</v>
      </c>
      <c r="AJ11" s="86"/>
      <c r="AK11" s="9">
        <v>12</v>
      </c>
      <c r="AL11" s="9">
        <v>10</v>
      </c>
      <c r="AM11" s="9">
        <f t="shared" si="10"/>
        <v>-2</v>
      </c>
      <c r="AN11" s="88">
        <f>AM11*3</f>
        <v>-6</v>
      </c>
      <c r="AO11" s="86">
        <v>12</v>
      </c>
      <c r="AP11" s="89">
        <v>19</v>
      </c>
      <c r="AQ11" s="89">
        <f t="shared" si="11"/>
        <v>7</v>
      </c>
      <c r="AR11" s="92"/>
      <c r="AS11" s="91">
        <f t="shared" si="12"/>
        <v>-36</v>
      </c>
    </row>
    <row r="12" spans="1:45">
      <c r="A12" s="37">
        <v>9</v>
      </c>
      <c r="B12" s="37">
        <v>365</v>
      </c>
      <c r="C12" s="70" t="s">
        <v>196</v>
      </c>
      <c r="D12" s="70" t="s">
        <v>36</v>
      </c>
      <c r="E12" s="71">
        <v>3</v>
      </c>
      <c r="F12" s="72">
        <v>200</v>
      </c>
      <c r="G12" s="73">
        <v>15867.75906</v>
      </c>
      <c r="H12" s="73">
        <f t="shared" ref="H12:M12" si="20">G12*4</f>
        <v>63471.036240000001</v>
      </c>
      <c r="I12" s="73">
        <f t="shared" si="1"/>
        <v>4236.8841395999898</v>
      </c>
      <c r="J12" s="73">
        <f t="shared" si="20"/>
        <v>16947.536558399999</v>
      </c>
      <c r="K12" s="82">
        <v>0.26701212966363203</v>
      </c>
      <c r="L12" s="47">
        <v>18247.922919000001</v>
      </c>
      <c r="M12" s="47">
        <f t="shared" si="20"/>
        <v>72991.691676000002</v>
      </c>
      <c r="N12" s="47">
        <f t="shared" si="2"/>
        <v>4489.5840150689901</v>
      </c>
      <c r="O12" s="47">
        <f t="shared" si="3"/>
        <v>17958.336060276</v>
      </c>
      <c r="P12" s="55">
        <v>0.24603260519006101</v>
      </c>
      <c r="Q12" s="86">
        <v>9</v>
      </c>
      <c r="R12" s="86">
        <v>0</v>
      </c>
      <c r="S12" s="86">
        <f t="shared" si="5"/>
        <v>-9</v>
      </c>
      <c r="T12" s="87">
        <f t="shared" si="19"/>
        <v>-90</v>
      </c>
      <c r="U12" s="9">
        <v>12</v>
      </c>
      <c r="V12" s="9">
        <v>4</v>
      </c>
      <c r="W12" s="9">
        <f t="shared" si="6"/>
        <v>-8</v>
      </c>
      <c r="X12" s="88">
        <f>W12*10</f>
        <v>-80</v>
      </c>
      <c r="Y12" s="86">
        <v>16</v>
      </c>
      <c r="Z12" s="86">
        <v>13</v>
      </c>
      <c r="AA12" s="86">
        <f t="shared" si="7"/>
        <v>-3</v>
      </c>
      <c r="AB12" s="87">
        <f>AA12*5</f>
        <v>-15</v>
      </c>
      <c r="AC12" s="9">
        <v>4</v>
      </c>
      <c r="AD12" s="9">
        <v>8</v>
      </c>
      <c r="AE12" s="9">
        <f t="shared" si="8"/>
        <v>4</v>
      </c>
      <c r="AF12" s="88"/>
      <c r="AG12" s="86">
        <v>4</v>
      </c>
      <c r="AH12" s="86">
        <v>5</v>
      </c>
      <c r="AI12" s="86">
        <f t="shared" si="9"/>
        <v>1</v>
      </c>
      <c r="AJ12" s="86"/>
      <c r="AK12" s="9">
        <v>12</v>
      </c>
      <c r="AL12" s="9">
        <v>17</v>
      </c>
      <c r="AM12" s="9">
        <f t="shared" si="10"/>
        <v>5</v>
      </c>
      <c r="AN12" s="88"/>
      <c r="AO12" s="86">
        <v>12</v>
      </c>
      <c r="AP12" s="89">
        <v>15</v>
      </c>
      <c r="AQ12" s="89">
        <f t="shared" si="11"/>
        <v>3</v>
      </c>
      <c r="AR12" s="92"/>
      <c r="AS12" s="91">
        <f t="shared" si="12"/>
        <v>-185</v>
      </c>
    </row>
    <row r="13" spans="1:45">
      <c r="A13" s="37">
        <v>10</v>
      </c>
      <c r="B13" s="37">
        <v>582</v>
      </c>
      <c r="C13" s="70" t="s">
        <v>198</v>
      </c>
      <c r="D13" s="70" t="s">
        <v>36</v>
      </c>
      <c r="E13" s="74">
        <v>4</v>
      </c>
      <c r="F13" s="75">
        <v>300</v>
      </c>
      <c r="G13" s="73">
        <v>39500</v>
      </c>
      <c r="H13" s="73">
        <f t="shared" ref="H13:M13" si="21">G13*4</f>
        <v>158000</v>
      </c>
      <c r="I13" s="73">
        <f t="shared" si="1"/>
        <v>6407.8538749482504</v>
      </c>
      <c r="J13" s="73">
        <f t="shared" si="21"/>
        <v>25631.415499793002</v>
      </c>
      <c r="K13" s="82">
        <v>0.162224148732867</v>
      </c>
      <c r="L13" s="47">
        <v>45425</v>
      </c>
      <c r="M13" s="47">
        <f t="shared" si="21"/>
        <v>181700</v>
      </c>
      <c r="N13" s="47">
        <f t="shared" si="2"/>
        <v>7268</v>
      </c>
      <c r="O13" s="47">
        <f t="shared" si="3"/>
        <v>29072</v>
      </c>
      <c r="P13" s="55">
        <v>0.16</v>
      </c>
      <c r="Q13" s="86">
        <v>10</v>
      </c>
      <c r="R13" s="86">
        <v>8</v>
      </c>
      <c r="S13" s="86">
        <f t="shared" si="5"/>
        <v>-2</v>
      </c>
      <c r="T13" s="87">
        <f t="shared" si="19"/>
        <v>-20</v>
      </c>
      <c r="U13" s="9">
        <v>10</v>
      </c>
      <c r="V13" s="9">
        <v>14</v>
      </c>
      <c r="W13" s="9">
        <f t="shared" si="6"/>
        <v>4</v>
      </c>
      <c r="X13" s="88"/>
      <c r="Y13" s="86">
        <v>12</v>
      </c>
      <c r="Z13" s="86">
        <v>14</v>
      </c>
      <c r="AA13" s="86">
        <f t="shared" si="7"/>
        <v>2</v>
      </c>
      <c r="AB13" s="87"/>
      <c r="AC13" s="9">
        <v>4</v>
      </c>
      <c r="AD13" s="9">
        <v>6</v>
      </c>
      <c r="AE13" s="9">
        <f t="shared" si="8"/>
        <v>2</v>
      </c>
      <c r="AF13" s="88"/>
      <c r="AG13" s="86">
        <v>5</v>
      </c>
      <c r="AH13" s="86">
        <v>3</v>
      </c>
      <c r="AI13" s="86">
        <f t="shared" si="9"/>
        <v>-2</v>
      </c>
      <c r="AJ13" s="87">
        <f>AI13*5</f>
        <v>-10</v>
      </c>
      <c r="AK13" s="9">
        <v>12</v>
      </c>
      <c r="AL13" s="9">
        <v>21</v>
      </c>
      <c r="AM13" s="9">
        <f t="shared" si="10"/>
        <v>9</v>
      </c>
      <c r="AN13" s="88"/>
      <c r="AO13" s="86">
        <v>12</v>
      </c>
      <c r="AP13" s="89">
        <v>12</v>
      </c>
      <c r="AQ13" s="89">
        <f t="shared" si="11"/>
        <v>0</v>
      </c>
      <c r="AR13" s="92"/>
      <c r="AS13" s="91">
        <f t="shared" si="12"/>
        <v>-30</v>
      </c>
    </row>
    <row r="14" spans="1:45">
      <c r="A14" s="37">
        <v>11</v>
      </c>
      <c r="B14" s="37">
        <v>337</v>
      </c>
      <c r="C14" s="70" t="s">
        <v>199</v>
      </c>
      <c r="D14" s="70" t="s">
        <v>33</v>
      </c>
      <c r="E14" s="74">
        <v>4</v>
      </c>
      <c r="F14" s="75">
        <v>300</v>
      </c>
      <c r="G14" s="73">
        <v>35000</v>
      </c>
      <c r="H14" s="73">
        <f t="shared" ref="H14:M14" si="22">G14*4</f>
        <v>140000</v>
      </c>
      <c r="I14" s="73">
        <f t="shared" si="1"/>
        <v>7483.82693624489</v>
      </c>
      <c r="J14" s="73">
        <f t="shared" si="22"/>
        <v>29935.3077449796</v>
      </c>
      <c r="K14" s="82">
        <v>0.213823626749854</v>
      </c>
      <c r="L14" s="47">
        <v>38525</v>
      </c>
      <c r="M14" s="47">
        <f t="shared" si="22"/>
        <v>154100</v>
      </c>
      <c r="N14" s="47">
        <f t="shared" si="2"/>
        <v>7705</v>
      </c>
      <c r="O14" s="47">
        <f t="shared" si="3"/>
        <v>30820</v>
      </c>
      <c r="P14" s="55">
        <v>0.2</v>
      </c>
      <c r="Q14" s="86">
        <v>10</v>
      </c>
      <c r="R14" s="86">
        <v>2</v>
      </c>
      <c r="S14" s="86">
        <f t="shared" si="5"/>
        <v>-8</v>
      </c>
      <c r="T14" s="87">
        <f t="shared" si="19"/>
        <v>-80</v>
      </c>
      <c r="U14" s="9">
        <v>10</v>
      </c>
      <c r="V14" s="9">
        <v>15</v>
      </c>
      <c r="W14" s="9">
        <f t="shared" si="6"/>
        <v>5</v>
      </c>
      <c r="X14" s="88"/>
      <c r="Y14" s="86">
        <v>12</v>
      </c>
      <c r="Z14" s="86">
        <v>18</v>
      </c>
      <c r="AA14" s="86">
        <f t="shared" si="7"/>
        <v>6</v>
      </c>
      <c r="AB14" s="87"/>
      <c r="AC14" s="9">
        <v>4</v>
      </c>
      <c r="AD14" s="9">
        <v>6</v>
      </c>
      <c r="AE14" s="9">
        <f t="shared" si="8"/>
        <v>2</v>
      </c>
      <c r="AF14" s="88"/>
      <c r="AG14" s="86">
        <v>5</v>
      </c>
      <c r="AH14" s="86">
        <v>10</v>
      </c>
      <c r="AI14" s="86">
        <f t="shared" si="9"/>
        <v>5</v>
      </c>
      <c r="AJ14" s="86"/>
      <c r="AK14" s="9">
        <v>12</v>
      </c>
      <c r="AL14" s="9">
        <v>44</v>
      </c>
      <c r="AM14" s="9">
        <f t="shared" si="10"/>
        <v>32</v>
      </c>
      <c r="AN14" s="88"/>
      <c r="AO14" s="86">
        <v>12</v>
      </c>
      <c r="AP14" s="89">
        <v>63</v>
      </c>
      <c r="AQ14" s="89">
        <f t="shared" si="11"/>
        <v>51</v>
      </c>
      <c r="AR14" s="92"/>
      <c r="AS14" s="91">
        <f t="shared" si="12"/>
        <v>-80</v>
      </c>
    </row>
    <row r="15" spans="1:45">
      <c r="A15" s="37">
        <v>12</v>
      </c>
      <c r="B15" s="37">
        <v>343</v>
      </c>
      <c r="C15" s="70" t="s">
        <v>200</v>
      </c>
      <c r="D15" s="70" t="s">
        <v>36</v>
      </c>
      <c r="E15" s="74">
        <v>4</v>
      </c>
      <c r="F15" s="75">
        <v>200</v>
      </c>
      <c r="G15" s="73">
        <v>22000</v>
      </c>
      <c r="H15" s="73">
        <f t="shared" ref="H15:M15" si="23">G15*4</f>
        <v>88000</v>
      </c>
      <c r="I15" s="73">
        <f t="shared" si="1"/>
        <v>5777.25419414315</v>
      </c>
      <c r="J15" s="73">
        <f t="shared" si="23"/>
        <v>23109.0167765726</v>
      </c>
      <c r="K15" s="82">
        <v>0.26260246337014298</v>
      </c>
      <c r="L15" s="47">
        <v>25300</v>
      </c>
      <c r="M15" s="47">
        <f t="shared" si="23"/>
        <v>101200</v>
      </c>
      <c r="N15" s="47">
        <f t="shared" si="2"/>
        <v>6121.8261407223799</v>
      </c>
      <c r="O15" s="47">
        <f t="shared" si="3"/>
        <v>24487.304562889502</v>
      </c>
      <c r="P15" s="55">
        <v>0.24196941267677399</v>
      </c>
      <c r="Q15" s="86">
        <v>13</v>
      </c>
      <c r="R15" s="86">
        <v>7</v>
      </c>
      <c r="S15" s="86">
        <f t="shared" si="5"/>
        <v>-6</v>
      </c>
      <c r="T15" s="87">
        <f t="shared" si="19"/>
        <v>-60</v>
      </c>
      <c r="U15" s="9">
        <v>12</v>
      </c>
      <c r="V15" s="9">
        <v>6</v>
      </c>
      <c r="W15" s="9">
        <f t="shared" si="6"/>
        <v>-6</v>
      </c>
      <c r="X15" s="88">
        <f>W15*10</f>
        <v>-60</v>
      </c>
      <c r="Y15" s="86">
        <v>16</v>
      </c>
      <c r="Z15" s="86">
        <v>36</v>
      </c>
      <c r="AA15" s="86">
        <f t="shared" si="7"/>
        <v>20</v>
      </c>
      <c r="AB15" s="87"/>
      <c r="AC15" s="9">
        <v>4</v>
      </c>
      <c r="AD15" s="9">
        <v>4</v>
      </c>
      <c r="AE15" s="9">
        <f t="shared" si="8"/>
        <v>0</v>
      </c>
      <c r="AF15" s="88"/>
      <c r="AG15" s="86">
        <v>4</v>
      </c>
      <c r="AH15" s="86">
        <v>6</v>
      </c>
      <c r="AI15" s="86">
        <f t="shared" si="9"/>
        <v>2</v>
      </c>
      <c r="AJ15" s="86"/>
      <c r="AK15" s="9">
        <v>12</v>
      </c>
      <c r="AL15" s="9">
        <v>4</v>
      </c>
      <c r="AM15" s="9">
        <f t="shared" si="10"/>
        <v>-8</v>
      </c>
      <c r="AN15" s="88">
        <f>AM15*3</f>
        <v>-24</v>
      </c>
      <c r="AO15" s="86">
        <v>12</v>
      </c>
      <c r="AP15" s="89">
        <v>19</v>
      </c>
      <c r="AQ15" s="89">
        <f t="shared" si="11"/>
        <v>7</v>
      </c>
      <c r="AR15" s="92"/>
      <c r="AS15" s="91">
        <f t="shared" si="12"/>
        <v>-144</v>
      </c>
    </row>
    <row r="16" spans="1:45">
      <c r="A16" s="37">
        <v>13</v>
      </c>
      <c r="B16" s="37">
        <v>709</v>
      </c>
      <c r="C16" s="70" t="s">
        <v>201</v>
      </c>
      <c r="D16" s="70" t="s">
        <v>36</v>
      </c>
      <c r="E16" s="71">
        <v>5</v>
      </c>
      <c r="F16" s="72">
        <v>200</v>
      </c>
      <c r="G16" s="73">
        <v>19500</v>
      </c>
      <c r="H16" s="73">
        <f t="shared" ref="H16:M16" si="24">G16*4</f>
        <v>78000</v>
      </c>
      <c r="I16" s="73">
        <f t="shared" si="1"/>
        <v>5277.2659698183197</v>
      </c>
      <c r="J16" s="73">
        <f t="shared" si="24"/>
        <v>21109.063879273301</v>
      </c>
      <c r="K16" s="82">
        <v>0.27062902409324702</v>
      </c>
      <c r="L16" s="47">
        <v>22425</v>
      </c>
      <c r="M16" s="47">
        <f t="shared" si="24"/>
        <v>89700</v>
      </c>
      <c r="N16" s="47">
        <f t="shared" si="2"/>
        <v>5592.0171901610502</v>
      </c>
      <c r="O16" s="47">
        <f t="shared" si="3"/>
        <v>22368.068760644201</v>
      </c>
      <c r="P16" s="55">
        <v>0.24936531505734899</v>
      </c>
      <c r="Q16" s="86">
        <v>7</v>
      </c>
      <c r="R16" s="86">
        <v>4</v>
      </c>
      <c r="S16" s="86">
        <f t="shared" si="5"/>
        <v>-3</v>
      </c>
      <c r="T16" s="87">
        <f t="shared" si="19"/>
        <v>-30</v>
      </c>
      <c r="U16" s="9">
        <v>20</v>
      </c>
      <c r="V16" s="9">
        <v>12</v>
      </c>
      <c r="W16" s="9">
        <f t="shared" si="6"/>
        <v>-8</v>
      </c>
      <c r="X16" s="88">
        <f>W16*10</f>
        <v>-80</v>
      </c>
      <c r="Y16" s="86">
        <v>10</v>
      </c>
      <c r="Z16" s="86">
        <v>0</v>
      </c>
      <c r="AA16" s="86">
        <f t="shared" si="7"/>
        <v>-10</v>
      </c>
      <c r="AB16" s="87">
        <f>AA16*5</f>
        <v>-50</v>
      </c>
      <c r="AC16" s="9">
        <v>4</v>
      </c>
      <c r="AD16" s="9">
        <v>2</v>
      </c>
      <c r="AE16" s="9">
        <f t="shared" si="8"/>
        <v>-2</v>
      </c>
      <c r="AF16" s="88">
        <f>AE16*5</f>
        <v>-10</v>
      </c>
      <c r="AG16" s="86">
        <v>4</v>
      </c>
      <c r="AH16" s="86">
        <v>1</v>
      </c>
      <c r="AI16" s="86">
        <f t="shared" si="9"/>
        <v>-3</v>
      </c>
      <c r="AJ16" s="87">
        <f>AI16*5</f>
        <v>-15</v>
      </c>
      <c r="AK16" s="9">
        <v>12</v>
      </c>
      <c r="AL16" s="9">
        <v>15</v>
      </c>
      <c r="AM16" s="9">
        <f t="shared" si="10"/>
        <v>3</v>
      </c>
      <c r="AN16" s="88"/>
      <c r="AO16" s="86">
        <v>12</v>
      </c>
      <c r="AP16" s="89">
        <v>15</v>
      </c>
      <c r="AQ16" s="89">
        <f t="shared" si="11"/>
        <v>3</v>
      </c>
      <c r="AR16" s="92"/>
      <c r="AS16" s="91">
        <f t="shared" si="12"/>
        <v>-185</v>
      </c>
    </row>
    <row r="17" spans="1:45">
      <c r="A17" s="37">
        <v>14</v>
      </c>
      <c r="B17" s="37">
        <v>373</v>
      </c>
      <c r="C17" s="70" t="s">
        <v>202</v>
      </c>
      <c r="D17" s="70" t="s">
        <v>33</v>
      </c>
      <c r="E17" s="71">
        <v>5</v>
      </c>
      <c r="F17" s="72">
        <v>200</v>
      </c>
      <c r="G17" s="73">
        <v>16000</v>
      </c>
      <c r="H17" s="73">
        <f t="shared" ref="H17:M17" si="25">G17*4</f>
        <v>64000</v>
      </c>
      <c r="I17" s="73">
        <f t="shared" si="1"/>
        <v>4115.52771147979</v>
      </c>
      <c r="J17" s="73">
        <f t="shared" si="25"/>
        <v>16462.1108459192</v>
      </c>
      <c r="K17" s="82">
        <v>0.25722048196748698</v>
      </c>
      <c r="L17" s="47">
        <v>18400</v>
      </c>
      <c r="M17" s="47">
        <f t="shared" si="25"/>
        <v>73600</v>
      </c>
      <c r="N17" s="47">
        <f t="shared" si="2"/>
        <v>4360.98954284305</v>
      </c>
      <c r="O17" s="47">
        <f t="shared" si="3"/>
        <v>17443.9581713722</v>
      </c>
      <c r="P17" s="55">
        <v>0.23701030124146999</v>
      </c>
      <c r="Q17" s="86">
        <v>10</v>
      </c>
      <c r="R17" s="86">
        <v>8</v>
      </c>
      <c r="S17" s="86">
        <f t="shared" si="5"/>
        <v>-2</v>
      </c>
      <c r="T17" s="87">
        <f t="shared" si="19"/>
        <v>-20</v>
      </c>
      <c r="U17" s="9">
        <v>12</v>
      </c>
      <c r="V17" s="9">
        <v>4</v>
      </c>
      <c r="W17" s="9">
        <f t="shared" si="6"/>
        <v>-8</v>
      </c>
      <c r="X17" s="88">
        <f>W17*10</f>
        <v>-80</v>
      </c>
      <c r="Y17" s="86">
        <v>10</v>
      </c>
      <c r="Z17" s="86">
        <v>16</v>
      </c>
      <c r="AA17" s="86">
        <f t="shared" si="7"/>
        <v>6</v>
      </c>
      <c r="AB17" s="87"/>
      <c r="AC17" s="9">
        <v>4</v>
      </c>
      <c r="AD17" s="9">
        <v>4</v>
      </c>
      <c r="AE17" s="9">
        <f t="shared" si="8"/>
        <v>0</v>
      </c>
      <c r="AF17" s="88"/>
      <c r="AG17" s="86">
        <v>5</v>
      </c>
      <c r="AH17" s="86">
        <v>5</v>
      </c>
      <c r="AI17" s="86">
        <f t="shared" si="9"/>
        <v>0</v>
      </c>
      <c r="AJ17" s="86"/>
      <c r="AK17" s="9">
        <v>12</v>
      </c>
      <c r="AL17" s="9">
        <v>8</v>
      </c>
      <c r="AM17" s="9">
        <f t="shared" si="10"/>
        <v>-4</v>
      </c>
      <c r="AN17" s="88">
        <f>AM17*3</f>
        <v>-12</v>
      </c>
      <c r="AO17" s="86">
        <v>12</v>
      </c>
      <c r="AP17" s="89">
        <v>17</v>
      </c>
      <c r="AQ17" s="89">
        <f t="shared" si="11"/>
        <v>5</v>
      </c>
      <c r="AR17" s="92"/>
      <c r="AS17" s="91">
        <f t="shared" si="12"/>
        <v>-112</v>
      </c>
    </row>
    <row r="18" spans="1:45">
      <c r="A18" s="37">
        <v>15</v>
      </c>
      <c r="B18" s="37">
        <v>311</v>
      </c>
      <c r="C18" s="70" t="s">
        <v>203</v>
      </c>
      <c r="D18" s="70" t="s">
        <v>36</v>
      </c>
      <c r="E18" s="71">
        <v>5</v>
      </c>
      <c r="F18" s="72">
        <v>200</v>
      </c>
      <c r="G18" s="73">
        <v>10743.877259999999</v>
      </c>
      <c r="H18" s="73">
        <f t="shared" ref="H18:M18" si="26">G18*4</f>
        <v>42975.509039999997</v>
      </c>
      <c r="I18" s="73">
        <f t="shared" si="1"/>
        <v>2191.4200728000001</v>
      </c>
      <c r="J18" s="73">
        <f t="shared" si="26"/>
        <v>8765.6802911999803</v>
      </c>
      <c r="K18" s="82">
        <v>0.203969202157471</v>
      </c>
      <c r="L18" s="47">
        <v>12355.458849000001</v>
      </c>
      <c r="M18" s="47">
        <f t="shared" si="26"/>
        <v>49421.835396000002</v>
      </c>
      <c r="N18" s="47">
        <f t="shared" si="2"/>
        <v>2322.1226271420001</v>
      </c>
      <c r="O18" s="47">
        <f t="shared" si="3"/>
        <v>9288.4905085679802</v>
      </c>
      <c r="P18" s="55">
        <v>0.18794305055938401</v>
      </c>
      <c r="Q18" s="86">
        <v>7</v>
      </c>
      <c r="R18" s="86">
        <v>8</v>
      </c>
      <c r="S18" s="86">
        <f t="shared" si="5"/>
        <v>1</v>
      </c>
      <c r="T18" s="87"/>
      <c r="U18" s="9">
        <v>8</v>
      </c>
      <c r="V18" s="9">
        <v>8</v>
      </c>
      <c r="W18" s="9">
        <f t="shared" si="6"/>
        <v>0</v>
      </c>
      <c r="X18" s="88"/>
      <c r="Y18" s="86">
        <v>10</v>
      </c>
      <c r="Z18" s="86">
        <v>10</v>
      </c>
      <c r="AA18" s="86">
        <f t="shared" si="7"/>
        <v>0</v>
      </c>
      <c r="AB18" s="87"/>
      <c r="AC18" s="9">
        <v>4</v>
      </c>
      <c r="AD18" s="9">
        <v>4</v>
      </c>
      <c r="AE18" s="9">
        <f t="shared" si="8"/>
        <v>0</v>
      </c>
      <c r="AF18" s="88"/>
      <c r="AG18" s="86">
        <v>2</v>
      </c>
      <c r="AH18" s="86">
        <v>4</v>
      </c>
      <c r="AI18" s="86">
        <f t="shared" si="9"/>
        <v>2</v>
      </c>
      <c r="AJ18" s="86"/>
      <c r="AK18" s="9">
        <v>12</v>
      </c>
      <c r="AL18" s="9">
        <v>12</v>
      </c>
      <c r="AM18" s="9">
        <f t="shared" si="10"/>
        <v>0</v>
      </c>
      <c r="AN18" s="88"/>
      <c r="AO18" s="86">
        <v>12</v>
      </c>
      <c r="AP18" s="89">
        <v>13</v>
      </c>
      <c r="AQ18" s="89">
        <f t="shared" si="11"/>
        <v>1</v>
      </c>
      <c r="AR18" s="92"/>
      <c r="AS18" s="91">
        <f t="shared" si="12"/>
        <v>0</v>
      </c>
    </row>
    <row r="19" spans="1:45">
      <c r="A19" s="37">
        <v>16</v>
      </c>
      <c r="B19" s="37">
        <v>581</v>
      </c>
      <c r="C19" s="70" t="s">
        <v>208</v>
      </c>
      <c r="D19" s="70" t="s">
        <v>33</v>
      </c>
      <c r="E19" s="74">
        <v>6</v>
      </c>
      <c r="F19" s="75">
        <v>200</v>
      </c>
      <c r="G19" s="73">
        <v>16500</v>
      </c>
      <c r="H19" s="73">
        <f t="shared" ref="H19:M19" si="27">G19*4</f>
        <v>66000</v>
      </c>
      <c r="I19" s="73">
        <f t="shared" si="1"/>
        <v>3851.4993277602598</v>
      </c>
      <c r="J19" s="73">
        <f t="shared" si="27"/>
        <v>15405.997311040999</v>
      </c>
      <c r="K19" s="82">
        <v>0.23342420168243999</v>
      </c>
      <c r="L19" s="47">
        <v>18975</v>
      </c>
      <c r="M19" s="47">
        <f t="shared" si="27"/>
        <v>75900</v>
      </c>
      <c r="N19" s="47">
        <f t="shared" si="2"/>
        <v>4081.21375195167</v>
      </c>
      <c r="O19" s="47">
        <f t="shared" si="3"/>
        <v>16324.8550078067</v>
      </c>
      <c r="P19" s="55">
        <v>0.21508372869310499</v>
      </c>
      <c r="Q19" s="86">
        <v>7</v>
      </c>
      <c r="R19" s="86">
        <v>3</v>
      </c>
      <c r="S19" s="86">
        <f t="shared" si="5"/>
        <v>-4</v>
      </c>
      <c r="T19" s="87">
        <f>S19*10</f>
        <v>-40</v>
      </c>
      <c r="U19" s="9">
        <v>12</v>
      </c>
      <c r="V19" s="9">
        <v>10</v>
      </c>
      <c r="W19" s="9">
        <f t="shared" si="6"/>
        <v>-2</v>
      </c>
      <c r="X19" s="88">
        <f>W19*10</f>
        <v>-20</v>
      </c>
      <c r="Y19" s="86">
        <v>10</v>
      </c>
      <c r="Z19" s="86">
        <v>7</v>
      </c>
      <c r="AA19" s="86">
        <f t="shared" si="7"/>
        <v>-3</v>
      </c>
      <c r="AB19" s="87">
        <f>AA19*5</f>
        <v>-15</v>
      </c>
      <c r="AC19" s="9">
        <v>4</v>
      </c>
      <c r="AD19" s="9">
        <v>20</v>
      </c>
      <c r="AE19" s="9">
        <f t="shared" si="8"/>
        <v>16</v>
      </c>
      <c r="AF19" s="88"/>
      <c r="AG19" s="86">
        <v>4</v>
      </c>
      <c r="AH19" s="86">
        <v>2</v>
      </c>
      <c r="AI19" s="86">
        <f t="shared" si="9"/>
        <v>-2</v>
      </c>
      <c r="AJ19" s="87">
        <f>AI19*5</f>
        <v>-10</v>
      </c>
      <c r="AK19" s="9">
        <v>12</v>
      </c>
      <c r="AL19" s="9">
        <v>23</v>
      </c>
      <c r="AM19" s="9">
        <f t="shared" si="10"/>
        <v>11</v>
      </c>
      <c r="AN19" s="88"/>
      <c r="AO19" s="86">
        <v>12</v>
      </c>
      <c r="AP19" s="89">
        <v>11</v>
      </c>
      <c r="AQ19" s="89">
        <f t="shared" si="11"/>
        <v>-1</v>
      </c>
      <c r="AR19" s="90">
        <f>AQ19*3</f>
        <v>-3</v>
      </c>
      <c r="AS19" s="91">
        <f t="shared" si="12"/>
        <v>-88</v>
      </c>
    </row>
    <row r="20" spans="1:45">
      <c r="A20" s="37">
        <v>17</v>
      </c>
      <c r="B20" s="37">
        <v>585</v>
      </c>
      <c r="C20" s="70" t="s">
        <v>209</v>
      </c>
      <c r="D20" s="70" t="s">
        <v>33</v>
      </c>
      <c r="E20" s="74">
        <v>6</v>
      </c>
      <c r="F20" s="75">
        <v>200</v>
      </c>
      <c r="G20" s="73">
        <v>16500</v>
      </c>
      <c r="H20" s="73">
        <f t="shared" ref="H20:M20" si="28">G20*4</f>
        <v>66000</v>
      </c>
      <c r="I20" s="73">
        <f t="shared" si="1"/>
        <v>4563.7839526886601</v>
      </c>
      <c r="J20" s="73">
        <f t="shared" si="28"/>
        <v>18255.135810754698</v>
      </c>
      <c r="K20" s="82">
        <v>0.27659296682961598</v>
      </c>
      <c r="L20" s="47">
        <v>18975</v>
      </c>
      <c r="M20" s="47">
        <f t="shared" si="28"/>
        <v>75900</v>
      </c>
      <c r="N20" s="47">
        <f t="shared" si="2"/>
        <v>4835.9810670097304</v>
      </c>
      <c r="O20" s="47">
        <f t="shared" si="3"/>
        <v>19343.9242680389</v>
      </c>
      <c r="P20" s="55">
        <v>0.25486066229300303</v>
      </c>
      <c r="Q20" s="86">
        <v>10</v>
      </c>
      <c r="R20" s="86">
        <v>3</v>
      </c>
      <c r="S20" s="86">
        <f t="shared" si="5"/>
        <v>-7</v>
      </c>
      <c r="T20" s="87">
        <f>S20*10</f>
        <v>-70</v>
      </c>
      <c r="U20" s="9">
        <v>12</v>
      </c>
      <c r="V20" s="9">
        <v>8</v>
      </c>
      <c r="W20" s="9">
        <f t="shared" si="6"/>
        <v>-4</v>
      </c>
      <c r="X20" s="88">
        <f>W20*10</f>
        <v>-40</v>
      </c>
      <c r="Y20" s="86">
        <v>10</v>
      </c>
      <c r="Z20" s="86">
        <v>8</v>
      </c>
      <c r="AA20" s="86">
        <f t="shared" si="7"/>
        <v>-2</v>
      </c>
      <c r="AB20" s="87">
        <f>AA20*5</f>
        <v>-10</v>
      </c>
      <c r="AC20" s="9">
        <v>4</v>
      </c>
      <c r="AD20" s="9">
        <v>8</v>
      </c>
      <c r="AE20" s="9">
        <f t="shared" si="8"/>
        <v>4</v>
      </c>
      <c r="AF20" s="88"/>
      <c r="AG20" s="86">
        <v>6</v>
      </c>
      <c r="AH20" s="86">
        <v>10</v>
      </c>
      <c r="AI20" s="86">
        <f t="shared" si="9"/>
        <v>4</v>
      </c>
      <c r="AJ20" s="86"/>
      <c r="AK20" s="9">
        <v>12</v>
      </c>
      <c r="AL20" s="9">
        <v>16</v>
      </c>
      <c r="AM20" s="9">
        <f t="shared" si="10"/>
        <v>4</v>
      </c>
      <c r="AN20" s="88"/>
      <c r="AO20" s="86">
        <v>12</v>
      </c>
      <c r="AP20" s="89">
        <v>8</v>
      </c>
      <c r="AQ20" s="89">
        <f t="shared" si="11"/>
        <v>-4</v>
      </c>
      <c r="AR20" s="90">
        <f>AQ20*3</f>
        <v>-12</v>
      </c>
      <c r="AS20" s="91">
        <f t="shared" si="12"/>
        <v>-132</v>
      </c>
    </row>
    <row r="21" spans="1:45">
      <c r="A21" s="37">
        <v>18</v>
      </c>
      <c r="B21" s="37">
        <v>578</v>
      </c>
      <c r="C21" s="70" t="s">
        <v>210</v>
      </c>
      <c r="D21" s="70" t="s">
        <v>33</v>
      </c>
      <c r="E21" s="74">
        <v>6</v>
      </c>
      <c r="F21" s="75">
        <v>200</v>
      </c>
      <c r="G21" s="73">
        <v>15120.36801</v>
      </c>
      <c r="H21" s="73">
        <f t="shared" ref="H21:M21" si="29">G21*4</f>
        <v>60481.472040000001</v>
      </c>
      <c r="I21" s="73">
        <f t="shared" si="1"/>
        <v>4446.2194056000098</v>
      </c>
      <c r="J21" s="73">
        <f t="shared" si="29"/>
        <v>17784.877622399999</v>
      </c>
      <c r="K21" s="82">
        <v>0.294054972911999</v>
      </c>
      <c r="L21" s="47">
        <v>17388.423211500001</v>
      </c>
      <c r="M21" s="47">
        <f t="shared" si="29"/>
        <v>69553.692846000005</v>
      </c>
      <c r="N21" s="47">
        <f t="shared" si="2"/>
        <v>4711.4046344340004</v>
      </c>
      <c r="O21" s="47">
        <f t="shared" si="3"/>
        <v>18845.618537736002</v>
      </c>
      <c r="P21" s="55">
        <v>0.27095065361177001</v>
      </c>
      <c r="Q21" s="86">
        <v>10</v>
      </c>
      <c r="R21" s="86">
        <v>8</v>
      </c>
      <c r="S21" s="86">
        <f t="shared" si="5"/>
        <v>-2</v>
      </c>
      <c r="T21" s="87">
        <f>S21*10</f>
        <v>-20</v>
      </c>
      <c r="U21" s="9">
        <v>12</v>
      </c>
      <c r="V21" s="9">
        <v>4</v>
      </c>
      <c r="W21" s="9">
        <f t="shared" si="6"/>
        <v>-8</v>
      </c>
      <c r="X21" s="88">
        <f>W21*10</f>
        <v>-80</v>
      </c>
      <c r="Y21" s="86">
        <v>16</v>
      </c>
      <c r="Z21" s="86">
        <v>18</v>
      </c>
      <c r="AA21" s="86">
        <f t="shared" si="7"/>
        <v>2</v>
      </c>
      <c r="AB21" s="87"/>
      <c r="AC21" s="9">
        <v>4</v>
      </c>
      <c r="AD21" s="9">
        <v>7</v>
      </c>
      <c r="AE21" s="9">
        <f t="shared" si="8"/>
        <v>3</v>
      </c>
      <c r="AF21" s="88"/>
      <c r="AG21" s="86">
        <v>4</v>
      </c>
      <c r="AH21" s="86">
        <v>5</v>
      </c>
      <c r="AI21" s="86">
        <f t="shared" si="9"/>
        <v>1</v>
      </c>
      <c r="AJ21" s="86"/>
      <c r="AK21" s="9">
        <v>12</v>
      </c>
      <c r="AL21" s="9">
        <v>27</v>
      </c>
      <c r="AM21" s="9">
        <f t="shared" si="10"/>
        <v>15</v>
      </c>
      <c r="AN21" s="88"/>
      <c r="AO21" s="86">
        <v>12</v>
      </c>
      <c r="AP21" s="89">
        <v>16</v>
      </c>
      <c r="AQ21" s="89">
        <f t="shared" si="11"/>
        <v>4</v>
      </c>
      <c r="AR21" s="92"/>
      <c r="AS21" s="91">
        <f t="shared" si="12"/>
        <v>-100</v>
      </c>
    </row>
    <row r="22" spans="1:45">
      <c r="A22" s="37">
        <v>19</v>
      </c>
      <c r="B22" s="37">
        <v>546</v>
      </c>
      <c r="C22" s="70" t="s">
        <v>213</v>
      </c>
      <c r="D22" s="70" t="s">
        <v>52</v>
      </c>
      <c r="E22" s="71">
        <v>7</v>
      </c>
      <c r="F22" s="72">
        <v>200</v>
      </c>
      <c r="G22" s="73">
        <v>15000</v>
      </c>
      <c r="H22" s="73">
        <f t="shared" ref="H22:M22" si="30">G22*4</f>
        <v>60000</v>
      </c>
      <c r="I22" s="73">
        <f t="shared" si="1"/>
        <v>4380.8795694686696</v>
      </c>
      <c r="J22" s="73">
        <f t="shared" si="30"/>
        <v>17523.5182778747</v>
      </c>
      <c r="K22" s="82">
        <v>0.29205863796457798</v>
      </c>
      <c r="L22" s="47">
        <v>17250</v>
      </c>
      <c r="M22" s="47">
        <f t="shared" si="30"/>
        <v>69000</v>
      </c>
      <c r="N22" s="47">
        <f t="shared" si="2"/>
        <v>4642.16774379054</v>
      </c>
      <c r="O22" s="47">
        <f t="shared" si="3"/>
        <v>18568.6709751622</v>
      </c>
      <c r="P22" s="55">
        <v>0.26911117355307501</v>
      </c>
      <c r="Q22" s="86">
        <v>7</v>
      </c>
      <c r="R22" s="86">
        <v>2</v>
      </c>
      <c r="S22" s="86">
        <f t="shared" si="5"/>
        <v>-5</v>
      </c>
      <c r="T22" s="87">
        <f>S22*10</f>
        <v>-50</v>
      </c>
      <c r="U22" s="9">
        <v>12</v>
      </c>
      <c r="V22" s="9">
        <v>8</v>
      </c>
      <c r="W22" s="9">
        <f t="shared" si="6"/>
        <v>-4</v>
      </c>
      <c r="X22" s="88">
        <f>W22*10</f>
        <v>-40</v>
      </c>
      <c r="Y22" s="86">
        <v>16</v>
      </c>
      <c r="Z22" s="86">
        <v>27</v>
      </c>
      <c r="AA22" s="86">
        <f t="shared" si="7"/>
        <v>11</v>
      </c>
      <c r="AB22" s="87"/>
      <c r="AC22" s="9">
        <v>4</v>
      </c>
      <c r="AD22" s="9">
        <v>4</v>
      </c>
      <c r="AE22" s="9">
        <f t="shared" si="8"/>
        <v>0</v>
      </c>
      <c r="AF22" s="88"/>
      <c r="AG22" s="86">
        <v>4</v>
      </c>
      <c r="AH22" s="86">
        <v>1</v>
      </c>
      <c r="AI22" s="86">
        <f t="shared" si="9"/>
        <v>-3</v>
      </c>
      <c r="AJ22" s="87">
        <f>AI22*5</f>
        <v>-15</v>
      </c>
      <c r="AK22" s="9">
        <v>12</v>
      </c>
      <c r="AL22" s="9">
        <v>10</v>
      </c>
      <c r="AM22" s="9">
        <f t="shared" si="10"/>
        <v>-2</v>
      </c>
      <c r="AN22" s="88">
        <f>AM22*3</f>
        <v>-6</v>
      </c>
      <c r="AO22" s="86">
        <v>12</v>
      </c>
      <c r="AP22" s="89">
        <v>14</v>
      </c>
      <c r="AQ22" s="89">
        <f t="shared" si="11"/>
        <v>2</v>
      </c>
      <c r="AR22" s="92"/>
      <c r="AS22" s="91">
        <f t="shared" si="12"/>
        <v>-111</v>
      </c>
    </row>
    <row r="23" spans="1:45">
      <c r="A23" s="37">
        <v>20</v>
      </c>
      <c r="B23" s="37">
        <v>730</v>
      </c>
      <c r="C23" s="70" t="s">
        <v>215</v>
      </c>
      <c r="D23" s="70" t="s">
        <v>36</v>
      </c>
      <c r="E23" s="71">
        <v>7</v>
      </c>
      <c r="F23" s="72">
        <v>200</v>
      </c>
      <c r="G23" s="73">
        <v>21000</v>
      </c>
      <c r="H23" s="73">
        <f t="shared" ref="H23:M23" si="31">G23*4</f>
        <v>84000</v>
      </c>
      <c r="I23" s="73">
        <f t="shared" si="1"/>
        <v>5510.9384565766404</v>
      </c>
      <c r="J23" s="73">
        <f t="shared" si="31"/>
        <v>22043.753826306602</v>
      </c>
      <c r="K23" s="82">
        <v>0.26242564078936398</v>
      </c>
      <c r="L23" s="47">
        <v>24150</v>
      </c>
      <c r="M23" s="47">
        <f t="shared" si="31"/>
        <v>96600</v>
      </c>
      <c r="N23" s="47">
        <f t="shared" si="2"/>
        <v>5839.6265716653197</v>
      </c>
      <c r="O23" s="47">
        <f t="shared" si="3"/>
        <v>23358.506286661301</v>
      </c>
      <c r="P23" s="55">
        <v>0.241806483298771</v>
      </c>
      <c r="Q23" s="86">
        <v>9</v>
      </c>
      <c r="R23" s="86">
        <v>9</v>
      </c>
      <c r="S23" s="86">
        <f t="shared" si="5"/>
        <v>0</v>
      </c>
      <c r="T23" s="87"/>
      <c r="U23" s="9">
        <v>20</v>
      </c>
      <c r="V23" s="9">
        <v>20</v>
      </c>
      <c r="W23" s="9">
        <f t="shared" si="6"/>
        <v>0</v>
      </c>
      <c r="X23" s="88"/>
      <c r="Y23" s="86">
        <v>10</v>
      </c>
      <c r="Z23" s="86">
        <v>1</v>
      </c>
      <c r="AA23" s="86">
        <f t="shared" si="7"/>
        <v>-9</v>
      </c>
      <c r="AB23" s="87">
        <f>AA23*5</f>
        <v>-45</v>
      </c>
      <c r="AC23" s="9">
        <v>4</v>
      </c>
      <c r="AD23" s="9">
        <v>4</v>
      </c>
      <c r="AE23" s="9">
        <f t="shared" si="8"/>
        <v>0</v>
      </c>
      <c r="AF23" s="88"/>
      <c r="AG23" s="86">
        <v>4</v>
      </c>
      <c r="AH23" s="86">
        <v>2</v>
      </c>
      <c r="AI23" s="86">
        <f t="shared" si="9"/>
        <v>-2</v>
      </c>
      <c r="AJ23" s="87">
        <f>AI23*5</f>
        <v>-10</v>
      </c>
      <c r="AK23" s="9">
        <v>12</v>
      </c>
      <c r="AL23" s="9">
        <v>18</v>
      </c>
      <c r="AM23" s="9">
        <f t="shared" si="10"/>
        <v>6</v>
      </c>
      <c r="AN23" s="88"/>
      <c r="AO23" s="86">
        <v>12</v>
      </c>
      <c r="AP23" s="89">
        <v>22</v>
      </c>
      <c r="AQ23" s="89">
        <f t="shared" si="11"/>
        <v>10</v>
      </c>
      <c r="AR23" s="92"/>
      <c r="AS23" s="91">
        <f t="shared" si="12"/>
        <v>-55</v>
      </c>
    </row>
    <row r="24" spans="1:45">
      <c r="A24" s="37">
        <v>21</v>
      </c>
      <c r="B24" s="37">
        <v>513</v>
      </c>
      <c r="C24" s="70" t="s">
        <v>217</v>
      </c>
      <c r="D24" s="70" t="s">
        <v>36</v>
      </c>
      <c r="E24" s="71">
        <v>7</v>
      </c>
      <c r="F24" s="72">
        <v>200</v>
      </c>
      <c r="G24" s="73">
        <v>12926.82321</v>
      </c>
      <c r="H24" s="73">
        <f t="shared" ref="H24:M24" si="32">G24*4</f>
        <v>51707.292840000002</v>
      </c>
      <c r="I24" s="73">
        <f t="shared" si="1"/>
        <v>3648.0176712000002</v>
      </c>
      <c r="J24" s="73">
        <f t="shared" si="32"/>
        <v>14592.070684800001</v>
      </c>
      <c r="K24" s="82">
        <v>0.28220527286069402</v>
      </c>
      <c r="L24" s="47">
        <v>14865.846691500001</v>
      </c>
      <c r="M24" s="47">
        <f t="shared" si="32"/>
        <v>59463.386766000003</v>
      </c>
      <c r="N24" s="47">
        <f t="shared" si="2"/>
        <v>3865.5958680180001</v>
      </c>
      <c r="O24" s="47">
        <f t="shared" si="3"/>
        <v>15462.383472072001</v>
      </c>
      <c r="P24" s="55">
        <v>0.26003200142163901</v>
      </c>
      <c r="Q24" s="86">
        <v>10</v>
      </c>
      <c r="R24" s="86">
        <v>2</v>
      </c>
      <c r="S24" s="86">
        <f t="shared" si="5"/>
        <v>-8</v>
      </c>
      <c r="T24" s="87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88">
        <f>W24*10</f>
        <v>-20</v>
      </c>
      <c r="Y24" s="86">
        <v>10</v>
      </c>
      <c r="Z24" s="86">
        <v>8</v>
      </c>
      <c r="AA24" s="86">
        <f t="shared" si="7"/>
        <v>-2</v>
      </c>
      <c r="AB24" s="87">
        <f>AA24*5</f>
        <v>-10</v>
      </c>
      <c r="AC24" s="9">
        <v>4</v>
      </c>
      <c r="AD24" s="9">
        <v>5</v>
      </c>
      <c r="AE24" s="9">
        <f t="shared" si="8"/>
        <v>1</v>
      </c>
      <c r="AF24" s="88"/>
      <c r="AG24" s="86">
        <v>3</v>
      </c>
      <c r="AH24" s="86">
        <v>9</v>
      </c>
      <c r="AI24" s="86">
        <f t="shared" si="9"/>
        <v>6</v>
      </c>
      <c r="AJ24" s="86"/>
      <c r="AK24" s="9">
        <v>12</v>
      </c>
      <c r="AL24" s="9">
        <v>8</v>
      </c>
      <c r="AM24" s="9">
        <f t="shared" si="10"/>
        <v>-4</v>
      </c>
      <c r="AN24" s="88">
        <f>AM24*3</f>
        <v>-12</v>
      </c>
      <c r="AO24" s="86">
        <v>12</v>
      </c>
      <c r="AP24" s="89">
        <v>19</v>
      </c>
      <c r="AQ24" s="89">
        <f t="shared" si="11"/>
        <v>7</v>
      </c>
      <c r="AR24" s="92"/>
      <c r="AS24" s="91">
        <f t="shared" si="12"/>
        <v>-122</v>
      </c>
    </row>
    <row r="25" spans="1:45">
      <c r="A25" s="37">
        <v>22</v>
      </c>
      <c r="B25" s="37">
        <v>742</v>
      </c>
      <c r="C25" s="70" t="s">
        <v>220</v>
      </c>
      <c r="D25" s="70" t="s">
        <v>33</v>
      </c>
      <c r="E25" s="74">
        <v>8</v>
      </c>
      <c r="F25" s="75">
        <v>200</v>
      </c>
      <c r="G25" s="73">
        <v>13000</v>
      </c>
      <c r="H25" s="73">
        <f t="shared" ref="H25:M25" si="34">G25*4</f>
        <v>52000</v>
      </c>
      <c r="I25" s="73">
        <f t="shared" si="1"/>
        <v>1959.3510431915599</v>
      </c>
      <c r="J25" s="73">
        <f t="shared" si="34"/>
        <v>7837.4041727662197</v>
      </c>
      <c r="K25" s="82">
        <v>0.15071931101473501</v>
      </c>
      <c r="L25" s="47">
        <v>14950</v>
      </c>
      <c r="M25" s="47">
        <f t="shared" si="34"/>
        <v>59800</v>
      </c>
      <c r="N25" s="47">
        <f t="shared" si="2"/>
        <v>2242.5</v>
      </c>
      <c r="O25" s="47">
        <f t="shared" si="3"/>
        <v>8970</v>
      </c>
      <c r="P25" s="55">
        <v>0.15</v>
      </c>
      <c r="Q25" s="87">
        <v>5</v>
      </c>
      <c r="R25" s="86">
        <v>0</v>
      </c>
      <c r="S25" s="86">
        <f t="shared" si="5"/>
        <v>-5</v>
      </c>
      <c r="T25" s="87">
        <f t="shared" si="33"/>
        <v>-50</v>
      </c>
      <c r="U25" s="9">
        <v>8</v>
      </c>
      <c r="V25" s="9">
        <v>12</v>
      </c>
      <c r="W25" s="9">
        <f t="shared" si="6"/>
        <v>4</v>
      </c>
      <c r="X25" s="88"/>
      <c r="Y25" s="86">
        <v>10</v>
      </c>
      <c r="Z25" s="86">
        <v>4</v>
      </c>
      <c r="AA25" s="86">
        <f t="shared" si="7"/>
        <v>-6</v>
      </c>
      <c r="AB25" s="87">
        <f>AA25*5</f>
        <v>-30</v>
      </c>
      <c r="AC25" s="9">
        <v>2</v>
      </c>
      <c r="AD25" s="9">
        <v>2</v>
      </c>
      <c r="AE25" s="9">
        <f t="shared" si="8"/>
        <v>0</v>
      </c>
      <c r="AF25" s="88"/>
      <c r="AG25" s="86">
        <v>4</v>
      </c>
      <c r="AH25" s="86">
        <v>0</v>
      </c>
      <c r="AI25" s="86">
        <f t="shared" si="9"/>
        <v>-4</v>
      </c>
      <c r="AJ25" s="87">
        <f>AI25*5</f>
        <v>-20</v>
      </c>
      <c r="AK25" s="9">
        <v>12</v>
      </c>
      <c r="AL25" s="9">
        <v>6</v>
      </c>
      <c r="AM25" s="9">
        <f t="shared" si="10"/>
        <v>-6</v>
      </c>
      <c r="AN25" s="88">
        <f>AM25*3</f>
        <v>-18</v>
      </c>
      <c r="AO25" s="86">
        <v>12</v>
      </c>
      <c r="AP25" s="89">
        <v>2</v>
      </c>
      <c r="AQ25" s="89">
        <f t="shared" si="11"/>
        <v>-10</v>
      </c>
      <c r="AR25" s="90">
        <f>AQ25*3</f>
        <v>-30</v>
      </c>
      <c r="AS25" s="91">
        <f t="shared" si="12"/>
        <v>-148</v>
      </c>
    </row>
    <row r="26" spans="1:45">
      <c r="A26" s="37">
        <v>23</v>
      </c>
      <c r="B26" s="37">
        <v>754</v>
      </c>
      <c r="C26" s="70" t="s">
        <v>223</v>
      </c>
      <c r="D26" s="70" t="s">
        <v>50</v>
      </c>
      <c r="E26" s="74">
        <v>8</v>
      </c>
      <c r="F26" s="75">
        <v>200</v>
      </c>
      <c r="G26" s="73">
        <v>13040.14221</v>
      </c>
      <c r="H26" s="73">
        <f t="shared" ref="H26:M26" si="35">G26*4</f>
        <v>52160.56884</v>
      </c>
      <c r="I26" s="73">
        <f t="shared" si="1"/>
        <v>3387.1795271999999</v>
      </c>
      <c r="J26" s="73">
        <f t="shared" si="35"/>
        <v>13548.7181088</v>
      </c>
      <c r="K26" s="82">
        <v>0.25975019847578801</v>
      </c>
      <c r="L26" s="47">
        <v>14996.1635415</v>
      </c>
      <c r="M26" s="47">
        <f t="shared" si="35"/>
        <v>59984.654166</v>
      </c>
      <c r="N26" s="47">
        <f t="shared" si="2"/>
        <v>3589.2005918579998</v>
      </c>
      <c r="O26" s="47">
        <f t="shared" si="3"/>
        <v>14356.802367431999</v>
      </c>
      <c r="P26" s="55">
        <v>0.239341254309833</v>
      </c>
      <c r="Q26" s="86">
        <v>5</v>
      </c>
      <c r="R26" s="86">
        <v>3</v>
      </c>
      <c r="S26" s="86">
        <f t="shared" si="5"/>
        <v>-2</v>
      </c>
      <c r="T26" s="87">
        <f t="shared" si="33"/>
        <v>-20</v>
      </c>
      <c r="U26" s="9">
        <v>8</v>
      </c>
      <c r="V26" s="9">
        <v>6</v>
      </c>
      <c r="W26" s="9">
        <f t="shared" si="6"/>
        <v>-2</v>
      </c>
      <c r="X26" s="88">
        <f>W26*10</f>
        <v>-20</v>
      </c>
      <c r="Y26" s="86">
        <v>10</v>
      </c>
      <c r="Z26" s="86">
        <v>2</v>
      </c>
      <c r="AA26" s="86">
        <f t="shared" si="7"/>
        <v>-8</v>
      </c>
      <c r="AB26" s="87">
        <f>AA26*5</f>
        <v>-40</v>
      </c>
      <c r="AC26" s="9">
        <v>2</v>
      </c>
      <c r="AD26" s="9">
        <v>4</v>
      </c>
      <c r="AE26" s="9">
        <f t="shared" si="8"/>
        <v>2</v>
      </c>
      <c r="AF26" s="88"/>
      <c r="AG26" s="86">
        <v>4</v>
      </c>
      <c r="AH26" s="86">
        <v>4</v>
      </c>
      <c r="AI26" s="86">
        <f t="shared" si="9"/>
        <v>0</v>
      </c>
      <c r="AJ26" s="86"/>
      <c r="AK26" s="9">
        <v>12</v>
      </c>
      <c r="AL26" s="9">
        <v>12</v>
      </c>
      <c r="AM26" s="9">
        <f t="shared" si="10"/>
        <v>0</v>
      </c>
      <c r="AN26" s="88"/>
      <c r="AO26" s="86">
        <v>12</v>
      </c>
      <c r="AP26" s="89">
        <v>6</v>
      </c>
      <c r="AQ26" s="89">
        <f t="shared" si="11"/>
        <v>-6</v>
      </c>
      <c r="AR26" s="90">
        <f>AQ26*3</f>
        <v>-18</v>
      </c>
      <c r="AS26" s="91">
        <f t="shared" si="12"/>
        <v>-98</v>
      </c>
    </row>
    <row r="27" spans="1:45">
      <c r="A27" s="37">
        <v>24</v>
      </c>
      <c r="B27" s="37">
        <v>399</v>
      </c>
      <c r="C27" s="70" t="s">
        <v>224</v>
      </c>
      <c r="D27" s="70" t="s">
        <v>52</v>
      </c>
      <c r="E27" s="74">
        <v>8</v>
      </c>
      <c r="F27" s="75">
        <v>200</v>
      </c>
      <c r="G27" s="73">
        <v>11072.1816</v>
      </c>
      <c r="H27" s="73">
        <f t="shared" ref="H27:M27" si="36">G27*4</f>
        <v>44288.7264</v>
      </c>
      <c r="I27" s="73">
        <f t="shared" si="1"/>
        <v>3006.8175563999998</v>
      </c>
      <c r="J27" s="73">
        <f t="shared" si="36"/>
        <v>12027.270225599999</v>
      </c>
      <c r="K27" s="82">
        <v>0.27156505059490699</v>
      </c>
      <c r="L27" s="47">
        <v>12733.00884</v>
      </c>
      <c r="M27" s="47">
        <f t="shared" si="36"/>
        <v>50932.035360000002</v>
      </c>
      <c r="N27" s="47">
        <f t="shared" si="2"/>
        <v>3186.1527463709999</v>
      </c>
      <c r="O27" s="47">
        <f t="shared" si="3"/>
        <v>12744.610985484</v>
      </c>
      <c r="P27" s="55">
        <v>0.25022779661959299</v>
      </c>
      <c r="Q27" s="86">
        <v>5</v>
      </c>
      <c r="R27" s="86">
        <v>3</v>
      </c>
      <c r="S27" s="86">
        <f t="shared" si="5"/>
        <v>-2</v>
      </c>
      <c r="T27" s="87">
        <f t="shared" si="33"/>
        <v>-20</v>
      </c>
      <c r="U27" s="9">
        <v>10</v>
      </c>
      <c r="V27" s="9">
        <v>0</v>
      </c>
      <c r="W27" s="9">
        <f t="shared" si="6"/>
        <v>-10</v>
      </c>
      <c r="X27" s="88">
        <f>W27*10</f>
        <v>-100</v>
      </c>
      <c r="Y27" s="86">
        <v>10</v>
      </c>
      <c r="Z27" s="86">
        <v>13</v>
      </c>
      <c r="AA27" s="86">
        <f t="shared" si="7"/>
        <v>3</v>
      </c>
      <c r="AB27" s="87"/>
      <c r="AC27" s="9">
        <v>4</v>
      </c>
      <c r="AD27" s="9">
        <v>0</v>
      </c>
      <c r="AE27" s="9">
        <f t="shared" si="8"/>
        <v>-4</v>
      </c>
      <c r="AF27" s="88">
        <f>AE27*5</f>
        <v>-20</v>
      </c>
      <c r="AG27" s="86">
        <v>4</v>
      </c>
      <c r="AH27" s="86">
        <v>1</v>
      </c>
      <c r="AI27" s="86">
        <f t="shared" si="9"/>
        <v>-3</v>
      </c>
      <c r="AJ27" s="87">
        <f>AI27*5</f>
        <v>-15</v>
      </c>
      <c r="AK27" s="9">
        <v>12</v>
      </c>
      <c r="AL27" s="9">
        <v>13</v>
      </c>
      <c r="AM27" s="9">
        <f t="shared" si="10"/>
        <v>1</v>
      </c>
      <c r="AN27" s="88"/>
      <c r="AO27" s="86">
        <v>12</v>
      </c>
      <c r="AP27" s="89">
        <v>12</v>
      </c>
      <c r="AQ27" s="89">
        <f t="shared" si="11"/>
        <v>0</v>
      </c>
      <c r="AR27" s="92"/>
      <c r="AS27" s="91">
        <f t="shared" si="12"/>
        <v>-155</v>
      </c>
    </row>
    <row r="28" spans="1:45">
      <c r="A28" s="37">
        <v>25</v>
      </c>
      <c r="B28" s="37">
        <v>357</v>
      </c>
      <c r="C28" s="70" t="s">
        <v>225</v>
      </c>
      <c r="D28" s="70" t="s">
        <v>36</v>
      </c>
      <c r="E28" s="71">
        <v>9</v>
      </c>
      <c r="F28" s="72">
        <v>200</v>
      </c>
      <c r="G28" s="73">
        <v>11834.48394</v>
      </c>
      <c r="H28" s="73">
        <f t="shared" ref="H28:M28" si="37">G28*4</f>
        <v>47337.93576</v>
      </c>
      <c r="I28" s="73">
        <f t="shared" si="1"/>
        <v>3052.4737571999999</v>
      </c>
      <c r="J28" s="73">
        <f t="shared" si="37"/>
        <v>12209.8950288</v>
      </c>
      <c r="K28" s="82">
        <v>0.25793044907372598</v>
      </c>
      <c r="L28" s="47">
        <v>13609.656531000001</v>
      </c>
      <c r="M28" s="47">
        <f t="shared" si="37"/>
        <v>54438.626124000002</v>
      </c>
      <c r="N28" s="47">
        <f t="shared" si="2"/>
        <v>3234.53201343299</v>
      </c>
      <c r="O28" s="47">
        <f t="shared" si="3"/>
        <v>12938.128053732</v>
      </c>
      <c r="P28" s="55">
        <v>0.23766448521793301</v>
      </c>
      <c r="Q28" s="86">
        <v>9</v>
      </c>
      <c r="R28" s="86">
        <v>0</v>
      </c>
      <c r="S28" s="86">
        <f t="shared" si="5"/>
        <v>-9</v>
      </c>
      <c r="T28" s="87">
        <f t="shared" si="33"/>
        <v>-90</v>
      </c>
      <c r="U28" s="9">
        <v>10</v>
      </c>
      <c r="V28" s="9">
        <v>4</v>
      </c>
      <c r="W28" s="9">
        <f t="shared" si="6"/>
        <v>-6</v>
      </c>
      <c r="X28" s="88">
        <f>W28*10</f>
        <v>-60</v>
      </c>
      <c r="Y28" s="86">
        <v>10</v>
      </c>
      <c r="Z28" s="86">
        <v>3</v>
      </c>
      <c r="AA28" s="86">
        <f t="shared" si="7"/>
        <v>-7</v>
      </c>
      <c r="AB28" s="87">
        <f>AA28*5</f>
        <v>-35</v>
      </c>
      <c r="AC28" s="9">
        <v>4</v>
      </c>
      <c r="AD28" s="9">
        <v>4</v>
      </c>
      <c r="AE28" s="9">
        <f t="shared" si="8"/>
        <v>0</v>
      </c>
      <c r="AF28" s="88"/>
      <c r="AG28" s="86">
        <v>4</v>
      </c>
      <c r="AH28" s="86">
        <v>4</v>
      </c>
      <c r="AI28" s="86">
        <f t="shared" si="9"/>
        <v>0</v>
      </c>
      <c r="AJ28" s="86"/>
      <c r="AK28" s="9">
        <v>12</v>
      </c>
      <c r="AL28" s="9">
        <v>12</v>
      </c>
      <c r="AM28" s="9">
        <f t="shared" si="10"/>
        <v>0</v>
      </c>
      <c r="AN28" s="88"/>
      <c r="AO28" s="86">
        <v>12</v>
      </c>
      <c r="AP28" s="89">
        <v>3</v>
      </c>
      <c r="AQ28" s="89">
        <f t="shared" si="11"/>
        <v>-9</v>
      </c>
      <c r="AR28" s="90">
        <f>AQ28*3</f>
        <v>-27</v>
      </c>
      <c r="AS28" s="91">
        <f t="shared" si="12"/>
        <v>-212</v>
      </c>
    </row>
    <row r="29" spans="1:45">
      <c r="A29" s="37">
        <v>26</v>
      </c>
      <c r="B29" s="37">
        <v>747</v>
      </c>
      <c r="C29" s="70" t="s">
        <v>226</v>
      </c>
      <c r="D29" s="70" t="s">
        <v>33</v>
      </c>
      <c r="E29" s="71">
        <v>9</v>
      </c>
      <c r="F29" s="72">
        <v>200</v>
      </c>
      <c r="G29" s="73">
        <v>13014.78759</v>
      </c>
      <c r="H29" s="73">
        <f t="shared" ref="H29:M29" si="38">G29*4</f>
        <v>52059.15036</v>
      </c>
      <c r="I29" s="73">
        <f t="shared" si="1"/>
        <v>2806.9963236000099</v>
      </c>
      <c r="J29" s="73">
        <f t="shared" si="38"/>
        <v>11227.985294399999</v>
      </c>
      <c r="K29" s="82">
        <v>0.215677459519722</v>
      </c>
      <c r="L29" s="47">
        <v>14967.0057285</v>
      </c>
      <c r="M29" s="47">
        <f t="shared" si="38"/>
        <v>59868.022914000001</v>
      </c>
      <c r="N29" s="47">
        <f t="shared" si="2"/>
        <v>2993.4011457000001</v>
      </c>
      <c r="O29" s="47">
        <f t="shared" si="3"/>
        <v>11973.604582800001</v>
      </c>
      <c r="P29" s="55">
        <v>0.2</v>
      </c>
      <c r="Q29" s="86">
        <v>7</v>
      </c>
      <c r="R29" s="86">
        <v>2</v>
      </c>
      <c r="S29" s="86">
        <f t="shared" si="5"/>
        <v>-5</v>
      </c>
      <c r="T29" s="87">
        <f t="shared" si="33"/>
        <v>-50</v>
      </c>
      <c r="U29" s="9">
        <v>10</v>
      </c>
      <c r="V29" s="9">
        <v>12</v>
      </c>
      <c r="W29" s="9">
        <f t="shared" si="6"/>
        <v>2</v>
      </c>
      <c r="X29" s="88"/>
      <c r="Y29" s="86">
        <v>14</v>
      </c>
      <c r="Z29" s="86">
        <v>7</v>
      </c>
      <c r="AA29" s="86">
        <f t="shared" si="7"/>
        <v>-7</v>
      </c>
      <c r="AB29" s="87">
        <f>AA29*5</f>
        <v>-35</v>
      </c>
      <c r="AC29" s="9">
        <v>4</v>
      </c>
      <c r="AD29" s="9">
        <v>2</v>
      </c>
      <c r="AE29" s="9">
        <f t="shared" si="8"/>
        <v>-2</v>
      </c>
      <c r="AF29" s="88">
        <f>AE29*5</f>
        <v>-10</v>
      </c>
      <c r="AG29" s="86">
        <v>3</v>
      </c>
      <c r="AH29" s="86">
        <v>1</v>
      </c>
      <c r="AI29" s="86">
        <f t="shared" si="9"/>
        <v>-2</v>
      </c>
      <c r="AJ29" s="87">
        <f>AI29*5</f>
        <v>-10</v>
      </c>
      <c r="AK29" s="9">
        <v>12</v>
      </c>
      <c r="AL29" s="9">
        <v>6</v>
      </c>
      <c r="AM29" s="9">
        <f t="shared" si="10"/>
        <v>-6</v>
      </c>
      <c r="AN29" s="88">
        <f>AM29*3</f>
        <v>-18</v>
      </c>
      <c r="AO29" s="86">
        <v>12</v>
      </c>
      <c r="AP29" s="89">
        <v>2</v>
      </c>
      <c r="AQ29" s="89">
        <f t="shared" si="11"/>
        <v>-10</v>
      </c>
      <c r="AR29" s="90">
        <f>AQ29*3</f>
        <v>-30</v>
      </c>
      <c r="AS29" s="91">
        <f t="shared" si="12"/>
        <v>-153</v>
      </c>
    </row>
    <row r="30" spans="1:45">
      <c r="A30" s="37">
        <v>27</v>
      </c>
      <c r="B30" s="37">
        <v>377</v>
      </c>
      <c r="C30" s="70" t="s">
        <v>228</v>
      </c>
      <c r="D30" s="70" t="s">
        <v>52</v>
      </c>
      <c r="E30" s="71">
        <v>9</v>
      </c>
      <c r="F30" s="72">
        <v>200</v>
      </c>
      <c r="G30" s="73">
        <v>13136.31918</v>
      </c>
      <c r="H30" s="73">
        <f t="shared" ref="H30:M30" si="39">G30*4</f>
        <v>52545.276720000002</v>
      </c>
      <c r="I30" s="73">
        <f t="shared" si="1"/>
        <v>3834.0975455999901</v>
      </c>
      <c r="J30" s="73">
        <f t="shared" si="39"/>
        <v>15336.3901824</v>
      </c>
      <c r="K30" s="82">
        <v>0.29187000506484301</v>
      </c>
      <c r="L30" s="47">
        <v>15106.767056999999</v>
      </c>
      <c r="M30" s="47">
        <f t="shared" si="39"/>
        <v>60427.068227999996</v>
      </c>
      <c r="N30" s="47">
        <f t="shared" si="2"/>
        <v>4062.7740777840099</v>
      </c>
      <c r="O30" s="47">
        <f t="shared" si="3"/>
        <v>16251.096311136</v>
      </c>
      <c r="P30" s="55">
        <v>0.26893736180974898</v>
      </c>
      <c r="Q30" s="86">
        <v>7</v>
      </c>
      <c r="R30" s="86">
        <v>0</v>
      </c>
      <c r="S30" s="86">
        <f t="shared" si="5"/>
        <v>-7</v>
      </c>
      <c r="T30" s="87">
        <f t="shared" si="33"/>
        <v>-70</v>
      </c>
      <c r="U30" s="9">
        <v>10</v>
      </c>
      <c r="V30" s="9">
        <v>10</v>
      </c>
      <c r="W30" s="9">
        <f t="shared" si="6"/>
        <v>0</v>
      </c>
      <c r="X30" s="88"/>
      <c r="Y30" s="86">
        <v>10</v>
      </c>
      <c r="Z30" s="86">
        <v>2</v>
      </c>
      <c r="AA30" s="86">
        <f t="shared" si="7"/>
        <v>-8</v>
      </c>
      <c r="AB30" s="87">
        <f>AA30*5</f>
        <v>-40</v>
      </c>
      <c r="AC30" s="9">
        <v>4</v>
      </c>
      <c r="AD30" s="9">
        <v>6</v>
      </c>
      <c r="AE30" s="9">
        <f t="shared" si="8"/>
        <v>2</v>
      </c>
      <c r="AF30" s="88"/>
      <c r="AG30" s="86">
        <v>4</v>
      </c>
      <c r="AH30" s="86">
        <v>5</v>
      </c>
      <c r="AI30" s="86">
        <f t="shared" si="9"/>
        <v>1</v>
      </c>
      <c r="AJ30" s="86"/>
      <c r="AK30" s="9">
        <v>12</v>
      </c>
      <c r="AL30" s="9">
        <v>17</v>
      </c>
      <c r="AM30" s="9">
        <f t="shared" si="10"/>
        <v>5</v>
      </c>
      <c r="AN30" s="88"/>
      <c r="AO30" s="86">
        <v>12</v>
      </c>
      <c r="AP30" s="89">
        <v>8</v>
      </c>
      <c r="AQ30" s="89">
        <f t="shared" si="11"/>
        <v>-4</v>
      </c>
      <c r="AR30" s="90">
        <f>AQ30*3</f>
        <v>-12</v>
      </c>
      <c r="AS30" s="91">
        <f t="shared" si="12"/>
        <v>-122</v>
      </c>
    </row>
    <row r="31" spans="1:45">
      <c r="A31" s="37">
        <v>28</v>
      </c>
      <c r="B31" s="37">
        <v>102934</v>
      </c>
      <c r="C31" s="70" t="s">
        <v>229</v>
      </c>
      <c r="D31" s="70" t="s">
        <v>36</v>
      </c>
      <c r="E31" s="74">
        <v>10</v>
      </c>
      <c r="F31" s="75">
        <v>200</v>
      </c>
      <c r="G31" s="73">
        <v>13037.64417</v>
      </c>
      <c r="H31" s="73">
        <f t="shared" ref="H31:M31" si="40">G31*4</f>
        <v>52150.576679999998</v>
      </c>
      <c r="I31" s="73">
        <f t="shared" si="1"/>
        <v>3128.7200616</v>
      </c>
      <c r="J31" s="73">
        <f t="shared" si="40"/>
        <v>12514.8802464</v>
      </c>
      <c r="K31" s="82">
        <v>0.23997587453715599</v>
      </c>
      <c r="L31" s="47">
        <v>14993.290795499999</v>
      </c>
      <c r="M31" s="47">
        <f t="shared" si="40"/>
        <v>59973.163181999997</v>
      </c>
      <c r="N31" s="47">
        <f t="shared" si="2"/>
        <v>3315.3258652739901</v>
      </c>
      <c r="O31" s="47">
        <f t="shared" si="3"/>
        <v>13261.303461096</v>
      </c>
      <c r="P31" s="55">
        <v>0.221120627252093</v>
      </c>
      <c r="Q31" s="86">
        <v>7</v>
      </c>
      <c r="R31" s="86">
        <v>4</v>
      </c>
      <c r="S31" s="86">
        <f t="shared" si="5"/>
        <v>-3</v>
      </c>
      <c r="T31" s="87">
        <f t="shared" si="33"/>
        <v>-30</v>
      </c>
      <c r="U31" s="9">
        <v>10</v>
      </c>
      <c r="V31" s="9">
        <v>6</v>
      </c>
      <c r="W31" s="9">
        <f t="shared" si="6"/>
        <v>-4</v>
      </c>
      <c r="X31" s="88">
        <f>W31*10</f>
        <v>-40</v>
      </c>
      <c r="Y31" s="86">
        <v>14</v>
      </c>
      <c r="Z31" s="86">
        <v>4</v>
      </c>
      <c r="AA31" s="86">
        <f t="shared" si="7"/>
        <v>-10</v>
      </c>
      <c r="AB31" s="87">
        <f>AA31*5</f>
        <v>-50</v>
      </c>
      <c r="AC31" s="9">
        <v>4</v>
      </c>
      <c r="AD31" s="9">
        <v>4</v>
      </c>
      <c r="AE31" s="9">
        <f t="shared" si="8"/>
        <v>0</v>
      </c>
      <c r="AF31" s="88"/>
      <c r="AG31" s="86">
        <v>4</v>
      </c>
      <c r="AH31" s="86">
        <v>5</v>
      </c>
      <c r="AI31" s="86">
        <f t="shared" si="9"/>
        <v>1</v>
      </c>
      <c r="AJ31" s="86"/>
      <c r="AK31" s="9">
        <v>12</v>
      </c>
      <c r="AL31" s="9">
        <v>0</v>
      </c>
      <c r="AM31" s="9">
        <f t="shared" si="10"/>
        <v>-12</v>
      </c>
      <c r="AN31" s="88">
        <f>AM31*3</f>
        <v>-36</v>
      </c>
      <c r="AO31" s="86">
        <v>12</v>
      </c>
      <c r="AP31" s="89">
        <v>8</v>
      </c>
      <c r="AQ31" s="89">
        <f t="shared" si="11"/>
        <v>-4</v>
      </c>
      <c r="AR31" s="90">
        <f>AQ31*3</f>
        <v>-12</v>
      </c>
      <c r="AS31" s="91">
        <f t="shared" si="12"/>
        <v>-168</v>
      </c>
    </row>
    <row r="32" spans="1:45">
      <c r="A32" s="37">
        <v>29</v>
      </c>
      <c r="B32" s="37">
        <v>387</v>
      </c>
      <c r="C32" s="70" t="s">
        <v>231</v>
      </c>
      <c r="D32" s="70" t="s">
        <v>52</v>
      </c>
      <c r="E32" s="74">
        <v>10</v>
      </c>
      <c r="F32" s="75">
        <v>200</v>
      </c>
      <c r="G32" s="73">
        <v>14997.411630000001</v>
      </c>
      <c r="H32" s="73">
        <f t="shared" ref="H32:M32" si="41">G32*4</f>
        <v>59989.646520000002</v>
      </c>
      <c r="I32" s="73">
        <f t="shared" si="1"/>
        <v>3418.4044439999898</v>
      </c>
      <c r="J32" s="73">
        <f t="shared" si="41"/>
        <v>13673.617775999999</v>
      </c>
      <c r="K32" s="82">
        <v>0.22793296125592799</v>
      </c>
      <c r="L32" s="47">
        <v>17247.023374500001</v>
      </c>
      <c r="M32" s="47">
        <f t="shared" si="41"/>
        <v>68988.093498000002</v>
      </c>
      <c r="N32" s="47">
        <f t="shared" si="2"/>
        <v>3622.28785191</v>
      </c>
      <c r="O32" s="47">
        <f t="shared" si="3"/>
        <v>14489.15140764</v>
      </c>
      <c r="P32" s="55">
        <v>0.210023942871534</v>
      </c>
      <c r="Q32" s="86">
        <v>7</v>
      </c>
      <c r="R32" s="86">
        <v>13</v>
      </c>
      <c r="S32" s="86">
        <f t="shared" si="5"/>
        <v>6</v>
      </c>
      <c r="T32" s="87"/>
      <c r="U32" s="9">
        <v>10</v>
      </c>
      <c r="V32" s="9">
        <v>6</v>
      </c>
      <c r="W32" s="9">
        <f t="shared" si="6"/>
        <v>-4</v>
      </c>
      <c r="X32" s="88">
        <f>W32*10</f>
        <v>-40</v>
      </c>
      <c r="Y32" s="86">
        <v>10</v>
      </c>
      <c r="Z32" s="86">
        <v>10</v>
      </c>
      <c r="AA32" s="86">
        <f t="shared" si="7"/>
        <v>0</v>
      </c>
      <c r="AB32" s="87"/>
      <c r="AC32" s="9">
        <v>4</v>
      </c>
      <c r="AD32" s="9">
        <v>2</v>
      </c>
      <c r="AE32" s="9">
        <f t="shared" si="8"/>
        <v>-2</v>
      </c>
      <c r="AF32" s="88">
        <f>AE32*5</f>
        <v>-10</v>
      </c>
      <c r="AG32" s="86">
        <v>5</v>
      </c>
      <c r="AH32" s="86">
        <v>6</v>
      </c>
      <c r="AI32" s="86">
        <f t="shared" si="9"/>
        <v>1</v>
      </c>
      <c r="AJ32" s="86"/>
      <c r="AK32" s="9">
        <v>12</v>
      </c>
      <c r="AL32" s="9">
        <v>5</v>
      </c>
      <c r="AM32" s="9">
        <f t="shared" si="10"/>
        <v>-7</v>
      </c>
      <c r="AN32" s="88">
        <f>AM32*3</f>
        <v>-21</v>
      </c>
      <c r="AO32" s="86">
        <v>12</v>
      </c>
      <c r="AP32" s="89">
        <v>12</v>
      </c>
      <c r="AQ32" s="89">
        <f t="shared" si="11"/>
        <v>0</v>
      </c>
      <c r="AR32" s="92"/>
      <c r="AS32" s="91">
        <f t="shared" si="12"/>
        <v>-71</v>
      </c>
    </row>
    <row r="33" spans="1:45">
      <c r="A33" s="37">
        <v>30</v>
      </c>
      <c r="B33" s="37">
        <v>746</v>
      </c>
      <c r="C33" s="70" t="s">
        <v>233</v>
      </c>
      <c r="D33" s="70" t="s">
        <v>85</v>
      </c>
      <c r="E33" s="74">
        <v>10</v>
      </c>
      <c r="F33" s="75">
        <v>200</v>
      </c>
      <c r="G33" s="73">
        <v>12875.04963</v>
      </c>
      <c r="H33" s="73">
        <f t="shared" ref="H33:M33" si="42">G33*4</f>
        <v>51500.198519999998</v>
      </c>
      <c r="I33" s="73">
        <f t="shared" si="1"/>
        <v>3611.6985995999898</v>
      </c>
      <c r="J33" s="73">
        <f t="shared" si="42"/>
        <v>14446.794398399999</v>
      </c>
      <c r="K33" s="82">
        <v>0.28051919824715998</v>
      </c>
      <c r="L33" s="47">
        <v>14806.3070745</v>
      </c>
      <c r="M33" s="47">
        <f t="shared" si="42"/>
        <v>59225.228298000002</v>
      </c>
      <c r="N33" s="47">
        <f t="shared" si="2"/>
        <v>3827.110623219</v>
      </c>
      <c r="O33" s="47">
        <f t="shared" si="3"/>
        <v>15308.442492876</v>
      </c>
      <c r="P33" s="55">
        <v>0.258478404099169</v>
      </c>
      <c r="Q33" s="86">
        <v>7</v>
      </c>
      <c r="R33" s="86">
        <v>0</v>
      </c>
      <c r="S33" s="86">
        <f t="shared" si="5"/>
        <v>-7</v>
      </c>
      <c r="T33" s="87">
        <f>S33*10</f>
        <v>-70</v>
      </c>
      <c r="U33" s="9">
        <v>10</v>
      </c>
      <c r="V33" s="9">
        <v>12</v>
      </c>
      <c r="W33" s="9">
        <f t="shared" si="6"/>
        <v>2</v>
      </c>
      <c r="X33" s="88"/>
      <c r="Y33" s="86">
        <v>10</v>
      </c>
      <c r="Z33" s="86">
        <v>0</v>
      </c>
      <c r="AA33" s="86">
        <f t="shared" si="7"/>
        <v>-10</v>
      </c>
      <c r="AB33" s="87">
        <f>AA33*5</f>
        <v>-50</v>
      </c>
      <c r="AC33" s="9">
        <v>4</v>
      </c>
      <c r="AD33" s="9">
        <v>2</v>
      </c>
      <c r="AE33" s="9">
        <f t="shared" si="8"/>
        <v>-2</v>
      </c>
      <c r="AF33" s="88">
        <f>AE33*5</f>
        <v>-10</v>
      </c>
      <c r="AG33" s="86">
        <v>4</v>
      </c>
      <c r="AH33" s="86">
        <v>3</v>
      </c>
      <c r="AI33" s="86">
        <f t="shared" si="9"/>
        <v>-1</v>
      </c>
      <c r="AJ33" s="87">
        <f>AI33*5</f>
        <v>-5</v>
      </c>
      <c r="AK33" s="9">
        <v>12</v>
      </c>
      <c r="AL33" s="9">
        <v>4</v>
      </c>
      <c r="AM33" s="9">
        <f t="shared" si="10"/>
        <v>-8</v>
      </c>
      <c r="AN33" s="88">
        <f>AM33*3</f>
        <v>-24</v>
      </c>
      <c r="AO33" s="86">
        <v>12</v>
      </c>
      <c r="AP33" s="89">
        <v>15</v>
      </c>
      <c r="AQ33" s="89">
        <f t="shared" si="11"/>
        <v>3</v>
      </c>
      <c r="AR33" s="92"/>
      <c r="AS33" s="91">
        <f t="shared" si="12"/>
        <v>-159</v>
      </c>
    </row>
    <row r="34" spans="1:45">
      <c r="A34" s="37">
        <v>31</v>
      </c>
      <c r="B34" s="37">
        <v>724</v>
      </c>
      <c r="C34" s="70" t="s">
        <v>235</v>
      </c>
      <c r="D34" s="70" t="s">
        <v>52</v>
      </c>
      <c r="E34" s="71">
        <v>11</v>
      </c>
      <c r="F34" s="72">
        <v>200</v>
      </c>
      <c r="G34" s="73">
        <v>14770.316790000001</v>
      </c>
      <c r="H34" s="73">
        <f t="shared" ref="H34:M34" si="43">G34*4</f>
        <v>59081.267160000003</v>
      </c>
      <c r="I34" s="73">
        <f t="shared" si="1"/>
        <v>4084.5738779999901</v>
      </c>
      <c r="J34" s="73">
        <f t="shared" si="43"/>
        <v>16338.295512000001</v>
      </c>
      <c r="K34" s="82">
        <v>0.27653935498291998</v>
      </c>
      <c r="L34" s="47">
        <v>16985.8643085</v>
      </c>
      <c r="M34" s="47">
        <f t="shared" si="43"/>
        <v>67943.457234000001</v>
      </c>
      <c r="N34" s="47">
        <f t="shared" si="2"/>
        <v>4328.1895342950002</v>
      </c>
      <c r="O34" s="47">
        <f t="shared" si="3"/>
        <v>17312.758137180001</v>
      </c>
      <c r="P34" s="55">
        <v>0.254811262805691</v>
      </c>
      <c r="Q34" s="86">
        <v>7</v>
      </c>
      <c r="R34" s="86">
        <v>1</v>
      </c>
      <c r="S34" s="86">
        <f t="shared" si="5"/>
        <v>-6</v>
      </c>
      <c r="T34" s="87">
        <f>S34*10</f>
        <v>-60</v>
      </c>
      <c r="U34" s="9">
        <v>10</v>
      </c>
      <c r="V34" s="9">
        <v>0</v>
      </c>
      <c r="W34" s="9">
        <f t="shared" si="6"/>
        <v>-10</v>
      </c>
      <c r="X34" s="88">
        <f>W34*10</f>
        <v>-100</v>
      </c>
      <c r="Y34" s="86">
        <v>10</v>
      </c>
      <c r="Z34" s="86">
        <v>0</v>
      </c>
      <c r="AA34" s="86">
        <f t="shared" si="7"/>
        <v>-10</v>
      </c>
      <c r="AB34" s="87">
        <f>AA34*5</f>
        <v>-50</v>
      </c>
      <c r="AC34" s="9">
        <v>4</v>
      </c>
      <c r="AD34" s="9">
        <v>12</v>
      </c>
      <c r="AE34" s="9">
        <f t="shared" si="8"/>
        <v>8</v>
      </c>
      <c r="AF34" s="88"/>
      <c r="AG34" s="86">
        <v>5</v>
      </c>
      <c r="AH34" s="86">
        <v>6</v>
      </c>
      <c r="AI34" s="86">
        <f t="shared" si="9"/>
        <v>1</v>
      </c>
      <c r="AJ34" s="86"/>
      <c r="AK34" s="9">
        <v>12</v>
      </c>
      <c r="AL34" s="9">
        <v>17</v>
      </c>
      <c r="AM34" s="9">
        <f t="shared" si="10"/>
        <v>5</v>
      </c>
      <c r="AN34" s="88"/>
      <c r="AO34" s="86">
        <v>12</v>
      </c>
      <c r="AP34" s="89">
        <v>8</v>
      </c>
      <c r="AQ34" s="89">
        <f t="shared" si="11"/>
        <v>-4</v>
      </c>
      <c r="AR34" s="90">
        <f>AQ34*3</f>
        <v>-12</v>
      </c>
      <c r="AS34" s="91">
        <f t="shared" si="12"/>
        <v>-222</v>
      </c>
    </row>
    <row r="35" spans="1:45">
      <c r="A35" s="37">
        <v>32</v>
      </c>
      <c r="B35" s="37">
        <v>379</v>
      </c>
      <c r="C35" s="70" t="s">
        <v>236</v>
      </c>
      <c r="D35" s="70" t="s">
        <v>36</v>
      </c>
      <c r="E35" s="71">
        <v>11</v>
      </c>
      <c r="F35" s="72">
        <v>200</v>
      </c>
      <c r="G35" s="73">
        <v>14370.35742</v>
      </c>
      <c r="H35" s="73">
        <f t="shared" ref="H35:M35" si="44">G35*4</f>
        <v>57481.429680000001</v>
      </c>
      <c r="I35" s="73">
        <f t="shared" si="1"/>
        <v>3508.9044479999902</v>
      </c>
      <c r="J35" s="73">
        <f t="shared" si="44"/>
        <v>14035.617791999999</v>
      </c>
      <c r="K35" s="82">
        <v>0.24417656050200001</v>
      </c>
      <c r="L35" s="47">
        <v>16525.911033</v>
      </c>
      <c r="M35" s="47">
        <f t="shared" si="44"/>
        <v>66103.644132000001</v>
      </c>
      <c r="N35" s="47">
        <f t="shared" si="2"/>
        <v>3718.1855347199898</v>
      </c>
      <c r="O35" s="47">
        <f t="shared" si="3"/>
        <v>14872.742138879999</v>
      </c>
      <c r="P35" s="55">
        <v>0.22499125931969999</v>
      </c>
      <c r="Q35" s="86">
        <v>7</v>
      </c>
      <c r="R35" s="86">
        <v>11.04</v>
      </c>
      <c r="S35" s="86">
        <f t="shared" si="5"/>
        <v>4.04</v>
      </c>
      <c r="T35" s="87"/>
      <c r="U35" s="9">
        <v>10</v>
      </c>
      <c r="V35" s="9">
        <v>6</v>
      </c>
      <c r="W35" s="9">
        <f t="shared" si="6"/>
        <v>-4</v>
      </c>
      <c r="X35" s="88">
        <f>W35*10</f>
        <v>-40</v>
      </c>
      <c r="Y35" s="86">
        <v>10</v>
      </c>
      <c r="Z35" s="86">
        <v>1</v>
      </c>
      <c r="AA35" s="86">
        <f t="shared" si="7"/>
        <v>-9</v>
      </c>
      <c r="AB35" s="87">
        <f>AA35*5</f>
        <v>-45</v>
      </c>
      <c r="AC35" s="9">
        <v>4</v>
      </c>
      <c r="AD35" s="9">
        <v>6</v>
      </c>
      <c r="AE35" s="9">
        <f t="shared" si="8"/>
        <v>2</v>
      </c>
      <c r="AF35" s="88"/>
      <c r="AG35" s="86">
        <v>3</v>
      </c>
      <c r="AH35" s="86">
        <v>5</v>
      </c>
      <c r="AI35" s="86">
        <f t="shared" si="9"/>
        <v>2</v>
      </c>
      <c r="AJ35" s="86"/>
      <c r="AK35" s="9">
        <v>12</v>
      </c>
      <c r="AL35" s="9">
        <v>20</v>
      </c>
      <c r="AM35" s="9">
        <f t="shared" si="10"/>
        <v>8</v>
      </c>
      <c r="AN35" s="88"/>
      <c r="AO35" s="86">
        <v>12</v>
      </c>
      <c r="AP35" s="89">
        <v>13</v>
      </c>
      <c r="AQ35" s="89">
        <f t="shared" si="11"/>
        <v>1</v>
      </c>
      <c r="AR35" s="92"/>
      <c r="AS35" s="91">
        <f t="shared" si="12"/>
        <v>-85</v>
      </c>
    </row>
    <row r="36" spans="1:45">
      <c r="A36" s="37">
        <v>33</v>
      </c>
      <c r="B36" s="37">
        <v>514</v>
      </c>
      <c r="C36" s="70" t="s">
        <v>239</v>
      </c>
      <c r="D36" s="70" t="s">
        <v>41</v>
      </c>
      <c r="E36" s="71">
        <v>11</v>
      </c>
      <c r="F36" s="72">
        <v>200</v>
      </c>
      <c r="G36" s="73">
        <v>18500</v>
      </c>
      <c r="H36" s="73">
        <f t="shared" ref="H36:M36" si="45">G36*4</f>
        <v>74000</v>
      </c>
      <c r="I36" s="73">
        <f t="shared" si="1"/>
        <v>5382.8757607102598</v>
      </c>
      <c r="J36" s="73">
        <f t="shared" si="45"/>
        <v>21531.503042841101</v>
      </c>
      <c r="K36" s="82">
        <v>0.29096625733568998</v>
      </c>
      <c r="L36" s="47">
        <v>21275</v>
      </c>
      <c r="M36" s="47">
        <f t="shared" si="45"/>
        <v>85100</v>
      </c>
      <c r="N36" s="47">
        <f t="shared" si="2"/>
        <v>5703.9258507240602</v>
      </c>
      <c r="O36" s="47">
        <f t="shared" si="3"/>
        <v>22815.703402896201</v>
      </c>
      <c r="P36" s="55">
        <v>0.26810462283074299</v>
      </c>
      <c r="Q36" s="86">
        <v>7</v>
      </c>
      <c r="R36" s="86">
        <v>0</v>
      </c>
      <c r="S36" s="86">
        <f t="shared" si="5"/>
        <v>-7</v>
      </c>
      <c r="T36" s="87">
        <f>S36*10</f>
        <v>-70</v>
      </c>
      <c r="U36" s="9">
        <v>20</v>
      </c>
      <c r="V36" s="9">
        <v>34</v>
      </c>
      <c r="W36" s="9">
        <f t="shared" si="6"/>
        <v>14</v>
      </c>
      <c r="X36" s="88"/>
      <c r="Y36" s="86">
        <v>10</v>
      </c>
      <c r="Z36" s="86">
        <v>5</v>
      </c>
      <c r="AA36" s="86">
        <f t="shared" si="7"/>
        <v>-5</v>
      </c>
      <c r="AB36" s="87">
        <f>AA36*5</f>
        <v>-25</v>
      </c>
      <c r="AC36" s="9">
        <v>4</v>
      </c>
      <c r="AD36" s="9">
        <v>6</v>
      </c>
      <c r="AE36" s="9">
        <f t="shared" si="8"/>
        <v>2</v>
      </c>
      <c r="AF36" s="88"/>
      <c r="AG36" s="86">
        <v>4</v>
      </c>
      <c r="AH36" s="86">
        <v>2</v>
      </c>
      <c r="AI36" s="86">
        <f t="shared" si="9"/>
        <v>-2</v>
      </c>
      <c r="AJ36" s="87">
        <f>AI36*5</f>
        <v>-10</v>
      </c>
      <c r="AK36" s="9">
        <v>12</v>
      </c>
      <c r="AL36" s="9">
        <v>19</v>
      </c>
      <c r="AM36" s="9">
        <f t="shared" si="10"/>
        <v>7</v>
      </c>
      <c r="AN36" s="88"/>
      <c r="AO36" s="86">
        <v>12</v>
      </c>
      <c r="AP36" s="89">
        <v>26</v>
      </c>
      <c r="AQ36" s="89">
        <f t="shared" si="11"/>
        <v>14</v>
      </c>
      <c r="AR36" s="92"/>
      <c r="AS36" s="91">
        <f t="shared" si="12"/>
        <v>-105</v>
      </c>
    </row>
    <row r="37" spans="1:45">
      <c r="A37" s="37">
        <v>34</v>
      </c>
      <c r="B37" s="37">
        <v>54</v>
      </c>
      <c r="C37" s="70" t="s">
        <v>240</v>
      </c>
      <c r="D37" s="70" t="s">
        <v>50</v>
      </c>
      <c r="E37" s="74">
        <v>12</v>
      </c>
      <c r="F37" s="75">
        <v>150</v>
      </c>
      <c r="G37" s="73">
        <v>12474.725759999999</v>
      </c>
      <c r="H37" s="73">
        <f t="shared" ref="H37:M37" si="46">G37*4</f>
        <v>49898.903039999997</v>
      </c>
      <c r="I37" s="73">
        <f t="shared" si="1"/>
        <v>3488.1842268</v>
      </c>
      <c r="J37" s="73">
        <f t="shared" si="46"/>
        <v>13952.7369072</v>
      </c>
      <c r="K37" s="82">
        <v>0.279620113011607</v>
      </c>
      <c r="L37" s="47">
        <v>14345.934624</v>
      </c>
      <c r="M37" s="47">
        <f t="shared" si="46"/>
        <v>57383.738495999998</v>
      </c>
      <c r="N37" s="47">
        <f t="shared" si="2"/>
        <v>3696.2295003270001</v>
      </c>
      <c r="O37" s="47">
        <f t="shared" si="3"/>
        <v>14784.918001308</v>
      </c>
      <c r="P37" s="55">
        <v>0.25764996127498002</v>
      </c>
      <c r="Q37" s="86">
        <v>7</v>
      </c>
      <c r="R37" s="86">
        <v>10</v>
      </c>
      <c r="S37" s="86">
        <f t="shared" ref="S37:S68" si="47">R37-Q37</f>
        <v>3</v>
      </c>
      <c r="T37" s="87"/>
      <c r="U37" s="9">
        <v>10</v>
      </c>
      <c r="V37" s="9">
        <v>14</v>
      </c>
      <c r="W37" s="9">
        <f t="shared" ref="W37:W68" si="48">V37-U37</f>
        <v>4</v>
      </c>
      <c r="X37" s="88"/>
      <c r="Y37" s="86">
        <v>20</v>
      </c>
      <c r="Z37" s="86">
        <v>13</v>
      </c>
      <c r="AA37" s="86">
        <f t="shared" ref="AA37:AA68" si="49">Z37-Y37</f>
        <v>-7</v>
      </c>
      <c r="AB37" s="87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88"/>
      <c r="AG37" s="86">
        <v>4</v>
      </c>
      <c r="AH37" s="86">
        <v>4</v>
      </c>
      <c r="AI37" s="86">
        <f t="shared" ref="AI37:AI68" si="51">AH37-AG37</f>
        <v>0</v>
      </c>
      <c r="AJ37" s="86"/>
      <c r="AK37" s="9">
        <v>10</v>
      </c>
      <c r="AL37" s="9">
        <v>8</v>
      </c>
      <c r="AM37" s="9">
        <f t="shared" ref="AM37:AM68" si="52">AL37-AK37</f>
        <v>-2</v>
      </c>
      <c r="AN37" s="88">
        <f>AM37*3</f>
        <v>-6</v>
      </c>
      <c r="AO37" s="86">
        <v>10</v>
      </c>
      <c r="AP37" s="89">
        <v>27</v>
      </c>
      <c r="AQ37" s="89">
        <f t="shared" ref="AQ37:AQ68" si="53">AP37-AO37</f>
        <v>17</v>
      </c>
      <c r="AR37" s="92"/>
      <c r="AS37" s="91">
        <f t="shared" ref="AS37:AS68" si="54">T37+X37+AB37+AF37+AJ37+AN37+AR37</f>
        <v>-41</v>
      </c>
    </row>
    <row r="38" spans="1:45">
      <c r="A38" s="37">
        <v>35</v>
      </c>
      <c r="B38" s="37">
        <v>515</v>
      </c>
      <c r="C38" s="70" t="s">
        <v>243</v>
      </c>
      <c r="D38" s="70" t="s">
        <v>33</v>
      </c>
      <c r="E38" s="74">
        <v>12</v>
      </c>
      <c r="F38" s="75">
        <v>150</v>
      </c>
      <c r="G38" s="73">
        <v>11325.262049999999</v>
      </c>
      <c r="H38" s="73">
        <f t="shared" ref="H38:M38" si="55">G38*4</f>
        <v>45301.048199999997</v>
      </c>
      <c r="I38" s="73">
        <f t="shared" si="1"/>
        <v>3368.1405743999999</v>
      </c>
      <c r="J38" s="73">
        <f t="shared" si="55"/>
        <v>13472.5622976</v>
      </c>
      <c r="K38" s="82">
        <v>0.297400674662535</v>
      </c>
      <c r="L38" s="47">
        <v>13024.0513575</v>
      </c>
      <c r="M38" s="47">
        <f t="shared" si="55"/>
        <v>52096.205430000002</v>
      </c>
      <c r="N38" s="47">
        <f t="shared" si="2"/>
        <v>3569.0261015159999</v>
      </c>
      <c r="O38" s="47">
        <f t="shared" si="3"/>
        <v>14276.104406064</v>
      </c>
      <c r="P38" s="55">
        <v>0.274033478796193</v>
      </c>
      <c r="Q38" s="86">
        <v>5</v>
      </c>
      <c r="R38" s="86">
        <v>0</v>
      </c>
      <c r="S38" s="86">
        <f t="shared" si="47"/>
        <v>-5</v>
      </c>
      <c r="T38" s="87">
        <f>S38*10</f>
        <v>-50</v>
      </c>
      <c r="U38" s="9">
        <v>10</v>
      </c>
      <c r="V38" s="9">
        <v>14</v>
      </c>
      <c r="W38" s="9">
        <f t="shared" si="48"/>
        <v>4</v>
      </c>
      <c r="X38" s="88"/>
      <c r="Y38" s="86">
        <v>16</v>
      </c>
      <c r="Z38" s="86">
        <v>16</v>
      </c>
      <c r="AA38" s="86">
        <f t="shared" si="49"/>
        <v>0</v>
      </c>
      <c r="AB38" s="87"/>
      <c r="AC38" s="9">
        <v>4</v>
      </c>
      <c r="AD38" s="9">
        <v>12</v>
      </c>
      <c r="AE38" s="9">
        <f t="shared" si="50"/>
        <v>8</v>
      </c>
      <c r="AF38" s="88"/>
      <c r="AG38" s="86">
        <v>4</v>
      </c>
      <c r="AH38" s="86">
        <v>5</v>
      </c>
      <c r="AI38" s="86">
        <f t="shared" si="51"/>
        <v>1</v>
      </c>
      <c r="AJ38" s="86"/>
      <c r="AK38" s="9">
        <v>10</v>
      </c>
      <c r="AL38" s="9">
        <v>17</v>
      </c>
      <c r="AM38" s="9">
        <f t="shared" si="52"/>
        <v>7</v>
      </c>
      <c r="AN38" s="88"/>
      <c r="AO38" s="86">
        <v>10</v>
      </c>
      <c r="AP38" s="89">
        <v>13</v>
      </c>
      <c r="AQ38" s="89">
        <f t="shared" si="53"/>
        <v>3</v>
      </c>
      <c r="AR38" s="92"/>
      <c r="AS38" s="91">
        <f t="shared" si="54"/>
        <v>-50</v>
      </c>
    </row>
    <row r="39" spans="1:45">
      <c r="A39" s="37">
        <v>36</v>
      </c>
      <c r="B39" s="37">
        <v>101453</v>
      </c>
      <c r="C39" s="70" t="s">
        <v>244</v>
      </c>
      <c r="D39" s="70" t="s">
        <v>50</v>
      </c>
      <c r="E39" s="74">
        <v>12</v>
      </c>
      <c r="F39" s="75">
        <v>150</v>
      </c>
      <c r="G39" s="73">
        <v>11231.905905</v>
      </c>
      <c r="H39" s="73">
        <f t="shared" ref="H39:M39" si="56">G39*4</f>
        <v>44927.623619999998</v>
      </c>
      <c r="I39" s="73">
        <f t="shared" si="1"/>
        <v>3181.3022241000099</v>
      </c>
      <c r="J39" s="73">
        <f t="shared" si="56"/>
        <v>12725.2088964</v>
      </c>
      <c r="K39" s="82">
        <v>0.283237969673857</v>
      </c>
      <c r="L39" s="47">
        <v>12916.691790749999</v>
      </c>
      <c r="M39" s="47">
        <f t="shared" si="56"/>
        <v>51666.767162999997</v>
      </c>
      <c r="N39" s="47">
        <f t="shared" si="2"/>
        <v>3371.0441781802501</v>
      </c>
      <c r="O39" s="47">
        <f t="shared" si="3"/>
        <v>13484.176712721001</v>
      </c>
      <c r="P39" s="55">
        <v>0.26098355777091098</v>
      </c>
      <c r="Q39" s="86">
        <v>7</v>
      </c>
      <c r="R39" s="86">
        <v>3</v>
      </c>
      <c r="S39" s="86">
        <f t="shared" si="47"/>
        <v>-4</v>
      </c>
      <c r="T39" s="87">
        <f>S39*10</f>
        <v>-40</v>
      </c>
      <c r="U39" s="9">
        <v>10</v>
      </c>
      <c r="V39" s="9">
        <v>14</v>
      </c>
      <c r="W39" s="9">
        <f t="shared" si="48"/>
        <v>4</v>
      </c>
      <c r="X39" s="88"/>
      <c r="Y39" s="86">
        <v>16</v>
      </c>
      <c r="Z39" s="86">
        <v>8</v>
      </c>
      <c r="AA39" s="86">
        <f t="shared" si="49"/>
        <v>-8</v>
      </c>
      <c r="AB39" s="87">
        <f>AA39*5</f>
        <v>-40</v>
      </c>
      <c r="AC39" s="9">
        <v>4</v>
      </c>
      <c r="AD39" s="9">
        <v>2</v>
      </c>
      <c r="AE39" s="9">
        <f t="shared" si="50"/>
        <v>-2</v>
      </c>
      <c r="AF39" s="88">
        <f>AE39*5</f>
        <v>-10</v>
      </c>
      <c r="AG39" s="86">
        <v>3</v>
      </c>
      <c r="AH39" s="86">
        <v>7</v>
      </c>
      <c r="AI39" s="86">
        <f t="shared" si="51"/>
        <v>4</v>
      </c>
      <c r="AJ39" s="86"/>
      <c r="AK39" s="9">
        <v>10</v>
      </c>
      <c r="AL39" s="9">
        <v>15</v>
      </c>
      <c r="AM39" s="9">
        <f t="shared" si="52"/>
        <v>5</v>
      </c>
      <c r="AN39" s="88"/>
      <c r="AO39" s="86">
        <v>10</v>
      </c>
      <c r="AP39" s="89">
        <v>14</v>
      </c>
      <c r="AQ39" s="89">
        <f t="shared" si="53"/>
        <v>4</v>
      </c>
      <c r="AR39" s="92"/>
      <c r="AS39" s="91">
        <f t="shared" si="54"/>
        <v>-90</v>
      </c>
    </row>
    <row r="40" spans="1:45">
      <c r="A40" s="37">
        <v>37</v>
      </c>
      <c r="B40" s="37">
        <v>598</v>
      </c>
      <c r="C40" s="70" t="s">
        <v>245</v>
      </c>
      <c r="D40" s="70" t="s">
        <v>52</v>
      </c>
      <c r="E40" s="71">
        <v>13</v>
      </c>
      <c r="F40" s="72">
        <v>150</v>
      </c>
      <c r="G40" s="73">
        <v>11260.076489999999</v>
      </c>
      <c r="H40" s="73">
        <f t="shared" ref="H40:M40" si="57">G40*4</f>
        <v>45040.305959999998</v>
      </c>
      <c r="I40" s="73">
        <f t="shared" si="1"/>
        <v>3220.115472</v>
      </c>
      <c r="J40" s="73">
        <f t="shared" si="57"/>
        <v>12880.461888</v>
      </c>
      <c r="K40" s="82">
        <v>0.28597634082324103</v>
      </c>
      <c r="L40" s="47">
        <v>12949.0879635</v>
      </c>
      <c r="M40" s="47">
        <f t="shared" si="57"/>
        <v>51796.351854</v>
      </c>
      <c r="N40" s="47">
        <f t="shared" si="2"/>
        <v>3412.1723590800002</v>
      </c>
      <c r="O40" s="47">
        <f t="shared" si="3"/>
        <v>13648.689436320001</v>
      </c>
      <c r="P40" s="55">
        <v>0.26350677118712901</v>
      </c>
      <c r="Q40" s="86">
        <v>5</v>
      </c>
      <c r="R40" s="86">
        <v>6</v>
      </c>
      <c r="S40" s="86">
        <f t="shared" si="47"/>
        <v>1</v>
      </c>
      <c r="T40" s="87"/>
      <c r="U40" s="9">
        <v>10</v>
      </c>
      <c r="V40" s="9">
        <v>8</v>
      </c>
      <c r="W40" s="9">
        <f t="shared" si="48"/>
        <v>-2</v>
      </c>
      <c r="X40" s="88">
        <f>W40*10</f>
        <v>-20</v>
      </c>
      <c r="Y40" s="86">
        <v>8</v>
      </c>
      <c r="Z40" s="86">
        <v>4</v>
      </c>
      <c r="AA40" s="86">
        <f t="shared" si="49"/>
        <v>-4</v>
      </c>
      <c r="AB40" s="87">
        <f>AA40*5</f>
        <v>-20</v>
      </c>
      <c r="AC40" s="9">
        <v>4</v>
      </c>
      <c r="AD40" s="9">
        <v>4</v>
      </c>
      <c r="AE40" s="9">
        <f t="shared" si="50"/>
        <v>0</v>
      </c>
      <c r="AF40" s="88"/>
      <c r="AG40" s="86">
        <v>5</v>
      </c>
      <c r="AH40" s="86">
        <v>2</v>
      </c>
      <c r="AI40" s="86">
        <f t="shared" si="51"/>
        <v>-3</v>
      </c>
      <c r="AJ40" s="87">
        <f>AI40*5</f>
        <v>-15</v>
      </c>
      <c r="AK40" s="9">
        <v>10</v>
      </c>
      <c r="AL40" s="9">
        <v>13</v>
      </c>
      <c r="AM40" s="9">
        <f t="shared" si="52"/>
        <v>3</v>
      </c>
      <c r="AN40" s="88"/>
      <c r="AO40" s="86">
        <v>10</v>
      </c>
      <c r="AP40" s="89">
        <v>19</v>
      </c>
      <c r="AQ40" s="89">
        <f t="shared" si="53"/>
        <v>9</v>
      </c>
      <c r="AR40" s="92"/>
      <c r="AS40" s="91">
        <f t="shared" si="54"/>
        <v>-55</v>
      </c>
    </row>
    <row r="41" spans="1:45">
      <c r="A41" s="37">
        <v>38</v>
      </c>
      <c r="B41" s="37">
        <v>105751</v>
      </c>
      <c r="C41" s="70" t="s">
        <v>246</v>
      </c>
      <c r="D41" s="70" t="s">
        <v>52</v>
      </c>
      <c r="E41" s="71">
        <v>13</v>
      </c>
      <c r="F41" s="72">
        <v>150</v>
      </c>
      <c r="G41" s="73">
        <v>13024.517309999999</v>
      </c>
      <c r="H41" s="73">
        <f t="shared" ref="H41:M41" si="58">G41*4</f>
        <v>52098.069239999997</v>
      </c>
      <c r="I41" s="73">
        <f t="shared" si="1"/>
        <v>4102.8419376000002</v>
      </c>
      <c r="J41" s="73">
        <f t="shared" si="58"/>
        <v>16411.367750400001</v>
      </c>
      <c r="K41" s="82">
        <v>0.31500913545947001</v>
      </c>
      <c r="L41" s="47">
        <v>14978.194906500001</v>
      </c>
      <c r="M41" s="47">
        <f t="shared" si="58"/>
        <v>59912.779626000003</v>
      </c>
      <c r="N41" s="47">
        <f t="shared" si="2"/>
        <v>4347.5471531640096</v>
      </c>
      <c r="O41" s="47">
        <f t="shared" si="3"/>
        <v>17390.188612655998</v>
      </c>
      <c r="P41" s="55">
        <v>0.29025841767336902</v>
      </c>
      <c r="Q41" s="86">
        <v>5</v>
      </c>
      <c r="R41" s="86">
        <v>1</v>
      </c>
      <c r="S41" s="86">
        <f t="shared" si="47"/>
        <v>-4</v>
      </c>
      <c r="T41" s="87">
        <f>S41*10</f>
        <v>-40</v>
      </c>
      <c r="U41" s="9">
        <v>10</v>
      </c>
      <c r="V41" s="9">
        <v>2</v>
      </c>
      <c r="W41" s="9">
        <f t="shared" si="48"/>
        <v>-8</v>
      </c>
      <c r="X41" s="88">
        <f>W41*10</f>
        <v>-80</v>
      </c>
      <c r="Y41" s="86">
        <v>8</v>
      </c>
      <c r="Z41" s="86">
        <v>8</v>
      </c>
      <c r="AA41" s="86">
        <f t="shared" si="49"/>
        <v>0</v>
      </c>
      <c r="AB41" s="87"/>
      <c r="AC41" s="9">
        <v>4</v>
      </c>
      <c r="AD41" s="9">
        <v>4</v>
      </c>
      <c r="AE41" s="9">
        <f t="shared" si="50"/>
        <v>0</v>
      </c>
      <c r="AF41" s="88"/>
      <c r="AG41" s="86">
        <v>4</v>
      </c>
      <c r="AH41" s="86">
        <v>4</v>
      </c>
      <c r="AI41" s="86">
        <f t="shared" si="51"/>
        <v>0</v>
      </c>
      <c r="AJ41" s="86"/>
      <c r="AK41" s="9">
        <v>10</v>
      </c>
      <c r="AL41" s="9">
        <v>12</v>
      </c>
      <c r="AM41" s="9">
        <f t="shared" si="52"/>
        <v>2</v>
      </c>
      <c r="AN41" s="88"/>
      <c r="AO41" s="86">
        <v>10</v>
      </c>
      <c r="AP41" s="89">
        <v>9</v>
      </c>
      <c r="AQ41" s="89">
        <f t="shared" si="53"/>
        <v>-1</v>
      </c>
      <c r="AR41" s="90">
        <f>AQ41*3</f>
        <v>-3</v>
      </c>
      <c r="AS41" s="91">
        <f t="shared" si="54"/>
        <v>-123</v>
      </c>
    </row>
    <row r="42" spans="1:45">
      <c r="A42" s="37">
        <v>39</v>
      </c>
      <c r="B42" s="37">
        <v>716</v>
      </c>
      <c r="C42" s="70" t="s">
        <v>247</v>
      </c>
      <c r="D42" s="70" t="s">
        <v>85</v>
      </c>
      <c r="E42" s="71">
        <v>13</v>
      </c>
      <c r="F42" s="72">
        <v>150</v>
      </c>
      <c r="G42" s="73">
        <v>10692.1296</v>
      </c>
      <c r="H42" s="73">
        <f t="shared" ref="H42:M42" si="59">G42*4</f>
        <v>42768.518400000001</v>
      </c>
      <c r="I42" s="73">
        <f t="shared" si="1"/>
        <v>3245.9611464</v>
      </c>
      <c r="J42" s="73">
        <f t="shared" si="59"/>
        <v>12983.8445856</v>
      </c>
      <c r="K42" s="82">
        <v>0.303584156555678</v>
      </c>
      <c r="L42" s="47">
        <v>12295.94904</v>
      </c>
      <c r="M42" s="47">
        <f t="shared" si="59"/>
        <v>49183.796159999998</v>
      </c>
      <c r="N42" s="47">
        <f t="shared" si="2"/>
        <v>3439.5595433459998</v>
      </c>
      <c r="O42" s="47">
        <f t="shared" si="3"/>
        <v>13758.238173383999</v>
      </c>
      <c r="P42" s="55">
        <v>0.279731115683446</v>
      </c>
      <c r="Q42" s="86">
        <v>5</v>
      </c>
      <c r="R42" s="86">
        <v>5</v>
      </c>
      <c r="S42" s="86">
        <f t="shared" si="47"/>
        <v>0</v>
      </c>
      <c r="T42" s="87"/>
      <c r="U42" s="9">
        <v>10</v>
      </c>
      <c r="V42" s="9">
        <v>10</v>
      </c>
      <c r="W42" s="9">
        <f t="shared" si="48"/>
        <v>0</v>
      </c>
      <c r="X42" s="88"/>
      <c r="Y42" s="86">
        <v>8</v>
      </c>
      <c r="Z42" s="86">
        <v>8</v>
      </c>
      <c r="AA42" s="86">
        <f t="shared" si="49"/>
        <v>0</v>
      </c>
      <c r="AB42" s="87"/>
      <c r="AC42" s="9">
        <v>4</v>
      </c>
      <c r="AD42" s="9">
        <v>2</v>
      </c>
      <c r="AE42" s="9">
        <f t="shared" si="50"/>
        <v>-2</v>
      </c>
      <c r="AF42" s="88">
        <f>AE42*5</f>
        <v>-10</v>
      </c>
      <c r="AG42" s="86">
        <v>3</v>
      </c>
      <c r="AH42" s="86">
        <v>3</v>
      </c>
      <c r="AI42" s="86">
        <f t="shared" si="51"/>
        <v>0</v>
      </c>
      <c r="AJ42" s="86"/>
      <c r="AK42" s="9">
        <v>10</v>
      </c>
      <c r="AL42" s="9">
        <v>12</v>
      </c>
      <c r="AM42" s="9">
        <f t="shared" si="52"/>
        <v>2</v>
      </c>
      <c r="AN42" s="88"/>
      <c r="AO42" s="86">
        <v>10</v>
      </c>
      <c r="AP42" s="89">
        <v>17</v>
      </c>
      <c r="AQ42" s="89">
        <f t="shared" si="53"/>
        <v>7</v>
      </c>
      <c r="AR42" s="92"/>
      <c r="AS42" s="91">
        <f t="shared" si="54"/>
        <v>-10</v>
      </c>
    </row>
    <row r="43" spans="1:45">
      <c r="A43" s="37">
        <v>40</v>
      </c>
      <c r="B43" s="37">
        <v>737</v>
      </c>
      <c r="C43" s="70" t="s">
        <v>250</v>
      </c>
      <c r="D43" s="70" t="s">
        <v>52</v>
      </c>
      <c r="E43" s="74">
        <v>14</v>
      </c>
      <c r="F43" s="75">
        <v>150</v>
      </c>
      <c r="G43" s="73">
        <v>13648.268340000001</v>
      </c>
      <c r="H43" s="73">
        <f t="shared" ref="H43:M43" si="60">G43*4</f>
        <v>54593.073360000002</v>
      </c>
      <c r="I43" s="73">
        <f t="shared" si="1"/>
        <v>3971.4771095999999</v>
      </c>
      <c r="J43" s="73">
        <f t="shared" si="60"/>
        <v>15885.9084384</v>
      </c>
      <c r="K43" s="82">
        <v>0.29098761913703702</v>
      </c>
      <c r="L43" s="47">
        <v>15695.508591</v>
      </c>
      <c r="M43" s="47">
        <f t="shared" si="60"/>
        <v>62782.034363999999</v>
      </c>
      <c r="N43" s="47">
        <f t="shared" si="2"/>
        <v>4208.3473514939997</v>
      </c>
      <c r="O43" s="47">
        <f t="shared" si="3"/>
        <v>16833.389405975999</v>
      </c>
      <c r="P43" s="55">
        <v>0.26812430620484101</v>
      </c>
      <c r="Q43" s="86">
        <v>5</v>
      </c>
      <c r="R43" s="86">
        <v>4</v>
      </c>
      <c r="S43" s="86">
        <f t="shared" si="47"/>
        <v>-1</v>
      </c>
      <c r="T43" s="87">
        <f>S43*10</f>
        <v>-10</v>
      </c>
      <c r="U43" s="9">
        <v>10</v>
      </c>
      <c r="V43" s="9">
        <v>2</v>
      </c>
      <c r="W43" s="9">
        <f t="shared" si="48"/>
        <v>-8</v>
      </c>
      <c r="X43" s="88">
        <f>W43*10</f>
        <v>-80</v>
      </c>
      <c r="Y43" s="86">
        <v>8</v>
      </c>
      <c r="Z43" s="86">
        <v>14</v>
      </c>
      <c r="AA43" s="86">
        <f t="shared" si="49"/>
        <v>6</v>
      </c>
      <c r="AB43" s="87"/>
      <c r="AC43" s="9">
        <v>4</v>
      </c>
      <c r="AD43" s="9">
        <v>24</v>
      </c>
      <c r="AE43" s="9">
        <f t="shared" si="50"/>
        <v>20</v>
      </c>
      <c r="AF43" s="88"/>
      <c r="AG43" s="86">
        <v>3</v>
      </c>
      <c r="AH43" s="86">
        <v>3</v>
      </c>
      <c r="AI43" s="86">
        <f t="shared" si="51"/>
        <v>0</v>
      </c>
      <c r="AJ43" s="86"/>
      <c r="AK43" s="9">
        <v>10</v>
      </c>
      <c r="AL43" s="9">
        <v>31</v>
      </c>
      <c r="AM43" s="9">
        <f t="shared" si="52"/>
        <v>21</v>
      </c>
      <c r="AN43" s="88"/>
      <c r="AO43" s="86">
        <v>10</v>
      </c>
      <c r="AP43" s="89">
        <v>18</v>
      </c>
      <c r="AQ43" s="89">
        <f t="shared" si="53"/>
        <v>8</v>
      </c>
      <c r="AR43" s="92"/>
      <c r="AS43" s="91">
        <f t="shared" si="54"/>
        <v>-90</v>
      </c>
    </row>
    <row r="44" spans="1:45">
      <c r="A44" s="37">
        <v>41</v>
      </c>
      <c r="B44" s="37">
        <v>308</v>
      </c>
      <c r="C44" s="70" t="s">
        <v>251</v>
      </c>
      <c r="D44" s="70" t="s">
        <v>33</v>
      </c>
      <c r="E44" s="74">
        <v>14</v>
      </c>
      <c r="F44" s="75">
        <v>150</v>
      </c>
      <c r="G44" s="73">
        <v>9626.9592374999993</v>
      </c>
      <c r="H44" s="73">
        <f t="shared" ref="H44:M44" si="61">G44*4</f>
        <v>38507.836949999997</v>
      </c>
      <c r="I44" s="73">
        <f t="shared" si="1"/>
        <v>2867.2355942999998</v>
      </c>
      <c r="J44" s="73">
        <f t="shared" si="61"/>
        <v>11468.942377199999</v>
      </c>
      <c r="K44" s="82">
        <v>0.297833980965789</v>
      </c>
      <c r="L44" s="47">
        <v>11071.003123125</v>
      </c>
      <c r="M44" s="47">
        <f t="shared" si="61"/>
        <v>44284.012492499998</v>
      </c>
      <c r="N44" s="47">
        <f t="shared" si="2"/>
        <v>3038.2457172457498</v>
      </c>
      <c r="O44" s="47">
        <f t="shared" si="3"/>
        <v>12152.982868982999</v>
      </c>
      <c r="P44" s="55">
        <v>0.27443273960419101</v>
      </c>
      <c r="Q44" s="86">
        <v>5</v>
      </c>
      <c r="R44" s="86">
        <v>7</v>
      </c>
      <c r="S44" s="86">
        <f t="shared" si="47"/>
        <v>2</v>
      </c>
      <c r="T44" s="87"/>
      <c r="U44" s="9">
        <v>10</v>
      </c>
      <c r="V44" s="9">
        <v>4</v>
      </c>
      <c r="W44" s="9">
        <f t="shared" si="48"/>
        <v>-6</v>
      </c>
      <c r="X44" s="88">
        <f>W44*10</f>
        <v>-60</v>
      </c>
      <c r="Y44" s="86">
        <v>8</v>
      </c>
      <c r="Z44" s="86">
        <v>0</v>
      </c>
      <c r="AA44" s="86">
        <f t="shared" si="49"/>
        <v>-8</v>
      </c>
      <c r="AB44" s="87">
        <f>AA44*5</f>
        <v>-40</v>
      </c>
      <c r="AC44" s="9">
        <v>4</v>
      </c>
      <c r="AD44" s="9">
        <v>0</v>
      </c>
      <c r="AE44" s="9">
        <f t="shared" si="50"/>
        <v>-4</v>
      </c>
      <c r="AF44" s="88">
        <f>AE44*5</f>
        <v>-20</v>
      </c>
      <c r="AG44" s="86">
        <v>4</v>
      </c>
      <c r="AH44" s="86">
        <v>0</v>
      </c>
      <c r="AI44" s="86">
        <f t="shared" si="51"/>
        <v>-4</v>
      </c>
      <c r="AJ44" s="87">
        <f>AI44*5</f>
        <v>-20</v>
      </c>
      <c r="AK44" s="9">
        <v>10</v>
      </c>
      <c r="AL44" s="9">
        <v>11</v>
      </c>
      <c r="AM44" s="9">
        <f t="shared" si="52"/>
        <v>1</v>
      </c>
      <c r="AN44" s="88"/>
      <c r="AO44" s="86">
        <v>10</v>
      </c>
      <c r="AP44" s="89">
        <v>10</v>
      </c>
      <c r="AQ44" s="89">
        <f t="shared" si="53"/>
        <v>0</v>
      </c>
      <c r="AR44" s="92"/>
      <c r="AS44" s="91">
        <f t="shared" si="54"/>
        <v>-140</v>
      </c>
    </row>
    <row r="45" spans="1:45">
      <c r="A45" s="37">
        <v>42</v>
      </c>
      <c r="B45" s="37">
        <v>511</v>
      </c>
      <c r="C45" s="70" t="s">
        <v>252</v>
      </c>
      <c r="D45" s="70" t="s">
        <v>33</v>
      </c>
      <c r="E45" s="74">
        <v>14</v>
      </c>
      <c r="F45" s="75">
        <v>150</v>
      </c>
      <c r="G45" s="73">
        <v>12526.70184</v>
      </c>
      <c r="H45" s="73">
        <f t="shared" ref="H45:M45" si="62">G45*4</f>
        <v>50106.807359999999</v>
      </c>
      <c r="I45" s="73">
        <f t="shared" si="1"/>
        <v>3309.4030031999901</v>
      </c>
      <c r="J45" s="73">
        <f t="shared" si="62"/>
        <v>13237.6120128</v>
      </c>
      <c r="K45" s="82">
        <v>0.264187896021639</v>
      </c>
      <c r="L45" s="47">
        <v>14405.707116</v>
      </c>
      <c r="M45" s="47">
        <f t="shared" si="62"/>
        <v>57622.828463999998</v>
      </c>
      <c r="N45" s="47">
        <f t="shared" si="2"/>
        <v>3506.7852537479998</v>
      </c>
      <c r="O45" s="47">
        <f t="shared" si="3"/>
        <v>14027.141014991999</v>
      </c>
      <c r="P45" s="55">
        <v>0.24343027561993899</v>
      </c>
      <c r="Q45" s="86">
        <v>5</v>
      </c>
      <c r="R45" s="86">
        <v>1</v>
      </c>
      <c r="S45" s="86">
        <f t="shared" si="47"/>
        <v>-4</v>
      </c>
      <c r="T45" s="87">
        <f>S45*10</f>
        <v>-40</v>
      </c>
      <c r="U45" s="9">
        <v>10</v>
      </c>
      <c r="V45" s="9">
        <v>2</v>
      </c>
      <c r="W45" s="9">
        <f t="shared" si="48"/>
        <v>-8</v>
      </c>
      <c r="X45" s="88">
        <f>W45*10</f>
        <v>-80</v>
      </c>
      <c r="Y45" s="86">
        <v>16</v>
      </c>
      <c r="Z45" s="86">
        <v>5</v>
      </c>
      <c r="AA45" s="86">
        <f t="shared" si="49"/>
        <v>-11</v>
      </c>
      <c r="AB45" s="87">
        <f>AA45*5</f>
        <v>-55</v>
      </c>
      <c r="AC45" s="9">
        <v>4</v>
      </c>
      <c r="AD45" s="9">
        <v>6</v>
      </c>
      <c r="AE45" s="9">
        <f t="shared" si="50"/>
        <v>2</v>
      </c>
      <c r="AF45" s="88"/>
      <c r="AG45" s="86">
        <v>4</v>
      </c>
      <c r="AH45" s="86">
        <v>3</v>
      </c>
      <c r="AI45" s="86">
        <f t="shared" si="51"/>
        <v>-1</v>
      </c>
      <c r="AJ45" s="87">
        <f>AI45*5</f>
        <v>-5</v>
      </c>
      <c r="AK45" s="9">
        <v>10</v>
      </c>
      <c r="AL45" s="9">
        <v>62</v>
      </c>
      <c r="AM45" s="9">
        <f t="shared" si="52"/>
        <v>52</v>
      </c>
      <c r="AN45" s="88"/>
      <c r="AO45" s="86">
        <v>10</v>
      </c>
      <c r="AP45" s="89">
        <v>13</v>
      </c>
      <c r="AQ45" s="89">
        <f t="shared" si="53"/>
        <v>3</v>
      </c>
      <c r="AR45" s="92"/>
      <c r="AS45" s="91">
        <f t="shared" si="54"/>
        <v>-180</v>
      </c>
    </row>
    <row r="46" spans="1:45">
      <c r="A46" s="37">
        <v>43</v>
      </c>
      <c r="B46" s="37">
        <v>726</v>
      </c>
      <c r="C46" s="70" t="s">
        <v>254</v>
      </c>
      <c r="D46" s="70" t="s">
        <v>36</v>
      </c>
      <c r="E46" s="71">
        <v>15</v>
      </c>
      <c r="F46" s="72">
        <v>150</v>
      </c>
      <c r="G46" s="73">
        <v>11866.719510000001</v>
      </c>
      <c r="H46" s="73">
        <f t="shared" ref="H46:M46" si="63">G46*4</f>
        <v>47466.878040000003</v>
      </c>
      <c r="I46" s="73">
        <f t="shared" si="1"/>
        <v>2775.1223052</v>
      </c>
      <c r="J46" s="73">
        <f t="shared" si="63"/>
        <v>11100.4892208</v>
      </c>
      <c r="K46" s="82">
        <v>0.233857579835895</v>
      </c>
      <c r="L46" s="47">
        <v>13646.727436499999</v>
      </c>
      <c r="M46" s="47">
        <f t="shared" si="63"/>
        <v>54586.909745999998</v>
      </c>
      <c r="N46" s="47">
        <f t="shared" si="2"/>
        <v>2940.6385284029998</v>
      </c>
      <c r="O46" s="47">
        <f t="shared" si="3"/>
        <v>11762.554113611999</v>
      </c>
      <c r="P46" s="55">
        <v>0.21548305570593199</v>
      </c>
      <c r="Q46" s="86">
        <v>5</v>
      </c>
      <c r="R46" s="86">
        <v>5</v>
      </c>
      <c r="S46" s="86">
        <f t="shared" si="47"/>
        <v>0</v>
      </c>
      <c r="T46" s="87"/>
      <c r="U46" s="9">
        <v>10</v>
      </c>
      <c r="V46" s="9">
        <v>4</v>
      </c>
      <c r="W46" s="9">
        <f t="shared" si="48"/>
        <v>-6</v>
      </c>
      <c r="X46" s="88">
        <f>W46*10</f>
        <v>-60</v>
      </c>
      <c r="Y46" s="86">
        <v>16</v>
      </c>
      <c r="Z46" s="86">
        <v>22</v>
      </c>
      <c r="AA46" s="86">
        <f t="shared" si="49"/>
        <v>6</v>
      </c>
      <c r="AB46" s="87"/>
      <c r="AC46" s="9">
        <v>4</v>
      </c>
      <c r="AD46" s="9">
        <v>4</v>
      </c>
      <c r="AE46" s="9">
        <f t="shared" si="50"/>
        <v>0</v>
      </c>
      <c r="AF46" s="88"/>
      <c r="AG46" s="86">
        <v>4</v>
      </c>
      <c r="AH46" s="86">
        <v>0</v>
      </c>
      <c r="AI46" s="86">
        <f t="shared" si="51"/>
        <v>-4</v>
      </c>
      <c r="AJ46" s="87">
        <f>AI46*5</f>
        <v>-20</v>
      </c>
      <c r="AK46" s="9">
        <v>10</v>
      </c>
      <c r="AL46" s="9">
        <v>6</v>
      </c>
      <c r="AM46" s="9">
        <f t="shared" si="52"/>
        <v>-4</v>
      </c>
      <c r="AN46" s="88">
        <f>AM46*3</f>
        <v>-12</v>
      </c>
      <c r="AO46" s="86">
        <v>10</v>
      </c>
      <c r="AP46" s="89">
        <v>14</v>
      </c>
      <c r="AQ46" s="89">
        <f t="shared" si="53"/>
        <v>4</v>
      </c>
      <c r="AR46" s="92"/>
      <c r="AS46" s="91">
        <f t="shared" si="54"/>
        <v>-92</v>
      </c>
    </row>
    <row r="47" spans="1:45">
      <c r="A47" s="37">
        <v>44</v>
      </c>
      <c r="B47" s="37">
        <v>744</v>
      </c>
      <c r="C47" s="70" t="s">
        <v>257</v>
      </c>
      <c r="D47" s="70" t="s">
        <v>33</v>
      </c>
      <c r="E47" s="71">
        <v>15</v>
      </c>
      <c r="F47" s="72">
        <v>150</v>
      </c>
      <c r="G47" s="73">
        <v>16000</v>
      </c>
      <c r="H47" s="73">
        <f t="shared" ref="H47:M47" si="64">G47*4</f>
        <v>64000</v>
      </c>
      <c r="I47" s="73">
        <f t="shared" si="1"/>
        <v>3807.08437569645</v>
      </c>
      <c r="J47" s="73">
        <f t="shared" si="64"/>
        <v>15228.3375027858</v>
      </c>
      <c r="K47" s="82">
        <v>0.23794277348102799</v>
      </c>
      <c r="L47" s="47">
        <v>18400</v>
      </c>
      <c r="M47" s="47">
        <f t="shared" si="64"/>
        <v>73600</v>
      </c>
      <c r="N47" s="47">
        <f t="shared" si="2"/>
        <v>4034.1497652469002</v>
      </c>
      <c r="O47" s="47">
        <f t="shared" si="3"/>
        <v>16136.599060987601</v>
      </c>
      <c r="P47" s="55">
        <v>0.21924726985037499</v>
      </c>
      <c r="Q47" s="86">
        <v>10</v>
      </c>
      <c r="R47" s="86">
        <v>7</v>
      </c>
      <c r="S47" s="86">
        <f t="shared" si="47"/>
        <v>-3</v>
      </c>
      <c r="T47" s="87">
        <f>S47*10</f>
        <v>-30</v>
      </c>
      <c r="U47" s="9">
        <v>10</v>
      </c>
      <c r="V47" s="9">
        <v>5</v>
      </c>
      <c r="W47" s="9">
        <f t="shared" si="48"/>
        <v>-5</v>
      </c>
      <c r="X47" s="88">
        <f>W47*10</f>
        <v>-50</v>
      </c>
      <c r="Y47" s="86">
        <v>8</v>
      </c>
      <c r="Z47" s="86">
        <v>0</v>
      </c>
      <c r="AA47" s="86">
        <f t="shared" si="49"/>
        <v>-8</v>
      </c>
      <c r="AB47" s="87">
        <f>AA47*5</f>
        <v>-40</v>
      </c>
      <c r="AC47" s="9">
        <v>4</v>
      </c>
      <c r="AD47" s="9">
        <v>6</v>
      </c>
      <c r="AE47" s="9">
        <f t="shared" si="50"/>
        <v>2</v>
      </c>
      <c r="AF47" s="88"/>
      <c r="AG47" s="86">
        <v>4</v>
      </c>
      <c r="AH47" s="86">
        <v>3</v>
      </c>
      <c r="AI47" s="86">
        <f t="shared" si="51"/>
        <v>-1</v>
      </c>
      <c r="AJ47" s="87">
        <f>AI47*5</f>
        <v>-5</v>
      </c>
      <c r="AK47" s="9">
        <v>10</v>
      </c>
      <c r="AL47" s="9">
        <v>10</v>
      </c>
      <c r="AM47" s="9">
        <f t="shared" si="52"/>
        <v>0</v>
      </c>
      <c r="AN47" s="88"/>
      <c r="AO47" s="86">
        <v>10</v>
      </c>
      <c r="AP47" s="89">
        <v>13</v>
      </c>
      <c r="AQ47" s="89">
        <f t="shared" si="53"/>
        <v>3</v>
      </c>
      <c r="AR47" s="92"/>
      <c r="AS47" s="91">
        <f t="shared" si="54"/>
        <v>-125</v>
      </c>
    </row>
    <row r="48" spans="1:45">
      <c r="A48" s="37">
        <v>45</v>
      </c>
      <c r="B48" s="37">
        <v>107658</v>
      </c>
      <c r="C48" s="70" t="s">
        <v>258</v>
      </c>
      <c r="D48" s="70" t="s">
        <v>36</v>
      </c>
      <c r="E48" s="71">
        <v>15</v>
      </c>
      <c r="F48" s="72">
        <v>150</v>
      </c>
      <c r="G48" s="73">
        <v>14265.076499999999</v>
      </c>
      <c r="H48" s="73">
        <f t="shared" ref="H48:M48" si="65">G48*4</f>
        <v>57060.305999999997</v>
      </c>
      <c r="I48" s="73">
        <f t="shared" si="1"/>
        <v>3816.2048399999999</v>
      </c>
      <c r="J48" s="73">
        <f t="shared" si="65"/>
        <v>15264.81936</v>
      </c>
      <c r="K48" s="82">
        <v>0.26752081140258899</v>
      </c>
      <c r="L48" s="47">
        <v>16404.837974999999</v>
      </c>
      <c r="M48" s="47">
        <f t="shared" si="65"/>
        <v>65619.351899999994</v>
      </c>
      <c r="N48" s="47">
        <f t="shared" si="2"/>
        <v>4043.8142001000101</v>
      </c>
      <c r="O48" s="47">
        <f t="shared" si="3"/>
        <v>16175.2568004</v>
      </c>
      <c r="P48" s="55">
        <v>0.2465013190781</v>
      </c>
      <c r="Q48" s="86">
        <v>5</v>
      </c>
      <c r="R48" s="86">
        <v>3</v>
      </c>
      <c r="S48" s="86">
        <f t="shared" si="47"/>
        <v>-2</v>
      </c>
      <c r="T48" s="87">
        <f>S48*10</f>
        <v>-20</v>
      </c>
      <c r="U48" s="9">
        <v>10</v>
      </c>
      <c r="V48" s="9">
        <v>14</v>
      </c>
      <c r="W48" s="9">
        <f t="shared" si="48"/>
        <v>4</v>
      </c>
      <c r="X48" s="88"/>
      <c r="Y48" s="86">
        <v>8</v>
      </c>
      <c r="Z48" s="86">
        <v>2</v>
      </c>
      <c r="AA48" s="86">
        <f t="shared" si="49"/>
        <v>-6</v>
      </c>
      <c r="AB48" s="87">
        <f>AA48*5</f>
        <v>-30</v>
      </c>
      <c r="AC48" s="9">
        <v>4</v>
      </c>
      <c r="AD48" s="9">
        <v>22</v>
      </c>
      <c r="AE48" s="9">
        <f t="shared" si="50"/>
        <v>18</v>
      </c>
      <c r="AF48" s="88"/>
      <c r="AG48" s="86">
        <v>3</v>
      </c>
      <c r="AH48" s="86">
        <v>4</v>
      </c>
      <c r="AI48" s="86">
        <f t="shared" si="51"/>
        <v>1</v>
      </c>
      <c r="AJ48" s="86"/>
      <c r="AK48" s="9">
        <v>10</v>
      </c>
      <c r="AL48" s="9">
        <v>12</v>
      </c>
      <c r="AM48" s="9">
        <f t="shared" si="52"/>
        <v>2</v>
      </c>
      <c r="AN48" s="88"/>
      <c r="AO48" s="86">
        <v>10</v>
      </c>
      <c r="AP48" s="89">
        <v>5</v>
      </c>
      <c r="AQ48" s="89">
        <f t="shared" si="53"/>
        <v>-5</v>
      </c>
      <c r="AR48" s="90">
        <f>AQ48*3</f>
        <v>-15</v>
      </c>
      <c r="AS48" s="91">
        <f t="shared" si="54"/>
        <v>-65</v>
      </c>
    </row>
    <row r="49" spans="1:45">
      <c r="A49" s="37">
        <v>46</v>
      </c>
      <c r="B49" s="37">
        <v>391</v>
      </c>
      <c r="C49" s="70" t="s">
        <v>260</v>
      </c>
      <c r="D49" s="70" t="s">
        <v>33</v>
      </c>
      <c r="E49" s="74">
        <v>16</v>
      </c>
      <c r="F49" s="75">
        <v>150</v>
      </c>
      <c r="G49" s="73">
        <v>11806.29837</v>
      </c>
      <c r="H49" s="73">
        <f t="shared" ref="H49:M49" si="66">G49*4</f>
        <v>47225.193480000002</v>
      </c>
      <c r="I49" s="73">
        <f t="shared" si="1"/>
        <v>3413.8797839999902</v>
      </c>
      <c r="J49" s="73">
        <f t="shared" si="66"/>
        <v>13655.519136000001</v>
      </c>
      <c r="K49" s="82">
        <v>0.28915750534263301</v>
      </c>
      <c r="L49" s="47">
        <v>13577.243125499999</v>
      </c>
      <c r="M49" s="47">
        <f t="shared" si="66"/>
        <v>54308.972501999997</v>
      </c>
      <c r="N49" s="47">
        <f t="shared" si="2"/>
        <v>3617.49332826</v>
      </c>
      <c r="O49" s="47">
        <f t="shared" si="3"/>
        <v>14469.97331304</v>
      </c>
      <c r="P49" s="55">
        <v>0.26643798706571198</v>
      </c>
      <c r="Q49" s="86">
        <v>5</v>
      </c>
      <c r="R49" s="86">
        <v>0</v>
      </c>
      <c r="S49" s="86">
        <f t="shared" si="47"/>
        <v>-5</v>
      </c>
      <c r="T49" s="87">
        <f>S49*10</f>
        <v>-50</v>
      </c>
      <c r="U49" s="9">
        <v>8</v>
      </c>
      <c r="V49" s="9">
        <v>4</v>
      </c>
      <c r="W49" s="9">
        <f t="shared" si="48"/>
        <v>-4</v>
      </c>
      <c r="X49" s="88">
        <f t="shared" ref="X49:X56" si="67">W49*10</f>
        <v>-40</v>
      </c>
      <c r="Y49" s="86">
        <v>8</v>
      </c>
      <c r="Z49" s="86">
        <v>10</v>
      </c>
      <c r="AA49" s="86">
        <f t="shared" si="49"/>
        <v>2</v>
      </c>
      <c r="AB49" s="87"/>
      <c r="AC49" s="9">
        <v>4</v>
      </c>
      <c r="AD49" s="9">
        <v>2</v>
      </c>
      <c r="AE49" s="9">
        <f t="shared" si="50"/>
        <v>-2</v>
      </c>
      <c r="AF49" s="88">
        <f>AE49*5</f>
        <v>-10</v>
      </c>
      <c r="AG49" s="86">
        <v>4</v>
      </c>
      <c r="AH49" s="86">
        <v>2</v>
      </c>
      <c r="AI49" s="86">
        <f t="shared" si="51"/>
        <v>-2</v>
      </c>
      <c r="AJ49" s="87">
        <f>AI49*5</f>
        <v>-10</v>
      </c>
      <c r="AK49" s="9">
        <v>10</v>
      </c>
      <c r="AL49" s="9">
        <v>3</v>
      </c>
      <c r="AM49" s="9">
        <f t="shared" si="52"/>
        <v>-7</v>
      </c>
      <c r="AN49" s="88">
        <f>AM49*3</f>
        <v>-21</v>
      </c>
      <c r="AO49" s="86">
        <v>10</v>
      </c>
      <c r="AP49" s="89">
        <v>18</v>
      </c>
      <c r="AQ49" s="89">
        <f t="shared" si="53"/>
        <v>8</v>
      </c>
      <c r="AR49" s="92"/>
      <c r="AS49" s="91">
        <f t="shared" si="54"/>
        <v>-131</v>
      </c>
    </row>
    <row r="50" spans="1:45">
      <c r="A50" s="37">
        <v>47</v>
      </c>
      <c r="B50" s="37">
        <v>106066</v>
      </c>
      <c r="C50" s="70" t="s">
        <v>261</v>
      </c>
      <c r="D50" s="70" t="s">
        <v>66</v>
      </c>
      <c r="E50" s="74">
        <v>16</v>
      </c>
      <c r="F50" s="75">
        <v>150</v>
      </c>
      <c r="G50" s="73">
        <v>11052.09765</v>
      </c>
      <c r="H50" s="73">
        <f t="shared" ref="H50:M50" si="68">G50*4</f>
        <v>44208.390599999999</v>
      </c>
      <c r="I50" s="73">
        <f t="shared" si="1"/>
        <v>3555.4978998000001</v>
      </c>
      <c r="J50" s="73">
        <f t="shared" si="68"/>
        <v>14221.991599200001</v>
      </c>
      <c r="K50" s="82">
        <v>0.32170344602411299</v>
      </c>
      <c r="L50" s="47">
        <v>12709.912297499999</v>
      </c>
      <c r="M50" s="47">
        <f t="shared" si="68"/>
        <v>50839.649189999996</v>
      </c>
      <c r="N50" s="47">
        <f t="shared" si="2"/>
        <v>3767.5579531095</v>
      </c>
      <c r="O50" s="47">
        <f t="shared" si="3"/>
        <v>15070.231812438</v>
      </c>
      <c r="P50" s="55">
        <v>0.29642674669364699</v>
      </c>
      <c r="Q50" s="86">
        <v>7</v>
      </c>
      <c r="R50" s="86">
        <v>1</v>
      </c>
      <c r="S50" s="86">
        <f t="shared" si="47"/>
        <v>-6</v>
      </c>
      <c r="T50" s="87">
        <f>S50*10</f>
        <v>-60</v>
      </c>
      <c r="U50" s="9">
        <v>6</v>
      </c>
      <c r="V50" s="9">
        <v>2</v>
      </c>
      <c r="W50" s="9">
        <f t="shared" si="48"/>
        <v>-4</v>
      </c>
      <c r="X50" s="88">
        <f t="shared" si="67"/>
        <v>-40</v>
      </c>
      <c r="Y50" s="86">
        <v>8</v>
      </c>
      <c r="Z50" s="86">
        <v>0</v>
      </c>
      <c r="AA50" s="86">
        <f t="shared" si="49"/>
        <v>-8</v>
      </c>
      <c r="AB50" s="87">
        <f>AA50*5</f>
        <v>-40</v>
      </c>
      <c r="AC50" s="9">
        <v>2</v>
      </c>
      <c r="AD50" s="9">
        <v>6</v>
      </c>
      <c r="AE50" s="9">
        <f t="shared" si="50"/>
        <v>4</v>
      </c>
      <c r="AF50" s="88"/>
      <c r="AG50" s="86">
        <v>4</v>
      </c>
      <c r="AH50" s="86">
        <v>0</v>
      </c>
      <c r="AI50" s="86">
        <f t="shared" si="51"/>
        <v>-4</v>
      </c>
      <c r="AJ50" s="87">
        <f>AI50*5</f>
        <v>-20</v>
      </c>
      <c r="AK50" s="9">
        <v>10</v>
      </c>
      <c r="AL50" s="9">
        <v>11</v>
      </c>
      <c r="AM50" s="9">
        <f t="shared" si="52"/>
        <v>1</v>
      </c>
      <c r="AN50" s="88"/>
      <c r="AO50" s="86">
        <v>10</v>
      </c>
      <c r="AP50" s="89">
        <v>12</v>
      </c>
      <c r="AQ50" s="89">
        <f t="shared" si="53"/>
        <v>2</v>
      </c>
      <c r="AR50" s="92"/>
      <c r="AS50" s="91">
        <f t="shared" si="54"/>
        <v>-160</v>
      </c>
    </row>
    <row r="51" spans="1:45">
      <c r="A51" s="37">
        <v>48</v>
      </c>
      <c r="B51" s="37">
        <v>572</v>
      </c>
      <c r="C51" s="70" t="s">
        <v>265</v>
      </c>
      <c r="D51" s="70" t="s">
        <v>33</v>
      </c>
      <c r="E51" s="74">
        <v>16</v>
      </c>
      <c r="F51" s="75">
        <v>150</v>
      </c>
      <c r="G51" s="73">
        <v>10241.404177500001</v>
      </c>
      <c r="H51" s="73">
        <f t="shared" ref="H51:M51" si="69">G51*4</f>
        <v>40965.616710000002</v>
      </c>
      <c r="I51" s="73">
        <f t="shared" si="1"/>
        <v>2525.8429286999999</v>
      </c>
      <c r="J51" s="73">
        <f t="shared" si="69"/>
        <v>10103.3717148</v>
      </c>
      <c r="K51" s="82">
        <v>0.2466305288731</v>
      </c>
      <c r="L51" s="47">
        <v>11777.614804125</v>
      </c>
      <c r="M51" s="47">
        <f t="shared" si="69"/>
        <v>47110.459216499999</v>
      </c>
      <c r="N51" s="47">
        <f t="shared" si="2"/>
        <v>2676.4914176617599</v>
      </c>
      <c r="O51" s="47">
        <f t="shared" si="3"/>
        <v>10705.965670647</v>
      </c>
      <c r="P51" s="55">
        <v>0.227252415890214</v>
      </c>
      <c r="Q51" s="86">
        <v>5</v>
      </c>
      <c r="R51" s="86">
        <v>3</v>
      </c>
      <c r="S51" s="86">
        <f t="shared" si="47"/>
        <v>-2</v>
      </c>
      <c r="T51" s="87">
        <f>S51*10</f>
        <v>-20</v>
      </c>
      <c r="U51" s="9">
        <v>8</v>
      </c>
      <c r="V51" s="9">
        <v>4</v>
      </c>
      <c r="W51" s="9">
        <f t="shared" si="48"/>
        <v>-4</v>
      </c>
      <c r="X51" s="88">
        <f t="shared" si="67"/>
        <v>-40</v>
      </c>
      <c r="Y51" s="86">
        <v>16</v>
      </c>
      <c r="Z51" s="86">
        <v>18</v>
      </c>
      <c r="AA51" s="86">
        <f t="shared" si="49"/>
        <v>2</v>
      </c>
      <c r="AB51" s="87"/>
      <c r="AC51" s="9">
        <v>4</v>
      </c>
      <c r="AD51" s="9">
        <v>4</v>
      </c>
      <c r="AE51" s="9">
        <f t="shared" si="50"/>
        <v>0</v>
      </c>
      <c r="AF51" s="88"/>
      <c r="AG51" s="86">
        <v>4</v>
      </c>
      <c r="AH51" s="86">
        <v>2</v>
      </c>
      <c r="AI51" s="86">
        <f t="shared" si="51"/>
        <v>-2</v>
      </c>
      <c r="AJ51" s="87">
        <f>AI51*5</f>
        <v>-10</v>
      </c>
      <c r="AK51" s="9">
        <v>10</v>
      </c>
      <c r="AL51" s="9">
        <v>8</v>
      </c>
      <c r="AM51" s="9">
        <f t="shared" si="52"/>
        <v>-2</v>
      </c>
      <c r="AN51" s="88">
        <f>AM51*3</f>
        <v>-6</v>
      </c>
      <c r="AO51" s="86">
        <v>10</v>
      </c>
      <c r="AP51" s="89">
        <v>16</v>
      </c>
      <c r="AQ51" s="89">
        <f t="shared" si="53"/>
        <v>6</v>
      </c>
      <c r="AR51" s="92"/>
      <c r="AS51" s="91">
        <f t="shared" si="54"/>
        <v>-76</v>
      </c>
    </row>
    <row r="52" spans="1:45">
      <c r="A52" s="37">
        <v>49</v>
      </c>
      <c r="B52" s="37">
        <v>103198</v>
      </c>
      <c r="C52" s="70" t="s">
        <v>266</v>
      </c>
      <c r="D52" s="70" t="s">
        <v>36</v>
      </c>
      <c r="E52" s="71">
        <v>17</v>
      </c>
      <c r="F52" s="72">
        <v>150</v>
      </c>
      <c r="G52" s="73">
        <v>11180.383019999999</v>
      </c>
      <c r="H52" s="73">
        <f t="shared" ref="H52:M52" si="70">G52*4</f>
        <v>44721.532079999997</v>
      </c>
      <c r="I52" s="73">
        <f t="shared" si="1"/>
        <v>2752.4520576</v>
      </c>
      <c r="J52" s="73">
        <f t="shared" si="70"/>
        <v>11009.8082304</v>
      </c>
      <c r="K52" s="82">
        <v>0.24618584646664499</v>
      </c>
      <c r="L52" s="47">
        <v>12857.440473000001</v>
      </c>
      <c r="M52" s="47">
        <f t="shared" si="70"/>
        <v>51429.761892000002</v>
      </c>
      <c r="N52" s="47">
        <f t="shared" si="2"/>
        <v>2916.6161624639999</v>
      </c>
      <c r="O52" s="47">
        <f t="shared" si="3"/>
        <v>11666.464649856</v>
      </c>
      <c r="P52" s="55">
        <v>0.22684267281569401</v>
      </c>
      <c r="Q52" s="86">
        <v>6</v>
      </c>
      <c r="R52" s="86">
        <v>7</v>
      </c>
      <c r="S52" s="86">
        <f t="shared" si="47"/>
        <v>1</v>
      </c>
      <c r="T52" s="87"/>
      <c r="U52" s="9">
        <v>8</v>
      </c>
      <c r="V52" s="9">
        <v>6</v>
      </c>
      <c r="W52" s="9">
        <f t="shared" si="48"/>
        <v>-2</v>
      </c>
      <c r="X52" s="88">
        <f t="shared" si="67"/>
        <v>-20</v>
      </c>
      <c r="Y52" s="86">
        <v>8</v>
      </c>
      <c r="Z52" s="86">
        <v>0</v>
      </c>
      <c r="AA52" s="86">
        <f t="shared" si="49"/>
        <v>-8</v>
      </c>
      <c r="AB52" s="87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88">
        <f>AE52*5</f>
        <v>-10</v>
      </c>
      <c r="AG52" s="86">
        <v>3</v>
      </c>
      <c r="AH52" s="86">
        <v>3</v>
      </c>
      <c r="AI52" s="86">
        <f t="shared" si="51"/>
        <v>0</v>
      </c>
      <c r="AJ52" s="86"/>
      <c r="AK52" s="9">
        <v>10</v>
      </c>
      <c r="AL52" s="9">
        <v>1</v>
      </c>
      <c r="AM52" s="9">
        <f t="shared" si="52"/>
        <v>-9</v>
      </c>
      <c r="AN52" s="88">
        <f>AM52*3</f>
        <v>-27</v>
      </c>
      <c r="AO52" s="86">
        <v>10</v>
      </c>
      <c r="AP52" s="89">
        <v>11</v>
      </c>
      <c r="AQ52" s="89">
        <f t="shared" si="53"/>
        <v>1</v>
      </c>
      <c r="AR52" s="92"/>
      <c r="AS52" s="91">
        <f t="shared" si="54"/>
        <v>-97</v>
      </c>
    </row>
    <row r="53" spans="1:45">
      <c r="A53" s="37">
        <v>50</v>
      </c>
      <c r="B53" s="37">
        <v>108656</v>
      </c>
      <c r="C53" s="70" t="s">
        <v>267</v>
      </c>
      <c r="D53" s="70" t="s">
        <v>41</v>
      </c>
      <c r="E53" s="71">
        <v>17</v>
      </c>
      <c r="F53" s="72">
        <v>150</v>
      </c>
      <c r="G53" s="73">
        <v>10987.81524</v>
      </c>
      <c r="H53" s="73">
        <f t="shared" ref="H53:M53" si="72">G53*4</f>
        <v>43951.26096</v>
      </c>
      <c r="I53" s="73">
        <f t="shared" si="1"/>
        <v>2012.8164336</v>
      </c>
      <c r="J53" s="73">
        <f t="shared" si="72"/>
        <v>8051.2657344000099</v>
      </c>
      <c r="K53" s="82">
        <v>0.183186228529995</v>
      </c>
      <c r="L53" s="47">
        <v>12635.987526000001</v>
      </c>
      <c r="M53" s="47">
        <f t="shared" si="72"/>
        <v>50543.950104000003</v>
      </c>
      <c r="N53" s="47">
        <f t="shared" si="2"/>
        <v>2274.4777546800001</v>
      </c>
      <c r="O53" s="47">
        <f t="shared" si="3"/>
        <v>9097.9110187200004</v>
      </c>
      <c r="P53" s="55">
        <v>0.18</v>
      </c>
      <c r="Q53" s="86">
        <v>4</v>
      </c>
      <c r="R53" s="86">
        <v>2</v>
      </c>
      <c r="S53" s="86">
        <f t="shared" si="47"/>
        <v>-2</v>
      </c>
      <c r="T53" s="87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88">
        <f t="shared" si="67"/>
        <v>-40</v>
      </c>
      <c r="Y53" s="86">
        <v>8</v>
      </c>
      <c r="Z53" s="86">
        <v>4</v>
      </c>
      <c r="AA53" s="86">
        <f t="shared" si="49"/>
        <v>-4</v>
      </c>
      <c r="AB53" s="87">
        <f t="shared" si="71"/>
        <v>-20</v>
      </c>
      <c r="AC53" s="9">
        <v>4</v>
      </c>
      <c r="AD53" s="9">
        <v>2</v>
      </c>
      <c r="AE53" s="9">
        <f t="shared" si="50"/>
        <v>-2</v>
      </c>
      <c r="AF53" s="88">
        <f>AE53*5</f>
        <v>-10</v>
      </c>
      <c r="AG53" s="86">
        <v>2</v>
      </c>
      <c r="AH53" s="86">
        <v>2</v>
      </c>
      <c r="AI53" s="86">
        <f t="shared" si="51"/>
        <v>0</v>
      </c>
      <c r="AJ53" s="86"/>
      <c r="AK53" s="9">
        <v>10</v>
      </c>
      <c r="AL53" s="9">
        <v>6</v>
      </c>
      <c r="AM53" s="9">
        <f t="shared" si="52"/>
        <v>-4</v>
      </c>
      <c r="AN53" s="88">
        <f>AM53*3</f>
        <v>-12</v>
      </c>
      <c r="AO53" s="86">
        <v>10</v>
      </c>
      <c r="AP53" s="89">
        <v>15</v>
      </c>
      <c r="AQ53" s="89">
        <f t="shared" si="53"/>
        <v>5</v>
      </c>
      <c r="AR53" s="92"/>
      <c r="AS53" s="91">
        <f t="shared" si="54"/>
        <v>-102</v>
      </c>
    </row>
    <row r="54" spans="1:45">
      <c r="A54" s="37">
        <v>51</v>
      </c>
      <c r="B54" s="37">
        <v>104428</v>
      </c>
      <c r="C54" s="70" t="s">
        <v>268</v>
      </c>
      <c r="D54" s="70" t="s">
        <v>50</v>
      </c>
      <c r="E54" s="71">
        <v>17</v>
      </c>
      <c r="F54" s="72">
        <v>150</v>
      </c>
      <c r="G54" s="73">
        <v>8685.4009050000004</v>
      </c>
      <c r="H54" s="73">
        <f t="shared" ref="H54:M54" si="74">G54*4</f>
        <v>34741.603620000002</v>
      </c>
      <c r="I54" s="73">
        <f t="shared" si="1"/>
        <v>2346.0773742000001</v>
      </c>
      <c r="J54" s="73">
        <f t="shared" si="74"/>
        <v>9384.3094967999896</v>
      </c>
      <c r="K54" s="82">
        <v>0.27011733826234902</v>
      </c>
      <c r="L54" s="47">
        <v>9988.2110407500004</v>
      </c>
      <c r="M54" s="47">
        <f t="shared" si="74"/>
        <v>39952.844163000002</v>
      </c>
      <c r="N54" s="47">
        <f t="shared" si="2"/>
        <v>2486.0041318755002</v>
      </c>
      <c r="O54" s="47">
        <f t="shared" si="3"/>
        <v>9944.0165275020099</v>
      </c>
      <c r="P54" s="55">
        <v>0.24889383311316499</v>
      </c>
      <c r="Q54" s="86">
        <v>7</v>
      </c>
      <c r="R54" s="86">
        <v>0</v>
      </c>
      <c r="S54" s="86">
        <f t="shared" si="47"/>
        <v>-7</v>
      </c>
      <c r="T54" s="87">
        <f t="shared" si="73"/>
        <v>-70</v>
      </c>
      <c r="U54" s="9">
        <v>8</v>
      </c>
      <c r="V54" s="9">
        <v>0</v>
      </c>
      <c r="W54" s="9">
        <f t="shared" si="48"/>
        <v>-8</v>
      </c>
      <c r="X54" s="88">
        <f t="shared" si="67"/>
        <v>-80</v>
      </c>
      <c r="Y54" s="86">
        <v>14</v>
      </c>
      <c r="Z54" s="86">
        <v>4</v>
      </c>
      <c r="AA54" s="86">
        <f t="shared" si="49"/>
        <v>-10</v>
      </c>
      <c r="AB54" s="87">
        <f t="shared" si="71"/>
        <v>-50</v>
      </c>
      <c r="AC54" s="9">
        <v>4</v>
      </c>
      <c r="AD54" s="9">
        <v>8</v>
      </c>
      <c r="AE54" s="9">
        <f t="shared" si="50"/>
        <v>4</v>
      </c>
      <c r="AF54" s="88"/>
      <c r="AG54" s="86">
        <v>3</v>
      </c>
      <c r="AH54" s="86">
        <v>4</v>
      </c>
      <c r="AI54" s="86">
        <f t="shared" si="51"/>
        <v>1</v>
      </c>
      <c r="AJ54" s="86"/>
      <c r="AK54" s="9">
        <v>10</v>
      </c>
      <c r="AL54" s="9">
        <v>24</v>
      </c>
      <c r="AM54" s="9">
        <f t="shared" si="52"/>
        <v>14</v>
      </c>
      <c r="AN54" s="88"/>
      <c r="AO54" s="86">
        <v>10</v>
      </c>
      <c r="AP54" s="89">
        <v>3</v>
      </c>
      <c r="AQ54" s="89">
        <f t="shared" si="53"/>
        <v>-7</v>
      </c>
      <c r="AR54" s="90">
        <f>AQ54*3</f>
        <v>-21</v>
      </c>
      <c r="AS54" s="91">
        <f t="shared" si="54"/>
        <v>-221</v>
      </c>
    </row>
    <row r="55" spans="1:45">
      <c r="A55" s="37">
        <v>52</v>
      </c>
      <c r="B55" s="37">
        <v>103639</v>
      </c>
      <c r="C55" s="70" t="s">
        <v>271</v>
      </c>
      <c r="D55" s="70" t="s">
        <v>52</v>
      </c>
      <c r="E55" s="74">
        <v>18</v>
      </c>
      <c r="F55" s="75">
        <v>150</v>
      </c>
      <c r="G55" s="73">
        <v>9820.8459899999998</v>
      </c>
      <c r="H55" s="73">
        <f t="shared" ref="H55:M55" si="75">G55*4</f>
        <v>39283.383959999999</v>
      </c>
      <c r="I55" s="73">
        <f t="shared" si="1"/>
        <v>2456.9485920000002</v>
      </c>
      <c r="J55" s="73">
        <f t="shared" si="75"/>
        <v>9827.7943680000099</v>
      </c>
      <c r="K55" s="82">
        <v>0.25017687829559399</v>
      </c>
      <c r="L55" s="47">
        <v>11293.9728885</v>
      </c>
      <c r="M55" s="47">
        <f t="shared" si="75"/>
        <v>45175.891554000002</v>
      </c>
      <c r="N55" s="47">
        <f t="shared" si="2"/>
        <v>2603.4880258800099</v>
      </c>
      <c r="O55" s="47">
        <f t="shared" si="3"/>
        <v>10413.95210352</v>
      </c>
      <c r="P55" s="55">
        <v>0.23052012357236901</v>
      </c>
      <c r="Q55" s="86">
        <v>5</v>
      </c>
      <c r="R55" s="86">
        <v>1</v>
      </c>
      <c r="S55" s="86">
        <f t="shared" si="47"/>
        <v>-4</v>
      </c>
      <c r="T55" s="87">
        <f t="shared" si="73"/>
        <v>-40</v>
      </c>
      <c r="U55" s="9">
        <v>8</v>
      </c>
      <c r="V55" s="9">
        <v>6</v>
      </c>
      <c r="W55" s="9">
        <f t="shared" si="48"/>
        <v>-2</v>
      </c>
      <c r="X55" s="88">
        <f t="shared" si="67"/>
        <v>-20</v>
      </c>
      <c r="Y55" s="86">
        <v>8</v>
      </c>
      <c r="Z55" s="86">
        <v>3</v>
      </c>
      <c r="AA55" s="86">
        <f t="shared" si="49"/>
        <v>-5</v>
      </c>
      <c r="AB55" s="87">
        <f t="shared" si="71"/>
        <v>-25</v>
      </c>
      <c r="AC55" s="9">
        <v>4</v>
      </c>
      <c r="AD55" s="9">
        <v>6</v>
      </c>
      <c r="AE55" s="9">
        <f t="shared" si="50"/>
        <v>2</v>
      </c>
      <c r="AF55" s="88"/>
      <c r="AG55" s="86">
        <v>3</v>
      </c>
      <c r="AH55" s="86">
        <v>0</v>
      </c>
      <c r="AI55" s="86">
        <f t="shared" si="51"/>
        <v>-3</v>
      </c>
      <c r="AJ55" s="87">
        <f>AI55*5</f>
        <v>-15</v>
      </c>
      <c r="AK55" s="9">
        <v>10</v>
      </c>
      <c r="AL55" s="9">
        <v>3</v>
      </c>
      <c r="AM55" s="9">
        <f t="shared" si="52"/>
        <v>-7</v>
      </c>
      <c r="AN55" s="88">
        <f>AM55*3</f>
        <v>-21</v>
      </c>
      <c r="AO55" s="86">
        <v>10</v>
      </c>
      <c r="AP55" s="89">
        <v>17</v>
      </c>
      <c r="AQ55" s="89">
        <f t="shared" si="53"/>
        <v>7</v>
      </c>
      <c r="AR55" s="92"/>
      <c r="AS55" s="91">
        <f t="shared" si="54"/>
        <v>-121</v>
      </c>
    </row>
    <row r="56" spans="1:45">
      <c r="A56" s="37">
        <v>53</v>
      </c>
      <c r="B56" s="37">
        <v>103199</v>
      </c>
      <c r="C56" s="70" t="s">
        <v>273</v>
      </c>
      <c r="D56" s="70" t="s">
        <v>33</v>
      </c>
      <c r="E56" s="74">
        <v>18</v>
      </c>
      <c r="F56" s="75">
        <v>150</v>
      </c>
      <c r="G56" s="73">
        <v>10967.894910000001</v>
      </c>
      <c r="H56" s="73">
        <f t="shared" ref="H56:M56" si="76">G56*4</f>
        <v>43871.579640000004</v>
      </c>
      <c r="I56" s="73">
        <f t="shared" si="1"/>
        <v>3163.8987827999999</v>
      </c>
      <c r="J56" s="73">
        <f t="shared" si="76"/>
        <v>12655.5951312</v>
      </c>
      <c r="K56" s="82">
        <v>0.28846910084042698</v>
      </c>
      <c r="L56" s="47">
        <v>12613.0791465</v>
      </c>
      <c r="M56" s="47">
        <f t="shared" si="76"/>
        <v>50452.316586000001</v>
      </c>
      <c r="N56" s="47">
        <f t="shared" si="2"/>
        <v>3352.60274591701</v>
      </c>
      <c r="O56" s="47">
        <f t="shared" si="3"/>
        <v>13410.410983668</v>
      </c>
      <c r="P56" s="55">
        <v>0.26580367148868</v>
      </c>
      <c r="Q56" s="86">
        <v>5</v>
      </c>
      <c r="R56" s="86">
        <v>0</v>
      </c>
      <c r="S56" s="86">
        <f t="shared" si="47"/>
        <v>-5</v>
      </c>
      <c r="T56" s="87">
        <f t="shared" si="73"/>
        <v>-50</v>
      </c>
      <c r="U56" s="9">
        <v>8</v>
      </c>
      <c r="V56" s="9">
        <v>2</v>
      </c>
      <c r="W56" s="9">
        <f t="shared" si="48"/>
        <v>-6</v>
      </c>
      <c r="X56" s="88">
        <f t="shared" si="67"/>
        <v>-60</v>
      </c>
      <c r="Y56" s="86">
        <v>8</v>
      </c>
      <c r="Z56" s="86">
        <v>0</v>
      </c>
      <c r="AA56" s="86">
        <f t="shared" si="49"/>
        <v>-8</v>
      </c>
      <c r="AB56" s="87">
        <f t="shared" si="71"/>
        <v>-40</v>
      </c>
      <c r="AC56" s="9">
        <v>4</v>
      </c>
      <c r="AD56" s="9">
        <v>5</v>
      </c>
      <c r="AE56" s="9">
        <f t="shared" si="50"/>
        <v>1</v>
      </c>
      <c r="AF56" s="88"/>
      <c r="AG56" s="86">
        <v>3</v>
      </c>
      <c r="AH56" s="86">
        <v>3</v>
      </c>
      <c r="AI56" s="86">
        <f t="shared" si="51"/>
        <v>0</v>
      </c>
      <c r="AJ56" s="86"/>
      <c r="AK56" s="9">
        <v>10</v>
      </c>
      <c r="AL56" s="9">
        <v>0</v>
      </c>
      <c r="AM56" s="9">
        <f t="shared" si="52"/>
        <v>-10</v>
      </c>
      <c r="AN56" s="88">
        <f>AM56*3</f>
        <v>-30</v>
      </c>
      <c r="AO56" s="86">
        <v>10</v>
      </c>
      <c r="AP56" s="89">
        <v>15</v>
      </c>
      <c r="AQ56" s="89">
        <f t="shared" si="53"/>
        <v>5</v>
      </c>
      <c r="AR56" s="92"/>
      <c r="AS56" s="91">
        <f t="shared" si="54"/>
        <v>-180</v>
      </c>
    </row>
    <row r="57" spans="1:45">
      <c r="A57" s="37">
        <v>54</v>
      </c>
      <c r="B57" s="37">
        <v>102565</v>
      </c>
      <c r="C57" s="70" t="s">
        <v>274</v>
      </c>
      <c r="D57" s="70" t="s">
        <v>36</v>
      </c>
      <c r="E57" s="74">
        <v>18</v>
      </c>
      <c r="F57" s="75">
        <v>150</v>
      </c>
      <c r="G57" s="73">
        <v>11562.76701</v>
      </c>
      <c r="H57" s="73">
        <f t="shared" ref="H57:M57" si="77">G57*4</f>
        <v>46251.068039999998</v>
      </c>
      <c r="I57" s="73">
        <f t="shared" si="1"/>
        <v>3171.8894003999999</v>
      </c>
      <c r="J57" s="73">
        <f t="shared" si="77"/>
        <v>12687.5576016</v>
      </c>
      <c r="K57" s="82">
        <v>0.27431923497695698</v>
      </c>
      <c r="L57" s="47">
        <v>13297.1820615</v>
      </c>
      <c r="M57" s="47">
        <f t="shared" si="77"/>
        <v>53188.728245999999</v>
      </c>
      <c r="N57" s="47">
        <f t="shared" si="2"/>
        <v>3361.06994678099</v>
      </c>
      <c r="O57" s="47">
        <f t="shared" si="3"/>
        <v>13444.279787124</v>
      </c>
      <c r="P57" s="55">
        <v>0.25276558080019601</v>
      </c>
      <c r="Q57" s="86">
        <v>5</v>
      </c>
      <c r="R57" s="86">
        <v>0</v>
      </c>
      <c r="S57" s="86">
        <f t="shared" si="47"/>
        <v>-5</v>
      </c>
      <c r="T57" s="87">
        <f t="shared" si="73"/>
        <v>-50</v>
      </c>
      <c r="U57" s="9">
        <v>8</v>
      </c>
      <c r="V57" s="9">
        <v>8</v>
      </c>
      <c r="W57" s="9">
        <f t="shared" si="48"/>
        <v>0</v>
      </c>
      <c r="X57" s="88"/>
      <c r="Y57" s="86">
        <v>8</v>
      </c>
      <c r="Z57" s="86">
        <v>5</v>
      </c>
      <c r="AA57" s="86">
        <f t="shared" si="49"/>
        <v>-3</v>
      </c>
      <c r="AB57" s="87">
        <f t="shared" si="71"/>
        <v>-15</v>
      </c>
      <c r="AC57" s="9">
        <v>4</v>
      </c>
      <c r="AD57" s="9">
        <v>32</v>
      </c>
      <c r="AE57" s="9">
        <f t="shared" si="50"/>
        <v>28</v>
      </c>
      <c r="AF57" s="88"/>
      <c r="AG57" s="86">
        <v>3</v>
      </c>
      <c r="AH57" s="86">
        <v>8</v>
      </c>
      <c r="AI57" s="86">
        <f t="shared" si="51"/>
        <v>5</v>
      </c>
      <c r="AJ57" s="86"/>
      <c r="AK57" s="9">
        <v>10</v>
      </c>
      <c r="AL57" s="9">
        <v>10</v>
      </c>
      <c r="AM57" s="9">
        <f t="shared" si="52"/>
        <v>0</v>
      </c>
      <c r="AN57" s="88"/>
      <c r="AO57" s="86">
        <v>10</v>
      </c>
      <c r="AP57" s="89">
        <v>17</v>
      </c>
      <c r="AQ57" s="89">
        <f t="shared" si="53"/>
        <v>7</v>
      </c>
      <c r="AR57" s="92"/>
      <c r="AS57" s="91">
        <f t="shared" si="54"/>
        <v>-65</v>
      </c>
    </row>
    <row r="58" spans="1:45">
      <c r="A58" s="37">
        <v>55</v>
      </c>
      <c r="B58" s="37">
        <v>355</v>
      </c>
      <c r="C58" s="70" t="s">
        <v>277</v>
      </c>
      <c r="D58" s="70" t="s">
        <v>33</v>
      </c>
      <c r="E58" s="71">
        <v>19</v>
      </c>
      <c r="F58" s="72">
        <v>150</v>
      </c>
      <c r="G58" s="73">
        <v>10593.725130000001</v>
      </c>
      <c r="H58" s="73">
        <f t="shared" ref="H58:M58" si="78">G58*4</f>
        <v>42374.900520000003</v>
      </c>
      <c r="I58" s="73">
        <f t="shared" si="1"/>
        <v>2999.3392800000001</v>
      </c>
      <c r="J58" s="73">
        <f t="shared" si="78"/>
        <v>11997.357120000001</v>
      </c>
      <c r="K58" s="82">
        <v>0.28312413652363699</v>
      </c>
      <c r="L58" s="47">
        <v>12182.7838995</v>
      </c>
      <c r="M58" s="47">
        <f t="shared" si="78"/>
        <v>48731.135598000001</v>
      </c>
      <c r="N58" s="47">
        <f t="shared" si="2"/>
        <v>3178.2284442</v>
      </c>
      <c r="O58" s="47">
        <f t="shared" si="3"/>
        <v>12712.9137768</v>
      </c>
      <c r="P58" s="55">
        <v>0.26087866865392201</v>
      </c>
      <c r="Q58" s="86">
        <v>7</v>
      </c>
      <c r="R58" s="86">
        <v>5</v>
      </c>
      <c r="S58" s="86">
        <f t="shared" si="47"/>
        <v>-2</v>
      </c>
      <c r="T58" s="87">
        <f t="shared" si="73"/>
        <v>-20</v>
      </c>
      <c r="U58" s="9">
        <v>8</v>
      </c>
      <c r="V58" s="9">
        <v>4</v>
      </c>
      <c r="W58" s="9">
        <f t="shared" si="48"/>
        <v>-4</v>
      </c>
      <c r="X58" s="88">
        <f>W58*10</f>
        <v>-40</v>
      </c>
      <c r="Y58" s="86">
        <v>8</v>
      </c>
      <c r="Z58" s="86">
        <v>0</v>
      </c>
      <c r="AA58" s="86">
        <f t="shared" si="49"/>
        <v>-8</v>
      </c>
      <c r="AB58" s="87">
        <f t="shared" si="71"/>
        <v>-40</v>
      </c>
      <c r="AC58" s="9">
        <v>4</v>
      </c>
      <c r="AD58" s="9">
        <v>2</v>
      </c>
      <c r="AE58" s="9">
        <f t="shared" si="50"/>
        <v>-2</v>
      </c>
      <c r="AF58" s="88">
        <f>AE58*5</f>
        <v>-10</v>
      </c>
      <c r="AG58" s="86">
        <v>4</v>
      </c>
      <c r="AH58" s="86">
        <v>0</v>
      </c>
      <c r="AI58" s="86">
        <f t="shared" si="51"/>
        <v>-4</v>
      </c>
      <c r="AJ58" s="87">
        <f>AI58*5</f>
        <v>-20</v>
      </c>
      <c r="AK58" s="9">
        <v>10</v>
      </c>
      <c r="AL58" s="9">
        <v>6</v>
      </c>
      <c r="AM58" s="9">
        <f t="shared" si="52"/>
        <v>-4</v>
      </c>
      <c r="AN58" s="88">
        <f>AM58*3</f>
        <v>-12</v>
      </c>
      <c r="AO58" s="86">
        <v>10</v>
      </c>
      <c r="AP58" s="89">
        <v>7</v>
      </c>
      <c r="AQ58" s="89">
        <f t="shared" si="53"/>
        <v>-3</v>
      </c>
      <c r="AR58" s="90">
        <f>AQ58*3</f>
        <v>-9</v>
      </c>
      <c r="AS58" s="91">
        <f t="shared" si="54"/>
        <v>-151</v>
      </c>
    </row>
    <row r="59" spans="1:45">
      <c r="A59" s="37">
        <v>56</v>
      </c>
      <c r="B59" s="37">
        <v>359</v>
      </c>
      <c r="C59" s="70" t="s">
        <v>279</v>
      </c>
      <c r="D59" s="70" t="s">
        <v>36</v>
      </c>
      <c r="E59" s="71">
        <v>19</v>
      </c>
      <c r="F59" s="72">
        <v>150</v>
      </c>
      <c r="G59" s="73">
        <v>10760.755230000001</v>
      </c>
      <c r="H59" s="73">
        <f t="shared" ref="H59:M59" si="79">G59*4</f>
        <v>43043.020920000003</v>
      </c>
      <c r="I59" s="73">
        <f t="shared" si="1"/>
        <v>2842.6588092000002</v>
      </c>
      <c r="J59" s="73">
        <f t="shared" si="79"/>
        <v>11370.635236800001</v>
      </c>
      <c r="K59" s="82">
        <v>0.26416907999867201</v>
      </c>
      <c r="L59" s="47">
        <v>12374.8685145</v>
      </c>
      <c r="M59" s="47">
        <f t="shared" si="79"/>
        <v>49499.474058</v>
      </c>
      <c r="N59" s="47">
        <f t="shared" si="2"/>
        <v>3012.2031024630101</v>
      </c>
      <c r="O59" s="47">
        <f t="shared" si="3"/>
        <v>12048.812409852</v>
      </c>
      <c r="P59" s="55">
        <v>0.243412937998777</v>
      </c>
      <c r="Q59" s="86">
        <v>5</v>
      </c>
      <c r="R59" s="86">
        <v>7</v>
      </c>
      <c r="S59" s="86">
        <f t="shared" si="47"/>
        <v>2</v>
      </c>
      <c r="T59" s="87"/>
      <c r="U59" s="9">
        <v>8</v>
      </c>
      <c r="V59" s="9">
        <v>4</v>
      </c>
      <c r="W59" s="9">
        <f t="shared" si="48"/>
        <v>-4</v>
      </c>
      <c r="X59" s="88">
        <f>W59*10</f>
        <v>-40</v>
      </c>
      <c r="Y59" s="86">
        <v>10</v>
      </c>
      <c r="Z59" s="86">
        <v>1</v>
      </c>
      <c r="AA59" s="86">
        <f t="shared" si="49"/>
        <v>-9</v>
      </c>
      <c r="AB59" s="87">
        <f t="shared" si="71"/>
        <v>-45</v>
      </c>
      <c r="AC59" s="9">
        <v>4</v>
      </c>
      <c r="AD59" s="9">
        <v>2</v>
      </c>
      <c r="AE59" s="9">
        <f t="shared" si="50"/>
        <v>-2</v>
      </c>
      <c r="AF59" s="88">
        <f>AE59*5</f>
        <v>-10</v>
      </c>
      <c r="AG59" s="86">
        <v>4</v>
      </c>
      <c r="AH59" s="86">
        <v>6</v>
      </c>
      <c r="AI59" s="86">
        <f t="shared" si="51"/>
        <v>2</v>
      </c>
      <c r="AJ59" s="86"/>
      <c r="AK59" s="9">
        <v>10</v>
      </c>
      <c r="AL59" s="9">
        <v>10</v>
      </c>
      <c r="AM59" s="9">
        <f t="shared" si="52"/>
        <v>0</v>
      </c>
      <c r="AN59" s="88"/>
      <c r="AO59" s="86">
        <v>10</v>
      </c>
      <c r="AP59" s="89">
        <v>18</v>
      </c>
      <c r="AQ59" s="89">
        <f t="shared" si="53"/>
        <v>8</v>
      </c>
      <c r="AR59" s="92"/>
      <c r="AS59" s="91">
        <f t="shared" si="54"/>
        <v>-95</v>
      </c>
    </row>
    <row r="60" spans="1:45">
      <c r="A60" s="37">
        <v>57</v>
      </c>
      <c r="B60" s="37">
        <v>106399</v>
      </c>
      <c r="C60" s="70" t="s">
        <v>281</v>
      </c>
      <c r="D60" s="70" t="s">
        <v>36</v>
      </c>
      <c r="E60" s="71">
        <v>19</v>
      </c>
      <c r="F60" s="72">
        <v>150</v>
      </c>
      <c r="G60" s="73">
        <v>9194.2865099999999</v>
      </c>
      <c r="H60" s="73">
        <f t="shared" ref="H60:M60" si="80">G60*4</f>
        <v>36777.14604</v>
      </c>
      <c r="I60" s="73">
        <f t="shared" si="1"/>
        <v>2425.54512690001</v>
      </c>
      <c r="J60" s="73">
        <f t="shared" si="80"/>
        <v>9702.1805076000201</v>
      </c>
      <c r="K60" s="82">
        <v>0.26381004379860301</v>
      </c>
      <c r="L60" s="47">
        <v>10573.429486499999</v>
      </c>
      <c r="M60" s="47">
        <f t="shared" si="80"/>
        <v>42293.717945999997</v>
      </c>
      <c r="N60" s="47">
        <f t="shared" si="2"/>
        <v>2570.2115683972502</v>
      </c>
      <c r="O60" s="47">
        <f t="shared" si="3"/>
        <v>10280.846273589001</v>
      </c>
      <c r="P60" s="55">
        <v>0.24308211178585501</v>
      </c>
      <c r="Q60" s="86">
        <v>5</v>
      </c>
      <c r="R60" s="86">
        <v>3</v>
      </c>
      <c r="S60" s="86">
        <f t="shared" si="47"/>
        <v>-2</v>
      </c>
      <c r="T60" s="87">
        <f>S60*10</f>
        <v>-20</v>
      </c>
      <c r="U60" s="9">
        <v>8</v>
      </c>
      <c r="V60" s="9">
        <v>2</v>
      </c>
      <c r="W60" s="9">
        <f t="shared" si="48"/>
        <v>-6</v>
      </c>
      <c r="X60" s="88">
        <f>W60*10</f>
        <v>-60</v>
      </c>
      <c r="Y60" s="86">
        <v>8</v>
      </c>
      <c r="Z60" s="86">
        <v>9</v>
      </c>
      <c r="AA60" s="86">
        <f t="shared" si="49"/>
        <v>1</v>
      </c>
      <c r="AB60" s="87"/>
      <c r="AC60" s="9">
        <v>4</v>
      </c>
      <c r="AD60" s="9">
        <v>8</v>
      </c>
      <c r="AE60" s="9">
        <f t="shared" si="50"/>
        <v>4</v>
      </c>
      <c r="AF60" s="88"/>
      <c r="AG60" s="86">
        <v>2</v>
      </c>
      <c r="AH60" s="86">
        <v>4</v>
      </c>
      <c r="AI60" s="86">
        <f t="shared" si="51"/>
        <v>2</v>
      </c>
      <c r="AJ60" s="86"/>
      <c r="AK60" s="9">
        <v>10</v>
      </c>
      <c r="AL60" s="9">
        <v>0</v>
      </c>
      <c r="AM60" s="9">
        <f t="shared" si="52"/>
        <v>-10</v>
      </c>
      <c r="AN60" s="88">
        <f>AM60*3</f>
        <v>-30</v>
      </c>
      <c r="AO60" s="86">
        <v>10</v>
      </c>
      <c r="AP60" s="89">
        <v>8</v>
      </c>
      <c r="AQ60" s="89">
        <f t="shared" si="53"/>
        <v>-2</v>
      </c>
      <c r="AR60" s="90">
        <f>AQ60*3</f>
        <v>-6</v>
      </c>
      <c r="AS60" s="91">
        <f t="shared" si="54"/>
        <v>-116</v>
      </c>
    </row>
    <row r="61" spans="1:45">
      <c r="A61" s="37">
        <v>58</v>
      </c>
      <c r="B61" s="37">
        <v>367</v>
      </c>
      <c r="C61" s="70" t="s">
        <v>282</v>
      </c>
      <c r="D61" s="70" t="s">
        <v>50</v>
      </c>
      <c r="E61" s="74">
        <v>20</v>
      </c>
      <c r="F61" s="75">
        <v>150</v>
      </c>
      <c r="G61" s="73">
        <v>9770.2987499999999</v>
      </c>
      <c r="H61" s="73">
        <f t="shared" ref="H61:M61" si="81">G61*4</f>
        <v>39081.195</v>
      </c>
      <c r="I61" s="73">
        <f t="shared" si="1"/>
        <v>2435.4068634</v>
      </c>
      <c r="J61" s="73">
        <f t="shared" si="81"/>
        <v>9741.6274536000001</v>
      </c>
      <c r="K61" s="82">
        <v>0.24926636592356</v>
      </c>
      <c r="L61" s="47">
        <v>11235.8435625</v>
      </c>
      <c r="M61" s="47">
        <f t="shared" si="81"/>
        <v>44943.374250000001</v>
      </c>
      <c r="N61" s="47">
        <f t="shared" si="2"/>
        <v>2580.6614870385001</v>
      </c>
      <c r="O61" s="47">
        <f t="shared" si="3"/>
        <v>10322.645948154001</v>
      </c>
      <c r="P61" s="55">
        <v>0.229681151458137</v>
      </c>
      <c r="Q61" s="86">
        <v>7</v>
      </c>
      <c r="R61" s="86">
        <v>6</v>
      </c>
      <c r="S61" s="86">
        <f t="shared" si="47"/>
        <v>-1</v>
      </c>
      <c r="T61" s="87">
        <f>S61*10</f>
        <v>-10</v>
      </c>
      <c r="U61" s="9">
        <v>8</v>
      </c>
      <c r="V61" s="9">
        <v>8</v>
      </c>
      <c r="W61" s="9">
        <f t="shared" si="48"/>
        <v>0</v>
      </c>
      <c r="X61" s="88"/>
      <c r="Y61" s="86">
        <v>18</v>
      </c>
      <c r="Z61" s="86">
        <v>16</v>
      </c>
      <c r="AA61" s="86">
        <f t="shared" si="49"/>
        <v>-2</v>
      </c>
      <c r="AB61" s="87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88">
        <f>AE61*5</f>
        <v>-20</v>
      </c>
      <c r="AG61" s="86">
        <v>3</v>
      </c>
      <c r="AH61" s="86">
        <v>2</v>
      </c>
      <c r="AI61" s="86">
        <f t="shared" si="51"/>
        <v>-1</v>
      </c>
      <c r="AJ61" s="87">
        <f>AI61*5</f>
        <v>-5</v>
      </c>
      <c r="AK61" s="9">
        <v>10</v>
      </c>
      <c r="AL61" s="9">
        <v>5</v>
      </c>
      <c r="AM61" s="9">
        <f t="shared" si="52"/>
        <v>-5</v>
      </c>
      <c r="AN61" s="88">
        <f>AM61*3</f>
        <v>-15</v>
      </c>
      <c r="AO61" s="86">
        <v>10</v>
      </c>
      <c r="AP61" s="89">
        <v>5</v>
      </c>
      <c r="AQ61" s="89">
        <f t="shared" si="53"/>
        <v>-5</v>
      </c>
      <c r="AR61" s="90">
        <f>AQ61*3</f>
        <v>-15</v>
      </c>
      <c r="AS61" s="91">
        <f t="shared" si="54"/>
        <v>-75</v>
      </c>
    </row>
    <row r="62" spans="1:45">
      <c r="A62" s="37">
        <v>59</v>
      </c>
      <c r="B62" s="37">
        <v>349</v>
      </c>
      <c r="C62" s="70" t="s">
        <v>285</v>
      </c>
      <c r="D62" s="70" t="s">
        <v>33</v>
      </c>
      <c r="E62" s="74">
        <v>20</v>
      </c>
      <c r="F62" s="75">
        <v>150</v>
      </c>
      <c r="G62" s="73">
        <v>8548.4388374999999</v>
      </c>
      <c r="H62" s="73">
        <f t="shared" ref="H62:M62" si="83">G62*4</f>
        <v>34193.755349999999</v>
      </c>
      <c r="I62" s="73">
        <f t="shared" si="1"/>
        <v>2559.8198177999998</v>
      </c>
      <c r="J62" s="73">
        <f t="shared" si="83"/>
        <v>10239.279271199999</v>
      </c>
      <c r="K62" s="82">
        <v>0.29944880772506299</v>
      </c>
      <c r="L62" s="47">
        <v>9830.7046631249996</v>
      </c>
      <c r="M62" s="47">
        <f t="shared" si="83"/>
        <v>39322.818652499998</v>
      </c>
      <c r="N62" s="47">
        <f t="shared" si="2"/>
        <v>2712.4947855045002</v>
      </c>
      <c r="O62" s="47">
        <f t="shared" si="3"/>
        <v>10849.979142018001</v>
      </c>
      <c r="P62" s="55">
        <v>0.27592068711809398</v>
      </c>
      <c r="Q62" s="86">
        <v>5</v>
      </c>
      <c r="R62" s="86">
        <v>0</v>
      </c>
      <c r="S62" s="86">
        <f t="shared" si="47"/>
        <v>-5</v>
      </c>
      <c r="T62" s="87">
        <f>S62*10</f>
        <v>-50</v>
      </c>
      <c r="U62" s="9">
        <v>8</v>
      </c>
      <c r="V62" s="9">
        <v>0</v>
      </c>
      <c r="W62" s="9">
        <f t="shared" si="48"/>
        <v>-8</v>
      </c>
      <c r="X62" s="88">
        <f>W62*10</f>
        <v>-80</v>
      </c>
      <c r="Y62" s="86">
        <v>8</v>
      </c>
      <c r="Z62" s="86">
        <v>2</v>
      </c>
      <c r="AA62" s="86">
        <f t="shared" si="49"/>
        <v>-6</v>
      </c>
      <c r="AB62" s="87">
        <f t="shared" si="82"/>
        <v>-30</v>
      </c>
      <c r="AC62" s="9">
        <v>4</v>
      </c>
      <c r="AD62" s="9">
        <v>0</v>
      </c>
      <c r="AE62" s="9">
        <f t="shared" si="50"/>
        <v>-4</v>
      </c>
      <c r="AF62" s="88">
        <f>AE62*5</f>
        <v>-20</v>
      </c>
      <c r="AG62" s="86">
        <v>3</v>
      </c>
      <c r="AH62" s="86">
        <v>0</v>
      </c>
      <c r="AI62" s="86">
        <f t="shared" si="51"/>
        <v>-3</v>
      </c>
      <c r="AJ62" s="87">
        <f>AI62*5</f>
        <v>-15</v>
      </c>
      <c r="AK62" s="9">
        <v>10</v>
      </c>
      <c r="AL62" s="9">
        <v>7</v>
      </c>
      <c r="AM62" s="9">
        <f t="shared" si="52"/>
        <v>-3</v>
      </c>
      <c r="AN62" s="88">
        <f>AM62*3</f>
        <v>-9</v>
      </c>
      <c r="AO62" s="86">
        <v>10</v>
      </c>
      <c r="AP62" s="89">
        <v>2</v>
      </c>
      <c r="AQ62" s="89">
        <f t="shared" si="53"/>
        <v>-8</v>
      </c>
      <c r="AR62" s="90">
        <f>AQ62*3</f>
        <v>-24</v>
      </c>
      <c r="AS62" s="91">
        <f t="shared" si="54"/>
        <v>-228</v>
      </c>
    </row>
    <row r="63" spans="1:45">
      <c r="A63" s="37">
        <v>60</v>
      </c>
      <c r="B63" s="37">
        <v>102479</v>
      </c>
      <c r="C63" s="70" t="s">
        <v>286</v>
      </c>
      <c r="D63" s="70" t="s">
        <v>33</v>
      </c>
      <c r="E63" s="74">
        <v>20</v>
      </c>
      <c r="F63" s="75">
        <v>150</v>
      </c>
      <c r="G63" s="73">
        <v>8280.9157950000008</v>
      </c>
      <c r="H63" s="73">
        <f t="shared" ref="H63:M63" si="84">G63*4</f>
        <v>33123.663180000003</v>
      </c>
      <c r="I63" s="73">
        <f t="shared" si="1"/>
        <v>2241.5096466</v>
      </c>
      <c r="J63" s="73">
        <f t="shared" si="84"/>
        <v>8966.0385864</v>
      </c>
      <c r="K63" s="82">
        <v>0.270683786925284</v>
      </c>
      <c r="L63" s="47">
        <v>9523.0531642499991</v>
      </c>
      <c r="M63" s="47">
        <f t="shared" si="84"/>
        <v>38092.212656999996</v>
      </c>
      <c r="N63" s="47">
        <f t="shared" si="2"/>
        <v>2375.1996862364999</v>
      </c>
      <c r="O63" s="47">
        <f t="shared" si="3"/>
        <v>9500.7987449459797</v>
      </c>
      <c r="P63" s="55">
        <v>0.24941577509544</v>
      </c>
      <c r="Q63" s="86">
        <v>4</v>
      </c>
      <c r="R63" s="86">
        <v>0</v>
      </c>
      <c r="S63" s="86">
        <f t="shared" si="47"/>
        <v>-4</v>
      </c>
      <c r="T63" s="87">
        <f>S63*10</f>
        <v>-40</v>
      </c>
      <c r="U63" s="9">
        <v>8</v>
      </c>
      <c r="V63" s="9">
        <v>6</v>
      </c>
      <c r="W63" s="9">
        <f t="shared" si="48"/>
        <v>-2</v>
      </c>
      <c r="X63" s="88">
        <f>W63*10</f>
        <v>-20</v>
      </c>
      <c r="Y63" s="86">
        <v>8</v>
      </c>
      <c r="Z63" s="86">
        <v>3</v>
      </c>
      <c r="AA63" s="86">
        <f t="shared" si="49"/>
        <v>-5</v>
      </c>
      <c r="AB63" s="87">
        <f t="shared" si="82"/>
        <v>-25</v>
      </c>
      <c r="AC63" s="9">
        <v>2</v>
      </c>
      <c r="AD63" s="9">
        <v>2</v>
      </c>
      <c r="AE63" s="9">
        <f t="shared" si="50"/>
        <v>0</v>
      </c>
      <c r="AF63" s="88"/>
      <c r="AG63" s="86">
        <v>3</v>
      </c>
      <c r="AH63" s="86">
        <v>2</v>
      </c>
      <c r="AI63" s="86">
        <f t="shared" si="51"/>
        <v>-1</v>
      </c>
      <c r="AJ63" s="87">
        <f>AI63*5</f>
        <v>-5</v>
      </c>
      <c r="AK63" s="9">
        <v>10</v>
      </c>
      <c r="AL63" s="9">
        <v>17</v>
      </c>
      <c r="AM63" s="9">
        <f t="shared" si="52"/>
        <v>7</v>
      </c>
      <c r="AN63" s="88"/>
      <c r="AO63" s="86">
        <v>10</v>
      </c>
      <c r="AP63" s="89">
        <v>6</v>
      </c>
      <c r="AQ63" s="89">
        <f t="shared" si="53"/>
        <v>-4</v>
      </c>
      <c r="AR63" s="90">
        <f>AQ63*3</f>
        <v>-12</v>
      </c>
      <c r="AS63" s="91">
        <f t="shared" si="54"/>
        <v>-102</v>
      </c>
    </row>
    <row r="64" spans="1:45">
      <c r="A64" s="37">
        <v>61</v>
      </c>
      <c r="B64" s="37">
        <v>106569</v>
      </c>
      <c r="C64" s="70" t="s">
        <v>288</v>
      </c>
      <c r="D64" s="70" t="s">
        <v>36</v>
      </c>
      <c r="E64" s="71">
        <v>21</v>
      </c>
      <c r="F64" s="72">
        <v>150</v>
      </c>
      <c r="G64" s="73">
        <v>9246.8020500000002</v>
      </c>
      <c r="H64" s="73">
        <f t="shared" ref="H64:M64" si="85">G64*4</f>
        <v>36987.208200000001</v>
      </c>
      <c r="I64" s="73">
        <f t="shared" si="1"/>
        <v>2573.2204092000002</v>
      </c>
      <c r="J64" s="73">
        <f t="shared" si="85"/>
        <v>10292.881636800001</v>
      </c>
      <c r="K64" s="82">
        <v>0.27828219910904201</v>
      </c>
      <c r="L64" s="47">
        <v>10633.822357499999</v>
      </c>
      <c r="M64" s="47">
        <f t="shared" si="85"/>
        <v>42535.289429999997</v>
      </c>
      <c r="N64" s="47">
        <f t="shared" si="2"/>
        <v>2726.6946264630001</v>
      </c>
      <c r="O64" s="47">
        <f t="shared" si="3"/>
        <v>10906.778505852</v>
      </c>
      <c r="P64" s="55">
        <v>0.256417169179046</v>
      </c>
      <c r="Q64" s="86">
        <v>5</v>
      </c>
      <c r="R64" s="86">
        <v>6</v>
      </c>
      <c r="S64" s="86">
        <f t="shared" si="47"/>
        <v>1</v>
      </c>
      <c r="T64" s="87"/>
      <c r="U64" s="9">
        <v>8</v>
      </c>
      <c r="V64" s="9">
        <v>4</v>
      </c>
      <c r="W64" s="9">
        <f t="shared" si="48"/>
        <v>-4</v>
      </c>
      <c r="X64" s="88">
        <f>W64*10</f>
        <v>-40</v>
      </c>
      <c r="Y64" s="86">
        <v>8</v>
      </c>
      <c r="Z64" s="86">
        <v>5</v>
      </c>
      <c r="AA64" s="86">
        <f t="shared" si="49"/>
        <v>-3</v>
      </c>
      <c r="AB64" s="87">
        <f t="shared" si="82"/>
        <v>-15</v>
      </c>
      <c r="AC64" s="9">
        <v>4</v>
      </c>
      <c r="AD64" s="9">
        <v>8</v>
      </c>
      <c r="AE64" s="9">
        <f t="shared" si="50"/>
        <v>4</v>
      </c>
      <c r="AF64" s="88"/>
      <c r="AG64" s="86">
        <v>3</v>
      </c>
      <c r="AH64" s="86">
        <v>3</v>
      </c>
      <c r="AI64" s="86">
        <f t="shared" si="51"/>
        <v>0</v>
      </c>
      <c r="AJ64" s="86"/>
      <c r="AK64" s="9">
        <v>10</v>
      </c>
      <c r="AL64" s="9">
        <v>7</v>
      </c>
      <c r="AM64" s="9">
        <f t="shared" si="52"/>
        <v>-3</v>
      </c>
      <c r="AN64" s="88">
        <f>AM64*3</f>
        <v>-9</v>
      </c>
      <c r="AO64" s="86">
        <v>10</v>
      </c>
      <c r="AP64" s="89">
        <v>14</v>
      </c>
      <c r="AQ64" s="89">
        <f t="shared" si="53"/>
        <v>4</v>
      </c>
      <c r="AR64" s="92"/>
      <c r="AS64" s="91">
        <f t="shared" si="54"/>
        <v>-64</v>
      </c>
    </row>
    <row r="65" spans="1:45">
      <c r="A65" s="37">
        <v>62</v>
      </c>
      <c r="B65" s="37">
        <v>743</v>
      </c>
      <c r="C65" s="70" t="s">
        <v>290</v>
      </c>
      <c r="D65" s="70" t="s">
        <v>52</v>
      </c>
      <c r="E65" s="71">
        <v>21</v>
      </c>
      <c r="F65" s="72">
        <v>150</v>
      </c>
      <c r="G65" s="73">
        <v>9769.0911300000007</v>
      </c>
      <c r="H65" s="73">
        <f t="shared" ref="H65:M65" si="86">G65*4</f>
        <v>39076.364520000003</v>
      </c>
      <c r="I65" s="73">
        <f t="shared" si="1"/>
        <v>2731.1112548999999</v>
      </c>
      <c r="J65" s="73">
        <f t="shared" si="86"/>
        <v>10924.4450196</v>
      </c>
      <c r="K65" s="82">
        <v>0.27956656546206299</v>
      </c>
      <c r="L65" s="47">
        <v>11234.454799499999</v>
      </c>
      <c r="M65" s="47">
        <f t="shared" si="86"/>
        <v>44937.819197999997</v>
      </c>
      <c r="N65" s="47">
        <f t="shared" si="2"/>
        <v>2894.0025333172398</v>
      </c>
      <c r="O65" s="47">
        <f t="shared" si="3"/>
        <v>11576.010133268999</v>
      </c>
      <c r="P65" s="55">
        <v>0.25760062103289999</v>
      </c>
      <c r="Q65" s="86">
        <v>5</v>
      </c>
      <c r="R65" s="86">
        <v>1</v>
      </c>
      <c r="S65" s="86">
        <f t="shared" si="47"/>
        <v>-4</v>
      </c>
      <c r="T65" s="87">
        <f>S65*10</f>
        <v>-40</v>
      </c>
      <c r="U65" s="9">
        <v>8</v>
      </c>
      <c r="V65" s="9">
        <v>6</v>
      </c>
      <c r="W65" s="9">
        <f t="shared" si="48"/>
        <v>-2</v>
      </c>
      <c r="X65" s="88">
        <f>W65*10</f>
        <v>-20</v>
      </c>
      <c r="Y65" s="86">
        <v>8</v>
      </c>
      <c r="Z65" s="86">
        <v>0</v>
      </c>
      <c r="AA65" s="86">
        <f t="shared" si="49"/>
        <v>-8</v>
      </c>
      <c r="AB65" s="87">
        <f t="shared" si="82"/>
        <v>-40</v>
      </c>
      <c r="AC65" s="9">
        <v>4</v>
      </c>
      <c r="AD65" s="9">
        <v>0</v>
      </c>
      <c r="AE65" s="9">
        <f t="shared" si="50"/>
        <v>-4</v>
      </c>
      <c r="AF65" s="88">
        <f>AE65*5</f>
        <v>-20</v>
      </c>
      <c r="AG65" s="86">
        <v>3</v>
      </c>
      <c r="AH65" s="86">
        <v>4</v>
      </c>
      <c r="AI65" s="86">
        <f t="shared" si="51"/>
        <v>1</v>
      </c>
      <c r="AJ65" s="86"/>
      <c r="AK65" s="9">
        <v>10</v>
      </c>
      <c r="AL65" s="9">
        <v>9</v>
      </c>
      <c r="AM65" s="9">
        <f t="shared" si="52"/>
        <v>-1</v>
      </c>
      <c r="AN65" s="88">
        <f>AM65*3</f>
        <v>-3</v>
      </c>
      <c r="AO65" s="86">
        <v>10</v>
      </c>
      <c r="AP65" s="89">
        <v>7</v>
      </c>
      <c r="AQ65" s="89">
        <f t="shared" si="53"/>
        <v>-3</v>
      </c>
      <c r="AR65" s="90">
        <f>AQ65*3</f>
        <v>-9</v>
      </c>
      <c r="AS65" s="91">
        <f t="shared" si="54"/>
        <v>-132</v>
      </c>
    </row>
    <row r="66" spans="1:45">
      <c r="A66" s="37">
        <v>63</v>
      </c>
      <c r="B66" s="37">
        <v>745</v>
      </c>
      <c r="C66" s="70" t="s">
        <v>291</v>
      </c>
      <c r="D66" s="70" t="s">
        <v>36</v>
      </c>
      <c r="E66" s="71">
        <v>21</v>
      </c>
      <c r="F66" s="72">
        <v>150</v>
      </c>
      <c r="G66" s="73">
        <v>9055.6153200000008</v>
      </c>
      <c r="H66" s="73">
        <f t="shared" ref="H66:M66" si="87">G66*4</f>
        <v>36222.461280000003</v>
      </c>
      <c r="I66" s="73">
        <f t="shared" si="1"/>
        <v>2265.5515805999999</v>
      </c>
      <c r="J66" s="73">
        <f t="shared" si="87"/>
        <v>9062.2063223999903</v>
      </c>
      <c r="K66" s="82">
        <v>0.250181958988072</v>
      </c>
      <c r="L66" s="47">
        <v>10413.957618</v>
      </c>
      <c r="M66" s="47">
        <f t="shared" si="87"/>
        <v>41655.830472000001</v>
      </c>
      <c r="N66" s="47">
        <f t="shared" si="2"/>
        <v>2400.6755498715002</v>
      </c>
      <c r="O66" s="47">
        <f t="shared" si="3"/>
        <v>9602.7021994860006</v>
      </c>
      <c r="P66" s="55">
        <v>0.230524805067581</v>
      </c>
      <c r="Q66" s="86">
        <v>5</v>
      </c>
      <c r="R66" s="86">
        <v>0</v>
      </c>
      <c r="S66" s="86">
        <f t="shared" si="47"/>
        <v>-5</v>
      </c>
      <c r="T66" s="87">
        <f>S66*10</f>
        <v>-50</v>
      </c>
      <c r="U66" s="9">
        <v>8</v>
      </c>
      <c r="V66" s="9">
        <v>10</v>
      </c>
      <c r="W66" s="9">
        <f t="shared" si="48"/>
        <v>2</v>
      </c>
      <c r="X66" s="88"/>
      <c r="Y66" s="86">
        <v>8</v>
      </c>
      <c r="Z66" s="86">
        <v>1</v>
      </c>
      <c r="AA66" s="86">
        <f t="shared" si="49"/>
        <v>-7</v>
      </c>
      <c r="AB66" s="87">
        <f t="shared" si="82"/>
        <v>-35</v>
      </c>
      <c r="AC66" s="9">
        <v>2</v>
      </c>
      <c r="AD66" s="9">
        <v>8</v>
      </c>
      <c r="AE66" s="9">
        <f t="shared" si="50"/>
        <v>6</v>
      </c>
      <c r="AF66" s="88"/>
      <c r="AG66" s="86">
        <v>3</v>
      </c>
      <c r="AH66" s="86">
        <v>3</v>
      </c>
      <c r="AI66" s="86">
        <f t="shared" si="51"/>
        <v>0</v>
      </c>
      <c r="AJ66" s="86"/>
      <c r="AK66" s="9">
        <v>10</v>
      </c>
      <c r="AL66" s="9">
        <v>11</v>
      </c>
      <c r="AM66" s="9">
        <f t="shared" si="52"/>
        <v>1</v>
      </c>
      <c r="AN66" s="88"/>
      <c r="AO66" s="86">
        <v>10</v>
      </c>
      <c r="AP66" s="89">
        <v>1</v>
      </c>
      <c r="AQ66" s="89">
        <f t="shared" si="53"/>
        <v>-9</v>
      </c>
      <c r="AR66" s="90">
        <f>AQ66*3</f>
        <v>-27</v>
      </c>
      <c r="AS66" s="91">
        <f t="shared" si="54"/>
        <v>-112</v>
      </c>
    </row>
    <row r="67" spans="1:45">
      <c r="A67" s="37">
        <v>64</v>
      </c>
      <c r="B67" s="37">
        <v>748</v>
      </c>
      <c r="C67" s="70" t="s">
        <v>294</v>
      </c>
      <c r="D67" s="70" t="s">
        <v>85</v>
      </c>
      <c r="E67" s="74">
        <v>22</v>
      </c>
      <c r="F67" s="75">
        <v>150</v>
      </c>
      <c r="G67" s="73">
        <v>9610.9789049999999</v>
      </c>
      <c r="H67" s="73">
        <f t="shared" ref="H67:M67" si="88">G67*4</f>
        <v>38443.91562</v>
      </c>
      <c r="I67" s="73">
        <f t="shared" si="1"/>
        <v>2473.9347023999999</v>
      </c>
      <c r="J67" s="73">
        <f t="shared" si="88"/>
        <v>9895.7388095999995</v>
      </c>
      <c r="K67" s="82">
        <v>0.25740715143105403</v>
      </c>
      <c r="L67" s="47">
        <v>11052.62574075</v>
      </c>
      <c r="M67" s="47">
        <f t="shared" si="88"/>
        <v>44210.502962999999</v>
      </c>
      <c r="N67" s="47">
        <f t="shared" si="2"/>
        <v>2621.4872364359999</v>
      </c>
      <c r="O67" s="47">
        <f t="shared" si="3"/>
        <v>10485.948945744</v>
      </c>
      <c r="P67" s="55">
        <v>0.23718230381861399</v>
      </c>
      <c r="Q67" s="86">
        <v>5</v>
      </c>
      <c r="R67" s="86">
        <v>0</v>
      </c>
      <c r="S67" s="86">
        <f t="shared" si="47"/>
        <v>-5</v>
      </c>
      <c r="T67" s="87">
        <f>S67*10</f>
        <v>-50</v>
      </c>
      <c r="U67" s="9">
        <v>8</v>
      </c>
      <c r="V67" s="9">
        <v>6</v>
      </c>
      <c r="W67" s="9">
        <f t="shared" si="48"/>
        <v>-2</v>
      </c>
      <c r="X67" s="88">
        <f>W67*10</f>
        <v>-20</v>
      </c>
      <c r="Y67" s="86">
        <v>8</v>
      </c>
      <c r="Z67" s="86">
        <v>0</v>
      </c>
      <c r="AA67" s="86">
        <f t="shared" si="49"/>
        <v>-8</v>
      </c>
      <c r="AB67" s="87">
        <f t="shared" si="82"/>
        <v>-40</v>
      </c>
      <c r="AC67" s="9">
        <v>4</v>
      </c>
      <c r="AD67" s="9">
        <v>0</v>
      </c>
      <c r="AE67" s="9">
        <f t="shared" si="50"/>
        <v>-4</v>
      </c>
      <c r="AF67" s="88">
        <f>AE67*5</f>
        <v>-20</v>
      </c>
      <c r="AG67" s="86">
        <v>3</v>
      </c>
      <c r="AH67" s="86">
        <v>4</v>
      </c>
      <c r="AI67" s="86">
        <f t="shared" si="51"/>
        <v>1</v>
      </c>
      <c r="AJ67" s="86"/>
      <c r="AK67" s="9">
        <v>10</v>
      </c>
      <c r="AL67" s="9">
        <v>18</v>
      </c>
      <c r="AM67" s="9">
        <f t="shared" si="52"/>
        <v>8</v>
      </c>
      <c r="AN67" s="88"/>
      <c r="AO67" s="86">
        <v>10</v>
      </c>
      <c r="AP67" s="89">
        <v>19</v>
      </c>
      <c r="AQ67" s="89">
        <f t="shared" si="53"/>
        <v>9</v>
      </c>
      <c r="AR67" s="92"/>
      <c r="AS67" s="91">
        <f t="shared" si="54"/>
        <v>-130</v>
      </c>
    </row>
    <row r="68" spans="1:45">
      <c r="A68" s="37">
        <v>65</v>
      </c>
      <c r="B68" s="37">
        <v>111400</v>
      </c>
      <c r="C68" s="70" t="s">
        <v>295</v>
      </c>
      <c r="D68" s="70" t="s">
        <v>39</v>
      </c>
      <c r="E68" s="74">
        <v>22</v>
      </c>
      <c r="F68" s="75">
        <v>150</v>
      </c>
      <c r="G68" s="73">
        <v>8544.9997800000001</v>
      </c>
      <c r="H68" s="73">
        <f t="shared" ref="H68:M68" si="89">G68*4</f>
        <v>34179.99912</v>
      </c>
      <c r="I68" s="73">
        <f t="shared" ref="I68:I128" si="90">G68*K68</f>
        <v>1934.6833799999999</v>
      </c>
      <c r="J68" s="73">
        <f t="shared" si="89"/>
        <v>7738.7335200000098</v>
      </c>
      <c r="K68" s="82">
        <v>0.226411167912283</v>
      </c>
      <c r="L68" s="47">
        <v>9826.7497469999998</v>
      </c>
      <c r="M68" s="47">
        <f t="shared" si="89"/>
        <v>39306.998987999999</v>
      </c>
      <c r="N68" s="47">
        <f t="shared" ref="N68:N128" si="91">L68*P68</f>
        <v>2050.0734244499999</v>
      </c>
      <c r="O68" s="47">
        <f t="shared" ref="O68:O129" si="92">N68*4</f>
        <v>8200.2936977999907</v>
      </c>
      <c r="P68" s="55">
        <v>0.20862171900488899</v>
      </c>
      <c r="Q68" s="86">
        <v>3</v>
      </c>
      <c r="R68" s="86">
        <v>0</v>
      </c>
      <c r="S68" s="86">
        <f t="shared" si="47"/>
        <v>-3</v>
      </c>
      <c r="T68" s="87">
        <f>S68*10</f>
        <v>-30</v>
      </c>
      <c r="U68" s="9">
        <v>8</v>
      </c>
      <c r="V68" s="9">
        <v>8</v>
      </c>
      <c r="W68" s="9">
        <f t="shared" si="48"/>
        <v>0</v>
      </c>
      <c r="X68" s="88"/>
      <c r="Y68" s="86">
        <v>12</v>
      </c>
      <c r="Z68" s="86">
        <v>15</v>
      </c>
      <c r="AA68" s="86">
        <f t="shared" si="49"/>
        <v>3</v>
      </c>
      <c r="AB68" s="87"/>
      <c r="AC68" s="9">
        <v>2</v>
      </c>
      <c r="AD68" s="9">
        <v>4</v>
      </c>
      <c r="AE68" s="9">
        <f t="shared" si="50"/>
        <v>2</v>
      </c>
      <c r="AF68" s="88"/>
      <c r="AG68" s="86">
        <v>3</v>
      </c>
      <c r="AH68" s="86">
        <v>3</v>
      </c>
      <c r="AI68" s="86">
        <f t="shared" si="51"/>
        <v>0</v>
      </c>
      <c r="AJ68" s="86"/>
      <c r="AK68" s="9">
        <v>10</v>
      </c>
      <c r="AL68" s="9">
        <v>5</v>
      </c>
      <c r="AM68" s="9">
        <f t="shared" si="52"/>
        <v>-5</v>
      </c>
      <c r="AN68" s="88">
        <f>AM68*3</f>
        <v>-15</v>
      </c>
      <c r="AO68" s="86">
        <v>10</v>
      </c>
      <c r="AP68" s="89">
        <v>7</v>
      </c>
      <c r="AQ68" s="89">
        <f t="shared" si="53"/>
        <v>-3</v>
      </c>
      <c r="AR68" s="90">
        <f>AQ68*3</f>
        <v>-9</v>
      </c>
      <c r="AS68" s="91">
        <f t="shared" si="54"/>
        <v>-54</v>
      </c>
    </row>
    <row r="69" spans="1:45">
      <c r="A69" s="37">
        <v>66</v>
      </c>
      <c r="B69" s="37">
        <v>717</v>
      </c>
      <c r="C69" s="70" t="s">
        <v>296</v>
      </c>
      <c r="D69" s="70" t="s">
        <v>85</v>
      </c>
      <c r="E69" s="74">
        <v>22</v>
      </c>
      <c r="F69" s="75">
        <v>150</v>
      </c>
      <c r="G69" s="73">
        <v>9683.5042799999992</v>
      </c>
      <c r="H69" s="73">
        <f t="shared" ref="H69:M69" si="93">G69*4</f>
        <v>38734.017119999997</v>
      </c>
      <c r="I69" s="73">
        <f t="shared" si="90"/>
        <v>2831.3713511999999</v>
      </c>
      <c r="J69" s="73">
        <f t="shared" si="93"/>
        <v>11325.4854048</v>
      </c>
      <c r="K69" s="82">
        <v>0.29239119117733298</v>
      </c>
      <c r="L69" s="47">
        <v>11136.029922</v>
      </c>
      <c r="M69" s="47">
        <f t="shared" si="93"/>
        <v>44544.119687999999</v>
      </c>
      <c r="N69" s="47">
        <f t="shared" si="91"/>
        <v>3000.242428218</v>
      </c>
      <c r="O69" s="47">
        <f t="shared" si="92"/>
        <v>12000.969712872</v>
      </c>
      <c r="P69" s="55">
        <v>0.26941759758482797</v>
      </c>
      <c r="Q69" s="86">
        <v>5</v>
      </c>
      <c r="R69" s="86">
        <v>12</v>
      </c>
      <c r="S69" s="86">
        <f t="shared" ref="S69:S100" si="94">R69-Q69</f>
        <v>7</v>
      </c>
      <c r="T69" s="87"/>
      <c r="U69" s="9">
        <v>8</v>
      </c>
      <c r="V69" s="9">
        <v>6</v>
      </c>
      <c r="W69" s="9">
        <f t="shared" ref="W69:W100" si="95">V69-U69</f>
        <v>-2</v>
      </c>
      <c r="X69" s="88">
        <f>W69*10</f>
        <v>-20</v>
      </c>
      <c r="Y69" s="86">
        <v>8</v>
      </c>
      <c r="Z69" s="86">
        <v>6</v>
      </c>
      <c r="AA69" s="86">
        <f t="shared" ref="AA69:AA100" si="96">Z69-Y69</f>
        <v>-2</v>
      </c>
      <c r="AB69" s="87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88">
        <f>AE69*5</f>
        <v>-20</v>
      </c>
      <c r="AG69" s="86">
        <v>3</v>
      </c>
      <c r="AH69" s="86">
        <v>3</v>
      </c>
      <c r="AI69" s="86">
        <f t="shared" ref="AI69:AI100" si="98">AH69-AG69</f>
        <v>0</v>
      </c>
      <c r="AJ69" s="86"/>
      <c r="AK69" s="9">
        <v>10</v>
      </c>
      <c r="AL69" s="9">
        <v>10</v>
      </c>
      <c r="AM69" s="9">
        <f t="shared" ref="AM69:AM100" si="99">AL69-AK69</f>
        <v>0</v>
      </c>
      <c r="AN69" s="88"/>
      <c r="AO69" s="86">
        <v>10</v>
      </c>
      <c r="AP69" s="89">
        <v>6</v>
      </c>
      <c r="AQ69" s="89">
        <f t="shared" ref="AQ69:AQ100" si="100">AP69-AO69</f>
        <v>-4</v>
      </c>
      <c r="AR69" s="90">
        <f>AQ69*3</f>
        <v>-12</v>
      </c>
      <c r="AS69" s="91">
        <f t="shared" ref="AS69:AS100" si="101">T69+X69+AB69+AF69+AJ69+AN69+AR69</f>
        <v>-62</v>
      </c>
    </row>
    <row r="70" spans="1:45">
      <c r="A70" s="37">
        <v>67</v>
      </c>
      <c r="B70" s="37">
        <v>721</v>
      </c>
      <c r="C70" s="70" t="s">
        <v>299</v>
      </c>
      <c r="D70" s="70" t="s">
        <v>39</v>
      </c>
      <c r="E70" s="71">
        <v>23</v>
      </c>
      <c r="F70" s="72">
        <v>150</v>
      </c>
      <c r="G70" s="73">
        <v>9784.9312200000004</v>
      </c>
      <c r="H70" s="73">
        <f t="shared" ref="H70:M70" si="102">G70*4</f>
        <v>39139.724880000002</v>
      </c>
      <c r="I70" s="73">
        <f t="shared" si="90"/>
        <v>2876.9260589999999</v>
      </c>
      <c r="J70" s="73">
        <f t="shared" si="102"/>
        <v>11507.704236</v>
      </c>
      <c r="K70" s="82">
        <v>0.29401597152974202</v>
      </c>
      <c r="L70" s="47">
        <v>11252.670903</v>
      </c>
      <c r="M70" s="47">
        <f t="shared" si="102"/>
        <v>45010.683612000001</v>
      </c>
      <c r="N70" s="47">
        <f t="shared" si="91"/>
        <v>3048.5141489475</v>
      </c>
      <c r="O70" s="47">
        <f t="shared" si="92"/>
        <v>12194.05659579</v>
      </c>
      <c r="P70" s="55">
        <v>0.27091471662383299</v>
      </c>
      <c r="Q70" s="86">
        <v>5</v>
      </c>
      <c r="R70" s="86">
        <v>0</v>
      </c>
      <c r="S70" s="86">
        <f t="shared" si="94"/>
        <v>-5</v>
      </c>
      <c r="T70" s="87">
        <f>S70*10</f>
        <v>-50</v>
      </c>
      <c r="U70" s="9">
        <v>8</v>
      </c>
      <c r="V70" s="9">
        <v>10</v>
      </c>
      <c r="W70" s="9">
        <f t="shared" si="95"/>
        <v>2</v>
      </c>
      <c r="X70" s="88"/>
      <c r="Y70" s="86">
        <v>12</v>
      </c>
      <c r="Z70" s="86">
        <v>10</v>
      </c>
      <c r="AA70" s="86">
        <f t="shared" si="96"/>
        <v>-2</v>
      </c>
      <c r="AB70" s="87">
        <f>AA70*5</f>
        <v>-10</v>
      </c>
      <c r="AC70" s="9">
        <v>4</v>
      </c>
      <c r="AD70" s="9">
        <v>0</v>
      </c>
      <c r="AE70" s="9">
        <f t="shared" si="97"/>
        <v>-4</v>
      </c>
      <c r="AF70" s="88">
        <f>AE70*5</f>
        <v>-20</v>
      </c>
      <c r="AG70" s="86">
        <v>3</v>
      </c>
      <c r="AH70" s="86">
        <v>1</v>
      </c>
      <c r="AI70" s="86">
        <f t="shared" si="98"/>
        <v>-2</v>
      </c>
      <c r="AJ70" s="87">
        <f>AI70*5</f>
        <v>-10</v>
      </c>
      <c r="AK70" s="9">
        <v>10</v>
      </c>
      <c r="AL70" s="9">
        <v>1</v>
      </c>
      <c r="AM70" s="9">
        <f t="shared" si="99"/>
        <v>-9</v>
      </c>
      <c r="AN70" s="88">
        <f>AM70*3</f>
        <v>-27</v>
      </c>
      <c r="AO70" s="86">
        <v>10</v>
      </c>
      <c r="AP70" s="89">
        <v>22</v>
      </c>
      <c r="AQ70" s="89">
        <f t="shared" si="100"/>
        <v>12</v>
      </c>
      <c r="AR70" s="92"/>
      <c r="AS70" s="91">
        <f t="shared" si="101"/>
        <v>-117</v>
      </c>
    </row>
    <row r="71" spans="1:45">
      <c r="A71" s="37">
        <v>68</v>
      </c>
      <c r="B71" s="37">
        <v>105267</v>
      </c>
      <c r="C71" s="70" t="s">
        <v>300</v>
      </c>
      <c r="D71" s="70" t="s">
        <v>36</v>
      </c>
      <c r="E71" s="71">
        <v>23</v>
      </c>
      <c r="F71" s="72">
        <v>150</v>
      </c>
      <c r="G71" s="73">
        <v>10424.73645</v>
      </c>
      <c r="H71" s="73">
        <f t="shared" ref="H71:M71" si="103">G71*4</f>
        <v>41698.945800000001</v>
      </c>
      <c r="I71" s="73">
        <f t="shared" si="90"/>
        <v>2980.8718632</v>
      </c>
      <c r="J71" s="73">
        <f t="shared" si="103"/>
        <v>11923.4874528</v>
      </c>
      <c r="K71" s="82">
        <v>0.28594217968934799</v>
      </c>
      <c r="L71" s="47">
        <v>11988.446917499999</v>
      </c>
      <c r="M71" s="47">
        <f t="shared" si="103"/>
        <v>47953.787669999998</v>
      </c>
      <c r="N71" s="47">
        <f t="shared" si="91"/>
        <v>3158.659577898</v>
      </c>
      <c r="O71" s="47">
        <f t="shared" si="92"/>
        <v>12634.638311592</v>
      </c>
      <c r="P71" s="55">
        <v>0.26347529414232801</v>
      </c>
      <c r="Q71" s="86">
        <v>5</v>
      </c>
      <c r="R71" s="86">
        <v>2</v>
      </c>
      <c r="S71" s="86">
        <f t="shared" si="94"/>
        <v>-3</v>
      </c>
      <c r="T71" s="87">
        <f>S71*10</f>
        <v>-30</v>
      </c>
      <c r="U71" s="9">
        <v>8</v>
      </c>
      <c r="V71" s="9">
        <v>4</v>
      </c>
      <c r="W71" s="9">
        <f t="shared" si="95"/>
        <v>-4</v>
      </c>
      <c r="X71" s="88">
        <f>W71*10</f>
        <v>-40</v>
      </c>
      <c r="Y71" s="86">
        <v>8</v>
      </c>
      <c r="Z71" s="86">
        <v>6</v>
      </c>
      <c r="AA71" s="86">
        <f t="shared" si="96"/>
        <v>-2</v>
      </c>
      <c r="AB71" s="87">
        <f>AA71*5</f>
        <v>-10</v>
      </c>
      <c r="AC71" s="9">
        <v>4</v>
      </c>
      <c r="AD71" s="9">
        <v>8</v>
      </c>
      <c r="AE71" s="9">
        <f t="shared" si="97"/>
        <v>4</v>
      </c>
      <c r="AF71" s="88"/>
      <c r="AG71" s="86">
        <v>3</v>
      </c>
      <c r="AH71" s="86">
        <v>7</v>
      </c>
      <c r="AI71" s="86">
        <f t="shared" si="98"/>
        <v>4</v>
      </c>
      <c r="AJ71" s="86"/>
      <c r="AK71" s="9">
        <v>10</v>
      </c>
      <c r="AL71" s="9">
        <v>16</v>
      </c>
      <c r="AM71" s="9">
        <f t="shared" si="99"/>
        <v>6</v>
      </c>
      <c r="AN71" s="88"/>
      <c r="AO71" s="86">
        <v>10</v>
      </c>
      <c r="AP71" s="89">
        <v>14</v>
      </c>
      <c r="AQ71" s="89">
        <f t="shared" si="100"/>
        <v>4</v>
      </c>
      <c r="AR71" s="92"/>
      <c r="AS71" s="91">
        <f t="shared" si="101"/>
        <v>-80</v>
      </c>
    </row>
    <row r="72" spans="1:45">
      <c r="A72" s="37">
        <v>69</v>
      </c>
      <c r="B72" s="37">
        <v>111219</v>
      </c>
      <c r="C72" s="70" t="s">
        <v>303</v>
      </c>
      <c r="D72" s="70" t="s">
        <v>36</v>
      </c>
      <c r="E72" s="71">
        <v>23</v>
      </c>
      <c r="F72" s="72">
        <v>150</v>
      </c>
      <c r="G72" s="73">
        <v>11148.581812500001</v>
      </c>
      <c r="H72" s="73">
        <f t="shared" ref="H72:M72" si="104">G72*4</f>
        <v>44594.327250000002</v>
      </c>
      <c r="I72" s="73">
        <f t="shared" si="90"/>
        <v>2938.7253357</v>
      </c>
      <c r="J72" s="73">
        <f t="shared" si="104"/>
        <v>11754.9013428</v>
      </c>
      <c r="K72" s="82">
        <v>0.263596337644044</v>
      </c>
      <c r="L72" s="47">
        <v>12820.869084374999</v>
      </c>
      <c r="M72" s="47">
        <f t="shared" si="104"/>
        <v>51283.476337499997</v>
      </c>
      <c r="N72" s="47">
        <f t="shared" si="91"/>
        <v>3113.9993110792502</v>
      </c>
      <c r="O72" s="47">
        <f t="shared" si="92"/>
        <v>12455.997244317001</v>
      </c>
      <c r="P72" s="55">
        <v>0.24288519682915499</v>
      </c>
      <c r="Q72" s="86">
        <v>5</v>
      </c>
      <c r="R72" s="86">
        <v>0</v>
      </c>
      <c r="S72" s="86">
        <f t="shared" si="94"/>
        <v>-5</v>
      </c>
      <c r="T72" s="87">
        <f>S72*10</f>
        <v>-50</v>
      </c>
      <c r="U72" s="9">
        <v>8</v>
      </c>
      <c r="V72" s="9">
        <v>0</v>
      </c>
      <c r="W72" s="9">
        <f t="shared" si="95"/>
        <v>-8</v>
      </c>
      <c r="X72" s="88">
        <f>W72*10</f>
        <v>-80</v>
      </c>
      <c r="Y72" s="86">
        <v>12</v>
      </c>
      <c r="Z72" s="86">
        <v>15</v>
      </c>
      <c r="AA72" s="86">
        <f t="shared" si="96"/>
        <v>3</v>
      </c>
      <c r="AB72" s="87"/>
      <c r="AC72" s="9">
        <v>4</v>
      </c>
      <c r="AD72" s="9">
        <v>0</v>
      </c>
      <c r="AE72" s="9">
        <f t="shared" si="97"/>
        <v>-4</v>
      </c>
      <c r="AF72" s="88">
        <f>AE72*5</f>
        <v>-20</v>
      </c>
      <c r="AG72" s="86">
        <v>3</v>
      </c>
      <c r="AH72" s="86">
        <v>1</v>
      </c>
      <c r="AI72" s="86">
        <f t="shared" si="98"/>
        <v>-2</v>
      </c>
      <c r="AJ72" s="87">
        <f>AI72*5</f>
        <v>-10</v>
      </c>
      <c r="AK72" s="9">
        <v>10</v>
      </c>
      <c r="AL72" s="9">
        <v>21</v>
      </c>
      <c r="AM72" s="9">
        <f t="shared" si="99"/>
        <v>11</v>
      </c>
      <c r="AN72" s="88"/>
      <c r="AO72" s="86">
        <v>10</v>
      </c>
      <c r="AP72" s="89">
        <v>12</v>
      </c>
      <c r="AQ72" s="89">
        <f t="shared" si="100"/>
        <v>2</v>
      </c>
      <c r="AR72" s="92"/>
      <c r="AS72" s="91">
        <f t="shared" si="101"/>
        <v>-160</v>
      </c>
    </row>
    <row r="73" spans="1:45">
      <c r="A73" s="37">
        <v>70</v>
      </c>
      <c r="B73" s="37">
        <v>329</v>
      </c>
      <c r="C73" s="70" t="s">
        <v>305</v>
      </c>
      <c r="D73" s="70" t="s">
        <v>50</v>
      </c>
      <c r="E73" s="74">
        <v>24</v>
      </c>
      <c r="F73" s="75">
        <v>100</v>
      </c>
      <c r="G73" s="73">
        <v>8599.9611600000007</v>
      </c>
      <c r="H73" s="73">
        <f t="shared" ref="H73:M73" si="105">G73*4</f>
        <v>34399.844640000003</v>
      </c>
      <c r="I73" s="73">
        <f t="shared" si="90"/>
        <v>1657.6639631999999</v>
      </c>
      <c r="J73" s="73">
        <f t="shared" si="105"/>
        <v>6630.6558527999996</v>
      </c>
      <c r="K73" s="82">
        <v>0.19275249415196199</v>
      </c>
      <c r="L73" s="47">
        <v>9889.9553340000002</v>
      </c>
      <c r="M73" s="47">
        <f t="shared" si="105"/>
        <v>39559.821336000001</v>
      </c>
      <c r="N73" s="47">
        <f t="shared" si="91"/>
        <v>1780.19196012</v>
      </c>
      <c r="O73" s="47">
        <f t="shared" si="92"/>
        <v>7120.7678404799999</v>
      </c>
      <c r="P73" s="55">
        <v>0.18</v>
      </c>
      <c r="Q73" s="86">
        <v>5</v>
      </c>
      <c r="R73" s="86">
        <v>12</v>
      </c>
      <c r="S73" s="86">
        <f t="shared" si="94"/>
        <v>7</v>
      </c>
      <c r="T73" s="87"/>
      <c r="U73" s="9">
        <v>8</v>
      </c>
      <c r="V73" s="9">
        <v>6</v>
      </c>
      <c r="W73" s="9">
        <f t="shared" si="95"/>
        <v>-2</v>
      </c>
      <c r="X73" s="88">
        <f>W73*10</f>
        <v>-20</v>
      </c>
      <c r="Y73" s="86">
        <v>10</v>
      </c>
      <c r="Z73" s="86">
        <v>3</v>
      </c>
      <c r="AA73" s="86">
        <f t="shared" si="96"/>
        <v>-7</v>
      </c>
      <c r="AB73" s="87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88"/>
      <c r="AG73" s="86">
        <v>3</v>
      </c>
      <c r="AH73" s="86">
        <v>0</v>
      </c>
      <c r="AI73" s="86">
        <f t="shared" si="98"/>
        <v>-3</v>
      </c>
      <c r="AJ73" s="87">
        <f>AI73*5</f>
        <v>-15</v>
      </c>
      <c r="AK73" s="9">
        <v>8</v>
      </c>
      <c r="AL73" s="9">
        <v>5</v>
      </c>
      <c r="AM73" s="9">
        <f t="shared" si="99"/>
        <v>-3</v>
      </c>
      <c r="AN73" s="88">
        <f>AM73*3</f>
        <v>-9</v>
      </c>
      <c r="AO73" s="86">
        <v>10</v>
      </c>
      <c r="AP73" s="89">
        <v>14</v>
      </c>
      <c r="AQ73" s="89">
        <f t="shared" si="100"/>
        <v>4</v>
      </c>
      <c r="AR73" s="92"/>
      <c r="AS73" s="91">
        <f t="shared" si="101"/>
        <v>-79</v>
      </c>
    </row>
    <row r="74" spans="1:45">
      <c r="A74" s="37">
        <v>71</v>
      </c>
      <c r="B74" s="37">
        <v>102935</v>
      </c>
      <c r="C74" s="70" t="s">
        <v>308</v>
      </c>
      <c r="D74" s="70" t="s">
        <v>33</v>
      </c>
      <c r="E74" s="74">
        <v>24</v>
      </c>
      <c r="F74" s="75">
        <v>100</v>
      </c>
      <c r="G74" s="73">
        <v>8446.3227224999991</v>
      </c>
      <c r="H74" s="73">
        <f t="shared" ref="H74:M74" si="107">G74*4</f>
        <v>33785.290889999997</v>
      </c>
      <c r="I74" s="73">
        <f t="shared" si="90"/>
        <v>2687.6525571000002</v>
      </c>
      <c r="J74" s="73">
        <f t="shared" si="107"/>
        <v>10750.610228400001</v>
      </c>
      <c r="K74" s="82">
        <v>0.31820386757664498</v>
      </c>
      <c r="L74" s="47">
        <v>9713.2711308750004</v>
      </c>
      <c r="M74" s="47">
        <f t="shared" si="107"/>
        <v>38853.084523500002</v>
      </c>
      <c r="N74" s="47">
        <f t="shared" si="91"/>
        <v>2847.9518346127502</v>
      </c>
      <c r="O74" s="47">
        <f t="shared" si="92"/>
        <v>11391.807338451001</v>
      </c>
      <c r="P74" s="55">
        <v>0.29320213512419502</v>
      </c>
      <c r="Q74" s="86">
        <v>5</v>
      </c>
      <c r="R74" s="86">
        <v>0</v>
      </c>
      <c r="S74" s="86">
        <f t="shared" si="94"/>
        <v>-5</v>
      </c>
      <c r="T74" s="87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88"/>
      <c r="Y74" s="86">
        <v>8</v>
      </c>
      <c r="Z74" s="86">
        <v>1</v>
      </c>
      <c r="AA74" s="86">
        <f t="shared" si="96"/>
        <v>-7</v>
      </c>
      <c r="AB74" s="87">
        <f t="shared" si="106"/>
        <v>-35</v>
      </c>
      <c r="AC74" s="9">
        <v>2</v>
      </c>
      <c r="AD74" s="9">
        <v>2</v>
      </c>
      <c r="AE74" s="9">
        <f t="shared" si="97"/>
        <v>0</v>
      </c>
      <c r="AF74" s="88"/>
      <c r="AG74" s="86">
        <v>3</v>
      </c>
      <c r="AH74" s="86">
        <v>1</v>
      </c>
      <c r="AI74" s="86">
        <f t="shared" si="98"/>
        <v>-2</v>
      </c>
      <c r="AJ74" s="87">
        <f>AI74*5</f>
        <v>-10</v>
      </c>
      <c r="AK74" s="9">
        <v>8</v>
      </c>
      <c r="AL74" s="9">
        <v>7</v>
      </c>
      <c r="AM74" s="9">
        <f t="shared" si="99"/>
        <v>-1</v>
      </c>
      <c r="AN74" s="88">
        <f>AM74*3</f>
        <v>-3</v>
      </c>
      <c r="AO74" s="86">
        <v>10</v>
      </c>
      <c r="AP74" s="89">
        <v>7</v>
      </c>
      <c r="AQ74" s="89">
        <f t="shared" si="100"/>
        <v>-3</v>
      </c>
      <c r="AR74" s="90">
        <f>AQ74*3</f>
        <v>-9</v>
      </c>
      <c r="AS74" s="91">
        <f t="shared" si="101"/>
        <v>-107</v>
      </c>
    </row>
    <row r="75" spans="1:45">
      <c r="A75" s="37">
        <v>72</v>
      </c>
      <c r="B75" s="37">
        <v>704</v>
      </c>
      <c r="C75" s="70" t="s">
        <v>309</v>
      </c>
      <c r="D75" s="70" t="s">
        <v>50</v>
      </c>
      <c r="E75" s="74">
        <v>24</v>
      </c>
      <c r="F75" s="75">
        <v>100</v>
      </c>
      <c r="G75" s="73">
        <v>7757.6166000000003</v>
      </c>
      <c r="H75" s="73">
        <f t="shared" ref="H75:M75" si="109">G75*4</f>
        <v>31030.466400000001</v>
      </c>
      <c r="I75" s="73">
        <f t="shared" si="90"/>
        <v>2043.5753520000001</v>
      </c>
      <c r="J75" s="73">
        <f t="shared" si="109"/>
        <v>8174.3014079999903</v>
      </c>
      <c r="K75" s="82">
        <v>0.26342824831018302</v>
      </c>
      <c r="L75" s="47">
        <v>8921.2590899999996</v>
      </c>
      <c r="M75" s="47">
        <f t="shared" si="109"/>
        <v>35685.036359999998</v>
      </c>
      <c r="N75" s="47">
        <f t="shared" si="91"/>
        <v>2165.4600247799999</v>
      </c>
      <c r="O75" s="47">
        <f t="shared" si="92"/>
        <v>8661.8400991199906</v>
      </c>
      <c r="P75" s="55">
        <v>0.24273031451438301</v>
      </c>
      <c r="Q75" s="86">
        <v>5</v>
      </c>
      <c r="R75" s="86">
        <v>3</v>
      </c>
      <c r="S75" s="86">
        <f t="shared" si="94"/>
        <v>-2</v>
      </c>
      <c r="T75" s="87">
        <f t="shared" si="108"/>
        <v>-20</v>
      </c>
      <c r="U75" s="9">
        <v>8</v>
      </c>
      <c r="V75" s="9">
        <v>6</v>
      </c>
      <c r="W75" s="9">
        <f t="shared" si="95"/>
        <v>-2</v>
      </c>
      <c r="X75" s="88">
        <f t="shared" ref="X75:X81" si="110">W75*10</f>
        <v>-20</v>
      </c>
      <c r="Y75" s="86">
        <v>8</v>
      </c>
      <c r="Z75" s="86">
        <v>0</v>
      </c>
      <c r="AA75" s="86">
        <f t="shared" si="96"/>
        <v>-8</v>
      </c>
      <c r="AB75" s="87">
        <f t="shared" si="106"/>
        <v>-40</v>
      </c>
      <c r="AC75" s="9">
        <v>2</v>
      </c>
      <c r="AD75" s="9">
        <v>0</v>
      </c>
      <c r="AE75" s="9">
        <f t="shared" si="97"/>
        <v>-2</v>
      </c>
      <c r="AF75" s="88">
        <f>AE75*5</f>
        <v>-10</v>
      </c>
      <c r="AG75" s="86">
        <v>3</v>
      </c>
      <c r="AH75" s="86">
        <v>2</v>
      </c>
      <c r="AI75" s="86">
        <f t="shared" si="98"/>
        <v>-1</v>
      </c>
      <c r="AJ75" s="87">
        <f>AI75*5</f>
        <v>-5</v>
      </c>
      <c r="AK75" s="9">
        <v>8</v>
      </c>
      <c r="AL75" s="9">
        <v>20</v>
      </c>
      <c r="AM75" s="9">
        <f t="shared" si="99"/>
        <v>12</v>
      </c>
      <c r="AN75" s="88"/>
      <c r="AO75" s="86">
        <v>10</v>
      </c>
      <c r="AP75" s="89">
        <v>6</v>
      </c>
      <c r="AQ75" s="89">
        <f t="shared" si="100"/>
        <v>-4</v>
      </c>
      <c r="AR75" s="90">
        <f>AQ75*3</f>
        <v>-12</v>
      </c>
      <c r="AS75" s="91">
        <f t="shared" si="101"/>
        <v>-107</v>
      </c>
    </row>
    <row r="76" spans="1:45">
      <c r="A76" s="37">
        <v>73</v>
      </c>
      <c r="B76" s="37">
        <v>347</v>
      </c>
      <c r="C76" s="70" t="s">
        <v>310</v>
      </c>
      <c r="D76" s="70" t="s">
        <v>36</v>
      </c>
      <c r="E76" s="71">
        <v>25</v>
      </c>
      <c r="F76" s="72">
        <v>100</v>
      </c>
      <c r="G76" s="73">
        <v>7677.7795349999997</v>
      </c>
      <c r="H76" s="73">
        <f t="shared" ref="H76:M76" si="111">G76*4</f>
        <v>30711.118139999999</v>
      </c>
      <c r="I76" s="73">
        <f t="shared" si="90"/>
        <v>2027.0916792</v>
      </c>
      <c r="J76" s="73">
        <f t="shared" si="111"/>
        <v>8108.3667168000102</v>
      </c>
      <c r="K76" s="82">
        <v>0.264020563492255</v>
      </c>
      <c r="L76" s="47">
        <v>8829.4464652499992</v>
      </c>
      <c r="M76" s="47">
        <f t="shared" si="111"/>
        <v>35317.785860999997</v>
      </c>
      <c r="N76" s="47">
        <f t="shared" si="91"/>
        <v>2147.9932186380001</v>
      </c>
      <c r="O76" s="47">
        <f t="shared" si="92"/>
        <v>8591.9728745520206</v>
      </c>
      <c r="P76" s="55">
        <v>0.24327609064643499</v>
      </c>
      <c r="Q76" s="86">
        <v>4</v>
      </c>
      <c r="R76" s="86">
        <v>0</v>
      </c>
      <c r="S76" s="86">
        <f t="shared" si="94"/>
        <v>-4</v>
      </c>
      <c r="T76" s="87">
        <f t="shared" si="108"/>
        <v>-40</v>
      </c>
      <c r="U76" s="9">
        <v>8</v>
      </c>
      <c r="V76" s="9">
        <v>6</v>
      </c>
      <c r="W76" s="9">
        <f t="shared" si="95"/>
        <v>-2</v>
      </c>
      <c r="X76" s="88">
        <f t="shared" si="110"/>
        <v>-20</v>
      </c>
      <c r="Y76" s="86">
        <v>8</v>
      </c>
      <c r="Z76" s="86">
        <v>0</v>
      </c>
      <c r="AA76" s="86">
        <f t="shared" si="96"/>
        <v>-8</v>
      </c>
      <c r="AB76" s="87">
        <f t="shared" si="106"/>
        <v>-40</v>
      </c>
      <c r="AC76" s="9">
        <v>2</v>
      </c>
      <c r="AD76" s="9">
        <v>0</v>
      </c>
      <c r="AE76" s="9">
        <f t="shared" si="97"/>
        <v>-2</v>
      </c>
      <c r="AF76" s="88">
        <f>AE76*5</f>
        <v>-10</v>
      </c>
      <c r="AG76" s="86">
        <v>3</v>
      </c>
      <c r="AH76" s="86">
        <v>6</v>
      </c>
      <c r="AI76" s="86">
        <f t="shared" si="98"/>
        <v>3</v>
      </c>
      <c r="AJ76" s="86"/>
      <c r="AK76" s="9">
        <v>8</v>
      </c>
      <c r="AL76" s="9">
        <v>4</v>
      </c>
      <c r="AM76" s="9">
        <f t="shared" si="99"/>
        <v>-4</v>
      </c>
      <c r="AN76" s="88">
        <f>AM76*3</f>
        <v>-12</v>
      </c>
      <c r="AO76" s="86">
        <v>10</v>
      </c>
      <c r="AP76" s="89">
        <v>4</v>
      </c>
      <c r="AQ76" s="89">
        <f t="shared" si="100"/>
        <v>-6</v>
      </c>
      <c r="AR76" s="90">
        <f>AQ76*3</f>
        <v>-18</v>
      </c>
      <c r="AS76" s="91">
        <f t="shared" si="101"/>
        <v>-140</v>
      </c>
    </row>
    <row r="77" spans="1:45">
      <c r="A77" s="37">
        <v>74</v>
      </c>
      <c r="B77" s="37">
        <v>107728</v>
      </c>
      <c r="C77" s="70" t="s">
        <v>311</v>
      </c>
      <c r="D77" s="70" t="s">
        <v>85</v>
      </c>
      <c r="E77" s="71">
        <v>25</v>
      </c>
      <c r="F77" s="72">
        <v>100</v>
      </c>
      <c r="G77" s="73">
        <v>7733.1202199999998</v>
      </c>
      <c r="H77" s="73">
        <f t="shared" ref="H77:M77" si="112">G77*4</f>
        <v>30932.480879999999</v>
      </c>
      <c r="I77" s="73">
        <f t="shared" si="90"/>
        <v>2035.4000435999999</v>
      </c>
      <c r="J77" s="73">
        <f t="shared" si="112"/>
        <v>8141.6001743999996</v>
      </c>
      <c r="K77" s="82">
        <v>0.26320553485459702</v>
      </c>
      <c r="L77" s="47">
        <v>8893.0882529999999</v>
      </c>
      <c r="M77" s="47">
        <f t="shared" si="112"/>
        <v>35572.353012</v>
      </c>
      <c r="N77" s="47">
        <f t="shared" si="91"/>
        <v>2156.7971176289998</v>
      </c>
      <c r="O77" s="47">
        <f t="shared" si="92"/>
        <v>8627.1884705160192</v>
      </c>
      <c r="P77" s="55">
        <v>0.24252509997316499</v>
      </c>
      <c r="Q77" s="86">
        <v>4</v>
      </c>
      <c r="R77" s="86">
        <v>2</v>
      </c>
      <c r="S77" s="86">
        <f t="shared" si="94"/>
        <v>-2</v>
      </c>
      <c r="T77" s="87">
        <f t="shared" si="108"/>
        <v>-20</v>
      </c>
      <c r="U77" s="9">
        <v>8</v>
      </c>
      <c r="V77" s="9">
        <v>6</v>
      </c>
      <c r="W77" s="9">
        <f t="shared" si="95"/>
        <v>-2</v>
      </c>
      <c r="X77" s="88">
        <f t="shared" si="110"/>
        <v>-20</v>
      </c>
      <c r="Y77" s="86">
        <v>10</v>
      </c>
      <c r="Z77" s="86">
        <v>0</v>
      </c>
      <c r="AA77" s="86">
        <f t="shared" si="96"/>
        <v>-10</v>
      </c>
      <c r="AB77" s="87">
        <f t="shared" si="106"/>
        <v>-50</v>
      </c>
      <c r="AC77" s="9">
        <v>2</v>
      </c>
      <c r="AD77" s="9">
        <v>0</v>
      </c>
      <c r="AE77" s="9">
        <f t="shared" si="97"/>
        <v>-2</v>
      </c>
      <c r="AF77" s="88">
        <f>AE77*5</f>
        <v>-10</v>
      </c>
      <c r="AG77" s="86">
        <v>2</v>
      </c>
      <c r="AH77" s="86">
        <v>2</v>
      </c>
      <c r="AI77" s="86">
        <f t="shared" si="98"/>
        <v>0</v>
      </c>
      <c r="AJ77" s="86"/>
      <c r="AK77" s="9">
        <v>8</v>
      </c>
      <c r="AL77" s="9">
        <v>7</v>
      </c>
      <c r="AM77" s="9">
        <f t="shared" si="99"/>
        <v>-1</v>
      </c>
      <c r="AN77" s="88">
        <f>AM77*3</f>
        <v>-3</v>
      </c>
      <c r="AO77" s="86">
        <v>10</v>
      </c>
      <c r="AP77" s="89">
        <v>10</v>
      </c>
      <c r="AQ77" s="89">
        <f t="shared" si="100"/>
        <v>0</v>
      </c>
      <c r="AR77" s="92"/>
      <c r="AS77" s="91">
        <f t="shared" si="101"/>
        <v>-103</v>
      </c>
    </row>
    <row r="78" spans="1:45">
      <c r="A78" s="37">
        <v>75</v>
      </c>
      <c r="B78" s="37">
        <v>104429</v>
      </c>
      <c r="C78" s="70" t="s">
        <v>314</v>
      </c>
      <c r="D78" s="70" t="s">
        <v>36</v>
      </c>
      <c r="E78" s="71">
        <v>25</v>
      </c>
      <c r="F78" s="72">
        <v>100</v>
      </c>
      <c r="G78" s="73">
        <v>6340.5323099999996</v>
      </c>
      <c r="H78" s="73">
        <f t="shared" ref="H78:M78" si="113">G78*4</f>
        <v>25362.129239999998</v>
      </c>
      <c r="I78" s="73">
        <f t="shared" si="90"/>
        <v>1241.1150318</v>
      </c>
      <c r="J78" s="73">
        <f t="shared" si="113"/>
        <v>4964.46012720001</v>
      </c>
      <c r="K78" s="82">
        <v>0.19574303404188501</v>
      </c>
      <c r="L78" s="47">
        <v>7291.6121565000003</v>
      </c>
      <c r="M78" s="47">
        <f t="shared" si="113"/>
        <v>29166.448626000001</v>
      </c>
      <c r="N78" s="47">
        <f t="shared" si="91"/>
        <v>1315.1386783395001</v>
      </c>
      <c r="O78" s="47">
        <f t="shared" si="92"/>
        <v>5260.5547133580003</v>
      </c>
      <c r="P78" s="55">
        <v>0.18036322422430801</v>
      </c>
      <c r="Q78" s="86">
        <v>4</v>
      </c>
      <c r="R78" s="86">
        <v>0</v>
      </c>
      <c r="S78" s="86">
        <f t="shared" si="94"/>
        <v>-4</v>
      </c>
      <c r="T78" s="87">
        <f t="shared" si="108"/>
        <v>-40</v>
      </c>
      <c r="U78" s="9">
        <v>8</v>
      </c>
      <c r="V78" s="9">
        <v>2</v>
      </c>
      <c r="W78" s="9">
        <f t="shared" si="95"/>
        <v>-6</v>
      </c>
      <c r="X78" s="88">
        <f t="shared" si="110"/>
        <v>-60</v>
      </c>
      <c r="Y78" s="86">
        <v>8</v>
      </c>
      <c r="Z78" s="86">
        <v>0</v>
      </c>
      <c r="AA78" s="86">
        <f t="shared" si="96"/>
        <v>-8</v>
      </c>
      <c r="AB78" s="87">
        <f t="shared" si="106"/>
        <v>-40</v>
      </c>
      <c r="AC78" s="9">
        <v>2</v>
      </c>
      <c r="AD78" s="9">
        <v>0</v>
      </c>
      <c r="AE78" s="9">
        <f t="shared" si="97"/>
        <v>-2</v>
      </c>
      <c r="AF78" s="88">
        <f>AE78*5</f>
        <v>-10</v>
      </c>
      <c r="AG78" s="86">
        <v>3</v>
      </c>
      <c r="AH78" s="86">
        <v>1</v>
      </c>
      <c r="AI78" s="86">
        <f t="shared" si="98"/>
        <v>-2</v>
      </c>
      <c r="AJ78" s="87">
        <f>AI78*5</f>
        <v>-10</v>
      </c>
      <c r="AK78" s="9">
        <v>8</v>
      </c>
      <c r="AL78" s="9">
        <v>0</v>
      </c>
      <c r="AM78" s="9">
        <f t="shared" si="99"/>
        <v>-8</v>
      </c>
      <c r="AN78" s="88">
        <f>AM78*3</f>
        <v>-24</v>
      </c>
      <c r="AO78" s="86">
        <v>10</v>
      </c>
      <c r="AP78" s="89">
        <v>6</v>
      </c>
      <c r="AQ78" s="89">
        <f t="shared" si="100"/>
        <v>-4</v>
      </c>
      <c r="AR78" s="90">
        <f>AQ78*3</f>
        <v>-12</v>
      </c>
      <c r="AS78" s="91">
        <f t="shared" si="101"/>
        <v>-196</v>
      </c>
    </row>
    <row r="79" spans="1:45">
      <c r="A79" s="37">
        <v>76</v>
      </c>
      <c r="B79" s="37">
        <v>594</v>
      </c>
      <c r="C79" s="70" t="s">
        <v>315</v>
      </c>
      <c r="D79" s="70" t="s">
        <v>85</v>
      </c>
      <c r="E79" s="74">
        <v>26</v>
      </c>
      <c r="F79" s="75">
        <v>100</v>
      </c>
      <c r="G79" s="73">
        <v>7476.8373449999999</v>
      </c>
      <c r="H79" s="73">
        <f t="shared" ref="H79:M79" si="114">G79*4</f>
        <v>29907.34938</v>
      </c>
      <c r="I79" s="73">
        <f t="shared" si="90"/>
        <v>1966.1278014</v>
      </c>
      <c r="J79" s="73">
        <f t="shared" si="114"/>
        <v>7864.5112055999998</v>
      </c>
      <c r="K79" s="82">
        <v>0.262962494792643</v>
      </c>
      <c r="L79" s="47">
        <v>8598.3629467499995</v>
      </c>
      <c r="M79" s="47">
        <f t="shared" si="114"/>
        <v>34393.451786999998</v>
      </c>
      <c r="N79" s="47">
        <f t="shared" si="91"/>
        <v>2083.3932809835001</v>
      </c>
      <c r="O79" s="47">
        <f t="shared" si="92"/>
        <v>8333.5731239340003</v>
      </c>
      <c r="P79" s="55">
        <v>0.24230115591607801</v>
      </c>
      <c r="Q79" s="86">
        <v>4</v>
      </c>
      <c r="R79" s="86">
        <v>3</v>
      </c>
      <c r="S79" s="86">
        <f t="shared" si="94"/>
        <v>-1</v>
      </c>
      <c r="T79" s="87">
        <f t="shared" si="108"/>
        <v>-10</v>
      </c>
      <c r="U79" s="9">
        <v>8</v>
      </c>
      <c r="V79" s="9">
        <v>6</v>
      </c>
      <c r="W79" s="9">
        <f t="shared" si="95"/>
        <v>-2</v>
      </c>
      <c r="X79" s="88">
        <f t="shared" si="110"/>
        <v>-20</v>
      </c>
      <c r="Y79" s="86">
        <v>8</v>
      </c>
      <c r="Z79" s="86">
        <v>0</v>
      </c>
      <c r="AA79" s="86">
        <f t="shared" si="96"/>
        <v>-8</v>
      </c>
      <c r="AB79" s="87">
        <f t="shared" si="106"/>
        <v>-40</v>
      </c>
      <c r="AC79" s="9">
        <v>2</v>
      </c>
      <c r="AD79" s="9">
        <v>6</v>
      </c>
      <c r="AE79" s="9">
        <f t="shared" si="97"/>
        <v>4</v>
      </c>
      <c r="AF79" s="88"/>
      <c r="AG79" s="86">
        <v>2</v>
      </c>
      <c r="AH79" s="86">
        <v>2</v>
      </c>
      <c r="AI79" s="86">
        <f t="shared" si="98"/>
        <v>0</v>
      </c>
      <c r="AJ79" s="86"/>
      <c r="AK79" s="9">
        <v>8</v>
      </c>
      <c r="AL79" s="9">
        <v>9</v>
      </c>
      <c r="AM79" s="9">
        <f t="shared" si="99"/>
        <v>1</v>
      </c>
      <c r="AN79" s="88"/>
      <c r="AO79" s="86">
        <v>10</v>
      </c>
      <c r="AP79" s="89">
        <v>5</v>
      </c>
      <c r="AQ79" s="89">
        <f t="shared" si="100"/>
        <v>-5</v>
      </c>
      <c r="AR79" s="90">
        <f>AQ79*3</f>
        <v>-15</v>
      </c>
      <c r="AS79" s="91">
        <f t="shared" si="101"/>
        <v>-85</v>
      </c>
    </row>
    <row r="80" spans="1:45">
      <c r="A80" s="37">
        <v>77</v>
      </c>
      <c r="B80" s="37">
        <v>52</v>
      </c>
      <c r="C80" s="70" t="s">
        <v>316</v>
      </c>
      <c r="D80" s="70" t="s">
        <v>50</v>
      </c>
      <c r="E80" s="74">
        <v>26</v>
      </c>
      <c r="F80" s="75">
        <v>100</v>
      </c>
      <c r="G80" s="73">
        <v>7504.0716599999996</v>
      </c>
      <c r="H80" s="73">
        <f t="shared" ref="H80:M80" si="115">G80*4</f>
        <v>30016.286639999998</v>
      </c>
      <c r="I80" s="73">
        <f t="shared" si="90"/>
        <v>2043.0190116000001</v>
      </c>
      <c r="J80" s="73">
        <f t="shared" si="115"/>
        <v>8172.0760464000095</v>
      </c>
      <c r="K80" s="82">
        <v>0.27225473105356801</v>
      </c>
      <c r="L80" s="47">
        <v>8629.6824089999991</v>
      </c>
      <c r="M80" s="47">
        <f t="shared" si="115"/>
        <v>34518.729635999996</v>
      </c>
      <c r="N80" s="47">
        <f t="shared" si="91"/>
        <v>2164.8705026490002</v>
      </c>
      <c r="O80" s="47">
        <f t="shared" si="92"/>
        <v>8659.4820105960007</v>
      </c>
      <c r="P80" s="55">
        <v>0.25086328789935902</v>
      </c>
      <c r="Q80" s="86">
        <v>5</v>
      </c>
      <c r="R80" s="86">
        <v>0</v>
      </c>
      <c r="S80" s="86">
        <f t="shared" si="94"/>
        <v>-5</v>
      </c>
      <c r="T80" s="87">
        <f t="shared" si="108"/>
        <v>-50</v>
      </c>
      <c r="U80" s="9">
        <v>8</v>
      </c>
      <c r="V80" s="9">
        <v>4</v>
      </c>
      <c r="W80" s="9">
        <f t="shared" si="95"/>
        <v>-4</v>
      </c>
      <c r="X80" s="88">
        <f t="shared" si="110"/>
        <v>-40</v>
      </c>
      <c r="Y80" s="86">
        <v>12</v>
      </c>
      <c r="Z80" s="86">
        <v>8</v>
      </c>
      <c r="AA80" s="86">
        <f t="shared" si="96"/>
        <v>-4</v>
      </c>
      <c r="AB80" s="87">
        <f t="shared" si="106"/>
        <v>-20</v>
      </c>
      <c r="AC80" s="9">
        <v>2</v>
      </c>
      <c r="AD80" s="9">
        <v>8</v>
      </c>
      <c r="AE80" s="9">
        <f t="shared" si="97"/>
        <v>6</v>
      </c>
      <c r="AF80" s="88"/>
      <c r="AG80" s="86">
        <v>3</v>
      </c>
      <c r="AH80" s="86">
        <v>5</v>
      </c>
      <c r="AI80" s="86">
        <f t="shared" si="98"/>
        <v>2</v>
      </c>
      <c r="AJ80" s="86"/>
      <c r="AK80" s="9">
        <v>8</v>
      </c>
      <c r="AL80" s="9">
        <v>19</v>
      </c>
      <c r="AM80" s="9">
        <f t="shared" si="99"/>
        <v>11</v>
      </c>
      <c r="AN80" s="88"/>
      <c r="AO80" s="86">
        <v>10</v>
      </c>
      <c r="AP80" s="89">
        <v>15</v>
      </c>
      <c r="AQ80" s="89">
        <f t="shared" si="100"/>
        <v>5</v>
      </c>
      <c r="AR80" s="92"/>
      <c r="AS80" s="91">
        <f t="shared" si="101"/>
        <v>-110</v>
      </c>
    </row>
    <row r="81" spans="1:45">
      <c r="A81" s="37">
        <v>78</v>
      </c>
      <c r="B81" s="37">
        <v>106485</v>
      </c>
      <c r="C81" s="70" t="s">
        <v>319</v>
      </c>
      <c r="D81" s="70" t="s">
        <v>52</v>
      </c>
      <c r="E81" s="74">
        <v>26</v>
      </c>
      <c r="F81" s="75">
        <v>100</v>
      </c>
      <c r="G81" s="73">
        <v>5772.525885</v>
      </c>
      <c r="H81" s="73">
        <f t="shared" ref="H81:M81" si="116">G81*4</f>
        <v>23090.10354</v>
      </c>
      <c r="I81" s="73">
        <f t="shared" si="90"/>
        <v>1014.4160712</v>
      </c>
      <c r="J81" s="73">
        <f t="shared" si="116"/>
        <v>4057.6642848000001</v>
      </c>
      <c r="K81" s="82">
        <v>0.17573174922194401</v>
      </c>
      <c r="L81" s="47">
        <v>6638.4047677500002</v>
      </c>
      <c r="M81" s="47">
        <f t="shared" si="116"/>
        <v>26553.619071000001</v>
      </c>
      <c r="N81" s="47">
        <f t="shared" si="91"/>
        <v>1128.5288105175</v>
      </c>
      <c r="O81" s="47">
        <f t="shared" si="92"/>
        <v>4514.11524207</v>
      </c>
      <c r="P81" s="55">
        <v>0.17</v>
      </c>
      <c r="Q81" s="86">
        <v>4</v>
      </c>
      <c r="R81" s="86">
        <v>2</v>
      </c>
      <c r="S81" s="86">
        <f t="shared" si="94"/>
        <v>-2</v>
      </c>
      <c r="T81" s="87">
        <f t="shared" si="108"/>
        <v>-20</v>
      </c>
      <c r="U81" s="9">
        <v>8</v>
      </c>
      <c r="V81" s="9">
        <v>0</v>
      </c>
      <c r="W81" s="9">
        <f t="shared" si="95"/>
        <v>-8</v>
      </c>
      <c r="X81" s="88">
        <f t="shared" si="110"/>
        <v>-80</v>
      </c>
      <c r="Y81" s="86">
        <v>8</v>
      </c>
      <c r="Z81" s="86">
        <v>8</v>
      </c>
      <c r="AA81" s="86">
        <f t="shared" si="96"/>
        <v>0</v>
      </c>
      <c r="AB81" s="87"/>
      <c r="AC81" s="9">
        <v>2</v>
      </c>
      <c r="AD81" s="9">
        <v>0</v>
      </c>
      <c r="AE81" s="9">
        <f t="shared" si="97"/>
        <v>-2</v>
      </c>
      <c r="AF81" s="88">
        <f>AE81*5</f>
        <v>-10</v>
      </c>
      <c r="AG81" s="86">
        <v>3</v>
      </c>
      <c r="AH81" s="86">
        <v>1</v>
      </c>
      <c r="AI81" s="86">
        <f t="shared" si="98"/>
        <v>-2</v>
      </c>
      <c r="AJ81" s="87">
        <f>AI81*5</f>
        <v>-10</v>
      </c>
      <c r="AK81" s="9">
        <v>8</v>
      </c>
      <c r="AL81" s="9">
        <v>4</v>
      </c>
      <c r="AM81" s="9">
        <f t="shared" si="99"/>
        <v>-4</v>
      </c>
      <c r="AN81" s="88">
        <f>AM81*3</f>
        <v>-12</v>
      </c>
      <c r="AO81" s="86">
        <v>10</v>
      </c>
      <c r="AP81" s="89">
        <v>16</v>
      </c>
      <c r="AQ81" s="89">
        <f t="shared" si="100"/>
        <v>6</v>
      </c>
      <c r="AR81" s="92"/>
      <c r="AS81" s="91">
        <f t="shared" si="101"/>
        <v>-132</v>
      </c>
    </row>
    <row r="82" spans="1:45">
      <c r="A82" s="37">
        <v>79</v>
      </c>
      <c r="B82" s="37">
        <v>549</v>
      </c>
      <c r="C82" s="70" t="s">
        <v>321</v>
      </c>
      <c r="D82" s="70" t="s">
        <v>85</v>
      </c>
      <c r="E82" s="71">
        <v>27</v>
      </c>
      <c r="F82" s="72">
        <v>100</v>
      </c>
      <c r="G82" s="73">
        <v>7630.8804</v>
      </c>
      <c r="H82" s="73">
        <f t="shared" ref="H82:M82" si="117">G82*4</f>
        <v>30523.5216</v>
      </c>
      <c r="I82" s="73">
        <f t="shared" si="90"/>
        <v>1929.7376280000001</v>
      </c>
      <c r="J82" s="73">
        <f t="shared" si="117"/>
        <v>7718.9505119999903</v>
      </c>
      <c r="K82" s="82">
        <v>0.252885319497341</v>
      </c>
      <c r="L82" s="47">
        <v>8775.5124599999999</v>
      </c>
      <c r="M82" s="47">
        <f t="shared" si="117"/>
        <v>35102.04984</v>
      </c>
      <c r="N82" s="47">
        <f t="shared" si="91"/>
        <v>2044.83269367</v>
      </c>
      <c r="O82" s="47">
        <f t="shared" si="92"/>
        <v>8179.3307746800001</v>
      </c>
      <c r="P82" s="55">
        <v>0.23301575867969301</v>
      </c>
      <c r="Q82" s="86">
        <v>4</v>
      </c>
      <c r="R82" s="86">
        <v>0</v>
      </c>
      <c r="S82" s="86">
        <f t="shared" si="94"/>
        <v>-4</v>
      </c>
      <c r="T82" s="87">
        <f t="shared" si="108"/>
        <v>-40</v>
      </c>
      <c r="U82" s="9">
        <v>8</v>
      </c>
      <c r="V82" s="9">
        <v>20</v>
      </c>
      <c r="W82" s="9">
        <f t="shared" si="95"/>
        <v>12</v>
      </c>
      <c r="X82" s="88"/>
      <c r="Y82" s="86">
        <v>8</v>
      </c>
      <c r="Z82" s="86">
        <v>0</v>
      </c>
      <c r="AA82" s="86">
        <f t="shared" si="96"/>
        <v>-8</v>
      </c>
      <c r="AB82" s="87">
        <f>AA82*5</f>
        <v>-40</v>
      </c>
      <c r="AC82" s="9">
        <v>2</v>
      </c>
      <c r="AD82" s="9">
        <v>4</v>
      </c>
      <c r="AE82" s="9">
        <f t="shared" si="97"/>
        <v>2</v>
      </c>
      <c r="AF82" s="88"/>
      <c r="AG82" s="86">
        <v>3</v>
      </c>
      <c r="AH82" s="86">
        <v>0</v>
      </c>
      <c r="AI82" s="86">
        <f t="shared" si="98"/>
        <v>-3</v>
      </c>
      <c r="AJ82" s="87">
        <f>AI82*5</f>
        <v>-15</v>
      </c>
      <c r="AK82" s="9">
        <v>8</v>
      </c>
      <c r="AL82" s="9">
        <v>8</v>
      </c>
      <c r="AM82" s="9">
        <f t="shared" si="99"/>
        <v>0</v>
      </c>
      <c r="AN82" s="88"/>
      <c r="AO82" s="86">
        <v>10</v>
      </c>
      <c r="AP82" s="89">
        <v>6</v>
      </c>
      <c r="AQ82" s="89">
        <f t="shared" si="100"/>
        <v>-4</v>
      </c>
      <c r="AR82" s="90">
        <f>AQ82*3</f>
        <v>-12</v>
      </c>
      <c r="AS82" s="91">
        <f t="shared" si="101"/>
        <v>-107</v>
      </c>
    </row>
    <row r="83" spans="1:45">
      <c r="A83" s="37">
        <v>80</v>
      </c>
      <c r="B83" s="37">
        <v>539</v>
      </c>
      <c r="C83" s="70" t="s">
        <v>323</v>
      </c>
      <c r="D83" s="70" t="s">
        <v>85</v>
      </c>
      <c r="E83" s="71">
        <v>27</v>
      </c>
      <c r="F83" s="72">
        <v>100</v>
      </c>
      <c r="G83" s="73">
        <v>8767.2273299999997</v>
      </c>
      <c r="H83" s="73">
        <f t="shared" ref="H83:M83" si="118">G83*4</f>
        <v>35068.909319999999</v>
      </c>
      <c r="I83" s="73">
        <f t="shared" si="90"/>
        <v>2094.7223807999999</v>
      </c>
      <c r="J83" s="73">
        <f t="shared" si="118"/>
        <v>8378.8895232000195</v>
      </c>
      <c r="K83" s="82">
        <v>0.23892643614158501</v>
      </c>
      <c r="L83" s="47">
        <v>10082.3114295</v>
      </c>
      <c r="M83" s="47">
        <f t="shared" si="118"/>
        <v>40329.245717999998</v>
      </c>
      <c r="N83" s="47">
        <f t="shared" si="91"/>
        <v>2219.657608512</v>
      </c>
      <c r="O83" s="47">
        <f t="shared" si="92"/>
        <v>8878.6304340480001</v>
      </c>
      <c r="P83" s="55">
        <v>0.22015364473046001</v>
      </c>
      <c r="Q83" s="86">
        <v>5</v>
      </c>
      <c r="R83" s="86">
        <v>3</v>
      </c>
      <c r="S83" s="86">
        <f t="shared" si="94"/>
        <v>-2</v>
      </c>
      <c r="T83" s="87">
        <f t="shared" si="108"/>
        <v>-20</v>
      </c>
      <c r="U83" s="9">
        <v>8</v>
      </c>
      <c r="V83" s="9">
        <v>2</v>
      </c>
      <c r="W83" s="9">
        <f t="shared" si="95"/>
        <v>-6</v>
      </c>
      <c r="X83" s="88">
        <f>W83*10</f>
        <v>-60</v>
      </c>
      <c r="Y83" s="86">
        <v>10</v>
      </c>
      <c r="Z83" s="86">
        <v>7</v>
      </c>
      <c r="AA83" s="86">
        <f t="shared" si="96"/>
        <v>-3</v>
      </c>
      <c r="AB83" s="87">
        <f>AA83*5</f>
        <v>-15</v>
      </c>
      <c r="AC83" s="9">
        <v>2</v>
      </c>
      <c r="AD83" s="9">
        <v>0</v>
      </c>
      <c r="AE83" s="9">
        <f t="shared" si="97"/>
        <v>-2</v>
      </c>
      <c r="AF83" s="88">
        <f>AE83*5</f>
        <v>-10</v>
      </c>
      <c r="AG83" s="86">
        <v>2</v>
      </c>
      <c r="AH83" s="86">
        <v>1</v>
      </c>
      <c r="AI83" s="86">
        <f t="shared" si="98"/>
        <v>-1</v>
      </c>
      <c r="AJ83" s="87">
        <f>AI83*5</f>
        <v>-5</v>
      </c>
      <c r="AK83" s="9">
        <v>8</v>
      </c>
      <c r="AL83" s="9">
        <v>4</v>
      </c>
      <c r="AM83" s="9">
        <f t="shared" si="99"/>
        <v>-4</v>
      </c>
      <c r="AN83" s="88">
        <f>AM83*3</f>
        <v>-12</v>
      </c>
      <c r="AO83" s="86">
        <v>10</v>
      </c>
      <c r="AP83" s="89">
        <v>5</v>
      </c>
      <c r="AQ83" s="89">
        <f t="shared" si="100"/>
        <v>-5</v>
      </c>
      <c r="AR83" s="90">
        <f>AQ83*3</f>
        <v>-15</v>
      </c>
      <c r="AS83" s="91">
        <f t="shared" si="101"/>
        <v>-137</v>
      </c>
    </row>
    <row r="84" spans="1:45">
      <c r="A84" s="37">
        <v>81</v>
      </c>
      <c r="B84" s="37">
        <v>727</v>
      </c>
      <c r="C84" s="70" t="s">
        <v>324</v>
      </c>
      <c r="D84" s="70" t="s">
        <v>36</v>
      </c>
      <c r="E84" s="71">
        <v>27</v>
      </c>
      <c r="F84" s="72">
        <v>100</v>
      </c>
      <c r="G84" s="73">
        <v>8314.1908199999998</v>
      </c>
      <c r="H84" s="73">
        <f t="shared" ref="H84:M84" si="119">G84*4</f>
        <v>33256.763279999999</v>
      </c>
      <c r="I84" s="73">
        <f t="shared" si="90"/>
        <v>2207.4914988</v>
      </c>
      <c r="J84" s="73">
        <f t="shared" si="119"/>
        <v>8829.9659952000093</v>
      </c>
      <c r="K84" s="82">
        <v>0.26550888073074103</v>
      </c>
      <c r="L84" s="47">
        <v>9561.3194430000003</v>
      </c>
      <c r="M84" s="47">
        <f t="shared" si="119"/>
        <v>38245.277772000001</v>
      </c>
      <c r="N84" s="47">
        <f t="shared" si="91"/>
        <v>2339.1525989070001</v>
      </c>
      <c r="O84" s="47">
        <f t="shared" si="92"/>
        <v>9356.6103956279803</v>
      </c>
      <c r="P84" s="55">
        <v>0.24464746867332501</v>
      </c>
      <c r="Q84" s="86">
        <v>4</v>
      </c>
      <c r="R84" s="86">
        <v>1</v>
      </c>
      <c r="S84" s="86">
        <f t="shared" si="94"/>
        <v>-3</v>
      </c>
      <c r="T84" s="87">
        <f t="shared" si="108"/>
        <v>-30</v>
      </c>
      <c r="U84" s="9">
        <v>8</v>
      </c>
      <c r="V84" s="9">
        <v>4</v>
      </c>
      <c r="W84" s="9">
        <f t="shared" si="95"/>
        <v>-4</v>
      </c>
      <c r="X84" s="88">
        <f>W84*10</f>
        <v>-40</v>
      </c>
      <c r="Y84" s="86">
        <v>8</v>
      </c>
      <c r="Z84" s="86">
        <v>15</v>
      </c>
      <c r="AA84" s="86">
        <f t="shared" si="96"/>
        <v>7</v>
      </c>
      <c r="AB84" s="87"/>
      <c r="AC84" s="9">
        <v>2</v>
      </c>
      <c r="AD84" s="9">
        <v>4</v>
      </c>
      <c r="AE84" s="9">
        <f t="shared" si="97"/>
        <v>2</v>
      </c>
      <c r="AF84" s="88"/>
      <c r="AG84" s="86">
        <v>3</v>
      </c>
      <c r="AH84" s="86">
        <v>1</v>
      </c>
      <c r="AI84" s="86">
        <f t="shared" si="98"/>
        <v>-2</v>
      </c>
      <c r="AJ84" s="87">
        <f>AI84*5</f>
        <v>-10</v>
      </c>
      <c r="AK84" s="9">
        <v>8</v>
      </c>
      <c r="AL84" s="9">
        <v>1</v>
      </c>
      <c r="AM84" s="9">
        <f t="shared" si="99"/>
        <v>-7</v>
      </c>
      <c r="AN84" s="88">
        <f>AM84*3</f>
        <v>-21</v>
      </c>
      <c r="AO84" s="86">
        <v>10</v>
      </c>
      <c r="AP84" s="89">
        <v>13</v>
      </c>
      <c r="AQ84" s="89">
        <f t="shared" si="100"/>
        <v>3</v>
      </c>
      <c r="AR84" s="92"/>
      <c r="AS84" s="91">
        <f t="shared" si="101"/>
        <v>-101</v>
      </c>
    </row>
    <row r="85" spans="1:45">
      <c r="A85" s="37">
        <v>82</v>
      </c>
      <c r="B85" s="37">
        <v>752</v>
      </c>
      <c r="C85" s="70" t="s">
        <v>406</v>
      </c>
      <c r="D85" s="70" t="s">
        <v>36</v>
      </c>
      <c r="E85" s="74">
        <v>28</v>
      </c>
      <c r="F85" s="75">
        <v>100</v>
      </c>
      <c r="G85" s="73">
        <v>7622.5040325</v>
      </c>
      <c r="H85" s="73">
        <f t="shared" ref="H85:M85" si="120">G85*4</f>
        <v>30490.01613</v>
      </c>
      <c r="I85" s="73">
        <f t="shared" si="90"/>
        <v>2063.0650697999999</v>
      </c>
      <c r="J85" s="73">
        <f t="shared" si="120"/>
        <v>8252.2602792000107</v>
      </c>
      <c r="K85" s="82">
        <v>0.27065450683971198</v>
      </c>
      <c r="L85" s="47">
        <v>8765.8796373749992</v>
      </c>
      <c r="M85" s="47">
        <f t="shared" si="120"/>
        <v>35063.518549499997</v>
      </c>
      <c r="N85" s="47">
        <f t="shared" si="91"/>
        <v>2186.1121650344999</v>
      </c>
      <c r="O85" s="47">
        <f t="shared" si="92"/>
        <v>8744.4486601379995</v>
      </c>
      <c r="P85" s="55">
        <v>0.24938879558801999</v>
      </c>
      <c r="Q85" s="86">
        <v>4</v>
      </c>
      <c r="R85" s="86">
        <v>2</v>
      </c>
      <c r="S85" s="86">
        <f t="shared" si="94"/>
        <v>-2</v>
      </c>
      <c r="T85" s="87">
        <f t="shared" si="108"/>
        <v>-20</v>
      </c>
      <c r="U85" s="9">
        <v>6</v>
      </c>
      <c r="V85" s="9">
        <v>0</v>
      </c>
      <c r="W85" s="9">
        <f t="shared" si="95"/>
        <v>-6</v>
      </c>
      <c r="X85" s="88">
        <f>W85*10</f>
        <v>-60</v>
      </c>
      <c r="Y85" s="86">
        <v>8</v>
      </c>
      <c r="Z85" s="86">
        <v>1</v>
      </c>
      <c r="AA85" s="86">
        <f t="shared" si="96"/>
        <v>-7</v>
      </c>
      <c r="AB85" s="87">
        <f>AA85*5</f>
        <v>-35</v>
      </c>
      <c r="AC85" s="9">
        <v>2</v>
      </c>
      <c r="AD85" s="9">
        <v>2</v>
      </c>
      <c r="AE85" s="9">
        <f t="shared" si="97"/>
        <v>0</v>
      </c>
      <c r="AF85" s="88"/>
      <c r="AG85" s="86">
        <v>3</v>
      </c>
      <c r="AH85" s="86">
        <v>3</v>
      </c>
      <c r="AI85" s="86">
        <f t="shared" si="98"/>
        <v>0</v>
      </c>
      <c r="AJ85" s="86"/>
      <c r="AK85" s="9">
        <v>8</v>
      </c>
      <c r="AL85" s="9">
        <v>2</v>
      </c>
      <c r="AM85" s="9">
        <f t="shared" si="99"/>
        <v>-6</v>
      </c>
      <c r="AN85" s="88">
        <f>AM85*3</f>
        <v>-18</v>
      </c>
      <c r="AO85" s="86">
        <v>8</v>
      </c>
      <c r="AP85" s="89">
        <v>4</v>
      </c>
      <c r="AQ85" s="89">
        <f t="shared" si="100"/>
        <v>-4</v>
      </c>
      <c r="AR85" s="90">
        <f>AQ85*3</f>
        <v>-12</v>
      </c>
      <c r="AS85" s="91">
        <f t="shared" si="101"/>
        <v>-145</v>
      </c>
    </row>
    <row r="86" spans="1:45">
      <c r="A86" s="37">
        <v>83</v>
      </c>
      <c r="B86" s="37">
        <v>733</v>
      </c>
      <c r="C86" s="70" t="s">
        <v>326</v>
      </c>
      <c r="D86" s="70" t="s">
        <v>52</v>
      </c>
      <c r="E86" s="74">
        <v>28</v>
      </c>
      <c r="F86" s="75">
        <v>100</v>
      </c>
      <c r="G86" s="73">
        <v>7402.6866149999996</v>
      </c>
      <c r="H86" s="73">
        <f t="shared" ref="H86:M86" si="121">G86*4</f>
        <v>29610.746459999998</v>
      </c>
      <c r="I86" s="73">
        <f t="shared" si="90"/>
        <v>2232.6676217999998</v>
      </c>
      <c r="J86" s="73">
        <f t="shared" si="121"/>
        <v>8930.67048720001</v>
      </c>
      <c r="K86" s="82">
        <v>0.30160234221937299</v>
      </c>
      <c r="L86" s="47">
        <v>8513.08960725</v>
      </c>
      <c r="M86" s="47">
        <f t="shared" si="121"/>
        <v>34052.358429</v>
      </c>
      <c r="N86" s="47">
        <f t="shared" si="91"/>
        <v>2365.8302978145002</v>
      </c>
      <c r="O86" s="47">
        <f t="shared" si="92"/>
        <v>9463.32119125801</v>
      </c>
      <c r="P86" s="55">
        <v>0.27790501533070799</v>
      </c>
      <c r="Q86" s="86">
        <v>4</v>
      </c>
      <c r="R86" s="86">
        <v>3</v>
      </c>
      <c r="S86" s="86">
        <f t="shared" si="94"/>
        <v>-1</v>
      </c>
      <c r="T86" s="87">
        <f t="shared" si="108"/>
        <v>-10</v>
      </c>
      <c r="U86" s="9">
        <v>6</v>
      </c>
      <c r="V86" s="9">
        <v>6</v>
      </c>
      <c r="W86" s="9">
        <f t="shared" si="95"/>
        <v>0</v>
      </c>
      <c r="X86" s="88"/>
      <c r="Y86" s="86">
        <v>8</v>
      </c>
      <c r="Z86" s="86">
        <v>8</v>
      </c>
      <c r="AA86" s="86">
        <f t="shared" si="96"/>
        <v>0</v>
      </c>
      <c r="AB86" s="87"/>
      <c r="AC86" s="9">
        <v>2</v>
      </c>
      <c r="AD86" s="9">
        <v>4</v>
      </c>
      <c r="AE86" s="9">
        <f t="shared" si="97"/>
        <v>2</v>
      </c>
      <c r="AF86" s="88"/>
      <c r="AG86" s="86">
        <v>3</v>
      </c>
      <c r="AH86" s="86">
        <v>3</v>
      </c>
      <c r="AI86" s="86">
        <f t="shared" si="98"/>
        <v>0</v>
      </c>
      <c r="AJ86" s="86"/>
      <c r="AK86" s="9">
        <v>8</v>
      </c>
      <c r="AL86" s="9">
        <v>11</v>
      </c>
      <c r="AM86" s="9">
        <f t="shared" si="99"/>
        <v>3</v>
      </c>
      <c r="AN86" s="88"/>
      <c r="AO86" s="86">
        <v>8</v>
      </c>
      <c r="AP86" s="89">
        <v>13</v>
      </c>
      <c r="AQ86" s="89">
        <f t="shared" si="100"/>
        <v>5</v>
      </c>
      <c r="AR86" s="92"/>
      <c r="AS86" s="91">
        <f t="shared" si="101"/>
        <v>-10</v>
      </c>
    </row>
    <row r="87" spans="1:45">
      <c r="A87" s="37">
        <v>84</v>
      </c>
      <c r="B87" s="37">
        <v>706</v>
      </c>
      <c r="C87" s="70" t="s">
        <v>328</v>
      </c>
      <c r="D87" s="70" t="s">
        <v>50</v>
      </c>
      <c r="E87" s="74">
        <v>28</v>
      </c>
      <c r="F87" s="75">
        <v>100</v>
      </c>
      <c r="G87" s="73">
        <v>9036.8415000000005</v>
      </c>
      <c r="H87" s="73">
        <f t="shared" ref="H87:M87" si="122">G87*4</f>
        <v>36147.366000000002</v>
      </c>
      <c r="I87" s="73">
        <f t="shared" si="90"/>
        <v>2532.1823100000001</v>
      </c>
      <c r="J87" s="73">
        <f t="shared" si="122"/>
        <v>10128.729240000001</v>
      </c>
      <c r="K87" s="82">
        <v>0.28020656442851199</v>
      </c>
      <c r="L87" s="47">
        <v>10392.367725</v>
      </c>
      <c r="M87" s="47">
        <f t="shared" si="122"/>
        <v>41569.4709</v>
      </c>
      <c r="N87" s="47">
        <f t="shared" si="91"/>
        <v>2683.208897775</v>
      </c>
      <c r="O87" s="47">
        <f t="shared" si="92"/>
        <v>10732.8355911</v>
      </c>
      <c r="P87" s="55">
        <v>0.25819033436627198</v>
      </c>
      <c r="Q87" s="86">
        <v>4</v>
      </c>
      <c r="R87" s="86">
        <v>9</v>
      </c>
      <c r="S87" s="86">
        <f t="shared" si="94"/>
        <v>5</v>
      </c>
      <c r="T87" s="87"/>
      <c r="U87" s="9">
        <v>12</v>
      </c>
      <c r="V87" s="9">
        <v>12</v>
      </c>
      <c r="W87" s="9">
        <f t="shared" si="95"/>
        <v>0</v>
      </c>
      <c r="X87" s="88"/>
      <c r="Y87" s="86">
        <v>8</v>
      </c>
      <c r="Z87" s="86">
        <v>0</v>
      </c>
      <c r="AA87" s="86">
        <f t="shared" si="96"/>
        <v>-8</v>
      </c>
      <c r="AB87" s="87">
        <f>AA87*5</f>
        <v>-40</v>
      </c>
      <c r="AC87" s="9">
        <v>2</v>
      </c>
      <c r="AD87" s="9">
        <v>0</v>
      </c>
      <c r="AE87" s="9">
        <f t="shared" si="97"/>
        <v>-2</v>
      </c>
      <c r="AF87" s="88">
        <f>AE87*5</f>
        <v>-10</v>
      </c>
      <c r="AG87" s="86">
        <v>3</v>
      </c>
      <c r="AH87" s="86">
        <v>3</v>
      </c>
      <c r="AI87" s="86">
        <f t="shared" si="98"/>
        <v>0</v>
      </c>
      <c r="AJ87" s="86"/>
      <c r="AK87" s="9">
        <v>8</v>
      </c>
      <c r="AL87" s="9">
        <v>21</v>
      </c>
      <c r="AM87" s="9">
        <f t="shared" si="99"/>
        <v>13</v>
      </c>
      <c r="AN87" s="88"/>
      <c r="AO87" s="86">
        <v>8</v>
      </c>
      <c r="AP87" s="89">
        <v>11</v>
      </c>
      <c r="AQ87" s="89">
        <f t="shared" si="100"/>
        <v>3</v>
      </c>
      <c r="AR87" s="92"/>
      <c r="AS87" s="91">
        <f t="shared" si="101"/>
        <v>-50</v>
      </c>
    </row>
    <row r="88" spans="1:45">
      <c r="A88" s="37">
        <v>85</v>
      </c>
      <c r="B88" s="37">
        <v>570</v>
      </c>
      <c r="C88" s="70" t="s">
        <v>331</v>
      </c>
      <c r="D88" s="70" t="s">
        <v>36</v>
      </c>
      <c r="E88" s="71">
        <v>29</v>
      </c>
      <c r="F88" s="72">
        <v>100</v>
      </c>
      <c r="G88" s="73">
        <v>7757.1067949999997</v>
      </c>
      <c r="H88" s="73">
        <f t="shared" ref="H88:M88" si="123">G88*4</f>
        <v>31028.427179999999</v>
      </c>
      <c r="I88" s="73">
        <f t="shared" si="90"/>
        <v>1925.5365360000001</v>
      </c>
      <c r="J88" s="73">
        <f t="shared" si="123"/>
        <v>7702.1461440000103</v>
      </c>
      <c r="K88" s="82">
        <v>0.24822870006651801</v>
      </c>
      <c r="L88" s="47">
        <v>8920.6728142499996</v>
      </c>
      <c r="M88" s="47">
        <f t="shared" si="123"/>
        <v>35682.691256999999</v>
      </c>
      <c r="N88" s="47">
        <f t="shared" si="91"/>
        <v>2040.38103654</v>
      </c>
      <c r="O88" s="47">
        <f t="shared" si="92"/>
        <v>8161.5241461600099</v>
      </c>
      <c r="P88" s="55">
        <v>0.22872501648986299</v>
      </c>
      <c r="Q88" s="86">
        <v>4</v>
      </c>
      <c r="R88" s="86">
        <v>3</v>
      </c>
      <c r="S88" s="86">
        <f t="shared" si="94"/>
        <v>-1</v>
      </c>
      <c r="T88" s="87">
        <f>S88*10</f>
        <v>-10</v>
      </c>
      <c r="U88" s="9">
        <v>6</v>
      </c>
      <c r="V88" s="9">
        <v>8</v>
      </c>
      <c r="W88" s="9">
        <f t="shared" si="95"/>
        <v>2</v>
      </c>
      <c r="X88" s="88"/>
      <c r="Y88" s="86">
        <v>8</v>
      </c>
      <c r="Z88" s="86">
        <v>2</v>
      </c>
      <c r="AA88" s="86">
        <f t="shared" si="96"/>
        <v>-6</v>
      </c>
      <c r="AB88" s="87">
        <f>AA88*5</f>
        <v>-30</v>
      </c>
      <c r="AC88" s="9">
        <v>2</v>
      </c>
      <c r="AD88" s="9">
        <v>2</v>
      </c>
      <c r="AE88" s="9">
        <f t="shared" si="97"/>
        <v>0</v>
      </c>
      <c r="AF88" s="88"/>
      <c r="AG88" s="86">
        <v>3</v>
      </c>
      <c r="AH88" s="86">
        <v>1</v>
      </c>
      <c r="AI88" s="86">
        <f t="shared" si="98"/>
        <v>-2</v>
      </c>
      <c r="AJ88" s="87">
        <f>AI88*5</f>
        <v>-10</v>
      </c>
      <c r="AK88" s="9">
        <v>8</v>
      </c>
      <c r="AL88" s="9">
        <v>7</v>
      </c>
      <c r="AM88" s="9">
        <f t="shared" si="99"/>
        <v>-1</v>
      </c>
      <c r="AN88" s="88">
        <f>AM88*3</f>
        <v>-3</v>
      </c>
      <c r="AO88" s="86">
        <v>8</v>
      </c>
      <c r="AP88" s="89">
        <v>7</v>
      </c>
      <c r="AQ88" s="89">
        <f t="shared" si="100"/>
        <v>-1</v>
      </c>
      <c r="AR88" s="90">
        <f>AQ88*3</f>
        <v>-3</v>
      </c>
      <c r="AS88" s="91">
        <f t="shared" si="101"/>
        <v>-56</v>
      </c>
    </row>
    <row r="89" spans="1:45">
      <c r="A89" s="37">
        <v>86</v>
      </c>
      <c r="B89" s="37">
        <v>740</v>
      </c>
      <c r="C89" s="70" t="s">
        <v>332</v>
      </c>
      <c r="D89" s="70" t="s">
        <v>52</v>
      </c>
      <c r="E89" s="71">
        <v>29</v>
      </c>
      <c r="F89" s="72">
        <v>100</v>
      </c>
      <c r="G89" s="73">
        <v>7706.0213999999996</v>
      </c>
      <c r="H89" s="73">
        <f t="shared" ref="H89:M89" si="124">G89*4</f>
        <v>30824.085599999999</v>
      </c>
      <c r="I89" s="73">
        <f t="shared" si="90"/>
        <v>2300.4331560000001</v>
      </c>
      <c r="J89" s="73">
        <f t="shared" si="124"/>
        <v>9201.7326240000002</v>
      </c>
      <c r="K89" s="82">
        <v>0.29852410687569603</v>
      </c>
      <c r="L89" s="47">
        <v>8861.92461</v>
      </c>
      <c r="M89" s="47">
        <f t="shared" si="124"/>
        <v>35447.69844</v>
      </c>
      <c r="N89" s="47">
        <f t="shared" si="91"/>
        <v>2437.6375620899998</v>
      </c>
      <c r="O89" s="47">
        <f t="shared" si="92"/>
        <v>9750.5502483600103</v>
      </c>
      <c r="P89" s="55">
        <v>0.27506864133546299</v>
      </c>
      <c r="Q89" s="86">
        <v>4</v>
      </c>
      <c r="R89" s="86">
        <v>3</v>
      </c>
      <c r="S89" s="86">
        <f t="shared" si="94"/>
        <v>-1</v>
      </c>
      <c r="T89" s="87">
        <f>S89*10</f>
        <v>-10</v>
      </c>
      <c r="U89" s="9">
        <v>6</v>
      </c>
      <c r="V89" s="9">
        <v>20</v>
      </c>
      <c r="W89" s="9">
        <f t="shared" si="95"/>
        <v>14</v>
      </c>
      <c r="X89" s="88"/>
      <c r="Y89" s="86">
        <v>8</v>
      </c>
      <c r="Z89" s="86">
        <v>0</v>
      </c>
      <c r="AA89" s="86">
        <f t="shared" si="96"/>
        <v>-8</v>
      </c>
      <c r="AB89" s="87">
        <f>AA89*5</f>
        <v>-40</v>
      </c>
      <c r="AC89" s="9">
        <v>2</v>
      </c>
      <c r="AD89" s="9">
        <v>0</v>
      </c>
      <c r="AE89" s="9">
        <f t="shared" si="97"/>
        <v>-2</v>
      </c>
      <c r="AF89" s="88">
        <f>AE89*5</f>
        <v>-10</v>
      </c>
      <c r="AG89" s="86">
        <v>3</v>
      </c>
      <c r="AH89" s="86">
        <v>4</v>
      </c>
      <c r="AI89" s="86">
        <f t="shared" si="98"/>
        <v>1</v>
      </c>
      <c r="AJ89" s="86"/>
      <c r="AK89" s="9">
        <v>8</v>
      </c>
      <c r="AL89" s="9">
        <v>10</v>
      </c>
      <c r="AM89" s="9">
        <f t="shared" si="99"/>
        <v>2</v>
      </c>
      <c r="AN89" s="88"/>
      <c r="AO89" s="86">
        <v>8</v>
      </c>
      <c r="AP89" s="89">
        <v>7</v>
      </c>
      <c r="AQ89" s="89">
        <f t="shared" si="100"/>
        <v>-1</v>
      </c>
      <c r="AR89" s="90">
        <f>AQ89*3</f>
        <v>-3</v>
      </c>
      <c r="AS89" s="91">
        <f t="shared" si="101"/>
        <v>-63</v>
      </c>
    </row>
    <row r="90" spans="1:45">
      <c r="A90" s="37">
        <v>87</v>
      </c>
      <c r="B90" s="37">
        <v>573</v>
      </c>
      <c r="C90" s="70" t="s">
        <v>335</v>
      </c>
      <c r="D90" s="70" t="s">
        <v>52</v>
      </c>
      <c r="E90" s="71">
        <v>29</v>
      </c>
      <c r="F90" s="72">
        <v>100</v>
      </c>
      <c r="G90" s="73">
        <v>7169.8359600000003</v>
      </c>
      <c r="H90" s="73">
        <f t="shared" ref="H90:M90" si="125">G90*4</f>
        <v>28679.343840000001</v>
      </c>
      <c r="I90" s="73">
        <f t="shared" si="90"/>
        <v>1856.1123756</v>
      </c>
      <c r="J90" s="73">
        <f t="shared" si="125"/>
        <v>7424.4495023999998</v>
      </c>
      <c r="K90" s="82">
        <v>0.25887794169282502</v>
      </c>
      <c r="L90" s="47">
        <v>8245.3113539999995</v>
      </c>
      <c r="M90" s="47">
        <f t="shared" si="125"/>
        <v>32981.245415999998</v>
      </c>
      <c r="N90" s="47">
        <f t="shared" si="91"/>
        <v>1966.8162208589999</v>
      </c>
      <c r="O90" s="47">
        <f t="shared" si="92"/>
        <v>7867.2648834360098</v>
      </c>
      <c r="P90" s="55">
        <v>0.23853753198838901</v>
      </c>
      <c r="Q90" s="86">
        <v>4</v>
      </c>
      <c r="R90" s="86">
        <v>2</v>
      </c>
      <c r="S90" s="86">
        <f t="shared" si="94"/>
        <v>-2</v>
      </c>
      <c r="T90" s="87">
        <f>S90*10</f>
        <v>-20</v>
      </c>
      <c r="U90" s="9">
        <v>6</v>
      </c>
      <c r="V90" s="9">
        <v>6</v>
      </c>
      <c r="W90" s="9">
        <f t="shared" si="95"/>
        <v>0</v>
      </c>
      <c r="X90" s="88"/>
      <c r="Y90" s="86">
        <v>8</v>
      </c>
      <c r="Z90" s="86">
        <v>0</v>
      </c>
      <c r="AA90" s="86">
        <f t="shared" si="96"/>
        <v>-8</v>
      </c>
      <c r="AB90" s="87">
        <f>AA90*5</f>
        <v>-40</v>
      </c>
      <c r="AC90" s="9">
        <v>2</v>
      </c>
      <c r="AD90" s="9">
        <v>0</v>
      </c>
      <c r="AE90" s="9">
        <f t="shared" si="97"/>
        <v>-2</v>
      </c>
      <c r="AF90" s="88">
        <f>AE90*5</f>
        <v>-10</v>
      </c>
      <c r="AG90" s="86">
        <v>3</v>
      </c>
      <c r="AH90" s="86">
        <v>4</v>
      </c>
      <c r="AI90" s="86">
        <f t="shared" si="98"/>
        <v>1</v>
      </c>
      <c r="AJ90" s="86"/>
      <c r="AK90" s="9">
        <v>8</v>
      </c>
      <c r="AL90" s="9">
        <v>3</v>
      </c>
      <c r="AM90" s="9">
        <f t="shared" si="99"/>
        <v>-5</v>
      </c>
      <c r="AN90" s="88">
        <f>AM90*3</f>
        <v>-15</v>
      </c>
      <c r="AO90" s="86">
        <v>8</v>
      </c>
      <c r="AP90" s="89">
        <v>6</v>
      </c>
      <c r="AQ90" s="89">
        <f t="shared" si="100"/>
        <v>-2</v>
      </c>
      <c r="AR90" s="90">
        <f>AQ90*3</f>
        <v>-6</v>
      </c>
      <c r="AS90" s="91">
        <f t="shared" si="101"/>
        <v>-91</v>
      </c>
    </row>
    <row r="91" spans="1:45">
      <c r="A91" s="37">
        <v>88</v>
      </c>
      <c r="B91" s="37">
        <v>102564</v>
      </c>
      <c r="C91" s="70" t="s">
        <v>336</v>
      </c>
      <c r="D91" s="70" t="s">
        <v>39</v>
      </c>
      <c r="E91" s="74">
        <v>30</v>
      </c>
      <c r="F91" s="75">
        <v>100</v>
      </c>
      <c r="G91" s="73">
        <v>7909.5591899999999</v>
      </c>
      <c r="H91" s="73">
        <f t="shared" ref="H91:M91" si="126">G91*4</f>
        <v>31638.23676</v>
      </c>
      <c r="I91" s="73">
        <f t="shared" si="90"/>
        <v>2149.3132353000001</v>
      </c>
      <c r="J91" s="73">
        <f t="shared" si="126"/>
        <v>8597.2529411999803</v>
      </c>
      <c r="K91" s="82">
        <v>0.27173615920560501</v>
      </c>
      <c r="L91" s="47">
        <v>9095.9930684999999</v>
      </c>
      <c r="M91" s="47">
        <f t="shared" si="126"/>
        <v>36383.972274</v>
      </c>
      <c r="N91" s="47">
        <f t="shared" si="91"/>
        <v>2277.5044175482499</v>
      </c>
      <c r="O91" s="47">
        <f t="shared" si="92"/>
        <v>9110.0176701929995</v>
      </c>
      <c r="P91" s="55">
        <v>0.25038546098230802</v>
      </c>
      <c r="Q91" s="86">
        <v>5</v>
      </c>
      <c r="R91" s="86">
        <v>0</v>
      </c>
      <c r="S91" s="86">
        <f t="shared" si="94"/>
        <v>-5</v>
      </c>
      <c r="T91" s="87">
        <f>S91*10</f>
        <v>-50</v>
      </c>
      <c r="U91" s="9">
        <v>6</v>
      </c>
      <c r="V91" s="9">
        <v>10</v>
      </c>
      <c r="W91" s="9">
        <f t="shared" si="95"/>
        <v>4</v>
      </c>
      <c r="X91" s="88"/>
      <c r="Y91" s="86">
        <v>12</v>
      </c>
      <c r="Z91" s="86">
        <v>13</v>
      </c>
      <c r="AA91" s="86">
        <f t="shared" si="96"/>
        <v>1</v>
      </c>
      <c r="AB91" s="87"/>
      <c r="AC91" s="9">
        <v>2</v>
      </c>
      <c r="AD91" s="9">
        <v>5</v>
      </c>
      <c r="AE91" s="9">
        <f t="shared" si="97"/>
        <v>3</v>
      </c>
      <c r="AF91" s="88"/>
      <c r="AG91" s="86">
        <v>3</v>
      </c>
      <c r="AH91" s="86">
        <v>0</v>
      </c>
      <c r="AI91" s="86">
        <f t="shared" si="98"/>
        <v>-3</v>
      </c>
      <c r="AJ91" s="87">
        <f>AI91*5</f>
        <v>-15</v>
      </c>
      <c r="AK91" s="9">
        <v>8</v>
      </c>
      <c r="AL91" s="9">
        <v>8</v>
      </c>
      <c r="AM91" s="9">
        <f t="shared" si="99"/>
        <v>0</v>
      </c>
      <c r="AN91" s="88"/>
      <c r="AO91" s="86">
        <v>8</v>
      </c>
      <c r="AP91" s="89">
        <v>5</v>
      </c>
      <c r="AQ91" s="89">
        <f t="shared" si="100"/>
        <v>-3</v>
      </c>
      <c r="AR91" s="90">
        <f>AQ91*3</f>
        <v>-9</v>
      </c>
      <c r="AS91" s="91">
        <f t="shared" si="101"/>
        <v>-74</v>
      </c>
    </row>
    <row r="92" spans="1:45">
      <c r="A92" s="37">
        <v>89</v>
      </c>
      <c r="B92" s="37">
        <v>591</v>
      </c>
      <c r="C92" s="70" t="s">
        <v>337</v>
      </c>
      <c r="D92" s="70" t="s">
        <v>39</v>
      </c>
      <c r="E92" s="74">
        <v>30</v>
      </c>
      <c r="F92" s="75">
        <v>100</v>
      </c>
      <c r="G92" s="73">
        <v>6158.3533200000002</v>
      </c>
      <c r="H92" s="73">
        <f t="shared" ref="H92:M92" si="127">G92*4</f>
        <v>24633.413280000001</v>
      </c>
      <c r="I92" s="73">
        <f t="shared" si="90"/>
        <v>1666.8609300000001</v>
      </c>
      <c r="J92" s="73">
        <f t="shared" si="127"/>
        <v>6667.4437200000102</v>
      </c>
      <c r="K92" s="82">
        <v>0.27066666093786301</v>
      </c>
      <c r="L92" s="47">
        <v>7082.1063180000001</v>
      </c>
      <c r="M92" s="47">
        <f t="shared" si="127"/>
        <v>28328.425272</v>
      </c>
      <c r="N92" s="47">
        <f t="shared" si="91"/>
        <v>1766.277278325</v>
      </c>
      <c r="O92" s="47">
        <f t="shared" si="92"/>
        <v>7065.10911329999</v>
      </c>
      <c r="P92" s="55">
        <v>0.24939999472131599</v>
      </c>
      <c r="Q92" s="86">
        <v>4</v>
      </c>
      <c r="R92" s="86">
        <v>4</v>
      </c>
      <c r="S92" s="86">
        <f t="shared" si="94"/>
        <v>0</v>
      </c>
      <c r="T92" s="87"/>
      <c r="U92" s="9">
        <v>6</v>
      </c>
      <c r="V92" s="9">
        <v>2</v>
      </c>
      <c r="W92" s="9">
        <f t="shared" si="95"/>
        <v>-4</v>
      </c>
      <c r="X92" s="88">
        <f>W92*10</f>
        <v>-40</v>
      </c>
      <c r="Y92" s="86">
        <v>12</v>
      </c>
      <c r="Z92" s="86">
        <v>16</v>
      </c>
      <c r="AA92" s="86">
        <f t="shared" si="96"/>
        <v>4</v>
      </c>
      <c r="AB92" s="87"/>
      <c r="AC92" s="9">
        <v>2</v>
      </c>
      <c r="AD92" s="9">
        <v>6</v>
      </c>
      <c r="AE92" s="9">
        <f t="shared" si="97"/>
        <v>4</v>
      </c>
      <c r="AF92" s="88"/>
      <c r="AG92" s="86">
        <v>3</v>
      </c>
      <c r="AH92" s="86">
        <v>1</v>
      </c>
      <c r="AI92" s="86">
        <f t="shared" si="98"/>
        <v>-2</v>
      </c>
      <c r="AJ92" s="87">
        <f>AI92*5</f>
        <v>-10</v>
      </c>
      <c r="AK92" s="9">
        <v>8</v>
      </c>
      <c r="AL92" s="9">
        <v>8</v>
      </c>
      <c r="AM92" s="9">
        <f t="shared" si="99"/>
        <v>0</v>
      </c>
      <c r="AN92" s="88"/>
      <c r="AO92" s="86">
        <v>8</v>
      </c>
      <c r="AP92" s="89">
        <v>14</v>
      </c>
      <c r="AQ92" s="89">
        <f t="shared" si="100"/>
        <v>6</v>
      </c>
      <c r="AR92" s="92"/>
      <c r="AS92" s="91">
        <f t="shared" si="101"/>
        <v>-50</v>
      </c>
    </row>
    <row r="93" spans="1:45">
      <c r="A93" s="37">
        <v>90</v>
      </c>
      <c r="B93" s="37">
        <v>56</v>
      </c>
      <c r="C93" s="70" t="s">
        <v>339</v>
      </c>
      <c r="D93" s="70" t="s">
        <v>50</v>
      </c>
      <c r="E93" s="74">
        <v>30</v>
      </c>
      <c r="F93" s="75">
        <v>100</v>
      </c>
      <c r="G93" s="73">
        <v>7654.6146600000002</v>
      </c>
      <c r="H93" s="73">
        <f t="shared" ref="H93:M93" si="128">G93*4</f>
        <v>30618.458640000001</v>
      </c>
      <c r="I93" s="73">
        <f t="shared" si="90"/>
        <v>1874.7864827999999</v>
      </c>
      <c r="J93" s="73">
        <f t="shared" si="128"/>
        <v>7499.1459311999997</v>
      </c>
      <c r="K93" s="82">
        <v>0.24492238552476001</v>
      </c>
      <c r="L93" s="47">
        <v>8802.8068590000003</v>
      </c>
      <c r="M93" s="47">
        <f t="shared" si="128"/>
        <v>35211.227436000001</v>
      </c>
      <c r="N93" s="47">
        <f t="shared" si="91"/>
        <v>1986.6041051669999</v>
      </c>
      <c r="O93" s="47">
        <f t="shared" si="92"/>
        <v>7946.4164206680198</v>
      </c>
      <c r="P93" s="55">
        <v>0.225678483804958</v>
      </c>
      <c r="Q93" s="86">
        <v>3</v>
      </c>
      <c r="R93" s="86">
        <v>0</v>
      </c>
      <c r="S93" s="86">
        <f t="shared" si="94"/>
        <v>-3</v>
      </c>
      <c r="T93" s="87">
        <f>S93*10</f>
        <v>-30</v>
      </c>
      <c r="U93" s="9">
        <v>6</v>
      </c>
      <c r="V93" s="9">
        <v>6</v>
      </c>
      <c r="W93" s="9">
        <f t="shared" si="95"/>
        <v>0</v>
      </c>
      <c r="X93" s="88"/>
      <c r="Y93" s="86">
        <v>20</v>
      </c>
      <c r="Z93" s="86">
        <v>20</v>
      </c>
      <c r="AA93" s="86">
        <f t="shared" si="96"/>
        <v>0</v>
      </c>
      <c r="AB93" s="87"/>
      <c r="AC93" s="9">
        <v>2</v>
      </c>
      <c r="AD93" s="9">
        <v>8</v>
      </c>
      <c r="AE93" s="9">
        <f t="shared" si="97"/>
        <v>6</v>
      </c>
      <c r="AF93" s="88"/>
      <c r="AG93" s="86">
        <v>3</v>
      </c>
      <c r="AH93" s="86">
        <v>0</v>
      </c>
      <c r="AI93" s="86">
        <f t="shared" si="98"/>
        <v>-3</v>
      </c>
      <c r="AJ93" s="87">
        <f>AI93*5</f>
        <v>-15</v>
      </c>
      <c r="AK93" s="9">
        <v>8</v>
      </c>
      <c r="AL93" s="9">
        <v>19</v>
      </c>
      <c r="AM93" s="9">
        <f t="shared" si="99"/>
        <v>11</v>
      </c>
      <c r="AN93" s="88"/>
      <c r="AO93" s="86">
        <v>8</v>
      </c>
      <c r="AP93" s="89">
        <v>10</v>
      </c>
      <c r="AQ93" s="89">
        <f t="shared" si="100"/>
        <v>2</v>
      </c>
      <c r="AR93" s="92"/>
      <c r="AS93" s="91">
        <f t="shared" si="101"/>
        <v>-45</v>
      </c>
    </row>
    <row r="94" spans="1:45">
      <c r="A94" s="37">
        <v>91</v>
      </c>
      <c r="B94" s="37">
        <v>723</v>
      </c>
      <c r="C94" s="70" t="s">
        <v>340</v>
      </c>
      <c r="D94" s="70" t="s">
        <v>33</v>
      </c>
      <c r="E94" s="71">
        <v>31</v>
      </c>
      <c r="F94" s="72">
        <v>100</v>
      </c>
      <c r="G94" s="73">
        <v>6961.3774649999996</v>
      </c>
      <c r="H94" s="73">
        <f t="shared" ref="H94:M94" si="129">G94*4</f>
        <v>27845.509859999998</v>
      </c>
      <c r="I94" s="73">
        <f t="shared" si="90"/>
        <v>1774.5930846000001</v>
      </c>
      <c r="J94" s="73">
        <f t="shared" si="129"/>
        <v>7098.3723384000104</v>
      </c>
      <c r="K94" s="82">
        <v>0.25491981917690798</v>
      </c>
      <c r="L94" s="47">
        <v>8005.5840847500003</v>
      </c>
      <c r="M94" s="47">
        <f t="shared" si="129"/>
        <v>32022.336339000001</v>
      </c>
      <c r="N94" s="47">
        <f t="shared" si="91"/>
        <v>1880.4348864315</v>
      </c>
      <c r="O94" s="47">
        <f t="shared" si="92"/>
        <v>7521.73954572601</v>
      </c>
      <c r="P94" s="55">
        <v>0.23489040481300799</v>
      </c>
      <c r="Q94" s="86">
        <v>5</v>
      </c>
      <c r="R94" s="86">
        <v>5</v>
      </c>
      <c r="S94" s="86">
        <f t="shared" si="94"/>
        <v>0</v>
      </c>
      <c r="T94" s="87"/>
      <c r="U94" s="9">
        <v>6</v>
      </c>
      <c r="V94" s="9">
        <v>4</v>
      </c>
      <c r="W94" s="9">
        <f t="shared" si="95"/>
        <v>-2</v>
      </c>
      <c r="X94" s="88">
        <f>W94*10</f>
        <v>-20</v>
      </c>
      <c r="Y94" s="86">
        <v>8</v>
      </c>
      <c r="Z94" s="86">
        <v>0</v>
      </c>
      <c r="AA94" s="86">
        <f t="shared" si="96"/>
        <v>-8</v>
      </c>
      <c r="AB94" s="87">
        <f>AA94*5</f>
        <v>-40</v>
      </c>
      <c r="AC94" s="9">
        <v>2</v>
      </c>
      <c r="AD94" s="9">
        <v>1</v>
      </c>
      <c r="AE94" s="9">
        <f t="shared" si="97"/>
        <v>-1</v>
      </c>
      <c r="AF94" s="88">
        <f>AE94*5</f>
        <v>-5</v>
      </c>
      <c r="AG94" s="86">
        <v>3</v>
      </c>
      <c r="AH94" s="86">
        <v>0</v>
      </c>
      <c r="AI94" s="86">
        <f t="shared" si="98"/>
        <v>-3</v>
      </c>
      <c r="AJ94" s="87">
        <f>AI94*5</f>
        <v>-15</v>
      </c>
      <c r="AK94" s="9">
        <v>8</v>
      </c>
      <c r="AL94" s="9">
        <v>14</v>
      </c>
      <c r="AM94" s="9">
        <f t="shared" si="99"/>
        <v>6</v>
      </c>
      <c r="AN94" s="88"/>
      <c r="AO94" s="86">
        <v>8</v>
      </c>
      <c r="AP94" s="89">
        <v>11</v>
      </c>
      <c r="AQ94" s="89">
        <f t="shared" si="100"/>
        <v>3</v>
      </c>
      <c r="AR94" s="92"/>
      <c r="AS94" s="91">
        <f t="shared" si="101"/>
        <v>-80</v>
      </c>
    </row>
    <row r="95" spans="1:45">
      <c r="A95" s="37">
        <v>92</v>
      </c>
      <c r="B95" s="37">
        <v>351</v>
      </c>
      <c r="C95" s="70" t="s">
        <v>341</v>
      </c>
      <c r="D95" s="70" t="s">
        <v>50</v>
      </c>
      <c r="E95" s="71">
        <v>31</v>
      </c>
      <c r="F95" s="72">
        <v>100</v>
      </c>
      <c r="G95" s="73">
        <v>7416.7047899999998</v>
      </c>
      <c r="H95" s="73">
        <f t="shared" ref="H95:M95" si="130">G95*4</f>
        <v>29666.819159999999</v>
      </c>
      <c r="I95" s="73">
        <f t="shared" si="90"/>
        <v>1830.7041984</v>
      </c>
      <c r="J95" s="73">
        <f t="shared" si="130"/>
        <v>7322.81679360001</v>
      </c>
      <c r="K95" s="82">
        <v>0.24683525234391901</v>
      </c>
      <c r="L95" s="47">
        <v>8529.2105085000003</v>
      </c>
      <c r="M95" s="47">
        <f t="shared" si="130"/>
        <v>34116.842034000001</v>
      </c>
      <c r="N95" s="47">
        <f t="shared" si="91"/>
        <v>1939.8926273760001</v>
      </c>
      <c r="O95" s="47">
        <f t="shared" si="92"/>
        <v>7759.5705095040003</v>
      </c>
      <c r="P95" s="55">
        <v>0.22744105394546801</v>
      </c>
      <c r="Q95" s="86">
        <v>5</v>
      </c>
      <c r="R95" s="86">
        <v>1</v>
      </c>
      <c r="S95" s="86">
        <f t="shared" si="94"/>
        <v>-4</v>
      </c>
      <c r="T95" s="87">
        <f>S95*10</f>
        <v>-40</v>
      </c>
      <c r="U95" s="9">
        <v>6</v>
      </c>
      <c r="V95" s="9">
        <v>6</v>
      </c>
      <c r="W95" s="9">
        <f t="shared" si="95"/>
        <v>0</v>
      </c>
      <c r="X95" s="88"/>
      <c r="Y95" s="86">
        <v>8</v>
      </c>
      <c r="Z95" s="86">
        <v>14</v>
      </c>
      <c r="AA95" s="86">
        <f t="shared" si="96"/>
        <v>6</v>
      </c>
      <c r="AB95" s="87"/>
      <c r="AC95" s="9">
        <v>2</v>
      </c>
      <c r="AD95" s="9">
        <v>2</v>
      </c>
      <c r="AE95" s="9">
        <f t="shared" si="97"/>
        <v>0</v>
      </c>
      <c r="AF95" s="88"/>
      <c r="AG95" s="86">
        <v>3</v>
      </c>
      <c r="AH95" s="86">
        <v>4</v>
      </c>
      <c r="AI95" s="86">
        <f t="shared" si="98"/>
        <v>1</v>
      </c>
      <c r="AJ95" s="86"/>
      <c r="AK95" s="9">
        <v>8</v>
      </c>
      <c r="AL95" s="9">
        <v>10</v>
      </c>
      <c r="AM95" s="9">
        <f t="shared" si="99"/>
        <v>2</v>
      </c>
      <c r="AN95" s="88"/>
      <c r="AO95" s="86">
        <v>8</v>
      </c>
      <c r="AP95" s="89">
        <v>11</v>
      </c>
      <c r="AQ95" s="89">
        <f t="shared" si="100"/>
        <v>3</v>
      </c>
      <c r="AR95" s="92"/>
      <c r="AS95" s="91">
        <f t="shared" si="101"/>
        <v>-40</v>
      </c>
    </row>
    <row r="96" spans="1:45">
      <c r="A96" s="37">
        <v>93</v>
      </c>
      <c r="B96" s="37">
        <v>104533</v>
      </c>
      <c r="C96" s="70" t="s">
        <v>345</v>
      </c>
      <c r="D96" s="70" t="s">
        <v>85</v>
      </c>
      <c r="E96" s="71">
        <v>31</v>
      </c>
      <c r="F96" s="72">
        <v>100</v>
      </c>
      <c r="G96" s="73">
        <v>7723.0358999999999</v>
      </c>
      <c r="H96" s="73">
        <f t="shared" ref="H96:M96" si="131">G96*4</f>
        <v>30892.143599999999</v>
      </c>
      <c r="I96" s="73">
        <f t="shared" si="90"/>
        <v>2004.7581350999999</v>
      </c>
      <c r="J96" s="73">
        <f t="shared" si="131"/>
        <v>8019.0325403999896</v>
      </c>
      <c r="K96" s="82">
        <v>0.25958161544995501</v>
      </c>
      <c r="L96" s="47">
        <v>8881.4912850000001</v>
      </c>
      <c r="M96" s="47">
        <f t="shared" si="131"/>
        <v>35525.96514</v>
      </c>
      <c r="N96" s="47">
        <f t="shared" si="91"/>
        <v>2124.3276381577498</v>
      </c>
      <c r="O96" s="47">
        <f t="shared" si="92"/>
        <v>8497.3105526309901</v>
      </c>
      <c r="P96" s="55">
        <v>0.23918591709317299</v>
      </c>
      <c r="Q96" s="86">
        <v>4</v>
      </c>
      <c r="R96" s="86">
        <v>2</v>
      </c>
      <c r="S96" s="86">
        <f t="shared" si="94"/>
        <v>-2</v>
      </c>
      <c r="T96" s="87">
        <f>S96*10</f>
        <v>-20</v>
      </c>
      <c r="U96" s="9">
        <v>6</v>
      </c>
      <c r="V96" s="9">
        <v>10</v>
      </c>
      <c r="W96" s="9">
        <f t="shared" si="95"/>
        <v>4</v>
      </c>
      <c r="X96" s="88"/>
      <c r="Y96" s="86">
        <v>8</v>
      </c>
      <c r="Z96" s="86">
        <v>0</v>
      </c>
      <c r="AA96" s="86">
        <f t="shared" si="96"/>
        <v>-8</v>
      </c>
      <c r="AB96" s="87">
        <f>AA96*5</f>
        <v>-40</v>
      </c>
      <c r="AC96" s="9">
        <v>2</v>
      </c>
      <c r="AD96" s="9">
        <v>2</v>
      </c>
      <c r="AE96" s="9">
        <f t="shared" si="97"/>
        <v>0</v>
      </c>
      <c r="AF96" s="88"/>
      <c r="AG96" s="86">
        <v>3</v>
      </c>
      <c r="AH96" s="86">
        <v>1</v>
      </c>
      <c r="AI96" s="86">
        <f t="shared" si="98"/>
        <v>-2</v>
      </c>
      <c r="AJ96" s="87">
        <f>AI96*5</f>
        <v>-10</v>
      </c>
      <c r="AK96" s="9">
        <v>8</v>
      </c>
      <c r="AL96" s="9">
        <v>11</v>
      </c>
      <c r="AM96" s="9">
        <f t="shared" si="99"/>
        <v>3</v>
      </c>
      <c r="AN96" s="88"/>
      <c r="AO96" s="86">
        <v>8</v>
      </c>
      <c r="AP96" s="89">
        <v>9</v>
      </c>
      <c r="AQ96" s="89">
        <f t="shared" si="100"/>
        <v>1</v>
      </c>
      <c r="AR96" s="92"/>
      <c r="AS96" s="91">
        <f t="shared" si="101"/>
        <v>-70</v>
      </c>
    </row>
    <row r="97" spans="1:45">
      <c r="A97" s="37">
        <v>94</v>
      </c>
      <c r="B97" s="37">
        <v>720</v>
      </c>
      <c r="C97" s="70" t="s">
        <v>346</v>
      </c>
      <c r="D97" s="70" t="s">
        <v>85</v>
      </c>
      <c r="E97" s="74">
        <v>32</v>
      </c>
      <c r="F97" s="75">
        <v>100</v>
      </c>
      <c r="G97" s="73">
        <v>7769.9544299999998</v>
      </c>
      <c r="H97" s="73">
        <f t="shared" ref="H97:M97" si="132">G97*4</f>
        <v>31079.817719999999</v>
      </c>
      <c r="I97" s="73">
        <f t="shared" si="90"/>
        <v>2024.7821747999999</v>
      </c>
      <c r="J97" s="73">
        <f t="shared" si="132"/>
        <v>8099.1286991999996</v>
      </c>
      <c r="K97" s="82">
        <v>0.26059125481898099</v>
      </c>
      <c r="L97" s="47">
        <v>8935.4475944999995</v>
      </c>
      <c r="M97" s="47">
        <f t="shared" si="132"/>
        <v>35741.790377999998</v>
      </c>
      <c r="N97" s="47">
        <f t="shared" si="91"/>
        <v>2145.5459687970001</v>
      </c>
      <c r="O97" s="47">
        <f t="shared" si="92"/>
        <v>8582.1838751879804</v>
      </c>
      <c r="P97" s="55">
        <v>0.240116227654632</v>
      </c>
      <c r="Q97" s="86">
        <v>4</v>
      </c>
      <c r="R97" s="86">
        <v>5</v>
      </c>
      <c r="S97" s="86">
        <f t="shared" si="94"/>
        <v>1</v>
      </c>
      <c r="T97" s="87"/>
      <c r="U97" s="9">
        <v>6</v>
      </c>
      <c r="V97" s="9">
        <v>4</v>
      </c>
      <c r="W97" s="9">
        <f t="shared" si="95"/>
        <v>-2</v>
      </c>
      <c r="X97" s="88">
        <f>W97*10</f>
        <v>-20</v>
      </c>
      <c r="Y97" s="86">
        <v>10</v>
      </c>
      <c r="Z97" s="86">
        <v>0</v>
      </c>
      <c r="AA97" s="86">
        <f t="shared" si="96"/>
        <v>-10</v>
      </c>
      <c r="AB97" s="87">
        <f>AA97*5</f>
        <v>-50</v>
      </c>
      <c r="AC97" s="9">
        <v>2</v>
      </c>
      <c r="AD97" s="9">
        <v>8</v>
      </c>
      <c r="AE97" s="9">
        <f t="shared" si="97"/>
        <v>6</v>
      </c>
      <c r="AF97" s="88"/>
      <c r="AG97" s="86">
        <v>3</v>
      </c>
      <c r="AH97" s="86">
        <v>3</v>
      </c>
      <c r="AI97" s="86">
        <f t="shared" si="98"/>
        <v>0</v>
      </c>
      <c r="AJ97" s="86"/>
      <c r="AK97" s="9">
        <v>8</v>
      </c>
      <c r="AL97" s="9">
        <v>1</v>
      </c>
      <c r="AM97" s="9">
        <f t="shared" si="99"/>
        <v>-7</v>
      </c>
      <c r="AN97" s="88">
        <f>AM97*3</f>
        <v>-21</v>
      </c>
      <c r="AO97" s="86">
        <v>8</v>
      </c>
      <c r="AP97" s="89">
        <v>8</v>
      </c>
      <c r="AQ97" s="89">
        <f t="shared" si="100"/>
        <v>0</v>
      </c>
      <c r="AR97" s="92"/>
      <c r="AS97" s="91">
        <f t="shared" si="101"/>
        <v>-91</v>
      </c>
    </row>
    <row r="98" spans="1:45">
      <c r="A98" s="37">
        <v>95</v>
      </c>
      <c r="B98" s="37">
        <v>738</v>
      </c>
      <c r="C98" s="70" t="s">
        <v>347</v>
      </c>
      <c r="D98" s="70" t="s">
        <v>50</v>
      </c>
      <c r="E98" s="74">
        <v>32</v>
      </c>
      <c r="F98" s="75">
        <v>100</v>
      </c>
      <c r="G98" s="73">
        <v>7226.0965349999997</v>
      </c>
      <c r="H98" s="73">
        <f t="shared" ref="H98:M98" si="133">G98*4</f>
        <v>28904.386139999999</v>
      </c>
      <c r="I98" s="73">
        <f t="shared" si="90"/>
        <v>1985.7097512</v>
      </c>
      <c r="J98" s="73">
        <f t="shared" si="133"/>
        <v>7942.8390048000001</v>
      </c>
      <c r="K98" s="82">
        <v>0.27479701407005902</v>
      </c>
      <c r="L98" s="47">
        <v>8310.0110152500001</v>
      </c>
      <c r="M98" s="47">
        <f t="shared" si="133"/>
        <v>33240.044061000001</v>
      </c>
      <c r="N98" s="47">
        <f t="shared" si="91"/>
        <v>2104.1431542179998</v>
      </c>
      <c r="O98" s="47">
        <f t="shared" si="92"/>
        <v>8416.5726168720103</v>
      </c>
      <c r="P98" s="55">
        <v>0.25320582010741199</v>
      </c>
      <c r="Q98" s="86">
        <v>4</v>
      </c>
      <c r="R98" s="86">
        <v>5</v>
      </c>
      <c r="S98" s="86">
        <f t="shared" si="94"/>
        <v>1</v>
      </c>
      <c r="T98" s="87"/>
      <c r="U98" s="9">
        <v>6</v>
      </c>
      <c r="V98" s="9">
        <v>6</v>
      </c>
      <c r="W98" s="9">
        <f t="shared" si="95"/>
        <v>0</v>
      </c>
      <c r="X98" s="88"/>
      <c r="Y98" s="86">
        <v>8</v>
      </c>
      <c r="Z98" s="86">
        <v>8</v>
      </c>
      <c r="AA98" s="86">
        <f t="shared" si="96"/>
        <v>0</v>
      </c>
      <c r="AB98" s="87"/>
      <c r="AC98" s="9">
        <v>2</v>
      </c>
      <c r="AD98" s="9">
        <v>6</v>
      </c>
      <c r="AE98" s="9">
        <f t="shared" si="97"/>
        <v>4</v>
      </c>
      <c r="AF98" s="88"/>
      <c r="AG98" s="86">
        <v>3</v>
      </c>
      <c r="AH98" s="86">
        <v>3</v>
      </c>
      <c r="AI98" s="86">
        <f t="shared" si="98"/>
        <v>0</v>
      </c>
      <c r="AJ98" s="86"/>
      <c r="AK98" s="9">
        <v>8</v>
      </c>
      <c r="AL98" s="9">
        <v>14</v>
      </c>
      <c r="AM98" s="9">
        <f t="shared" si="99"/>
        <v>6</v>
      </c>
      <c r="AN98" s="88"/>
      <c r="AO98" s="86">
        <v>8</v>
      </c>
      <c r="AP98" s="89">
        <v>17</v>
      </c>
      <c r="AQ98" s="89">
        <f t="shared" si="100"/>
        <v>9</v>
      </c>
      <c r="AR98" s="92"/>
      <c r="AS98" s="91">
        <f t="shared" si="101"/>
        <v>0</v>
      </c>
    </row>
    <row r="99" spans="1:45">
      <c r="A99" s="37">
        <v>96</v>
      </c>
      <c r="B99" s="37">
        <v>339</v>
      </c>
      <c r="C99" s="70" t="s">
        <v>348</v>
      </c>
      <c r="D99" s="70" t="s">
        <v>36</v>
      </c>
      <c r="E99" s="74">
        <v>32</v>
      </c>
      <c r="F99" s="75">
        <v>100</v>
      </c>
      <c r="G99" s="73">
        <v>7710.6239999999998</v>
      </c>
      <c r="H99" s="73">
        <f t="shared" ref="H99:M99" si="134">G99*4</f>
        <v>30842.495999999999</v>
      </c>
      <c r="I99" s="73">
        <f t="shared" si="90"/>
        <v>2118.11922</v>
      </c>
      <c r="J99" s="73">
        <f t="shared" si="134"/>
        <v>8472.4768799999893</v>
      </c>
      <c r="K99" s="82">
        <v>0.27470140159862499</v>
      </c>
      <c r="L99" s="47">
        <v>8867.2175999999999</v>
      </c>
      <c r="M99" s="47">
        <f t="shared" si="134"/>
        <v>35468.8704</v>
      </c>
      <c r="N99" s="47">
        <f t="shared" si="91"/>
        <v>2244.4499020500002</v>
      </c>
      <c r="O99" s="47">
        <f t="shared" si="92"/>
        <v>8977.79960820001</v>
      </c>
      <c r="P99" s="55">
        <v>0.25311772004444799</v>
      </c>
      <c r="Q99" s="86">
        <v>5</v>
      </c>
      <c r="R99" s="86">
        <v>12</v>
      </c>
      <c r="S99" s="86">
        <f t="shared" si="94"/>
        <v>7</v>
      </c>
      <c r="T99" s="87"/>
      <c r="U99" s="9">
        <v>6</v>
      </c>
      <c r="V99" s="9">
        <v>3</v>
      </c>
      <c r="W99" s="9">
        <f t="shared" si="95"/>
        <v>-3</v>
      </c>
      <c r="X99" s="88">
        <f>W99*10</f>
        <v>-30</v>
      </c>
      <c r="Y99" s="86">
        <v>8</v>
      </c>
      <c r="Z99" s="86">
        <v>3</v>
      </c>
      <c r="AA99" s="86">
        <f t="shared" si="96"/>
        <v>-5</v>
      </c>
      <c r="AB99" s="87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88"/>
      <c r="AG99" s="86">
        <v>3</v>
      </c>
      <c r="AH99" s="86">
        <v>1</v>
      </c>
      <c r="AI99" s="86">
        <f t="shared" si="98"/>
        <v>-2</v>
      </c>
      <c r="AJ99" s="87">
        <f>AI99*5</f>
        <v>-10</v>
      </c>
      <c r="AK99" s="9">
        <v>8</v>
      </c>
      <c r="AL99" s="9">
        <v>3</v>
      </c>
      <c r="AM99" s="9">
        <f t="shared" si="99"/>
        <v>-5</v>
      </c>
      <c r="AN99" s="88">
        <f>AM99*3</f>
        <v>-15</v>
      </c>
      <c r="AO99" s="86">
        <v>8</v>
      </c>
      <c r="AP99" s="89">
        <v>4</v>
      </c>
      <c r="AQ99" s="89">
        <f t="shared" si="100"/>
        <v>-4</v>
      </c>
      <c r="AR99" s="90">
        <f>AQ99*3</f>
        <v>-12</v>
      </c>
      <c r="AS99" s="91">
        <f t="shared" si="101"/>
        <v>-92</v>
      </c>
    </row>
    <row r="100" spans="1:45">
      <c r="A100" s="37">
        <v>97</v>
      </c>
      <c r="B100" s="37">
        <v>108277</v>
      </c>
      <c r="C100" s="70" t="s">
        <v>350</v>
      </c>
      <c r="D100" s="70" t="s">
        <v>36</v>
      </c>
      <c r="E100" s="74">
        <v>33</v>
      </c>
      <c r="F100" s="75">
        <v>100</v>
      </c>
      <c r="G100" s="73">
        <v>6086.7724049999997</v>
      </c>
      <c r="H100" s="73">
        <f t="shared" ref="H100:M100" si="136">G100*4</f>
        <v>24347.089619999999</v>
      </c>
      <c r="I100" s="73">
        <f t="shared" si="90"/>
        <v>1296.2261844</v>
      </c>
      <c r="J100" s="73">
        <f t="shared" si="136"/>
        <v>5184.9047376000099</v>
      </c>
      <c r="K100" s="82">
        <v>0.212957886076899</v>
      </c>
      <c r="L100" s="47">
        <v>6999.7882657500004</v>
      </c>
      <c r="M100" s="47">
        <f t="shared" si="136"/>
        <v>27999.153063000002</v>
      </c>
      <c r="N100" s="47">
        <f t="shared" si="91"/>
        <v>1373.5368175409999</v>
      </c>
      <c r="O100" s="47">
        <f t="shared" si="92"/>
        <v>5494.1472701639996</v>
      </c>
      <c r="P100" s="55">
        <v>0.19622548074228499</v>
      </c>
      <c r="Q100" s="86">
        <v>5</v>
      </c>
      <c r="R100" s="86">
        <v>0</v>
      </c>
      <c r="S100" s="86">
        <f t="shared" si="94"/>
        <v>-5</v>
      </c>
      <c r="T100" s="87">
        <f>S100*10</f>
        <v>-50</v>
      </c>
      <c r="U100" s="9">
        <v>6</v>
      </c>
      <c r="V100" s="9">
        <v>2</v>
      </c>
      <c r="W100" s="9">
        <f t="shared" si="95"/>
        <v>-4</v>
      </c>
      <c r="X100" s="88">
        <f>W100*10</f>
        <v>-40</v>
      </c>
      <c r="Y100" s="86">
        <v>10</v>
      </c>
      <c r="Z100" s="86">
        <v>0</v>
      </c>
      <c r="AA100" s="86">
        <f t="shared" si="96"/>
        <v>-10</v>
      </c>
      <c r="AB100" s="87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88">
        <f>AE100*5</f>
        <v>-10</v>
      </c>
      <c r="AG100" s="86">
        <v>2</v>
      </c>
      <c r="AH100" s="86">
        <v>0</v>
      </c>
      <c r="AI100" s="86">
        <f t="shared" si="98"/>
        <v>-2</v>
      </c>
      <c r="AJ100" s="87">
        <f>AI100*5</f>
        <v>-10</v>
      </c>
      <c r="AK100" s="9">
        <v>6</v>
      </c>
      <c r="AL100" s="9">
        <v>0</v>
      </c>
      <c r="AM100" s="9">
        <f t="shared" si="99"/>
        <v>-6</v>
      </c>
      <c r="AN100" s="88">
        <f>AM100*3</f>
        <v>-18</v>
      </c>
      <c r="AO100" s="86">
        <v>8</v>
      </c>
      <c r="AP100" s="89">
        <v>5</v>
      </c>
      <c r="AQ100" s="89">
        <f t="shared" si="100"/>
        <v>-3</v>
      </c>
      <c r="AR100" s="90">
        <f>AQ100*3</f>
        <v>-9</v>
      </c>
      <c r="AS100" s="91">
        <f t="shared" si="101"/>
        <v>-187</v>
      </c>
    </row>
    <row r="101" spans="1:45">
      <c r="A101" s="37">
        <v>98</v>
      </c>
      <c r="B101" s="37">
        <v>104430</v>
      </c>
      <c r="C101" s="70" t="s">
        <v>353</v>
      </c>
      <c r="D101" s="70" t="s">
        <v>52</v>
      </c>
      <c r="E101" s="74">
        <v>33</v>
      </c>
      <c r="F101" s="75">
        <v>100</v>
      </c>
      <c r="G101" s="73">
        <v>5179.4483399999999</v>
      </c>
      <c r="H101" s="73">
        <f t="shared" ref="H101:M101" si="137">G101*4</f>
        <v>20717.79336</v>
      </c>
      <c r="I101" s="73">
        <f t="shared" si="90"/>
        <v>1356.8909507999999</v>
      </c>
      <c r="J101" s="73">
        <f t="shared" si="137"/>
        <v>5427.5638031999997</v>
      </c>
      <c r="K101" s="82">
        <v>0.26197595993398798</v>
      </c>
      <c r="L101" s="47">
        <v>5956.3655909999998</v>
      </c>
      <c r="M101" s="47">
        <f t="shared" si="137"/>
        <v>23825.462363999999</v>
      </c>
      <c r="N101" s="47">
        <f t="shared" si="91"/>
        <v>1437.819803937</v>
      </c>
      <c r="O101" s="47">
        <f t="shared" si="92"/>
        <v>5751.2792157479998</v>
      </c>
      <c r="P101" s="55">
        <v>0.24139213451060301</v>
      </c>
      <c r="Q101" s="86">
        <v>3</v>
      </c>
      <c r="R101" s="86">
        <v>0</v>
      </c>
      <c r="S101" s="86">
        <f t="shared" ref="S101:S129" si="138">R101-Q101</f>
        <v>-3</v>
      </c>
      <c r="T101" s="87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88">
        <f>W101*10</f>
        <v>-40</v>
      </c>
      <c r="Y101" s="86">
        <v>8</v>
      </c>
      <c r="Z101" s="86">
        <v>2</v>
      </c>
      <c r="AA101" s="86">
        <f t="shared" ref="AA101:AA129" si="140">Z101-Y101</f>
        <v>-6</v>
      </c>
      <c r="AB101" s="87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88">
        <f>AE101*5</f>
        <v>-10</v>
      </c>
      <c r="AG101" s="86">
        <v>2</v>
      </c>
      <c r="AH101" s="86">
        <v>0</v>
      </c>
      <c r="AI101" s="86">
        <f t="shared" ref="AI101:AI129" si="142">AH101-AG101</f>
        <v>-2</v>
      </c>
      <c r="AJ101" s="87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88">
        <f>AM101*3</f>
        <v>-15</v>
      </c>
      <c r="AO101" s="86">
        <v>8</v>
      </c>
      <c r="AP101" s="89">
        <v>6</v>
      </c>
      <c r="AQ101" s="89">
        <f t="shared" ref="AQ101:AQ129" si="144">AP101-AO101</f>
        <v>-2</v>
      </c>
      <c r="AR101" s="90">
        <f>AQ101*3</f>
        <v>-6</v>
      </c>
      <c r="AS101" s="91">
        <f t="shared" ref="AS101:AS128" si="145">T101+X101+AB101+AF101+AJ101+AN101+AR101</f>
        <v>-141</v>
      </c>
    </row>
    <row r="102" spans="1:45">
      <c r="A102" s="37">
        <v>99</v>
      </c>
      <c r="B102" s="37">
        <v>105910</v>
      </c>
      <c r="C102" s="70" t="s">
        <v>354</v>
      </c>
      <c r="D102" s="70" t="s">
        <v>52</v>
      </c>
      <c r="E102" s="74">
        <v>33</v>
      </c>
      <c r="F102" s="75">
        <v>100</v>
      </c>
      <c r="G102" s="73">
        <v>7629.4645650000002</v>
      </c>
      <c r="H102" s="73">
        <f t="shared" ref="H102:M102" si="146">G102*4</f>
        <v>30517.858260000001</v>
      </c>
      <c r="I102" s="73">
        <f t="shared" si="90"/>
        <v>2054.0336103</v>
      </c>
      <c r="J102" s="73">
        <f t="shared" si="146"/>
        <v>8216.1344411999908</v>
      </c>
      <c r="K102" s="82">
        <v>0.26922382203894502</v>
      </c>
      <c r="L102" s="47">
        <v>8773.8842497500009</v>
      </c>
      <c r="M102" s="47">
        <f t="shared" si="146"/>
        <v>35095.536999000004</v>
      </c>
      <c r="N102" s="47">
        <f t="shared" si="91"/>
        <v>2176.5420434857501</v>
      </c>
      <c r="O102" s="47">
        <f t="shared" si="92"/>
        <v>8706.1681739429896</v>
      </c>
      <c r="P102" s="55">
        <v>0.24807052173588501</v>
      </c>
      <c r="Q102" s="86">
        <v>4</v>
      </c>
      <c r="R102" s="86">
        <v>10</v>
      </c>
      <c r="S102" s="86">
        <f t="shared" si="138"/>
        <v>6</v>
      </c>
      <c r="T102" s="87"/>
      <c r="U102" s="9">
        <v>6</v>
      </c>
      <c r="V102" s="9">
        <v>8</v>
      </c>
      <c r="W102" s="9">
        <f t="shared" si="139"/>
        <v>2</v>
      </c>
      <c r="X102" s="88"/>
      <c r="Y102" s="86">
        <v>8</v>
      </c>
      <c r="Z102" s="86">
        <v>1</v>
      </c>
      <c r="AA102" s="86">
        <f t="shared" si="140"/>
        <v>-7</v>
      </c>
      <c r="AB102" s="87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88"/>
      <c r="AG102" s="86">
        <v>2</v>
      </c>
      <c r="AH102" s="86">
        <v>0</v>
      </c>
      <c r="AI102" s="86">
        <f t="shared" si="142"/>
        <v>-2</v>
      </c>
      <c r="AJ102" s="87">
        <f>AI102*5</f>
        <v>-10</v>
      </c>
      <c r="AK102" s="9">
        <v>6</v>
      </c>
      <c r="AL102" s="9">
        <v>7</v>
      </c>
      <c r="AM102" s="9">
        <f t="shared" si="143"/>
        <v>1</v>
      </c>
      <c r="AN102" s="88"/>
      <c r="AO102" s="86">
        <v>8</v>
      </c>
      <c r="AP102" s="89">
        <v>12</v>
      </c>
      <c r="AQ102" s="89">
        <f t="shared" si="144"/>
        <v>4</v>
      </c>
      <c r="AR102" s="92"/>
      <c r="AS102" s="91">
        <f t="shared" si="145"/>
        <v>-45</v>
      </c>
    </row>
    <row r="103" spans="1:45">
      <c r="A103" s="37">
        <v>100</v>
      </c>
      <c r="B103" s="37">
        <v>732</v>
      </c>
      <c r="C103" s="70" t="s">
        <v>356</v>
      </c>
      <c r="D103" s="70" t="s">
        <v>39</v>
      </c>
      <c r="E103" s="71">
        <v>34</v>
      </c>
      <c r="F103" s="72">
        <v>100</v>
      </c>
      <c r="G103" s="73">
        <v>7682.4200250000004</v>
      </c>
      <c r="H103" s="73">
        <f t="shared" ref="H103:M103" si="147">G103*4</f>
        <v>30729.680100000001</v>
      </c>
      <c r="I103" s="73">
        <f t="shared" si="90"/>
        <v>2021.2037244000001</v>
      </c>
      <c r="J103" s="73">
        <f t="shared" si="147"/>
        <v>8084.8148976000002</v>
      </c>
      <c r="K103" s="82">
        <v>0.26309466519959002</v>
      </c>
      <c r="L103" s="47">
        <v>8834.7830287500001</v>
      </c>
      <c r="M103" s="47">
        <f t="shared" si="147"/>
        <v>35339.132115</v>
      </c>
      <c r="N103" s="47">
        <f t="shared" si="91"/>
        <v>2141.754089391</v>
      </c>
      <c r="O103" s="47">
        <f t="shared" si="92"/>
        <v>8567.0163575639908</v>
      </c>
      <c r="P103" s="55">
        <v>0.242422941505336</v>
      </c>
      <c r="Q103" s="86">
        <v>4</v>
      </c>
      <c r="R103" s="86">
        <v>2</v>
      </c>
      <c r="S103" s="86">
        <f t="shared" si="138"/>
        <v>-2</v>
      </c>
      <c r="T103" s="87">
        <f>S103*10</f>
        <v>-20</v>
      </c>
      <c r="U103" s="9">
        <v>6</v>
      </c>
      <c r="V103" s="9">
        <v>4</v>
      </c>
      <c r="W103" s="9">
        <f t="shared" si="139"/>
        <v>-2</v>
      </c>
      <c r="X103" s="88">
        <f>W103*10</f>
        <v>-20</v>
      </c>
      <c r="Y103" s="86">
        <v>12</v>
      </c>
      <c r="Z103" s="86">
        <v>9</v>
      </c>
      <c r="AA103" s="86">
        <f t="shared" si="140"/>
        <v>-3</v>
      </c>
      <c r="AB103" s="87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88">
        <f>AE103*5</f>
        <v>-10</v>
      </c>
      <c r="AG103" s="86">
        <v>2</v>
      </c>
      <c r="AH103" s="86">
        <v>1</v>
      </c>
      <c r="AI103" s="86">
        <f t="shared" si="142"/>
        <v>-1</v>
      </c>
      <c r="AJ103" s="87">
        <f>AI103*5</f>
        <v>-5</v>
      </c>
      <c r="AK103" s="9">
        <v>6</v>
      </c>
      <c r="AL103" s="9">
        <v>6</v>
      </c>
      <c r="AM103" s="9">
        <f t="shared" si="143"/>
        <v>0</v>
      </c>
      <c r="AN103" s="88"/>
      <c r="AO103" s="86">
        <v>8</v>
      </c>
      <c r="AP103" s="89">
        <v>20</v>
      </c>
      <c r="AQ103" s="89">
        <f t="shared" si="144"/>
        <v>12</v>
      </c>
      <c r="AR103" s="92"/>
      <c r="AS103" s="91">
        <f t="shared" si="145"/>
        <v>-70</v>
      </c>
    </row>
    <row r="104" spans="1:45">
      <c r="A104" s="37">
        <v>101</v>
      </c>
      <c r="B104" s="37">
        <v>371</v>
      </c>
      <c r="C104" s="70" t="s">
        <v>357</v>
      </c>
      <c r="D104" s="70" t="s">
        <v>41</v>
      </c>
      <c r="E104" s="71">
        <v>34</v>
      </c>
      <c r="F104" s="72">
        <v>100</v>
      </c>
      <c r="G104" s="73">
        <v>5951.4663600000003</v>
      </c>
      <c r="H104" s="73">
        <f t="shared" ref="H104:M104" si="148">G104*4</f>
        <v>23805.865440000001</v>
      </c>
      <c r="I104" s="73">
        <f t="shared" si="90"/>
        <v>1749.5494884</v>
      </c>
      <c r="J104" s="73">
        <f t="shared" si="148"/>
        <v>6998.1979536000099</v>
      </c>
      <c r="K104" s="82">
        <v>0.29396948290908298</v>
      </c>
      <c r="L104" s="47">
        <v>6844.1863139999996</v>
      </c>
      <c r="M104" s="47">
        <f t="shared" si="148"/>
        <v>27376.745255999998</v>
      </c>
      <c r="N104" s="47">
        <f t="shared" si="91"/>
        <v>1853.897618601</v>
      </c>
      <c r="O104" s="47">
        <f t="shared" si="92"/>
        <v>7415.5904744039999</v>
      </c>
      <c r="P104" s="55">
        <v>0.27087188068051199</v>
      </c>
      <c r="Q104" s="86">
        <v>3</v>
      </c>
      <c r="R104" s="86">
        <v>0</v>
      </c>
      <c r="S104" s="86">
        <f t="shared" si="138"/>
        <v>-3</v>
      </c>
      <c r="T104" s="87">
        <f>S104*10</f>
        <v>-30</v>
      </c>
      <c r="U104" s="9">
        <v>6</v>
      </c>
      <c r="V104" s="9">
        <v>6</v>
      </c>
      <c r="W104" s="9">
        <f t="shared" si="139"/>
        <v>0</v>
      </c>
      <c r="X104" s="88"/>
      <c r="Y104" s="86">
        <v>8</v>
      </c>
      <c r="Z104" s="86">
        <v>0</v>
      </c>
      <c r="AA104" s="86">
        <f t="shared" si="140"/>
        <v>-8</v>
      </c>
      <c r="AB104" s="87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88">
        <f>AE104*5</f>
        <v>-10</v>
      </c>
      <c r="AG104" s="86">
        <v>2</v>
      </c>
      <c r="AH104" s="86">
        <v>2</v>
      </c>
      <c r="AI104" s="86">
        <f t="shared" si="142"/>
        <v>0</v>
      </c>
      <c r="AJ104" s="86"/>
      <c r="AK104" s="9">
        <v>6</v>
      </c>
      <c r="AL104" s="9">
        <v>3</v>
      </c>
      <c r="AM104" s="9">
        <f t="shared" si="143"/>
        <v>-3</v>
      </c>
      <c r="AN104" s="88">
        <f>AM104*3</f>
        <v>-9</v>
      </c>
      <c r="AO104" s="86">
        <v>8</v>
      </c>
      <c r="AP104" s="89">
        <v>13</v>
      </c>
      <c r="AQ104" s="89">
        <f t="shared" si="144"/>
        <v>5</v>
      </c>
      <c r="AR104" s="92"/>
      <c r="AS104" s="91">
        <f t="shared" si="145"/>
        <v>-89</v>
      </c>
    </row>
    <row r="105" spans="1:45">
      <c r="A105" s="37">
        <v>102</v>
      </c>
      <c r="B105" s="37">
        <v>545</v>
      </c>
      <c r="C105" s="70" t="s">
        <v>358</v>
      </c>
      <c r="D105" s="70" t="s">
        <v>52</v>
      </c>
      <c r="E105" s="71">
        <v>34</v>
      </c>
      <c r="F105" s="72">
        <v>100</v>
      </c>
      <c r="G105" s="73">
        <v>5440.7987549999998</v>
      </c>
      <c r="H105" s="73">
        <f t="shared" ref="H105:M105" si="149">G105*4</f>
        <v>21763.195019999999</v>
      </c>
      <c r="I105" s="73">
        <f t="shared" si="90"/>
        <v>1509.0360264000001</v>
      </c>
      <c r="J105" s="73">
        <f t="shared" si="149"/>
        <v>6036.1441056000003</v>
      </c>
      <c r="K105" s="82">
        <v>0.27735560426917499</v>
      </c>
      <c r="L105" s="47">
        <v>6256.9185682500001</v>
      </c>
      <c r="M105" s="47">
        <f t="shared" si="149"/>
        <v>25027.674273000001</v>
      </c>
      <c r="N105" s="47">
        <f t="shared" si="91"/>
        <v>1599.039246546</v>
      </c>
      <c r="O105" s="47">
        <f t="shared" si="92"/>
        <v>6396.1569861839998</v>
      </c>
      <c r="P105" s="55">
        <v>0.25556337821945402</v>
      </c>
      <c r="Q105" s="86">
        <v>4</v>
      </c>
      <c r="R105" s="86">
        <v>6</v>
      </c>
      <c r="S105" s="86">
        <f t="shared" si="138"/>
        <v>2</v>
      </c>
      <c r="T105" s="87"/>
      <c r="U105" s="9">
        <v>6</v>
      </c>
      <c r="V105" s="9">
        <v>0</v>
      </c>
      <c r="W105" s="9">
        <f t="shared" si="139"/>
        <v>-6</v>
      </c>
      <c r="X105" s="88">
        <f>W105*10</f>
        <v>-60</v>
      </c>
      <c r="Y105" s="86">
        <v>8</v>
      </c>
      <c r="Z105" s="86">
        <v>14</v>
      </c>
      <c r="AA105" s="86">
        <f t="shared" si="140"/>
        <v>6</v>
      </c>
      <c r="AB105" s="87"/>
      <c r="AC105" s="9">
        <v>2</v>
      </c>
      <c r="AD105" s="9">
        <v>4</v>
      </c>
      <c r="AE105" s="9">
        <f t="shared" si="141"/>
        <v>2</v>
      </c>
      <c r="AF105" s="88"/>
      <c r="AG105" s="86">
        <v>2</v>
      </c>
      <c r="AH105" s="86">
        <v>4</v>
      </c>
      <c r="AI105" s="86">
        <f t="shared" si="142"/>
        <v>2</v>
      </c>
      <c r="AJ105" s="86"/>
      <c r="AK105" s="9">
        <v>6</v>
      </c>
      <c r="AL105" s="9">
        <v>6</v>
      </c>
      <c r="AM105" s="9">
        <f t="shared" si="143"/>
        <v>0</v>
      </c>
      <c r="AN105" s="88"/>
      <c r="AO105" s="86">
        <v>8</v>
      </c>
      <c r="AP105" s="89">
        <v>7</v>
      </c>
      <c r="AQ105" s="89">
        <f t="shared" si="144"/>
        <v>-1</v>
      </c>
      <c r="AR105" s="90">
        <f>AQ105*3</f>
        <v>-3</v>
      </c>
      <c r="AS105" s="91">
        <f t="shared" si="145"/>
        <v>-63</v>
      </c>
    </row>
    <row r="106" spans="1:45">
      <c r="A106" s="37">
        <v>103</v>
      </c>
      <c r="B106" s="37">
        <v>710</v>
      </c>
      <c r="C106" s="70" t="s">
        <v>361</v>
      </c>
      <c r="D106" s="70" t="s">
        <v>50</v>
      </c>
      <c r="E106" s="74">
        <v>35</v>
      </c>
      <c r="F106" s="75">
        <v>100</v>
      </c>
      <c r="G106" s="73">
        <v>7063.753095</v>
      </c>
      <c r="H106" s="73">
        <f t="shared" ref="H106:M106" si="150">G106*4</f>
        <v>28255.01238</v>
      </c>
      <c r="I106" s="73">
        <f t="shared" si="90"/>
        <v>2078.4668688000002</v>
      </c>
      <c r="J106" s="73">
        <f t="shared" si="150"/>
        <v>8313.8674752000006</v>
      </c>
      <c r="K106" s="82">
        <v>0.29424398628417803</v>
      </c>
      <c r="L106" s="47">
        <v>8123.3160592499999</v>
      </c>
      <c r="M106" s="47">
        <f t="shared" si="150"/>
        <v>32493.264236999999</v>
      </c>
      <c r="N106" s="47">
        <f t="shared" si="91"/>
        <v>2202.432571332</v>
      </c>
      <c r="O106" s="47">
        <f t="shared" si="92"/>
        <v>8809.7302853279907</v>
      </c>
      <c r="P106" s="55">
        <v>0.27112481593327797</v>
      </c>
      <c r="Q106" s="86">
        <v>4</v>
      </c>
      <c r="R106" s="86">
        <v>0</v>
      </c>
      <c r="S106" s="86">
        <f t="shared" si="138"/>
        <v>-4</v>
      </c>
      <c r="T106" s="87">
        <f>S106*10</f>
        <v>-40</v>
      </c>
      <c r="U106" s="9">
        <v>6</v>
      </c>
      <c r="V106" s="9">
        <v>4</v>
      </c>
      <c r="W106" s="9">
        <f t="shared" si="139"/>
        <v>-2</v>
      </c>
      <c r="X106" s="88">
        <f>W106*10</f>
        <v>-20</v>
      </c>
      <c r="Y106" s="86">
        <v>8</v>
      </c>
      <c r="Z106" s="86">
        <v>0</v>
      </c>
      <c r="AA106" s="86">
        <f t="shared" si="140"/>
        <v>-8</v>
      </c>
      <c r="AB106" s="87">
        <f>AA106*5</f>
        <v>-40</v>
      </c>
      <c r="AC106" s="9">
        <v>2</v>
      </c>
      <c r="AD106" s="9">
        <v>6</v>
      </c>
      <c r="AE106" s="9">
        <f t="shared" si="141"/>
        <v>4</v>
      </c>
      <c r="AF106" s="88"/>
      <c r="AG106" s="86">
        <v>2</v>
      </c>
      <c r="AH106" s="86">
        <v>2</v>
      </c>
      <c r="AI106" s="86">
        <f t="shared" si="142"/>
        <v>0</v>
      </c>
      <c r="AJ106" s="86"/>
      <c r="AK106" s="9">
        <v>6</v>
      </c>
      <c r="AL106" s="9">
        <v>9</v>
      </c>
      <c r="AM106" s="9">
        <f t="shared" si="143"/>
        <v>3</v>
      </c>
      <c r="AN106" s="88"/>
      <c r="AO106" s="86">
        <v>8</v>
      </c>
      <c r="AP106" s="89">
        <v>8</v>
      </c>
      <c r="AQ106" s="89">
        <f t="shared" si="144"/>
        <v>0</v>
      </c>
      <c r="AR106" s="92"/>
      <c r="AS106" s="91">
        <f t="shared" si="145"/>
        <v>-100</v>
      </c>
    </row>
    <row r="107" spans="1:45">
      <c r="A107" s="37">
        <v>104</v>
      </c>
      <c r="B107" s="37">
        <v>104838</v>
      </c>
      <c r="C107" s="70" t="s">
        <v>363</v>
      </c>
      <c r="D107" s="70" t="s">
        <v>50</v>
      </c>
      <c r="E107" s="74">
        <v>35</v>
      </c>
      <c r="F107" s="75">
        <v>100</v>
      </c>
      <c r="G107" s="73">
        <v>6652.5930449999996</v>
      </c>
      <c r="H107" s="73">
        <f t="shared" ref="H107:M107" si="151">G107*4</f>
        <v>26610.372179999998</v>
      </c>
      <c r="I107" s="73">
        <f t="shared" si="90"/>
        <v>1615.2726617999999</v>
      </c>
      <c r="J107" s="73">
        <f t="shared" si="151"/>
        <v>6461.0906471999997</v>
      </c>
      <c r="K107" s="82">
        <v>0.24280346789196999</v>
      </c>
      <c r="L107" s="47">
        <v>7650.4820017499997</v>
      </c>
      <c r="M107" s="47">
        <f t="shared" si="151"/>
        <v>30601.928006999999</v>
      </c>
      <c r="N107" s="47">
        <f t="shared" si="91"/>
        <v>1711.6121384144999</v>
      </c>
      <c r="O107" s="47">
        <f t="shared" si="92"/>
        <v>6846.4485536579996</v>
      </c>
      <c r="P107" s="55">
        <v>0.223726052557601</v>
      </c>
      <c r="Q107" s="86">
        <v>5</v>
      </c>
      <c r="R107" s="86">
        <v>1</v>
      </c>
      <c r="S107" s="86">
        <f t="shared" si="138"/>
        <v>-4</v>
      </c>
      <c r="T107" s="87">
        <f>S107*10</f>
        <v>-40</v>
      </c>
      <c r="U107" s="9">
        <v>6</v>
      </c>
      <c r="V107" s="9">
        <v>0</v>
      </c>
      <c r="W107" s="9">
        <f t="shared" si="139"/>
        <v>-6</v>
      </c>
      <c r="X107" s="88">
        <f>W107*10</f>
        <v>-60</v>
      </c>
      <c r="Y107" s="86">
        <v>12</v>
      </c>
      <c r="Z107" s="86">
        <v>4</v>
      </c>
      <c r="AA107" s="86">
        <f t="shared" si="140"/>
        <v>-8</v>
      </c>
      <c r="AB107" s="87">
        <f>AA107*5</f>
        <v>-40</v>
      </c>
      <c r="AC107" s="9">
        <v>2</v>
      </c>
      <c r="AD107" s="9">
        <v>2</v>
      </c>
      <c r="AE107" s="9">
        <f t="shared" si="141"/>
        <v>0</v>
      </c>
      <c r="AF107" s="88"/>
      <c r="AG107" s="86">
        <v>2</v>
      </c>
      <c r="AH107" s="86">
        <v>2</v>
      </c>
      <c r="AI107" s="86">
        <f t="shared" si="142"/>
        <v>0</v>
      </c>
      <c r="AJ107" s="86"/>
      <c r="AK107" s="9">
        <v>6</v>
      </c>
      <c r="AL107" s="9">
        <v>12</v>
      </c>
      <c r="AM107" s="9">
        <f t="shared" si="143"/>
        <v>6</v>
      </c>
      <c r="AN107" s="88"/>
      <c r="AO107" s="86">
        <v>8</v>
      </c>
      <c r="AP107" s="89">
        <v>11</v>
      </c>
      <c r="AQ107" s="89">
        <f t="shared" si="144"/>
        <v>3</v>
      </c>
      <c r="AR107" s="92"/>
      <c r="AS107" s="91">
        <f t="shared" si="145"/>
        <v>-140</v>
      </c>
    </row>
    <row r="108" spans="1:45">
      <c r="A108" s="37">
        <v>105</v>
      </c>
      <c r="B108" s="37">
        <v>102567</v>
      </c>
      <c r="C108" s="70" t="s">
        <v>364</v>
      </c>
      <c r="D108" s="70" t="s">
        <v>41</v>
      </c>
      <c r="E108" s="74">
        <v>35</v>
      </c>
      <c r="F108" s="75">
        <v>100</v>
      </c>
      <c r="G108" s="73">
        <v>4855.8194999999996</v>
      </c>
      <c r="H108" s="73">
        <f t="shared" ref="H108:M108" si="152">G108*4</f>
        <v>19423.277999999998</v>
      </c>
      <c r="I108" s="73">
        <f t="shared" si="90"/>
        <v>1279.9023299999999</v>
      </c>
      <c r="J108" s="73">
        <f t="shared" si="152"/>
        <v>5119.6093200000096</v>
      </c>
      <c r="K108" s="82">
        <v>0.26358111746122398</v>
      </c>
      <c r="L108" s="47">
        <v>5584.1924250000002</v>
      </c>
      <c r="M108" s="47">
        <f t="shared" si="152"/>
        <v>22336.769700000001</v>
      </c>
      <c r="N108" s="47">
        <f t="shared" si="91"/>
        <v>1356.2393618250001</v>
      </c>
      <c r="O108" s="47">
        <f t="shared" si="92"/>
        <v>5424.9574473000102</v>
      </c>
      <c r="P108" s="55">
        <v>0.24287117251784199</v>
      </c>
      <c r="Q108" s="86">
        <v>3</v>
      </c>
      <c r="R108" s="86">
        <v>7</v>
      </c>
      <c r="S108" s="86">
        <f t="shared" si="138"/>
        <v>4</v>
      </c>
      <c r="T108" s="87"/>
      <c r="U108" s="9">
        <v>6</v>
      </c>
      <c r="V108" s="9">
        <v>10</v>
      </c>
      <c r="W108" s="9">
        <f t="shared" si="139"/>
        <v>4</v>
      </c>
      <c r="X108" s="88"/>
      <c r="Y108" s="86">
        <v>8</v>
      </c>
      <c r="Z108" s="86">
        <v>1</v>
      </c>
      <c r="AA108" s="86">
        <f t="shared" si="140"/>
        <v>-7</v>
      </c>
      <c r="AB108" s="87">
        <f>AA108*5</f>
        <v>-35</v>
      </c>
      <c r="AC108" s="9">
        <v>2</v>
      </c>
      <c r="AD108" s="9">
        <v>0</v>
      </c>
      <c r="AE108" s="9">
        <f t="shared" si="141"/>
        <v>-2</v>
      </c>
      <c r="AF108" s="88">
        <f>AE108*5</f>
        <v>-10</v>
      </c>
      <c r="AG108" s="86">
        <v>2</v>
      </c>
      <c r="AH108" s="86">
        <v>2</v>
      </c>
      <c r="AI108" s="86">
        <f t="shared" si="142"/>
        <v>0</v>
      </c>
      <c r="AJ108" s="86"/>
      <c r="AK108" s="9">
        <v>6</v>
      </c>
      <c r="AL108" s="9">
        <v>3</v>
      </c>
      <c r="AM108" s="9">
        <f t="shared" si="143"/>
        <v>-3</v>
      </c>
      <c r="AN108" s="88">
        <f>AM108*3</f>
        <v>-9</v>
      </c>
      <c r="AO108" s="86">
        <v>8</v>
      </c>
      <c r="AP108" s="89">
        <v>8</v>
      </c>
      <c r="AQ108" s="89">
        <f t="shared" si="144"/>
        <v>0</v>
      </c>
      <c r="AR108" s="92"/>
      <c r="AS108" s="91">
        <f t="shared" si="145"/>
        <v>-54</v>
      </c>
    </row>
    <row r="109" spans="1:45">
      <c r="A109" s="37">
        <v>106</v>
      </c>
      <c r="B109" s="37">
        <v>587</v>
      </c>
      <c r="C109" s="70" t="s">
        <v>366</v>
      </c>
      <c r="D109" s="70" t="s">
        <v>50</v>
      </c>
      <c r="E109" s="71">
        <v>36</v>
      </c>
      <c r="F109" s="72">
        <v>100</v>
      </c>
      <c r="G109" s="73">
        <v>11184.322050000001</v>
      </c>
      <c r="H109" s="73">
        <f t="shared" ref="H109:M109" si="153">G109*4</f>
        <v>44737.288200000003</v>
      </c>
      <c r="I109" s="73">
        <f t="shared" si="90"/>
        <v>2864.6025408</v>
      </c>
      <c r="J109" s="73">
        <f t="shared" si="153"/>
        <v>11458.4101632</v>
      </c>
      <c r="K109" s="82">
        <v>0.25612661437981399</v>
      </c>
      <c r="L109" s="47">
        <v>12861.9703575</v>
      </c>
      <c r="M109" s="47">
        <f t="shared" si="153"/>
        <v>51447.881430000001</v>
      </c>
      <c r="N109" s="47">
        <f t="shared" si="91"/>
        <v>3035.4556209120101</v>
      </c>
      <c r="O109" s="47">
        <f t="shared" si="92"/>
        <v>12141.822483648</v>
      </c>
      <c r="P109" s="55">
        <v>0.236002380392829</v>
      </c>
      <c r="Q109" s="86">
        <v>7</v>
      </c>
      <c r="R109" s="86">
        <v>5</v>
      </c>
      <c r="S109" s="86">
        <f t="shared" si="138"/>
        <v>-2</v>
      </c>
      <c r="T109" s="87">
        <f>S109*10</f>
        <v>-20</v>
      </c>
      <c r="U109" s="9">
        <v>12</v>
      </c>
      <c r="V109" s="9">
        <v>14</v>
      </c>
      <c r="W109" s="9">
        <f t="shared" si="139"/>
        <v>2</v>
      </c>
      <c r="X109" s="88"/>
      <c r="Y109" s="86">
        <v>8</v>
      </c>
      <c r="Z109" s="86">
        <v>0</v>
      </c>
      <c r="AA109" s="86">
        <f t="shared" si="140"/>
        <v>-8</v>
      </c>
      <c r="AB109" s="87">
        <f>AA109*5</f>
        <v>-40</v>
      </c>
      <c r="AC109" s="9">
        <v>2</v>
      </c>
      <c r="AD109" s="9">
        <v>28</v>
      </c>
      <c r="AE109" s="9">
        <f t="shared" si="141"/>
        <v>26</v>
      </c>
      <c r="AF109" s="88"/>
      <c r="AG109" s="86">
        <v>2</v>
      </c>
      <c r="AH109" s="86">
        <v>0</v>
      </c>
      <c r="AI109" s="86">
        <f t="shared" si="142"/>
        <v>-2</v>
      </c>
      <c r="AJ109" s="87">
        <f>AI109*5</f>
        <v>-10</v>
      </c>
      <c r="AK109" s="9">
        <v>6</v>
      </c>
      <c r="AL109" s="9">
        <v>11</v>
      </c>
      <c r="AM109" s="9">
        <f t="shared" si="143"/>
        <v>5</v>
      </c>
      <c r="AN109" s="88"/>
      <c r="AO109" s="86">
        <v>8</v>
      </c>
      <c r="AP109" s="89">
        <v>8</v>
      </c>
      <c r="AQ109" s="89">
        <f t="shared" si="144"/>
        <v>0</v>
      </c>
      <c r="AR109" s="92"/>
      <c r="AS109" s="91">
        <f t="shared" si="145"/>
        <v>-70</v>
      </c>
    </row>
    <row r="110" spans="1:45">
      <c r="A110" s="37">
        <v>107</v>
      </c>
      <c r="B110" s="37">
        <v>106865</v>
      </c>
      <c r="C110" s="70" t="s">
        <v>368</v>
      </c>
      <c r="D110" s="70" t="s">
        <v>33</v>
      </c>
      <c r="E110" s="71">
        <v>36</v>
      </c>
      <c r="F110" s="72">
        <v>100</v>
      </c>
      <c r="G110" s="73">
        <v>5908.6430099999998</v>
      </c>
      <c r="H110" s="73">
        <f t="shared" ref="H110:M110" si="154">G110*4</f>
        <v>23634.572039999999</v>
      </c>
      <c r="I110" s="73">
        <f t="shared" si="90"/>
        <v>1482.3378107999999</v>
      </c>
      <c r="J110" s="73">
        <f t="shared" si="154"/>
        <v>5929.3512431999998</v>
      </c>
      <c r="K110" s="82">
        <v>0.25087618397172401</v>
      </c>
      <c r="L110" s="47">
        <v>6794.9394615000001</v>
      </c>
      <c r="M110" s="47">
        <f t="shared" si="154"/>
        <v>27179.757846</v>
      </c>
      <c r="N110" s="47">
        <f t="shared" si="91"/>
        <v>1570.748673087</v>
      </c>
      <c r="O110" s="47">
        <f t="shared" si="92"/>
        <v>6282.9946923480002</v>
      </c>
      <c r="P110" s="55">
        <v>0.231164483802517</v>
      </c>
      <c r="Q110" s="86">
        <v>4</v>
      </c>
      <c r="R110" s="86">
        <v>1</v>
      </c>
      <c r="S110" s="86">
        <f t="shared" si="138"/>
        <v>-3</v>
      </c>
      <c r="T110" s="87">
        <f>S110*10</f>
        <v>-30</v>
      </c>
      <c r="U110" s="9">
        <v>6</v>
      </c>
      <c r="V110" s="9">
        <v>2</v>
      </c>
      <c r="W110" s="9">
        <f t="shared" si="139"/>
        <v>-4</v>
      </c>
      <c r="X110" s="88">
        <f>W110*10</f>
        <v>-40</v>
      </c>
      <c r="Y110" s="86">
        <v>8</v>
      </c>
      <c r="Z110" s="86">
        <v>4</v>
      </c>
      <c r="AA110" s="86">
        <f t="shared" si="140"/>
        <v>-4</v>
      </c>
      <c r="AB110" s="87">
        <f>AA110*5</f>
        <v>-20</v>
      </c>
      <c r="AC110" s="9">
        <v>2</v>
      </c>
      <c r="AD110" s="9">
        <v>4</v>
      </c>
      <c r="AE110" s="9">
        <f t="shared" si="141"/>
        <v>2</v>
      </c>
      <c r="AF110" s="88"/>
      <c r="AG110" s="86">
        <v>2</v>
      </c>
      <c r="AH110" s="86">
        <v>3</v>
      </c>
      <c r="AI110" s="86">
        <f t="shared" si="142"/>
        <v>1</v>
      </c>
      <c r="AJ110" s="86"/>
      <c r="AK110" s="9">
        <v>6</v>
      </c>
      <c r="AL110" s="9">
        <v>18</v>
      </c>
      <c r="AM110" s="9">
        <f t="shared" si="143"/>
        <v>12</v>
      </c>
      <c r="AN110" s="88"/>
      <c r="AO110" s="86">
        <v>8</v>
      </c>
      <c r="AP110" s="89">
        <v>15</v>
      </c>
      <c r="AQ110" s="89">
        <f t="shared" si="144"/>
        <v>7</v>
      </c>
      <c r="AR110" s="92"/>
      <c r="AS110" s="91">
        <f t="shared" si="145"/>
        <v>-90</v>
      </c>
    </row>
    <row r="111" spans="1:45">
      <c r="A111" s="37">
        <v>108</v>
      </c>
      <c r="B111" s="37">
        <v>713</v>
      </c>
      <c r="C111" s="70" t="s">
        <v>369</v>
      </c>
      <c r="D111" s="70" t="s">
        <v>50</v>
      </c>
      <c r="E111" s="71">
        <v>36</v>
      </c>
      <c r="F111" s="72">
        <v>100</v>
      </c>
      <c r="G111" s="73">
        <v>6355.7950049999999</v>
      </c>
      <c r="H111" s="73">
        <f t="shared" ref="H111:M111" si="155">G111*4</f>
        <v>25423.18002</v>
      </c>
      <c r="I111" s="73">
        <f t="shared" si="90"/>
        <v>1862.9501688</v>
      </c>
      <c r="J111" s="73">
        <f t="shared" si="155"/>
        <v>7451.8006752000001</v>
      </c>
      <c r="K111" s="82">
        <v>0.29311048693899799</v>
      </c>
      <c r="L111" s="47">
        <v>7309.1642557499999</v>
      </c>
      <c r="M111" s="47">
        <f t="shared" si="155"/>
        <v>29236.657023</v>
      </c>
      <c r="N111" s="47">
        <f t="shared" si="91"/>
        <v>1974.0618395819999</v>
      </c>
      <c r="O111" s="47">
        <f t="shared" si="92"/>
        <v>7896.2473583280098</v>
      </c>
      <c r="P111" s="55">
        <v>0.27008037725093398</v>
      </c>
      <c r="Q111" s="86">
        <v>4</v>
      </c>
      <c r="R111" s="86">
        <v>2</v>
      </c>
      <c r="S111" s="86">
        <f t="shared" si="138"/>
        <v>-2</v>
      </c>
      <c r="T111" s="87">
        <f>S111*10</f>
        <v>-20</v>
      </c>
      <c r="U111" s="9">
        <v>6</v>
      </c>
      <c r="V111" s="9">
        <v>2</v>
      </c>
      <c r="W111" s="9">
        <f t="shared" si="139"/>
        <v>-4</v>
      </c>
      <c r="X111" s="88">
        <f>W111*10</f>
        <v>-40</v>
      </c>
      <c r="Y111" s="86">
        <v>8</v>
      </c>
      <c r="Z111" s="86">
        <v>8</v>
      </c>
      <c r="AA111" s="86">
        <f t="shared" si="140"/>
        <v>0</v>
      </c>
      <c r="AB111" s="87"/>
      <c r="AC111" s="9">
        <v>2</v>
      </c>
      <c r="AD111" s="9">
        <v>4</v>
      </c>
      <c r="AE111" s="9">
        <f t="shared" si="141"/>
        <v>2</v>
      </c>
      <c r="AF111" s="88"/>
      <c r="AG111" s="86">
        <v>2</v>
      </c>
      <c r="AH111" s="86">
        <v>3</v>
      </c>
      <c r="AI111" s="86">
        <f t="shared" si="142"/>
        <v>1</v>
      </c>
      <c r="AJ111" s="86"/>
      <c r="AK111" s="9">
        <v>6</v>
      </c>
      <c r="AL111" s="9">
        <v>10</v>
      </c>
      <c r="AM111" s="9">
        <f t="shared" si="143"/>
        <v>4</v>
      </c>
      <c r="AN111" s="88"/>
      <c r="AO111" s="86">
        <v>8</v>
      </c>
      <c r="AP111" s="89">
        <v>9</v>
      </c>
      <c r="AQ111" s="89">
        <f t="shared" si="144"/>
        <v>1</v>
      </c>
      <c r="AR111" s="92"/>
      <c r="AS111" s="91">
        <f t="shared" si="145"/>
        <v>-60</v>
      </c>
    </row>
    <row r="112" spans="1:45">
      <c r="A112" s="37">
        <v>109</v>
      </c>
      <c r="B112" s="37">
        <v>111064</v>
      </c>
      <c r="C112" s="70" t="s">
        <v>371</v>
      </c>
      <c r="D112" s="70" t="s">
        <v>39</v>
      </c>
      <c r="E112" s="74">
        <v>37</v>
      </c>
      <c r="F112" s="75">
        <v>100</v>
      </c>
      <c r="G112" s="73">
        <v>2000</v>
      </c>
      <c r="H112" s="73">
        <f t="shared" ref="H112:M112" si="156">G112*4</f>
        <v>8000</v>
      </c>
      <c r="I112" s="73">
        <f t="shared" si="90"/>
        <v>524.49063741711802</v>
      </c>
      <c r="J112" s="73">
        <f t="shared" si="156"/>
        <v>2097.9625496684698</v>
      </c>
      <c r="K112" s="82">
        <v>0.26224531870855899</v>
      </c>
      <c r="L112" s="47">
        <v>2300</v>
      </c>
      <c r="M112" s="47">
        <f t="shared" si="156"/>
        <v>9200</v>
      </c>
      <c r="N112" s="47">
        <f t="shared" si="91"/>
        <v>555.77275757735299</v>
      </c>
      <c r="O112" s="47">
        <f t="shared" si="92"/>
        <v>2223.0910303094101</v>
      </c>
      <c r="P112" s="55">
        <v>0.24164032938145799</v>
      </c>
      <c r="Q112" s="86">
        <v>3</v>
      </c>
      <c r="R112" s="86">
        <v>5</v>
      </c>
      <c r="S112" s="86">
        <f t="shared" si="138"/>
        <v>2</v>
      </c>
      <c r="T112" s="87"/>
      <c r="U112" s="9">
        <v>4</v>
      </c>
      <c r="V112" s="9">
        <v>0</v>
      </c>
      <c r="W112" s="9">
        <f t="shared" si="139"/>
        <v>-4</v>
      </c>
      <c r="X112" s="88">
        <f>W112*10</f>
        <v>-40</v>
      </c>
      <c r="Y112" s="86">
        <v>8</v>
      </c>
      <c r="Z112" s="86">
        <v>0</v>
      </c>
      <c r="AA112" s="86">
        <f t="shared" si="140"/>
        <v>-8</v>
      </c>
      <c r="AB112" s="87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88">
        <f>AE112*5</f>
        <v>-10</v>
      </c>
      <c r="AG112" s="86">
        <v>2</v>
      </c>
      <c r="AH112" s="86">
        <v>1</v>
      </c>
      <c r="AI112" s="86">
        <f t="shared" si="142"/>
        <v>-1</v>
      </c>
      <c r="AJ112" s="87">
        <f>AI112*5</f>
        <v>-5</v>
      </c>
      <c r="AK112" s="9">
        <v>6</v>
      </c>
      <c r="AL112" s="9">
        <v>4</v>
      </c>
      <c r="AM112" s="9">
        <f t="shared" si="143"/>
        <v>-2</v>
      </c>
      <c r="AN112" s="88">
        <f>AM112*3</f>
        <v>-6</v>
      </c>
      <c r="AO112" s="86">
        <v>8</v>
      </c>
      <c r="AP112" s="89">
        <v>0</v>
      </c>
      <c r="AQ112" s="89">
        <f t="shared" si="144"/>
        <v>-8</v>
      </c>
      <c r="AR112" s="90">
        <f>AQ112*3</f>
        <v>-24</v>
      </c>
      <c r="AS112" s="91">
        <f t="shared" si="145"/>
        <v>-125</v>
      </c>
    </row>
    <row r="113" spans="1:45">
      <c r="A113" s="37">
        <v>110</v>
      </c>
      <c r="B113" s="37">
        <v>753</v>
      </c>
      <c r="C113" s="70" t="s">
        <v>374</v>
      </c>
      <c r="D113" s="70" t="s">
        <v>52</v>
      </c>
      <c r="E113" s="74">
        <v>37</v>
      </c>
      <c r="F113" s="75">
        <v>100</v>
      </c>
      <c r="G113" s="73">
        <v>4188.1672349999999</v>
      </c>
      <c r="H113" s="73">
        <f t="shared" ref="H113:M113" si="158">G113*4</f>
        <v>16752.66894</v>
      </c>
      <c r="I113" s="73">
        <f t="shared" si="90"/>
        <v>1048.7002932</v>
      </c>
      <c r="J113" s="73">
        <f t="shared" si="158"/>
        <v>4194.8011728000001</v>
      </c>
      <c r="K113" s="82">
        <v>0.25039599289067099</v>
      </c>
      <c r="L113" s="47">
        <v>4816.39232025</v>
      </c>
      <c r="M113" s="47">
        <f t="shared" si="158"/>
        <v>19265.569281</v>
      </c>
      <c r="N113" s="47">
        <f t="shared" si="91"/>
        <v>1111.2477749730001</v>
      </c>
      <c r="O113" s="47">
        <f t="shared" si="92"/>
        <v>4444.9910998919904</v>
      </c>
      <c r="P113" s="55">
        <v>0.230722022020689</v>
      </c>
      <c r="Q113" s="86">
        <v>3</v>
      </c>
      <c r="R113" s="86">
        <v>0</v>
      </c>
      <c r="S113" s="86">
        <f t="shared" si="138"/>
        <v>-3</v>
      </c>
      <c r="T113" s="87">
        <f>S113*10</f>
        <v>-30</v>
      </c>
      <c r="U113" s="9">
        <v>4</v>
      </c>
      <c r="V113" s="9">
        <v>12</v>
      </c>
      <c r="W113" s="9">
        <f t="shared" si="139"/>
        <v>8</v>
      </c>
      <c r="X113" s="88"/>
      <c r="Y113" s="86">
        <v>8</v>
      </c>
      <c r="Z113" s="86">
        <v>1</v>
      </c>
      <c r="AA113" s="86">
        <f t="shared" si="140"/>
        <v>-7</v>
      </c>
      <c r="AB113" s="87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88"/>
      <c r="AG113" s="86">
        <v>2</v>
      </c>
      <c r="AH113" s="86">
        <v>0</v>
      </c>
      <c r="AI113" s="86">
        <f t="shared" si="142"/>
        <v>-2</v>
      </c>
      <c r="AJ113" s="87">
        <f>AI113*5</f>
        <v>-10</v>
      </c>
      <c r="AK113" s="9">
        <v>6</v>
      </c>
      <c r="AL113" s="9">
        <v>9</v>
      </c>
      <c r="AM113" s="9">
        <f t="shared" si="143"/>
        <v>3</v>
      </c>
      <c r="AN113" s="88"/>
      <c r="AO113" s="86">
        <v>8</v>
      </c>
      <c r="AP113" s="89">
        <v>2</v>
      </c>
      <c r="AQ113" s="89">
        <f t="shared" si="144"/>
        <v>-6</v>
      </c>
      <c r="AR113" s="90">
        <f>AQ113*3</f>
        <v>-18</v>
      </c>
      <c r="AS113" s="91">
        <f t="shared" si="145"/>
        <v>-93</v>
      </c>
    </row>
    <row r="114" spans="1:45">
      <c r="A114" s="37">
        <v>111</v>
      </c>
      <c r="B114" s="37">
        <v>102478</v>
      </c>
      <c r="C114" s="70" t="s">
        <v>375</v>
      </c>
      <c r="D114" s="70" t="s">
        <v>33</v>
      </c>
      <c r="E114" s="74">
        <v>37</v>
      </c>
      <c r="F114" s="75">
        <v>100</v>
      </c>
      <c r="G114" s="73">
        <v>3838.9292999999998</v>
      </c>
      <c r="H114" s="73">
        <f t="shared" ref="H114:M114" si="159">G114*4</f>
        <v>15355.717199999999</v>
      </c>
      <c r="I114" s="73">
        <f t="shared" si="90"/>
        <v>982.37664000000098</v>
      </c>
      <c r="J114" s="73">
        <f t="shared" si="159"/>
        <v>3929.5065599999998</v>
      </c>
      <c r="K114" s="82">
        <v>0.25589860172730999</v>
      </c>
      <c r="L114" s="47">
        <v>4414.7686949999998</v>
      </c>
      <c r="M114" s="47">
        <f t="shared" si="159"/>
        <v>17659.074779999999</v>
      </c>
      <c r="N114" s="47">
        <f t="shared" si="91"/>
        <v>1040.9683895999999</v>
      </c>
      <c r="O114" s="47">
        <f t="shared" si="92"/>
        <v>4163.8735583999996</v>
      </c>
      <c r="P114" s="55">
        <v>0.235792283020164</v>
      </c>
      <c r="Q114" s="86">
        <v>3</v>
      </c>
      <c r="R114" s="86">
        <v>1</v>
      </c>
      <c r="S114" s="86">
        <f t="shared" si="138"/>
        <v>-2</v>
      </c>
      <c r="T114" s="87">
        <f>S114*10</f>
        <v>-20</v>
      </c>
      <c r="U114" s="9">
        <v>4</v>
      </c>
      <c r="V114" s="9">
        <v>0</v>
      </c>
      <c r="W114" s="9">
        <f t="shared" si="139"/>
        <v>-4</v>
      </c>
      <c r="X114" s="88">
        <f>W114*10</f>
        <v>-40</v>
      </c>
      <c r="Y114" s="86">
        <v>8</v>
      </c>
      <c r="Z114" s="86">
        <v>0</v>
      </c>
      <c r="AA114" s="86">
        <f t="shared" si="140"/>
        <v>-8</v>
      </c>
      <c r="AB114" s="87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88">
        <f>AE114*5</f>
        <v>-10</v>
      </c>
      <c r="AG114" s="86">
        <v>2</v>
      </c>
      <c r="AH114" s="86">
        <v>0</v>
      </c>
      <c r="AI114" s="86">
        <f t="shared" si="142"/>
        <v>-2</v>
      </c>
      <c r="AJ114" s="87">
        <f>AI114*5</f>
        <v>-10</v>
      </c>
      <c r="AK114" s="9">
        <v>6</v>
      </c>
      <c r="AL114" s="9">
        <v>1</v>
      </c>
      <c r="AM114" s="9">
        <f t="shared" si="143"/>
        <v>-5</v>
      </c>
      <c r="AN114" s="88">
        <f>AM114*3</f>
        <v>-15</v>
      </c>
      <c r="AO114" s="86">
        <v>8</v>
      </c>
      <c r="AP114" s="89">
        <v>3</v>
      </c>
      <c r="AQ114" s="89">
        <f t="shared" si="144"/>
        <v>-5</v>
      </c>
      <c r="AR114" s="90">
        <f>AQ114*3</f>
        <v>-15</v>
      </c>
      <c r="AS114" s="91">
        <f t="shared" si="145"/>
        <v>-150</v>
      </c>
    </row>
    <row r="115" spans="1:45">
      <c r="A115" s="37">
        <v>112</v>
      </c>
      <c r="B115" s="37">
        <v>107829</v>
      </c>
      <c r="C115" s="70" t="s">
        <v>376</v>
      </c>
      <c r="D115" s="70" t="s">
        <v>33</v>
      </c>
      <c r="E115" s="74">
        <v>37</v>
      </c>
      <c r="F115" s="75">
        <v>100</v>
      </c>
      <c r="G115" s="73">
        <v>5636.9961000000003</v>
      </c>
      <c r="H115" s="73">
        <f t="shared" ref="H115:M115" si="160">G115*4</f>
        <v>22547.984400000001</v>
      </c>
      <c r="I115" s="73">
        <f t="shared" si="90"/>
        <v>1788.8766840000001</v>
      </c>
      <c r="J115" s="73">
        <f t="shared" si="160"/>
        <v>7155.5067360000003</v>
      </c>
      <c r="K115" s="82">
        <v>0.31734573738661997</v>
      </c>
      <c r="L115" s="47">
        <v>6482.5455149999998</v>
      </c>
      <c r="M115" s="47">
        <f t="shared" si="160"/>
        <v>25930.182059999999</v>
      </c>
      <c r="N115" s="47">
        <f t="shared" si="91"/>
        <v>1895.5704005099999</v>
      </c>
      <c r="O115" s="47">
        <f t="shared" si="92"/>
        <v>7582.2816020400096</v>
      </c>
      <c r="P115" s="55">
        <v>0.29241142944909998</v>
      </c>
      <c r="Q115" s="86">
        <v>3</v>
      </c>
      <c r="R115" s="86">
        <v>0</v>
      </c>
      <c r="S115" s="86">
        <f t="shared" si="138"/>
        <v>-3</v>
      </c>
      <c r="T115" s="87">
        <f>S115*10</f>
        <v>-30</v>
      </c>
      <c r="U115" s="9">
        <v>4</v>
      </c>
      <c r="V115" s="9">
        <v>0</v>
      </c>
      <c r="W115" s="9">
        <f t="shared" si="139"/>
        <v>-4</v>
      </c>
      <c r="X115" s="88">
        <f>W115*10</f>
        <v>-40</v>
      </c>
      <c r="Y115" s="86">
        <v>8</v>
      </c>
      <c r="Z115" s="86">
        <v>5</v>
      </c>
      <c r="AA115" s="86">
        <f t="shared" si="140"/>
        <v>-3</v>
      </c>
      <c r="AB115" s="87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88">
        <f>AE115*5</f>
        <v>-10</v>
      </c>
      <c r="AG115" s="86">
        <v>2</v>
      </c>
      <c r="AH115" s="86">
        <v>2</v>
      </c>
      <c r="AI115" s="86">
        <f t="shared" si="142"/>
        <v>0</v>
      </c>
      <c r="AJ115" s="86"/>
      <c r="AK115" s="9">
        <v>6</v>
      </c>
      <c r="AL115" s="9">
        <v>0</v>
      </c>
      <c r="AM115" s="9">
        <f t="shared" si="143"/>
        <v>-6</v>
      </c>
      <c r="AN115" s="88">
        <f>AM115*3</f>
        <v>-18</v>
      </c>
      <c r="AO115" s="86">
        <v>8</v>
      </c>
      <c r="AP115" s="89">
        <v>10</v>
      </c>
      <c r="AQ115" s="89">
        <f t="shared" si="144"/>
        <v>2</v>
      </c>
      <c r="AR115" s="92"/>
      <c r="AS115" s="91">
        <f t="shared" si="145"/>
        <v>-113</v>
      </c>
    </row>
    <row r="116" spans="1:45">
      <c r="A116" s="37">
        <v>113</v>
      </c>
      <c r="B116" s="37">
        <v>105396</v>
      </c>
      <c r="C116" s="70" t="s">
        <v>377</v>
      </c>
      <c r="D116" s="70" t="s">
        <v>52</v>
      </c>
      <c r="E116" s="71">
        <v>38</v>
      </c>
      <c r="F116" s="72">
        <v>100</v>
      </c>
      <c r="G116" s="73">
        <v>6140.5939349999999</v>
      </c>
      <c r="H116" s="73">
        <f t="shared" ref="H116:M116" si="161">G116*4</f>
        <v>24562.375739999999</v>
      </c>
      <c r="I116" s="73">
        <f t="shared" si="90"/>
        <v>2004.8982785999999</v>
      </c>
      <c r="J116" s="73">
        <f t="shared" si="161"/>
        <v>8019.5931143999896</v>
      </c>
      <c r="K116" s="82">
        <v>0.32649908133031402</v>
      </c>
      <c r="L116" s="47">
        <v>7061.6830252500004</v>
      </c>
      <c r="M116" s="47">
        <f t="shared" si="161"/>
        <v>28246.732101000001</v>
      </c>
      <c r="N116" s="47">
        <f t="shared" si="91"/>
        <v>2124.4761402165</v>
      </c>
      <c r="O116" s="47">
        <f t="shared" si="92"/>
        <v>8497.9045608660108</v>
      </c>
      <c r="P116" s="55">
        <v>0.30084558208293299</v>
      </c>
      <c r="Q116" s="86">
        <v>3</v>
      </c>
      <c r="R116" s="86">
        <v>1</v>
      </c>
      <c r="S116" s="86">
        <f t="shared" si="138"/>
        <v>-2</v>
      </c>
      <c r="T116" s="87">
        <f>S116*10</f>
        <v>-20</v>
      </c>
      <c r="U116" s="9">
        <v>4</v>
      </c>
      <c r="V116" s="9">
        <v>0</v>
      </c>
      <c r="W116" s="9">
        <f t="shared" si="139"/>
        <v>-4</v>
      </c>
      <c r="X116" s="88">
        <f>W116*10</f>
        <v>-40</v>
      </c>
      <c r="Y116" s="86">
        <v>8</v>
      </c>
      <c r="Z116" s="86">
        <v>7</v>
      </c>
      <c r="AA116" s="86">
        <f t="shared" si="140"/>
        <v>-1</v>
      </c>
      <c r="AB116" s="87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88">
        <f>AE116*5</f>
        <v>-10</v>
      </c>
      <c r="AG116" s="86">
        <v>2</v>
      </c>
      <c r="AH116" s="86">
        <v>1</v>
      </c>
      <c r="AI116" s="86">
        <f t="shared" si="142"/>
        <v>-1</v>
      </c>
      <c r="AJ116" s="87">
        <f>AI116*5</f>
        <v>-5</v>
      </c>
      <c r="AK116" s="9">
        <v>6</v>
      </c>
      <c r="AL116" s="9">
        <v>6</v>
      </c>
      <c r="AM116" s="9">
        <f t="shared" si="143"/>
        <v>0</v>
      </c>
      <c r="AN116" s="88"/>
      <c r="AO116" s="86">
        <v>8</v>
      </c>
      <c r="AP116" s="89">
        <v>13</v>
      </c>
      <c r="AQ116" s="89">
        <f t="shared" si="144"/>
        <v>5</v>
      </c>
      <c r="AR116" s="92"/>
      <c r="AS116" s="91">
        <f t="shared" si="145"/>
        <v>-80</v>
      </c>
    </row>
    <row r="117" spans="1:45">
      <c r="A117" s="37">
        <v>114</v>
      </c>
      <c r="B117" s="37">
        <v>106568</v>
      </c>
      <c r="C117" s="70" t="s">
        <v>378</v>
      </c>
      <c r="D117" s="70" t="s">
        <v>52</v>
      </c>
      <c r="E117" s="71">
        <v>38</v>
      </c>
      <c r="F117" s="72">
        <v>100</v>
      </c>
      <c r="G117" s="73">
        <v>6035.8123349999996</v>
      </c>
      <c r="H117" s="73">
        <f t="shared" ref="H117:M117" si="162">G117*4</f>
        <v>24143.249339999998</v>
      </c>
      <c r="I117" s="73">
        <f t="shared" si="90"/>
        <v>1837.3771079999999</v>
      </c>
      <c r="J117" s="73">
        <f t="shared" si="162"/>
        <v>7349.5084320000096</v>
      </c>
      <c r="K117" s="82">
        <v>0.304412563880683</v>
      </c>
      <c r="L117" s="47">
        <v>6941.1841852500002</v>
      </c>
      <c r="M117" s="47">
        <f t="shared" si="162"/>
        <v>27764.736741000001</v>
      </c>
      <c r="N117" s="47">
        <f t="shared" si="91"/>
        <v>1946.9635283699999</v>
      </c>
      <c r="O117" s="47">
        <f t="shared" si="92"/>
        <v>7787.8541134799898</v>
      </c>
      <c r="P117" s="55">
        <v>0.28049443386148598</v>
      </c>
      <c r="Q117" s="86">
        <v>4</v>
      </c>
      <c r="R117" s="86">
        <v>21</v>
      </c>
      <c r="S117" s="86">
        <f t="shared" si="138"/>
        <v>17</v>
      </c>
      <c r="T117" s="87"/>
      <c r="U117" s="9">
        <v>4</v>
      </c>
      <c r="V117" s="9">
        <v>6</v>
      </c>
      <c r="W117" s="9">
        <f t="shared" si="139"/>
        <v>2</v>
      </c>
      <c r="X117" s="88"/>
      <c r="Y117" s="86">
        <v>8</v>
      </c>
      <c r="Z117" s="86">
        <v>3</v>
      </c>
      <c r="AA117" s="86">
        <f t="shared" si="140"/>
        <v>-5</v>
      </c>
      <c r="AB117" s="87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88">
        <f>AE117*5</f>
        <v>-10</v>
      </c>
      <c r="AG117" s="86">
        <v>2</v>
      </c>
      <c r="AH117" s="86">
        <v>1</v>
      </c>
      <c r="AI117" s="86">
        <f t="shared" si="142"/>
        <v>-1</v>
      </c>
      <c r="AJ117" s="87">
        <f>AI117*5</f>
        <v>-5</v>
      </c>
      <c r="AK117" s="9">
        <v>6</v>
      </c>
      <c r="AL117" s="9">
        <v>8</v>
      </c>
      <c r="AM117" s="9">
        <f t="shared" si="143"/>
        <v>2</v>
      </c>
      <c r="AN117" s="88"/>
      <c r="AO117" s="86">
        <v>8</v>
      </c>
      <c r="AP117" s="89">
        <v>4</v>
      </c>
      <c r="AQ117" s="89">
        <f t="shared" si="144"/>
        <v>-4</v>
      </c>
      <c r="AR117" s="90">
        <f>AQ117*3</f>
        <v>-12</v>
      </c>
      <c r="AS117" s="91">
        <f t="shared" si="145"/>
        <v>-52</v>
      </c>
    </row>
    <row r="118" spans="1:45">
      <c r="A118" s="37">
        <v>115</v>
      </c>
      <c r="B118" s="37">
        <v>113023</v>
      </c>
      <c r="C118" s="70" t="s">
        <v>380</v>
      </c>
      <c r="D118" s="70" t="s">
        <v>33</v>
      </c>
      <c r="E118" s="71">
        <v>38</v>
      </c>
      <c r="F118" s="72">
        <v>100</v>
      </c>
      <c r="G118" s="73">
        <v>4200.8976899999998</v>
      </c>
      <c r="H118" s="73">
        <f t="shared" ref="H118:M118" si="163">G118*4</f>
        <v>16803.590759999999</v>
      </c>
      <c r="I118" s="73">
        <f t="shared" si="90"/>
        <v>645.07960439999999</v>
      </c>
      <c r="J118" s="73">
        <f t="shared" si="163"/>
        <v>2580.3184176</v>
      </c>
      <c r="K118" s="82">
        <v>0.15355756126495901</v>
      </c>
      <c r="L118" s="47">
        <v>4831.0323435</v>
      </c>
      <c r="M118" s="47">
        <f t="shared" si="163"/>
        <v>19324.129374</v>
      </c>
      <c r="N118" s="47">
        <f t="shared" si="91"/>
        <v>724.65485152500003</v>
      </c>
      <c r="O118" s="47">
        <f t="shared" si="92"/>
        <v>2898.6194061000001</v>
      </c>
      <c r="P118" s="55">
        <v>0.15</v>
      </c>
      <c r="Q118" s="86">
        <v>2</v>
      </c>
      <c r="R118" s="86">
        <v>0</v>
      </c>
      <c r="S118" s="86">
        <f t="shared" si="138"/>
        <v>-2</v>
      </c>
      <c r="T118" s="87">
        <f>S118*10</f>
        <v>-20</v>
      </c>
      <c r="U118" s="9">
        <v>4</v>
      </c>
      <c r="V118" s="9">
        <v>4</v>
      </c>
      <c r="W118" s="9">
        <f t="shared" si="139"/>
        <v>0</v>
      </c>
      <c r="X118" s="88"/>
      <c r="Y118" s="86">
        <v>8</v>
      </c>
      <c r="Z118" s="86">
        <v>4</v>
      </c>
      <c r="AA118" s="86">
        <f t="shared" si="140"/>
        <v>-4</v>
      </c>
      <c r="AB118" s="87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88"/>
      <c r="AG118" s="86">
        <v>2</v>
      </c>
      <c r="AH118" s="86">
        <v>0</v>
      </c>
      <c r="AI118" s="86">
        <f t="shared" si="142"/>
        <v>-2</v>
      </c>
      <c r="AJ118" s="87">
        <f>AI118*5</f>
        <v>-10</v>
      </c>
      <c r="AK118" s="9">
        <v>6</v>
      </c>
      <c r="AL118" s="9">
        <v>2</v>
      </c>
      <c r="AM118" s="9">
        <f t="shared" si="143"/>
        <v>-4</v>
      </c>
      <c r="AN118" s="88">
        <f>AM118*3</f>
        <v>-12</v>
      </c>
      <c r="AO118" s="86">
        <v>8</v>
      </c>
      <c r="AP118" s="89">
        <v>5</v>
      </c>
      <c r="AQ118" s="89">
        <f t="shared" si="144"/>
        <v>-3</v>
      </c>
      <c r="AR118" s="90">
        <f>AQ118*3</f>
        <v>-9</v>
      </c>
      <c r="AS118" s="91">
        <f t="shared" si="145"/>
        <v>-71</v>
      </c>
    </row>
    <row r="119" spans="1:45">
      <c r="A119" s="37">
        <v>116</v>
      </c>
      <c r="B119" s="37">
        <v>110378</v>
      </c>
      <c r="C119" s="70" t="s">
        <v>382</v>
      </c>
      <c r="D119" s="70" t="s">
        <v>50</v>
      </c>
      <c r="E119" s="71">
        <v>38</v>
      </c>
      <c r="F119" s="72">
        <v>100</v>
      </c>
      <c r="G119" s="73">
        <v>3973.1224499999998</v>
      </c>
      <c r="H119" s="73">
        <f t="shared" ref="H119:M119" si="164">G119*4</f>
        <v>15892.489799999999</v>
      </c>
      <c r="I119" s="73">
        <f t="shared" si="90"/>
        <v>892.71428400000104</v>
      </c>
      <c r="J119" s="73">
        <f t="shared" si="164"/>
        <v>3570.8571360000001</v>
      </c>
      <c r="K119" s="82">
        <v>0.224688339016584</v>
      </c>
      <c r="L119" s="47">
        <v>4569.0908175000004</v>
      </c>
      <c r="M119" s="47">
        <f t="shared" si="164"/>
        <v>18276.363270000002</v>
      </c>
      <c r="N119" s="47">
        <f t="shared" si="91"/>
        <v>945.95831450999901</v>
      </c>
      <c r="O119" s="47">
        <f t="shared" si="92"/>
        <v>3783.8332580399901</v>
      </c>
      <c r="P119" s="55">
        <v>0.20703425523670901</v>
      </c>
      <c r="Q119" s="86">
        <v>3</v>
      </c>
      <c r="R119" s="86">
        <v>0</v>
      </c>
      <c r="S119" s="86">
        <f t="shared" si="138"/>
        <v>-3</v>
      </c>
      <c r="T119" s="87">
        <f>S119*10</f>
        <v>-30</v>
      </c>
      <c r="U119" s="9">
        <v>4</v>
      </c>
      <c r="V119" s="9">
        <v>2</v>
      </c>
      <c r="W119" s="9">
        <f t="shared" si="139"/>
        <v>-2</v>
      </c>
      <c r="X119" s="88">
        <f>W119*10</f>
        <v>-20</v>
      </c>
      <c r="Y119" s="86">
        <v>8</v>
      </c>
      <c r="Z119" s="86">
        <v>3</v>
      </c>
      <c r="AA119" s="86">
        <f t="shared" si="140"/>
        <v>-5</v>
      </c>
      <c r="AB119" s="87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88"/>
      <c r="AG119" s="86">
        <v>2</v>
      </c>
      <c r="AH119" s="86">
        <v>1</v>
      </c>
      <c r="AI119" s="86">
        <f t="shared" si="142"/>
        <v>-1</v>
      </c>
      <c r="AJ119" s="87">
        <f>AI119*5</f>
        <v>-5</v>
      </c>
      <c r="AK119" s="9">
        <v>6</v>
      </c>
      <c r="AL119" s="9">
        <v>4</v>
      </c>
      <c r="AM119" s="9">
        <f t="shared" si="143"/>
        <v>-2</v>
      </c>
      <c r="AN119" s="88">
        <f>AM119*3</f>
        <v>-6</v>
      </c>
      <c r="AO119" s="86">
        <v>8</v>
      </c>
      <c r="AP119" s="89">
        <v>8</v>
      </c>
      <c r="AQ119" s="89">
        <f t="shared" si="144"/>
        <v>0</v>
      </c>
      <c r="AR119" s="92"/>
      <c r="AS119" s="91">
        <f t="shared" si="145"/>
        <v>-86</v>
      </c>
    </row>
    <row r="120" spans="1:45">
      <c r="A120" s="31">
        <v>117</v>
      </c>
      <c r="B120" s="31">
        <v>113298</v>
      </c>
      <c r="C120" s="93" t="s">
        <v>383</v>
      </c>
      <c r="D120" s="93" t="s">
        <v>36</v>
      </c>
      <c r="E120" s="94">
        <v>39</v>
      </c>
      <c r="F120" s="75">
        <v>100</v>
      </c>
      <c r="G120" s="73">
        <v>2500</v>
      </c>
      <c r="H120" s="73">
        <f t="shared" ref="H120:M120" si="165">G120*4</f>
        <v>10000</v>
      </c>
      <c r="I120" s="73">
        <f t="shared" si="90"/>
        <v>668.57784255939498</v>
      </c>
      <c r="J120" s="73">
        <f t="shared" si="165"/>
        <v>2674.3113702375799</v>
      </c>
      <c r="K120" s="82">
        <v>0.26743113702375798</v>
      </c>
      <c r="L120" s="47">
        <v>2875</v>
      </c>
      <c r="M120" s="47">
        <f t="shared" si="165"/>
        <v>11500</v>
      </c>
      <c r="N120" s="47">
        <f t="shared" si="91"/>
        <v>708.453735312042</v>
      </c>
      <c r="O120" s="47">
        <f t="shared" si="92"/>
        <v>2833.8149412481698</v>
      </c>
      <c r="P120" s="55">
        <v>0.246418690543319</v>
      </c>
      <c r="Q120" s="86">
        <v>2</v>
      </c>
      <c r="R120" s="86">
        <v>2</v>
      </c>
      <c r="S120" s="86">
        <f t="shared" si="138"/>
        <v>0</v>
      </c>
      <c r="T120" s="87"/>
      <c r="U120" s="9">
        <v>0</v>
      </c>
      <c r="V120" s="9">
        <v>6</v>
      </c>
      <c r="W120" s="9">
        <f t="shared" si="139"/>
        <v>6</v>
      </c>
      <c r="X120" s="88"/>
      <c r="Y120" s="86">
        <v>0</v>
      </c>
      <c r="Z120" s="86">
        <v>1</v>
      </c>
      <c r="AA120" s="86">
        <f t="shared" si="140"/>
        <v>1</v>
      </c>
      <c r="AB120" s="87"/>
      <c r="AC120" s="9">
        <v>2</v>
      </c>
      <c r="AD120" s="9">
        <v>2</v>
      </c>
      <c r="AE120" s="9">
        <f t="shared" si="141"/>
        <v>0</v>
      </c>
      <c r="AF120" s="88"/>
      <c r="AG120" s="86">
        <v>1</v>
      </c>
      <c r="AH120" s="86">
        <v>1</v>
      </c>
      <c r="AI120" s="86">
        <f t="shared" si="142"/>
        <v>0</v>
      </c>
      <c r="AJ120" s="86"/>
      <c r="AK120" s="9">
        <v>5</v>
      </c>
      <c r="AL120" s="9">
        <v>4</v>
      </c>
      <c r="AM120" s="9">
        <f t="shared" si="143"/>
        <v>-1</v>
      </c>
      <c r="AN120" s="88">
        <f>AM120*3</f>
        <v>-3</v>
      </c>
      <c r="AO120" s="86">
        <v>5</v>
      </c>
      <c r="AP120" s="89">
        <v>2</v>
      </c>
      <c r="AQ120" s="89">
        <f t="shared" si="144"/>
        <v>-3</v>
      </c>
      <c r="AR120" s="90">
        <f>AQ120*3</f>
        <v>-9</v>
      </c>
      <c r="AS120" s="91">
        <f t="shared" si="145"/>
        <v>-12</v>
      </c>
    </row>
    <row r="121" spans="1:45">
      <c r="A121" s="31">
        <v>118</v>
      </c>
      <c r="B121" s="31">
        <v>113025</v>
      </c>
      <c r="C121" s="93" t="s">
        <v>384</v>
      </c>
      <c r="D121" s="93" t="s">
        <v>36</v>
      </c>
      <c r="E121" s="94">
        <v>39</v>
      </c>
      <c r="F121" s="75">
        <v>100</v>
      </c>
      <c r="G121" s="73">
        <v>2500</v>
      </c>
      <c r="H121" s="73">
        <f t="shared" ref="H121:M121" si="166">G121*4</f>
        <v>10000</v>
      </c>
      <c r="I121" s="73">
        <f t="shared" si="90"/>
        <v>623.58668314207796</v>
      </c>
      <c r="J121" s="73">
        <f t="shared" si="166"/>
        <v>2494.34673256831</v>
      </c>
      <c r="K121" s="82">
        <v>0.249434673256831</v>
      </c>
      <c r="L121" s="47">
        <v>2875</v>
      </c>
      <c r="M121" s="47">
        <f t="shared" si="166"/>
        <v>11500</v>
      </c>
      <c r="N121" s="47">
        <f t="shared" si="91"/>
        <v>660.77917460091101</v>
      </c>
      <c r="O121" s="47">
        <f t="shared" si="92"/>
        <v>2643.1166984036399</v>
      </c>
      <c r="P121" s="55">
        <v>0.22983623464379499</v>
      </c>
      <c r="Q121" s="86">
        <v>2</v>
      </c>
      <c r="R121" s="86">
        <v>0</v>
      </c>
      <c r="S121" s="86">
        <f t="shared" si="138"/>
        <v>-2</v>
      </c>
      <c r="T121" s="87">
        <f>S121*10</f>
        <v>-20</v>
      </c>
      <c r="U121" s="9">
        <v>0</v>
      </c>
      <c r="V121" s="9">
        <v>0</v>
      </c>
      <c r="W121" s="9">
        <f t="shared" si="139"/>
        <v>0</v>
      </c>
      <c r="X121" s="88"/>
      <c r="Y121" s="86">
        <v>0</v>
      </c>
      <c r="Z121" s="86">
        <v>0</v>
      </c>
      <c r="AA121" s="86">
        <f t="shared" si="140"/>
        <v>0</v>
      </c>
      <c r="AB121" s="87"/>
      <c r="AC121" s="9">
        <v>2</v>
      </c>
      <c r="AD121" s="9">
        <v>2</v>
      </c>
      <c r="AE121" s="9">
        <f t="shared" si="141"/>
        <v>0</v>
      </c>
      <c r="AF121" s="88"/>
      <c r="AG121" s="86">
        <v>1</v>
      </c>
      <c r="AH121" s="86">
        <v>0</v>
      </c>
      <c r="AI121" s="86">
        <f t="shared" si="142"/>
        <v>-1</v>
      </c>
      <c r="AJ121" s="87">
        <f>AI121*5</f>
        <v>-5</v>
      </c>
      <c r="AK121" s="9">
        <v>5</v>
      </c>
      <c r="AL121" s="9">
        <v>2</v>
      </c>
      <c r="AM121" s="9">
        <f t="shared" si="143"/>
        <v>-3</v>
      </c>
      <c r="AN121" s="88">
        <f>AM121*3</f>
        <v>-9</v>
      </c>
      <c r="AO121" s="86">
        <v>5</v>
      </c>
      <c r="AP121" s="89">
        <v>0</v>
      </c>
      <c r="AQ121" s="89">
        <f t="shared" si="144"/>
        <v>-5</v>
      </c>
      <c r="AR121" s="90">
        <f>AQ121*3</f>
        <v>-15</v>
      </c>
      <c r="AS121" s="91">
        <f t="shared" si="145"/>
        <v>-49</v>
      </c>
    </row>
    <row r="122" spans="1:45">
      <c r="A122" s="31">
        <v>119</v>
      </c>
      <c r="B122" s="31">
        <v>113299</v>
      </c>
      <c r="C122" s="93" t="s">
        <v>385</v>
      </c>
      <c r="D122" s="93" t="s">
        <v>33</v>
      </c>
      <c r="E122" s="94">
        <v>39</v>
      </c>
      <c r="F122" s="75">
        <v>100</v>
      </c>
      <c r="G122" s="73">
        <v>3780</v>
      </c>
      <c r="H122" s="73">
        <f t="shared" ref="H122:M122" si="167">G122*4</f>
        <v>15120</v>
      </c>
      <c r="I122" s="73">
        <f t="shared" si="90"/>
        <v>846.10417095990101</v>
      </c>
      <c r="J122" s="73">
        <f t="shared" si="167"/>
        <v>3384.4166838396</v>
      </c>
      <c r="K122" s="82">
        <v>0.22383708226452401</v>
      </c>
      <c r="L122" s="47">
        <v>4347</v>
      </c>
      <c r="M122" s="47">
        <f t="shared" si="167"/>
        <v>17388</v>
      </c>
      <c r="N122" s="47">
        <f t="shared" si="91"/>
        <v>896.56824115643803</v>
      </c>
      <c r="O122" s="47">
        <f t="shared" si="92"/>
        <v>3586.2729646257499</v>
      </c>
      <c r="P122" s="55">
        <v>0.20624988294374</v>
      </c>
      <c r="Q122" s="86">
        <v>2</v>
      </c>
      <c r="R122" s="86">
        <v>1</v>
      </c>
      <c r="S122" s="86">
        <f t="shared" si="138"/>
        <v>-1</v>
      </c>
      <c r="T122" s="87">
        <f>S122*10</f>
        <v>-10</v>
      </c>
      <c r="U122" s="9">
        <v>2</v>
      </c>
      <c r="V122" s="9">
        <v>0</v>
      </c>
      <c r="W122" s="9">
        <f t="shared" si="139"/>
        <v>-2</v>
      </c>
      <c r="X122" s="88">
        <f>W122*10</f>
        <v>-20</v>
      </c>
      <c r="Y122" s="86">
        <v>2</v>
      </c>
      <c r="Z122" s="86">
        <v>2</v>
      </c>
      <c r="AA122" s="86">
        <f t="shared" si="140"/>
        <v>0</v>
      </c>
      <c r="AB122" s="87"/>
      <c r="AC122" s="9">
        <v>2</v>
      </c>
      <c r="AD122" s="9">
        <v>10</v>
      </c>
      <c r="AE122" s="9">
        <f t="shared" si="141"/>
        <v>8</v>
      </c>
      <c r="AF122" s="88"/>
      <c r="AG122" s="86">
        <v>1</v>
      </c>
      <c r="AH122" s="86">
        <v>0</v>
      </c>
      <c r="AI122" s="86">
        <f t="shared" si="142"/>
        <v>-1</v>
      </c>
      <c r="AJ122" s="87">
        <f>AI122*5</f>
        <v>-5</v>
      </c>
      <c r="AK122" s="9">
        <v>5</v>
      </c>
      <c r="AL122" s="9">
        <v>5</v>
      </c>
      <c r="AM122" s="9">
        <f t="shared" si="143"/>
        <v>0</v>
      </c>
      <c r="AN122" s="88"/>
      <c r="AO122" s="86">
        <v>5</v>
      </c>
      <c r="AP122" s="89">
        <v>5</v>
      </c>
      <c r="AQ122" s="89">
        <f t="shared" si="144"/>
        <v>0</v>
      </c>
      <c r="AR122" s="92"/>
      <c r="AS122" s="91">
        <f t="shared" si="145"/>
        <v>-35</v>
      </c>
    </row>
    <row r="123" spans="1:45">
      <c r="A123" s="31">
        <v>120</v>
      </c>
      <c r="B123" s="31">
        <v>112415</v>
      </c>
      <c r="C123" s="93" t="s">
        <v>387</v>
      </c>
      <c r="D123" s="93" t="s">
        <v>36</v>
      </c>
      <c r="E123" s="95">
        <v>40</v>
      </c>
      <c r="F123" s="72">
        <v>100</v>
      </c>
      <c r="G123" s="73">
        <v>3780</v>
      </c>
      <c r="H123" s="73">
        <f t="shared" ref="H123:M123" si="168">G123*4</f>
        <v>15120</v>
      </c>
      <c r="I123" s="73">
        <f t="shared" si="90"/>
        <v>781.08982652574105</v>
      </c>
      <c r="J123" s="73">
        <f t="shared" si="168"/>
        <v>3124.3593061029601</v>
      </c>
      <c r="K123" s="82">
        <v>0.206637520244905</v>
      </c>
      <c r="L123" s="47">
        <v>4347</v>
      </c>
      <c r="M123" s="47">
        <f t="shared" si="168"/>
        <v>17388</v>
      </c>
      <c r="N123" s="47">
        <f t="shared" si="91"/>
        <v>869.4</v>
      </c>
      <c r="O123" s="47">
        <f t="shared" si="92"/>
        <v>3477.6</v>
      </c>
      <c r="P123" s="55">
        <v>0.2</v>
      </c>
      <c r="Q123" s="86">
        <v>2</v>
      </c>
      <c r="R123" s="86">
        <v>2</v>
      </c>
      <c r="S123" s="86">
        <f t="shared" si="138"/>
        <v>0</v>
      </c>
      <c r="T123" s="87"/>
      <c r="U123" s="9">
        <v>2</v>
      </c>
      <c r="V123" s="9">
        <v>6</v>
      </c>
      <c r="W123" s="9">
        <f t="shared" si="139"/>
        <v>4</v>
      </c>
      <c r="X123" s="88"/>
      <c r="Y123" s="86">
        <v>2</v>
      </c>
      <c r="Z123" s="86">
        <v>0</v>
      </c>
      <c r="AA123" s="86">
        <f t="shared" si="140"/>
        <v>-2</v>
      </c>
      <c r="AB123" s="87">
        <f>AA123*5</f>
        <v>-10</v>
      </c>
      <c r="AC123" s="9">
        <v>2</v>
      </c>
      <c r="AD123" s="9">
        <v>0</v>
      </c>
      <c r="AE123" s="9">
        <f t="shared" si="141"/>
        <v>-2</v>
      </c>
      <c r="AF123" s="88">
        <f>AE123*5</f>
        <v>-10</v>
      </c>
      <c r="AG123" s="86">
        <v>1</v>
      </c>
      <c r="AH123" s="86">
        <v>1</v>
      </c>
      <c r="AI123" s="86">
        <f t="shared" si="142"/>
        <v>0</v>
      </c>
      <c r="AJ123" s="86"/>
      <c r="AK123" s="9">
        <v>5</v>
      </c>
      <c r="AL123" s="9">
        <v>0</v>
      </c>
      <c r="AM123" s="9">
        <f t="shared" si="143"/>
        <v>-5</v>
      </c>
      <c r="AN123" s="88">
        <f t="shared" ref="AN123:AN128" si="169">AM123*3</f>
        <v>-15</v>
      </c>
      <c r="AO123" s="86">
        <v>5</v>
      </c>
      <c r="AP123" s="89">
        <v>7</v>
      </c>
      <c r="AQ123" s="89">
        <f t="shared" si="144"/>
        <v>2</v>
      </c>
      <c r="AR123" s="92"/>
      <c r="AS123" s="91">
        <f t="shared" si="145"/>
        <v>-35</v>
      </c>
    </row>
    <row r="124" spans="1:45">
      <c r="A124" s="31">
        <v>121</v>
      </c>
      <c r="B124" s="31">
        <v>112888</v>
      </c>
      <c r="C124" s="93" t="s">
        <v>390</v>
      </c>
      <c r="D124" s="93" t="s">
        <v>36</v>
      </c>
      <c r="E124" s="95">
        <v>40</v>
      </c>
      <c r="F124" s="72">
        <v>100</v>
      </c>
      <c r="G124" s="73">
        <v>3780</v>
      </c>
      <c r="H124" s="73">
        <f t="shared" ref="H124:M124" si="170">G124*4</f>
        <v>15120</v>
      </c>
      <c r="I124" s="73">
        <f t="shared" si="90"/>
        <v>714.39731309189096</v>
      </c>
      <c r="J124" s="73">
        <f t="shared" si="170"/>
        <v>2857.5892523675602</v>
      </c>
      <c r="K124" s="82">
        <v>0.18899399817245799</v>
      </c>
      <c r="L124" s="47">
        <v>4347</v>
      </c>
      <c r="M124" s="47">
        <f t="shared" si="170"/>
        <v>17388</v>
      </c>
      <c r="N124" s="47">
        <f t="shared" si="91"/>
        <v>782.46</v>
      </c>
      <c r="O124" s="47">
        <f t="shared" si="92"/>
        <v>3129.84</v>
      </c>
      <c r="P124" s="55">
        <v>0.18</v>
      </c>
      <c r="Q124" s="86">
        <v>2</v>
      </c>
      <c r="R124" s="86">
        <v>2</v>
      </c>
      <c r="S124" s="86">
        <f t="shared" si="138"/>
        <v>0</v>
      </c>
      <c r="T124" s="87"/>
      <c r="U124" s="9">
        <v>0</v>
      </c>
      <c r="V124" s="9">
        <v>2</v>
      </c>
      <c r="W124" s="9">
        <f t="shared" si="139"/>
        <v>2</v>
      </c>
      <c r="X124" s="88"/>
      <c r="Y124" s="86">
        <v>0</v>
      </c>
      <c r="Z124" s="86">
        <v>0</v>
      </c>
      <c r="AA124" s="86">
        <f t="shared" si="140"/>
        <v>0</v>
      </c>
      <c r="AB124" s="87"/>
      <c r="AC124" s="9">
        <v>2</v>
      </c>
      <c r="AD124" s="9">
        <v>2</v>
      </c>
      <c r="AE124" s="9">
        <f t="shared" si="141"/>
        <v>0</v>
      </c>
      <c r="AF124" s="88"/>
      <c r="AG124" s="86">
        <v>1</v>
      </c>
      <c r="AH124" s="86">
        <v>0</v>
      </c>
      <c r="AI124" s="86">
        <f t="shared" si="142"/>
        <v>-1</v>
      </c>
      <c r="AJ124" s="87">
        <f>AI124*5</f>
        <v>-5</v>
      </c>
      <c r="AK124" s="9">
        <v>5</v>
      </c>
      <c r="AL124" s="9">
        <v>0</v>
      </c>
      <c r="AM124" s="9">
        <f t="shared" si="143"/>
        <v>-5</v>
      </c>
      <c r="AN124" s="88">
        <f t="shared" si="169"/>
        <v>-15</v>
      </c>
      <c r="AO124" s="86">
        <v>5</v>
      </c>
      <c r="AP124" s="89">
        <v>3</v>
      </c>
      <c r="AQ124" s="89">
        <f t="shared" si="144"/>
        <v>-2</v>
      </c>
      <c r="AR124" s="90">
        <f>AQ124*3</f>
        <v>-6</v>
      </c>
      <c r="AS124" s="91">
        <f t="shared" si="145"/>
        <v>-26</v>
      </c>
    </row>
    <row r="125" spans="1:45">
      <c r="A125" s="31">
        <v>122</v>
      </c>
      <c r="B125" s="31">
        <v>113008</v>
      </c>
      <c r="C125" s="93" t="s">
        <v>391</v>
      </c>
      <c r="D125" s="93" t="s">
        <v>52</v>
      </c>
      <c r="E125" s="95">
        <v>40</v>
      </c>
      <c r="F125" s="72">
        <v>100</v>
      </c>
      <c r="G125" s="73">
        <v>1500</v>
      </c>
      <c r="H125" s="73">
        <f t="shared" ref="H125:M125" si="171">G125*4</f>
        <v>6000</v>
      </c>
      <c r="I125" s="73">
        <f t="shared" si="90"/>
        <v>377.49175705440001</v>
      </c>
      <c r="J125" s="73">
        <f t="shared" si="171"/>
        <v>1509.9670282176</v>
      </c>
      <c r="K125" s="82">
        <v>0.25166117136959998</v>
      </c>
      <c r="L125" s="47">
        <v>1725</v>
      </c>
      <c r="M125" s="47">
        <f t="shared" si="171"/>
        <v>6900</v>
      </c>
      <c r="N125" s="47">
        <f t="shared" si="91"/>
        <v>400.00644399300103</v>
      </c>
      <c r="O125" s="47">
        <f t="shared" si="92"/>
        <v>1600.025775972</v>
      </c>
      <c r="P125" s="55">
        <v>0.23188779361913101</v>
      </c>
      <c r="Q125" s="86">
        <v>2</v>
      </c>
      <c r="R125" s="86">
        <v>0</v>
      </c>
      <c r="S125" s="86">
        <f t="shared" si="138"/>
        <v>-2</v>
      </c>
      <c r="T125" s="87">
        <f>S125*10</f>
        <v>-20</v>
      </c>
      <c r="U125" s="9">
        <v>2</v>
      </c>
      <c r="V125" s="9">
        <v>0</v>
      </c>
      <c r="W125" s="9">
        <f t="shared" si="139"/>
        <v>-2</v>
      </c>
      <c r="X125" s="88">
        <f>W125*10</f>
        <v>-20</v>
      </c>
      <c r="Y125" s="86">
        <v>2</v>
      </c>
      <c r="Z125" s="86">
        <v>0</v>
      </c>
      <c r="AA125" s="86">
        <f t="shared" si="140"/>
        <v>-2</v>
      </c>
      <c r="AB125" s="87">
        <f>AA125*5</f>
        <v>-10</v>
      </c>
      <c r="AC125" s="9">
        <v>2</v>
      </c>
      <c r="AD125" s="9">
        <v>0</v>
      </c>
      <c r="AE125" s="9">
        <f t="shared" si="141"/>
        <v>-2</v>
      </c>
      <c r="AF125" s="88">
        <f>AE125*5</f>
        <v>-10</v>
      </c>
      <c r="AG125" s="86">
        <v>1</v>
      </c>
      <c r="AH125" s="86">
        <v>2</v>
      </c>
      <c r="AI125" s="86">
        <f t="shared" si="142"/>
        <v>1</v>
      </c>
      <c r="AJ125" s="86"/>
      <c r="AK125" s="9">
        <v>5</v>
      </c>
      <c r="AL125" s="9">
        <v>1</v>
      </c>
      <c r="AM125" s="9">
        <f t="shared" si="143"/>
        <v>-4</v>
      </c>
      <c r="AN125" s="88">
        <f t="shared" si="169"/>
        <v>-12</v>
      </c>
      <c r="AO125" s="86">
        <v>5</v>
      </c>
      <c r="AP125" s="89">
        <v>2</v>
      </c>
      <c r="AQ125" s="89">
        <f t="shared" si="144"/>
        <v>-3</v>
      </c>
      <c r="AR125" s="90">
        <f>AQ125*3</f>
        <v>-9</v>
      </c>
      <c r="AS125" s="91">
        <f t="shared" si="145"/>
        <v>-81</v>
      </c>
    </row>
    <row r="126" spans="1:45">
      <c r="A126" s="31">
        <v>123</v>
      </c>
      <c r="B126" s="31">
        <v>114622</v>
      </c>
      <c r="C126" s="93" t="s">
        <v>393</v>
      </c>
      <c r="D126" s="93" t="s">
        <v>33</v>
      </c>
      <c r="E126" s="94">
        <v>41</v>
      </c>
      <c r="F126" s="75">
        <v>100</v>
      </c>
      <c r="G126" s="73">
        <v>3000</v>
      </c>
      <c r="H126" s="73">
        <f t="shared" ref="H126:M126" si="172">G126*4</f>
        <v>12000</v>
      </c>
      <c r="I126" s="73">
        <f t="shared" si="90"/>
        <v>1150.4490831308999</v>
      </c>
      <c r="J126" s="73">
        <f t="shared" si="172"/>
        <v>4601.7963325235896</v>
      </c>
      <c r="K126" s="82">
        <v>0.38348302771029902</v>
      </c>
      <c r="L126" s="47">
        <v>3450</v>
      </c>
      <c r="M126" s="47">
        <f t="shared" si="172"/>
        <v>13800</v>
      </c>
      <c r="N126" s="47">
        <f t="shared" si="91"/>
        <v>1219.0651534462099</v>
      </c>
      <c r="O126" s="47">
        <f t="shared" si="92"/>
        <v>4876.2606137848297</v>
      </c>
      <c r="P126" s="55">
        <v>0.35335221839020498</v>
      </c>
      <c r="Q126" s="86">
        <v>0</v>
      </c>
      <c r="R126" s="86">
        <v>1</v>
      </c>
      <c r="S126" s="86">
        <f t="shared" si="138"/>
        <v>1</v>
      </c>
      <c r="T126" s="87"/>
      <c r="U126" s="9">
        <v>0</v>
      </c>
      <c r="V126" s="9">
        <v>6</v>
      </c>
      <c r="W126" s="9">
        <f t="shared" si="139"/>
        <v>6</v>
      </c>
      <c r="X126" s="88"/>
      <c r="Y126" s="86">
        <v>0</v>
      </c>
      <c r="Z126" s="86">
        <v>0</v>
      </c>
      <c r="AA126" s="86">
        <f t="shared" si="140"/>
        <v>0</v>
      </c>
      <c r="AB126" s="87"/>
      <c r="AC126" s="9">
        <v>2</v>
      </c>
      <c r="AD126" s="9">
        <v>0</v>
      </c>
      <c r="AE126" s="9">
        <f t="shared" si="141"/>
        <v>-2</v>
      </c>
      <c r="AF126" s="88">
        <f>AE126*5</f>
        <v>-10</v>
      </c>
      <c r="AG126" s="86">
        <v>1</v>
      </c>
      <c r="AH126" s="86">
        <v>0</v>
      </c>
      <c r="AI126" s="86">
        <f t="shared" si="142"/>
        <v>-1</v>
      </c>
      <c r="AJ126" s="87">
        <f>AI126*5</f>
        <v>-5</v>
      </c>
      <c r="AK126" s="9">
        <v>5</v>
      </c>
      <c r="AL126" s="9">
        <v>0</v>
      </c>
      <c r="AM126" s="9">
        <f t="shared" si="143"/>
        <v>-5</v>
      </c>
      <c r="AN126" s="88">
        <f t="shared" si="169"/>
        <v>-15</v>
      </c>
      <c r="AO126" s="86">
        <v>5</v>
      </c>
      <c r="AP126" s="89">
        <v>14</v>
      </c>
      <c r="AQ126" s="89">
        <f t="shared" si="144"/>
        <v>9</v>
      </c>
      <c r="AR126" s="92"/>
      <c r="AS126" s="91">
        <f t="shared" si="145"/>
        <v>-30</v>
      </c>
    </row>
    <row r="127" spans="1:45">
      <c r="A127" s="31">
        <v>124</v>
      </c>
      <c r="B127" s="31">
        <v>114069</v>
      </c>
      <c r="C127" s="93" t="s">
        <v>395</v>
      </c>
      <c r="D127" s="93" t="s">
        <v>52</v>
      </c>
      <c r="E127" s="94">
        <v>41</v>
      </c>
      <c r="F127" s="75">
        <v>100</v>
      </c>
      <c r="G127" s="73">
        <v>2500</v>
      </c>
      <c r="H127" s="73">
        <f t="shared" ref="H127:M127" si="173">G127*4</f>
        <v>10000</v>
      </c>
      <c r="I127" s="73">
        <f t="shared" si="90"/>
        <v>329.54425659462999</v>
      </c>
      <c r="J127" s="73">
        <f t="shared" si="173"/>
        <v>1318.1770263785199</v>
      </c>
      <c r="K127" s="82">
        <v>0.131817702637852</v>
      </c>
      <c r="L127" s="47">
        <v>2875</v>
      </c>
      <c r="M127" s="47">
        <f t="shared" si="173"/>
        <v>11500</v>
      </c>
      <c r="N127" s="47">
        <f t="shared" si="91"/>
        <v>373.75</v>
      </c>
      <c r="O127" s="47">
        <f t="shared" si="92"/>
        <v>1495</v>
      </c>
      <c r="P127" s="55">
        <v>0.13</v>
      </c>
      <c r="Q127" s="86">
        <v>2</v>
      </c>
      <c r="R127" s="86">
        <v>1</v>
      </c>
      <c r="S127" s="86">
        <f t="shared" si="138"/>
        <v>-1</v>
      </c>
      <c r="T127" s="87">
        <f>S127*10</f>
        <v>-10</v>
      </c>
      <c r="U127" s="9">
        <v>0</v>
      </c>
      <c r="V127" s="9">
        <v>0</v>
      </c>
      <c r="W127" s="9">
        <f t="shared" si="139"/>
        <v>0</v>
      </c>
      <c r="X127" s="88"/>
      <c r="Y127" s="86">
        <v>0</v>
      </c>
      <c r="Z127" s="86">
        <v>0</v>
      </c>
      <c r="AA127" s="86">
        <f t="shared" si="140"/>
        <v>0</v>
      </c>
      <c r="AB127" s="87"/>
      <c r="AC127" s="9">
        <v>2</v>
      </c>
      <c r="AD127" s="9">
        <v>0</v>
      </c>
      <c r="AE127" s="9">
        <f t="shared" si="141"/>
        <v>-2</v>
      </c>
      <c r="AF127" s="88">
        <f>AE127*5</f>
        <v>-10</v>
      </c>
      <c r="AG127" s="86">
        <v>1</v>
      </c>
      <c r="AH127" s="86">
        <v>0</v>
      </c>
      <c r="AI127" s="86">
        <f t="shared" si="142"/>
        <v>-1</v>
      </c>
      <c r="AJ127" s="87">
        <f>AI127*5</f>
        <v>-5</v>
      </c>
      <c r="AK127" s="9">
        <v>5</v>
      </c>
      <c r="AL127" s="9">
        <v>0</v>
      </c>
      <c r="AM127" s="9">
        <f t="shared" si="143"/>
        <v>-5</v>
      </c>
      <c r="AN127" s="88">
        <f t="shared" si="169"/>
        <v>-15</v>
      </c>
      <c r="AO127" s="86">
        <v>5</v>
      </c>
      <c r="AP127" s="89">
        <v>2</v>
      </c>
      <c r="AQ127" s="89">
        <f t="shared" si="144"/>
        <v>-3</v>
      </c>
      <c r="AR127" s="90">
        <f>AQ127*3</f>
        <v>-9</v>
      </c>
      <c r="AS127" s="91">
        <f t="shared" si="145"/>
        <v>-49</v>
      </c>
    </row>
    <row r="128" spans="1:45">
      <c r="A128" s="31">
        <v>125</v>
      </c>
      <c r="B128" s="31">
        <v>113833</v>
      </c>
      <c r="C128" s="93" t="s">
        <v>396</v>
      </c>
      <c r="D128" s="93" t="s">
        <v>36</v>
      </c>
      <c r="E128" s="94">
        <v>41</v>
      </c>
      <c r="F128" s="75">
        <v>100</v>
      </c>
      <c r="G128" s="73">
        <v>2000</v>
      </c>
      <c r="H128" s="73">
        <f t="shared" ref="H128:M128" si="174">G128*4</f>
        <v>8000</v>
      </c>
      <c r="I128" s="73">
        <f t="shared" si="90"/>
        <v>505.97139588524198</v>
      </c>
      <c r="J128" s="73">
        <f t="shared" si="174"/>
        <v>2023.8855835409699</v>
      </c>
      <c r="K128" s="82">
        <v>0.25298569794262099</v>
      </c>
      <c r="L128" s="47">
        <v>2300</v>
      </c>
      <c r="M128" s="47">
        <f t="shared" si="174"/>
        <v>9200</v>
      </c>
      <c r="N128" s="47">
        <f t="shared" si="91"/>
        <v>536.14897556839901</v>
      </c>
      <c r="O128" s="47">
        <f t="shared" si="92"/>
        <v>2144.5959022736001</v>
      </c>
      <c r="P128" s="55">
        <v>0.23310825024713</v>
      </c>
      <c r="Q128" s="86">
        <v>2</v>
      </c>
      <c r="R128" s="86">
        <v>1</v>
      </c>
      <c r="S128" s="86">
        <f t="shared" si="138"/>
        <v>-1</v>
      </c>
      <c r="T128" s="87">
        <f>S128*10</f>
        <v>-10</v>
      </c>
      <c r="U128" s="9">
        <v>0</v>
      </c>
      <c r="V128" s="9">
        <v>0</v>
      </c>
      <c r="W128" s="9">
        <f t="shared" si="139"/>
        <v>0</v>
      </c>
      <c r="X128" s="88"/>
      <c r="Y128" s="86">
        <v>0</v>
      </c>
      <c r="Z128" s="86">
        <v>0</v>
      </c>
      <c r="AA128" s="86">
        <f t="shared" si="140"/>
        <v>0</v>
      </c>
      <c r="AB128" s="87"/>
      <c r="AC128" s="9">
        <v>2</v>
      </c>
      <c r="AD128" s="9">
        <v>0</v>
      </c>
      <c r="AE128" s="9">
        <f t="shared" si="141"/>
        <v>-2</v>
      </c>
      <c r="AF128" s="88">
        <f>AE128*5</f>
        <v>-10</v>
      </c>
      <c r="AG128" s="86">
        <v>1</v>
      </c>
      <c r="AH128" s="86">
        <v>0</v>
      </c>
      <c r="AI128" s="86">
        <f t="shared" si="142"/>
        <v>-1</v>
      </c>
      <c r="AJ128" s="87">
        <f>AI128*5</f>
        <v>-5</v>
      </c>
      <c r="AK128" s="9">
        <v>5</v>
      </c>
      <c r="AL128" s="9">
        <v>0</v>
      </c>
      <c r="AM128" s="9">
        <f t="shared" si="143"/>
        <v>-5</v>
      </c>
      <c r="AN128" s="88">
        <f t="shared" si="169"/>
        <v>-15</v>
      </c>
      <c r="AO128" s="86">
        <v>5</v>
      </c>
      <c r="AP128" s="89">
        <v>1</v>
      </c>
      <c r="AQ128" s="89">
        <f t="shared" si="144"/>
        <v>-4</v>
      </c>
      <c r="AR128" s="90">
        <f>AQ128*3</f>
        <v>-12</v>
      </c>
      <c r="AS128" s="91">
        <f t="shared" si="145"/>
        <v>-52</v>
      </c>
    </row>
    <row r="129" spans="1:45">
      <c r="A129" s="224" t="s">
        <v>397</v>
      </c>
      <c r="B129" s="225"/>
      <c r="C129" s="225"/>
      <c r="D129" s="225"/>
      <c r="E129" s="225"/>
      <c r="F129" s="226"/>
      <c r="G129" s="73">
        <f t="shared" ref="G129:L129" si="175">SUM(G4:G128)</f>
        <v>1398564.6304949999</v>
      </c>
      <c r="H129" s="73">
        <f t="shared" ref="H129:M129" si="176">G129*4</f>
        <v>5594258.5219799997</v>
      </c>
      <c r="I129" s="73">
        <f t="shared" si="175"/>
        <v>356576.21855617</v>
      </c>
      <c r="J129" s="73">
        <f t="shared" si="176"/>
        <v>1426304.87422468</v>
      </c>
      <c r="K129" s="82">
        <f>I129/G129</f>
        <v>0.25495869892688899</v>
      </c>
      <c r="L129" s="47">
        <f t="shared" si="175"/>
        <v>1606674.3250692501</v>
      </c>
      <c r="M129" s="47">
        <f t="shared" si="176"/>
        <v>6426697.3002770003</v>
      </c>
      <c r="N129" s="47">
        <f>SUM(N4:N128)</f>
        <v>378624.08905565098</v>
      </c>
      <c r="O129" s="47">
        <f t="shared" si="92"/>
        <v>1514496.3562226</v>
      </c>
      <c r="P129" s="55">
        <f>N129/L129</f>
        <v>0.23565702342279701</v>
      </c>
      <c r="Q129" s="86">
        <f>SUM(Q4:Q128)</f>
        <v>717</v>
      </c>
      <c r="R129" s="86">
        <f>SUM(R4:R128)</f>
        <v>504.04</v>
      </c>
      <c r="S129" s="86">
        <f t="shared" si="138"/>
        <v>-212.96</v>
      </c>
      <c r="T129" s="87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88"/>
      <c r="Y129" s="86">
        <f>SUM(Y4:Y128)</f>
        <v>1200</v>
      </c>
      <c r="Z129" s="86">
        <f>SUM(Z4:Z128)</f>
        <v>827</v>
      </c>
      <c r="AA129" s="86">
        <f t="shared" si="140"/>
        <v>-373</v>
      </c>
      <c r="AB129" s="87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88"/>
      <c r="AG129" s="86">
        <f>SUM(AG4:AG128)</f>
        <v>402</v>
      </c>
      <c r="AH129" s="86">
        <f>SUM(AH4:AH128)</f>
        <v>330</v>
      </c>
      <c r="AI129" s="86">
        <f t="shared" si="142"/>
        <v>-72</v>
      </c>
      <c r="AJ129" s="86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88"/>
      <c r="AO129" s="86">
        <f>SUM(AO4:AO128)</f>
        <v>1209</v>
      </c>
      <c r="AP129" s="89">
        <f>SUM(AP4:AP128)</f>
        <v>1396</v>
      </c>
      <c r="AQ129" s="89">
        <f t="shared" si="144"/>
        <v>187</v>
      </c>
      <c r="AR129" s="92"/>
      <c r="AS129" s="91">
        <f>SUM(AS4:AS128)</f>
        <v>-12341</v>
      </c>
    </row>
  </sheetData>
  <mergeCells count="15">
    <mergeCell ref="AS2:AS3"/>
    <mergeCell ref="A129:F129"/>
    <mergeCell ref="A2:A3"/>
    <mergeCell ref="B2:B3"/>
    <mergeCell ref="C2:C3"/>
    <mergeCell ref="D2:D3"/>
    <mergeCell ref="A1:D1"/>
    <mergeCell ref="Q1:AR1"/>
    <mergeCell ref="Q2:T2"/>
    <mergeCell ref="U2:X2"/>
    <mergeCell ref="Y2:AB2"/>
    <mergeCell ref="AC2:AF2"/>
    <mergeCell ref="AG2:AJ2"/>
    <mergeCell ref="AK2:AN2"/>
    <mergeCell ref="AO2:AR2"/>
  </mergeCells>
  <phoneticPr fontId="27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2"/>
  <sheetViews>
    <sheetView workbookViewId="0">
      <selection activeCell="M10" sqref="M10"/>
    </sheetView>
  </sheetViews>
  <sheetFormatPr defaultColWidth="9" defaultRowHeight="21.95" customHeight="1"/>
  <cols>
    <col min="1" max="1" width="13.875" style="42" customWidth="1"/>
    <col min="2" max="2" width="10.5" style="42" customWidth="1"/>
    <col min="3" max="3" width="9.875" style="42" customWidth="1"/>
    <col min="4" max="4" width="10.625" style="42" customWidth="1"/>
    <col min="5" max="5" width="10.5" style="42" customWidth="1"/>
    <col min="6" max="7" width="10.125" style="42" customWidth="1"/>
    <col min="8" max="8" width="9.25" style="42" customWidth="1"/>
    <col min="9" max="9" width="8.875" style="42" customWidth="1"/>
    <col min="10" max="10" width="10.5" style="42" customWidth="1"/>
    <col min="11" max="11" width="9.875" style="42" customWidth="1"/>
    <col min="12" max="17" width="8.125" style="43" customWidth="1"/>
    <col min="18" max="16384" width="9" style="42"/>
  </cols>
  <sheetData>
    <row r="1" spans="1:17" s="25" customFormat="1" ht="21" customHeight="1">
      <c r="A1" s="207" t="s">
        <v>407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7" s="25" customFormat="1" ht="21" customHeight="1">
      <c r="A2" s="235" t="s">
        <v>12</v>
      </c>
      <c r="B2" s="230" t="s">
        <v>1</v>
      </c>
      <c r="C2" s="230"/>
      <c r="D2" s="230" t="s">
        <v>2</v>
      </c>
      <c r="E2" s="230"/>
      <c r="F2" s="231" t="s">
        <v>408</v>
      </c>
      <c r="G2" s="231"/>
      <c r="H2" s="232" t="s">
        <v>409</v>
      </c>
      <c r="I2" s="232"/>
      <c r="J2" s="230" t="s">
        <v>410</v>
      </c>
      <c r="K2" s="230"/>
      <c r="L2" s="233" t="s">
        <v>411</v>
      </c>
      <c r="M2" s="233"/>
      <c r="N2" s="233" t="s">
        <v>174</v>
      </c>
      <c r="O2" s="233"/>
      <c r="P2" s="234" t="s">
        <v>412</v>
      </c>
      <c r="Q2" s="234"/>
    </row>
    <row r="3" spans="1:17" s="25" customFormat="1" ht="21" customHeight="1">
      <c r="A3" s="207"/>
      <c r="B3" s="44" t="s">
        <v>17</v>
      </c>
      <c r="C3" s="44" t="s">
        <v>19</v>
      </c>
      <c r="D3" s="44" t="s">
        <v>413</v>
      </c>
      <c r="E3" s="44" t="s">
        <v>414</v>
      </c>
      <c r="F3" s="45" t="s">
        <v>415</v>
      </c>
      <c r="G3" s="45" t="s">
        <v>416</v>
      </c>
      <c r="H3" s="44" t="s">
        <v>417</v>
      </c>
      <c r="I3" s="44" t="s">
        <v>418</v>
      </c>
      <c r="J3" s="44" t="s">
        <v>419</v>
      </c>
      <c r="K3" s="44" t="s">
        <v>420</v>
      </c>
      <c r="L3" s="50" t="s">
        <v>16</v>
      </c>
      <c r="M3" s="50" t="s">
        <v>18</v>
      </c>
      <c r="N3" s="50" t="s">
        <v>16</v>
      </c>
      <c r="O3" s="50" t="s">
        <v>18</v>
      </c>
      <c r="P3" s="51" t="s">
        <v>16</v>
      </c>
      <c r="Q3" s="51" t="s">
        <v>18</v>
      </c>
    </row>
    <row r="4" spans="1:17" ht="21.95" customHeight="1">
      <c r="A4" s="46" t="s">
        <v>50</v>
      </c>
      <c r="B4" s="46">
        <v>582511.86432000005</v>
      </c>
      <c r="C4" s="46">
        <v>152479.19123639999</v>
      </c>
      <c r="D4" s="46">
        <v>669888.64396799996</v>
      </c>
      <c r="E4" s="46">
        <v>161668.12658445901</v>
      </c>
      <c r="F4" s="47">
        <v>621599.35</v>
      </c>
      <c r="G4" s="47">
        <v>134557.26999999999</v>
      </c>
      <c r="H4" s="46">
        <v>14807.1</v>
      </c>
      <c r="I4" s="46">
        <v>1528.1</v>
      </c>
      <c r="J4" s="46">
        <v>606792.25</v>
      </c>
      <c r="K4" s="46">
        <v>133029.17000000001</v>
      </c>
      <c r="L4" s="52">
        <f>F4/B4</f>
        <v>1.06710161298711</v>
      </c>
      <c r="M4" s="53">
        <f>G4/C4</f>
        <v>0.88246316699952698</v>
      </c>
      <c r="N4" s="53">
        <f>F4/D4</f>
        <v>0.92791444607574702</v>
      </c>
      <c r="O4" s="53">
        <f>G4/E4</f>
        <v>0.83230549424165101</v>
      </c>
      <c r="P4" s="54">
        <f>J4/B4</f>
        <v>1.0416822165645401</v>
      </c>
      <c r="Q4" s="55">
        <f>K4/C4</f>
        <v>0.87244147166123698</v>
      </c>
    </row>
    <row r="5" spans="1:17" ht="21.95" customHeight="1">
      <c r="A5" s="46" t="s">
        <v>85</v>
      </c>
      <c r="B5" s="46">
        <v>359850.87216000003</v>
      </c>
      <c r="C5" s="46">
        <v>96873.975853199998</v>
      </c>
      <c r="D5" s="46">
        <v>413828.50298400002</v>
      </c>
      <c r="E5" s="46">
        <v>102651.816555873</v>
      </c>
      <c r="F5" s="47">
        <v>328797.02</v>
      </c>
      <c r="G5" s="47">
        <v>73843.12</v>
      </c>
      <c r="H5" s="46">
        <v>2170</v>
      </c>
      <c r="I5" s="46">
        <v>273</v>
      </c>
      <c r="J5" s="46">
        <v>326627.02</v>
      </c>
      <c r="K5" s="46">
        <v>73570.12</v>
      </c>
      <c r="L5" s="53">
        <f t="shared" ref="L5:L12" si="0">F5/B5</f>
        <v>0.91370355176965501</v>
      </c>
      <c r="M5" s="53">
        <f t="shared" ref="M5:M12" si="1">G5/C5</f>
        <v>0.76225961977548795</v>
      </c>
      <c r="N5" s="53">
        <f t="shared" ref="N5:N12" si="2">F5/D5</f>
        <v>0.79452482762578702</v>
      </c>
      <c r="O5" s="53">
        <f t="shared" ref="O5:O12" si="3">G5/E5</f>
        <v>0.719355219201673</v>
      </c>
      <c r="P5" s="55">
        <f t="shared" ref="P5:P12" si="4">J5/B5</f>
        <v>0.90767327598631498</v>
      </c>
      <c r="Q5" s="55">
        <f t="shared" ref="Q5:Q12" si="5">K5/C5</f>
        <v>0.75944152546692201</v>
      </c>
    </row>
    <row r="6" spans="1:17" ht="21.95" customHeight="1">
      <c r="A6" s="46" t="s">
        <v>39</v>
      </c>
      <c r="B6" s="46">
        <v>268321.05414000002</v>
      </c>
      <c r="C6" s="46">
        <v>70201.230455393001</v>
      </c>
      <c r="D6" s="46">
        <v>308569.21226100001</v>
      </c>
      <c r="E6" s="46">
        <v>74388.232414696802</v>
      </c>
      <c r="F6" s="47">
        <v>290065.2</v>
      </c>
      <c r="G6" s="47">
        <v>68205.899999999994</v>
      </c>
      <c r="H6" s="46">
        <v>9471</v>
      </c>
      <c r="I6" s="46">
        <v>874.55</v>
      </c>
      <c r="J6" s="46">
        <v>280594.2</v>
      </c>
      <c r="K6" s="46">
        <v>67331.350000000006</v>
      </c>
      <c r="L6" s="52">
        <f t="shared" si="0"/>
        <v>1.08103779231821</v>
      </c>
      <c r="M6" s="53">
        <f t="shared" si="1"/>
        <v>0.97157698743384702</v>
      </c>
      <c r="N6" s="53">
        <f t="shared" si="2"/>
        <v>0.940032862885398</v>
      </c>
      <c r="O6" s="53">
        <f t="shared" si="3"/>
        <v>0.91689098915226597</v>
      </c>
      <c r="P6" s="56">
        <f t="shared" si="4"/>
        <v>1.0457405249071401</v>
      </c>
      <c r="Q6" s="55">
        <f t="shared" si="5"/>
        <v>0.95911922858365595</v>
      </c>
    </row>
    <row r="7" spans="1:17" ht="21.95" customHeight="1">
      <c r="A7" s="46" t="s">
        <v>41</v>
      </c>
      <c r="B7" s="46">
        <v>235180.4044</v>
      </c>
      <c r="C7" s="46">
        <v>56850.542501149699</v>
      </c>
      <c r="D7" s="46">
        <v>270457.46506000002</v>
      </c>
      <c r="E7" s="46">
        <v>60807.716078343699</v>
      </c>
      <c r="F7" s="47">
        <v>281829.53000000003</v>
      </c>
      <c r="G7" s="47">
        <v>51252.81</v>
      </c>
      <c r="H7" s="46">
        <v>58940</v>
      </c>
      <c r="I7" s="46">
        <v>5824</v>
      </c>
      <c r="J7" s="46">
        <v>222889.53</v>
      </c>
      <c r="K7" s="46">
        <v>45428.81</v>
      </c>
      <c r="L7" s="52">
        <f t="shared" si="0"/>
        <v>1.1983546448906399</v>
      </c>
      <c r="M7" s="53">
        <f t="shared" si="1"/>
        <v>0.90153598796288503</v>
      </c>
      <c r="N7" s="52">
        <f t="shared" si="2"/>
        <v>1.04204751729621</v>
      </c>
      <c r="O7" s="53">
        <f t="shared" si="3"/>
        <v>0.84286688113670805</v>
      </c>
      <c r="P7" s="55">
        <f t="shared" si="4"/>
        <v>0.94773852680729598</v>
      </c>
      <c r="Q7" s="55">
        <f t="shared" si="5"/>
        <v>0.79909193477056595</v>
      </c>
    </row>
    <row r="8" spans="1:17" ht="21.95" customHeight="1">
      <c r="A8" s="46" t="s">
        <v>33</v>
      </c>
      <c r="B8" s="46">
        <v>1239303.68894</v>
      </c>
      <c r="C8" s="46">
        <v>307783.31249221001</v>
      </c>
      <c r="D8" s="46">
        <v>1418499.2422809999</v>
      </c>
      <c r="E8" s="46">
        <v>326108.679271375</v>
      </c>
      <c r="F8" s="47">
        <v>1269847.1599999999</v>
      </c>
      <c r="G8" s="47">
        <v>283950.01</v>
      </c>
      <c r="H8" s="46">
        <v>31023.200000000001</v>
      </c>
      <c r="I8" s="46">
        <v>3220.2607199807999</v>
      </c>
      <c r="J8" s="46">
        <v>1238823.96</v>
      </c>
      <c r="K8" s="46">
        <v>280729.74928001902</v>
      </c>
      <c r="L8" s="52">
        <f t="shared" si="0"/>
        <v>1.0246456710591401</v>
      </c>
      <c r="M8" s="53">
        <f t="shared" si="1"/>
        <v>0.92256466960724803</v>
      </c>
      <c r="N8" s="53">
        <f t="shared" si="2"/>
        <v>0.89520467981219198</v>
      </c>
      <c r="O8" s="53">
        <f t="shared" si="3"/>
        <v>0.87072202627182405</v>
      </c>
      <c r="P8" s="55">
        <f t="shared" si="4"/>
        <v>0.99961290445249096</v>
      </c>
      <c r="Q8" s="55">
        <f t="shared" si="5"/>
        <v>0.91210191678967101</v>
      </c>
    </row>
    <row r="9" spans="1:17" ht="21.95" customHeight="1">
      <c r="A9" s="46" t="s">
        <v>52</v>
      </c>
      <c r="B9" s="46">
        <v>1102657.53394</v>
      </c>
      <c r="C9" s="46">
        <v>299594.37436895497</v>
      </c>
      <c r="D9" s="46">
        <v>1268056.1640310001</v>
      </c>
      <c r="E9" s="46">
        <v>317775.68223579298</v>
      </c>
      <c r="F9" s="47">
        <v>1087592.1499999999</v>
      </c>
      <c r="G9" s="47">
        <v>276487.02</v>
      </c>
      <c r="H9" s="46">
        <v>16642.63</v>
      </c>
      <c r="I9" s="46">
        <v>2296.8799999868002</v>
      </c>
      <c r="J9" s="46">
        <v>1070949.52</v>
      </c>
      <c r="K9" s="46">
        <v>274190.14000001299</v>
      </c>
      <c r="L9" s="53">
        <f t="shared" si="0"/>
        <v>0.98633720491060495</v>
      </c>
      <c r="M9" s="53">
        <f t="shared" si="1"/>
        <v>0.92287120071053796</v>
      </c>
      <c r="N9" s="53">
        <f t="shared" si="2"/>
        <v>0.85768452600922196</v>
      </c>
      <c r="O9" s="53">
        <f t="shared" si="3"/>
        <v>0.87006978650695999</v>
      </c>
      <c r="P9" s="55">
        <f t="shared" si="4"/>
        <v>0.971244005537511</v>
      </c>
      <c r="Q9" s="55">
        <f t="shared" si="5"/>
        <v>0.91520456810161499</v>
      </c>
    </row>
    <row r="10" spans="1:17" ht="21.95" customHeight="1">
      <c r="A10" s="46" t="s">
        <v>66</v>
      </c>
      <c r="B10" s="46">
        <v>384208.39059999998</v>
      </c>
      <c r="C10" s="46">
        <v>92705.276697010704</v>
      </c>
      <c r="D10" s="46">
        <v>441839.64919000003</v>
      </c>
      <c r="E10" s="46">
        <v>98234.484271439607</v>
      </c>
      <c r="F10" s="47">
        <v>418656.77</v>
      </c>
      <c r="G10" s="47">
        <v>99629.54</v>
      </c>
      <c r="H10" s="46">
        <v>93670</v>
      </c>
      <c r="I10" s="46">
        <v>25919.9999999992</v>
      </c>
      <c r="J10" s="46">
        <v>324986.77</v>
      </c>
      <c r="K10" s="46">
        <v>73709.540000000794</v>
      </c>
      <c r="L10" s="52">
        <f t="shared" si="0"/>
        <v>1.0896606639594799</v>
      </c>
      <c r="M10" s="52">
        <f t="shared" si="1"/>
        <v>1.07469114542012</v>
      </c>
      <c r="N10" s="53">
        <f t="shared" si="2"/>
        <v>0.94753101213867996</v>
      </c>
      <c r="O10" s="53">
        <f t="shared" si="3"/>
        <v>1.01420128317369</v>
      </c>
      <c r="P10" s="55">
        <f t="shared" si="4"/>
        <v>0.845860678608511</v>
      </c>
      <c r="Q10" s="55">
        <f t="shared" si="5"/>
        <v>0.79509541016641605</v>
      </c>
    </row>
    <row r="11" spans="1:17" ht="21.95" customHeight="1">
      <c r="A11" s="46" t="s">
        <v>36</v>
      </c>
      <c r="B11" s="46">
        <v>1422224.7134799999</v>
      </c>
      <c r="C11" s="46">
        <v>349816.97062036302</v>
      </c>
      <c r="D11" s="46">
        <v>1635558.420502</v>
      </c>
      <c r="E11" s="46">
        <v>372861.618810624</v>
      </c>
      <c r="F11" s="47">
        <v>1522481.68</v>
      </c>
      <c r="G11" s="47">
        <v>336227.22</v>
      </c>
      <c r="H11" s="46">
        <v>65992.22</v>
      </c>
      <c r="I11" s="46">
        <v>8245.8899999998994</v>
      </c>
      <c r="J11" s="46">
        <v>1456489.46</v>
      </c>
      <c r="K11" s="46">
        <v>327981.33</v>
      </c>
      <c r="L11" s="52">
        <f t="shared" si="0"/>
        <v>1.0704930561041099</v>
      </c>
      <c r="M11" s="53">
        <f t="shared" si="1"/>
        <v>0.96115182577831204</v>
      </c>
      <c r="N11" s="53">
        <f t="shared" si="2"/>
        <v>0.930863527047054</v>
      </c>
      <c r="O11" s="53">
        <f t="shared" si="3"/>
        <v>0.90174800257671295</v>
      </c>
      <c r="P11" s="54">
        <f t="shared" si="4"/>
        <v>1.02409235769512</v>
      </c>
      <c r="Q11" s="55">
        <f t="shared" si="5"/>
        <v>0.93757981329024798</v>
      </c>
    </row>
    <row r="12" spans="1:17" s="41" customFormat="1" ht="21.95" customHeight="1">
      <c r="A12" s="48" t="s">
        <v>397</v>
      </c>
      <c r="B12" s="48">
        <f t="shared" ref="B12:K12" si="6">SUM(B4:B11)</f>
        <v>5594258.5219799997</v>
      </c>
      <c r="C12" s="48">
        <f t="shared" si="6"/>
        <v>1426304.87422468</v>
      </c>
      <c r="D12" s="48">
        <f t="shared" si="6"/>
        <v>6426697.3002770003</v>
      </c>
      <c r="E12" s="48">
        <f t="shared" si="6"/>
        <v>1514496.3562226</v>
      </c>
      <c r="F12" s="49">
        <f t="shared" si="6"/>
        <v>5820868.8600000003</v>
      </c>
      <c r="G12" s="49">
        <f t="shared" si="6"/>
        <v>1324152.8899999999</v>
      </c>
      <c r="H12" s="48">
        <f t="shared" si="6"/>
        <v>292716.15000000002</v>
      </c>
      <c r="I12" s="48">
        <f t="shared" si="6"/>
        <v>48182.680719966702</v>
      </c>
      <c r="J12" s="48">
        <f t="shared" si="6"/>
        <v>5528152.71</v>
      </c>
      <c r="K12" s="48">
        <f t="shared" si="6"/>
        <v>1275970.2092800301</v>
      </c>
      <c r="L12" s="57">
        <f t="shared" si="0"/>
        <v>1.0405076628349701</v>
      </c>
      <c r="M12" s="57">
        <f t="shared" si="1"/>
        <v>0.92837997957469698</v>
      </c>
      <c r="N12" s="57">
        <f t="shared" si="2"/>
        <v>0.90573253850762703</v>
      </c>
      <c r="O12" s="57">
        <f t="shared" si="3"/>
        <v>0.87431896719953095</v>
      </c>
      <c r="P12" s="55">
        <f t="shared" si="4"/>
        <v>0.98818327545638596</v>
      </c>
      <c r="Q12" s="55">
        <f t="shared" si="5"/>
        <v>0.89459850578834499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honeticPr fontId="27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7"/>
  <sheetViews>
    <sheetView topLeftCell="A19" workbookViewId="0">
      <selection activeCell="F39" sqref="F39"/>
    </sheetView>
  </sheetViews>
  <sheetFormatPr defaultColWidth="9" defaultRowHeight="13.5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02" t="s">
        <v>0</v>
      </c>
      <c r="B1" s="202"/>
      <c r="C1" s="202"/>
      <c r="D1" s="202"/>
      <c r="E1" s="202"/>
      <c r="F1" s="202"/>
      <c r="G1" s="236"/>
    </row>
    <row r="2" spans="1:7">
      <c r="A2" s="27" t="s">
        <v>9</v>
      </c>
      <c r="B2" s="27" t="s">
        <v>10</v>
      </c>
      <c r="C2" s="28" t="s">
        <v>11</v>
      </c>
      <c r="D2" s="28" t="s">
        <v>12</v>
      </c>
      <c r="E2" s="29" t="s">
        <v>421</v>
      </c>
      <c r="F2" s="29" t="s">
        <v>422</v>
      </c>
      <c r="G2" s="30" t="s">
        <v>423</v>
      </c>
    </row>
    <row r="3" spans="1:7">
      <c r="A3" s="31">
        <v>1</v>
      </c>
      <c r="B3" s="31">
        <v>343</v>
      </c>
      <c r="C3" s="32" t="s">
        <v>46</v>
      </c>
      <c r="D3" s="32" t="s">
        <v>36</v>
      </c>
      <c r="E3" s="33" t="e">
        <v>#N/A</v>
      </c>
      <c r="F3" s="33" t="e">
        <v>#N/A</v>
      </c>
      <c r="G3" s="33">
        <v>-100</v>
      </c>
    </row>
    <row r="4" spans="1:7">
      <c r="A4" s="31">
        <v>2</v>
      </c>
      <c r="B4" s="31">
        <v>106066</v>
      </c>
      <c r="C4" s="32" t="s">
        <v>65</v>
      </c>
      <c r="D4" s="32" t="s">
        <v>66</v>
      </c>
      <c r="E4" s="33" t="e">
        <v>#N/A</v>
      </c>
      <c r="F4" s="33" t="e">
        <v>#N/A</v>
      </c>
      <c r="G4" s="33">
        <v>-100</v>
      </c>
    </row>
    <row r="5" spans="1:7">
      <c r="A5" s="31">
        <v>3</v>
      </c>
      <c r="B5" s="31">
        <v>111219</v>
      </c>
      <c r="C5" s="32" t="s">
        <v>77</v>
      </c>
      <c r="D5" s="32" t="s">
        <v>36</v>
      </c>
      <c r="E5" s="33" t="e">
        <v>#N/A</v>
      </c>
      <c r="F5" s="33" t="e">
        <v>#N/A</v>
      </c>
      <c r="G5" s="33">
        <v>-100</v>
      </c>
    </row>
    <row r="6" spans="1:7">
      <c r="A6" s="31">
        <v>4</v>
      </c>
      <c r="B6" s="31">
        <v>103198</v>
      </c>
      <c r="C6" s="32" t="s">
        <v>100</v>
      </c>
      <c r="D6" s="32" t="s">
        <v>36</v>
      </c>
      <c r="E6" s="33" t="e">
        <v>#N/A</v>
      </c>
      <c r="F6" s="33" t="e">
        <v>#N/A</v>
      </c>
      <c r="G6" s="33">
        <v>-100</v>
      </c>
    </row>
    <row r="7" spans="1:7">
      <c r="A7" s="31">
        <v>5</v>
      </c>
      <c r="B7" s="31">
        <v>752</v>
      </c>
      <c r="C7" s="32" t="s">
        <v>120</v>
      </c>
      <c r="D7" s="32" t="s">
        <v>36</v>
      </c>
      <c r="E7" s="33" t="e">
        <v>#N/A</v>
      </c>
      <c r="F7" s="33" t="e">
        <v>#N/A</v>
      </c>
      <c r="G7" s="33">
        <v>-100</v>
      </c>
    </row>
    <row r="8" spans="1:7">
      <c r="A8" s="31">
        <v>6</v>
      </c>
      <c r="B8" s="31">
        <v>549</v>
      </c>
      <c r="C8" s="32" t="s">
        <v>127</v>
      </c>
      <c r="D8" s="32" t="s">
        <v>85</v>
      </c>
      <c r="E8" s="33" t="e">
        <v>#N/A</v>
      </c>
      <c r="F8" s="33" t="e">
        <v>#N/A</v>
      </c>
      <c r="G8" s="33">
        <v>-100</v>
      </c>
    </row>
    <row r="9" spans="1:7">
      <c r="A9" s="31">
        <v>7</v>
      </c>
      <c r="B9" s="31">
        <v>573</v>
      </c>
      <c r="C9" s="32" t="s">
        <v>136</v>
      </c>
      <c r="D9" s="32" t="s">
        <v>52</v>
      </c>
      <c r="E9" s="33" t="e">
        <v>#N/A</v>
      </c>
      <c r="F9" s="33" t="e">
        <v>#N/A</v>
      </c>
      <c r="G9" s="33">
        <v>-100</v>
      </c>
    </row>
    <row r="10" spans="1:7" s="23" customFormat="1">
      <c r="A10" s="31">
        <v>8</v>
      </c>
      <c r="B10" s="31">
        <v>570</v>
      </c>
      <c r="C10" s="32" t="s">
        <v>144</v>
      </c>
      <c r="D10" s="32" t="s">
        <v>36</v>
      </c>
      <c r="E10" s="33" t="e">
        <v>#N/A</v>
      </c>
      <c r="F10" s="33" t="e">
        <v>#N/A</v>
      </c>
      <c r="G10" s="33">
        <v>-100</v>
      </c>
    </row>
    <row r="11" spans="1:7">
      <c r="A11" s="31">
        <v>9</v>
      </c>
      <c r="B11" s="31">
        <v>347</v>
      </c>
      <c r="C11" s="32" t="s">
        <v>153</v>
      </c>
      <c r="D11" s="32" t="s">
        <v>36</v>
      </c>
      <c r="E11" s="33" t="e">
        <v>#N/A</v>
      </c>
      <c r="F11" s="33" t="e">
        <v>#N/A</v>
      </c>
      <c r="G11" s="33">
        <v>-100</v>
      </c>
    </row>
    <row r="12" spans="1:7">
      <c r="A12" s="31">
        <v>10</v>
      </c>
      <c r="B12" s="31">
        <v>102478</v>
      </c>
      <c r="C12" s="32" t="s">
        <v>166</v>
      </c>
      <c r="D12" s="32" t="s">
        <v>33</v>
      </c>
      <c r="E12" s="33" t="e">
        <v>#N/A</v>
      </c>
      <c r="F12" s="33" t="e">
        <v>#N/A</v>
      </c>
      <c r="G12" s="33">
        <v>-100</v>
      </c>
    </row>
    <row r="13" spans="1:7">
      <c r="A13" s="34">
        <v>11</v>
      </c>
      <c r="B13" s="34">
        <v>105910</v>
      </c>
      <c r="C13" s="35" t="s">
        <v>114</v>
      </c>
      <c r="D13" s="35" t="s">
        <v>52</v>
      </c>
      <c r="E13" s="36" t="s">
        <v>424</v>
      </c>
      <c r="F13" s="36" t="s">
        <v>425</v>
      </c>
    </row>
    <row r="14" spans="1:7">
      <c r="A14" s="37">
        <v>12</v>
      </c>
      <c r="B14" s="37">
        <v>104430</v>
      </c>
      <c r="C14" s="38" t="s">
        <v>168</v>
      </c>
      <c r="D14" s="38" t="s">
        <v>52</v>
      </c>
      <c r="E14" s="36" t="s">
        <v>426</v>
      </c>
      <c r="F14" s="36" t="s">
        <v>427</v>
      </c>
    </row>
    <row r="15" spans="1:7">
      <c r="A15" s="37">
        <v>13</v>
      </c>
      <c r="B15" s="37">
        <v>113023</v>
      </c>
      <c r="C15" s="38" t="s">
        <v>101</v>
      </c>
      <c r="D15" s="38" t="s">
        <v>33</v>
      </c>
      <c r="E15" s="36" t="s">
        <v>428</v>
      </c>
      <c r="F15" s="36" t="s">
        <v>427</v>
      </c>
    </row>
    <row r="16" spans="1:7">
      <c r="A16" s="37">
        <v>14</v>
      </c>
      <c r="B16" s="37">
        <v>106485</v>
      </c>
      <c r="C16" s="38" t="s">
        <v>131</v>
      </c>
      <c r="D16" s="38" t="s">
        <v>52</v>
      </c>
      <c r="E16" s="36" t="s">
        <v>429</v>
      </c>
      <c r="F16" s="36" t="s">
        <v>430</v>
      </c>
    </row>
    <row r="17" spans="1:7">
      <c r="A17" s="37">
        <v>15</v>
      </c>
      <c r="B17" s="37">
        <v>104428</v>
      </c>
      <c r="C17" s="38" t="s">
        <v>68</v>
      </c>
      <c r="D17" s="38" t="s">
        <v>50</v>
      </c>
      <c r="E17" s="36" t="s">
        <v>431</v>
      </c>
      <c r="F17" s="36" t="s">
        <v>430</v>
      </c>
    </row>
    <row r="18" spans="1:7">
      <c r="A18" s="37">
        <v>16</v>
      </c>
      <c r="B18" s="37">
        <v>108277</v>
      </c>
      <c r="C18" s="38" t="s">
        <v>141</v>
      </c>
      <c r="D18" s="38" t="s">
        <v>36</v>
      </c>
      <c r="E18" s="36" t="s">
        <v>432</v>
      </c>
      <c r="F18" s="36" t="s">
        <v>427</v>
      </c>
    </row>
    <row r="19" spans="1:7">
      <c r="A19" s="37">
        <v>17</v>
      </c>
      <c r="B19" s="37">
        <v>102934</v>
      </c>
      <c r="C19" s="38" t="s">
        <v>99</v>
      </c>
      <c r="D19" s="38" t="s">
        <v>36</v>
      </c>
      <c r="E19" s="36" t="s">
        <v>433</v>
      </c>
      <c r="F19" s="36" t="s">
        <v>434</v>
      </c>
    </row>
    <row r="20" spans="1:7">
      <c r="A20" s="37">
        <v>18</v>
      </c>
      <c r="B20" s="37">
        <v>113298</v>
      </c>
      <c r="C20" s="38" t="s">
        <v>47</v>
      </c>
      <c r="D20" s="38" t="s">
        <v>36</v>
      </c>
      <c r="E20" s="36" t="s">
        <v>435</v>
      </c>
      <c r="F20" s="36" t="s">
        <v>430</v>
      </c>
    </row>
    <row r="21" spans="1:7">
      <c r="A21" s="37">
        <v>19</v>
      </c>
      <c r="B21" s="37">
        <v>585</v>
      </c>
      <c r="C21" s="38" t="s">
        <v>128</v>
      </c>
      <c r="D21" s="38" t="s">
        <v>33</v>
      </c>
      <c r="E21" s="36" t="s">
        <v>436</v>
      </c>
      <c r="F21" s="36" t="s">
        <v>434</v>
      </c>
    </row>
    <row r="22" spans="1:7">
      <c r="A22" s="37">
        <v>20</v>
      </c>
      <c r="B22" s="37">
        <v>732</v>
      </c>
      <c r="C22" s="38" t="s">
        <v>154</v>
      </c>
      <c r="D22" s="38" t="s">
        <v>39</v>
      </c>
      <c r="E22" s="36" t="s">
        <v>437</v>
      </c>
      <c r="F22" s="36" t="s">
        <v>427</v>
      </c>
    </row>
    <row r="23" spans="1:7">
      <c r="A23" s="37">
        <v>21</v>
      </c>
      <c r="B23" s="37">
        <v>371</v>
      </c>
      <c r="C23" s="38" t="s">
        <v>139</v>
      </c>
      <c r="D23" s="38" t="s">
        <v>41</v>
      </c>
      <c r="E23" s="36" t="s">
        <v>438</v>
      </c>
      <c r="F23" s="36" t="s">
        <v>434</v>
      </c>
    </row>
    <row r="24" spans="1:7">
      <c r="A24" s="37">
        <v>22</v>
      </c>
      <c r="B24" s="37">
        <v>377</v>
      </c>
      <c r="C24" s="38" t="s">
        <v>63</v>
      </c>
      <c r="D24" s="38" t="s">
        <v>52</v>
      </c>
      <c r="E24" s="36" t="s">
        <v>439</v>
      </c>
      <c r="F24" s="36" t="s">
        <v>430</v>
      </c>
    </row>
    <row r="25" spans="1:7">
      <c r="A25" s="37">
        <v>23</v>
      </c>
      <c r="B25" s="37">
        <v>105751</v>
      </c>
      <c r="C25" s="38" t="s">
        <v>152</v>
      </c>
      <c r="D25" s="38" t="s">
        <v>52</v>
      </c>
      <c r="E25" s="36" t="s">
        <v>249</v>
      </c>
      <c r="F25" s="36" t="s">
        <v>434</v>
      </c>
    </row>
    <row r="26" spans="1:7">
      <c r="A26" s="37">
        <v>24</v>
      </c>
      <c r="B26" s="37">
        <v>387</v>
      </c>
      <c r="C26" s="38" t="s">
        <v>122</v>
      </c>
      <c r="D26" s="38" t="s">
        <v>52</v>
      </c>
      <c r="E26" s="36" t="s">
        <v>440</v>
      </c>
      <c r="F26" s="36" t="s">
        <v>434</v>
      </c>
    </row>
    <row r="27" spans="1:7" s="23" customFormat="1">
      <c r="A27" s="37">
        <v>25</v>
      </c>
      <c r="B27" s="37">
        <v>514</v>
      </c>
      <c r="C27" s="38" t="s">
        <v>123</v>
      </c>
      <c r="D27" s="38" t="s">
        <v>41</v>
      </c>
      <c r="E27" s="36" t="s">
        <v>441</v>
      </c>
      <c r="F27" s="36" t="s">
        <v>425</v>
      </c>
      <c r="G27" s="26"/>
    </row>
    <row r="28" spans="1:7">
      <c r="A28" s="37">
        <v>26</v>
      </c>
      <c r="B28" s="37">
        <v>730</v>
      </c>
      <c r="C28" s="38" t="s">
        <v>134</v>
      </c>
      <c r="D28" s="38" t="s">
        <v>36</v>
      </c>
      <c r="E28" s="36" t="s">
        <v>218</v>
      </c>
      <c r="F28" s="36" t="s">
        <v>430</v>
      </c>
    </row>
    <row r="29" spans="1:7">
      <c r="A29" s="37">
        <v>27</v>
      </c>
      <c r="B29" s="37">
        <v>720</v>
      </c>
      <c r="C29" s="38" t="s">
        <v>132</v>
      </c>
      <c r="D29" s="38" t="s">
        <v>85</v>
      </c>
      <c r="E29" s="36" t="s">
        <v>442</v>
      </c>
      <c r="F29" s="36" t="s">
        <v>430</v>
      </c>
    </row>
    <row r="30" spans="1:7">
      <c r="A30" s="37">
        <v>28</v>
      </c>
      <c r="B30" s="37">
        <v>103199</v>
      </c>
      <c r="C30" s="38" t="s">
        <v>149</v>
      </c>
      <c r="D30" s="38" t="s">
        <v>33</v>
      </c>
      <c r="E30" s="36" t="s">
        <v>443</v>
      </c>
      <c r="F30" s="36" t="s">
        <v>430</v>
      </c>
    </row>
    <row r="31" spans="1:7">
      <c r="A31" s="37">
        <v>29</v>
      </c>
      <c r="B31" s="37">
        <v>311</v>
      </c>
      <c r="C31" s="38" t="s">
        <v>35</v>
      </c>
      <c r="D31" s="38" t="s">
        <v>36</v>
      </c>
      <c r="E31" s="36" t="s">
        <v>203</v>
      </c>
      <c r="F31" s="36" t="s">
        <v>430</v>
      </c>
    </row>
    <row r="32" spans="1:7">
      <c r="A32" s="37">
        <v>30</v>
      </c>
      <c r="B32" s="37">
        <v>102567</v>
      </c>
      <c r="C32" s="38" t="s">
        <v>105</v>
      </c>
      <c r="D32" s="38" t="s">
        <v>41</v>
      </c>
      <c r="E32" s="36" t="s">
        <v>444</v>
      </c>
      <c r="F32" s="36" t="s">
        <v>430</v>
      </c>
    </row>
    <row r="33" spans="1:7">
      <c r="A33" s="37">
        <v>31</v>
      </c>
      <c r="B33" s="37">
        <v>108656</v>
      </c>
      <c r="C33" s="38" t="s">
        <v>138</v>
      </c>
      <c r="D33" s="38" t="s">
        <v>41</v>
      </c>
      <c r="E33" s="36" t="s">
        <v>445</v>
      </c>
      <c r="F33" s="36" t="s">
        <v>430</v>
      </c>
    </row>
    <row r="34" spans="1:7">
      <c r="A34" s="37">
        <v>32</v>
      </c>
      <c r="B34" s="37">
        <v>385</v>
      </c>
      <c r="C34" s="38" t="s">
        <v>40</v>
      </c>
      <c r="D34" s="38" t="s">
        <v>41</v>
      </c>
      <c r="E34" s="36" t="s">
        <v>446</v>
      </c>
      <c r="F34" s="36" t="s">
        <v>430</v>
      </c>
    </row>
    <row r="35" spans="1:7">
      <c r="A35" s="37">
        <v>33</v>
      </c>
      <c r="B35" s="37">
        <v>112415</v>
      </c>
      <c r="C35" s="38" t="s">
        <v>71</v>
      </c>
      <c r="D35" s="38" t="s">
        <v>36</v>
      </c>
      <c r="E35" s="36" t="s">
        <v>447</v>
      </c>
      <c r="F35" s="36" t="s">
        <v>430</v>
      </c>
    </row>
    <row r="36" spans="1:7">
      <c r="A36" s="37">
        <v>34</v>
      </c>
      <c r="B36" s="37">
        <v>710</v>
      </c>
      <c r="C36" s="38" t="s">
        <v>112</v>
      </c>
      <c r="D36" s="38" t="s">
        <v>50</v>
      </c>
      <c r="E36" s="36" t="s">
        <v>448</v>
      </c>
      <c r="F36" s="36" t="s">
        <v>430</v>
      </c>
    </row>
    <row r="37" spans="1:7">
      <c r="A37" s="37">
        <v>35</v>
      </c>
      <c r="B37" s="37">
        <v>329</v>
      </c>
      <c r="C37" s="38" t="s">
        <v>74</v>
      </c>
      <c r="D37" s="38" t="s">
        <v>50</v>
      </c>
      <c r="E37" s="36" t="s">
        <v>305</v>
      </c>
      <c r="F37" s="36" t="s">
        <v>427</v>
      </c>
    </row>
    <row r="38" spans="1:7" s="23" customFormat="1">
      <c r="A38" s="37">
        <v>36</v>
      </c>
      <c r="B38" s="37">
        <v>743</v>
      </c>
      <c r="C38" s="38" t="s">
        <v>157</v>
      </c>
      <c r="D38" s="38" t="s">
        <v>52</v>
      </c>
      <c r="E38" s="36" t="s">
        <v>289</v>
      </c>
      <c r="F38" s="36" t="s">
        <v>427</v>
      </c>
      <c r="G38" s="26"/>
    </row>
    <row r="39" spans="1:7">
      <c r="A39" s="37">
        <v>37</v>
      </c>
      <c r="B39" s="37">
        <v>707</v>
      </c>
      <c r="C39" s="38" t="s">
        <v>67</v>
      </c>
      <c r="D39" s="38" t="s">
        <v>52</v>
      </c>
      <c r="E39" s="36" t="s">
        <v>187</v>
      </c>
      <c r="F39" s="36" t="s">
        <v>430</v>
      </c>
    </row>
    <row r="40" spans="1:7">
      <c r="A40" s="37">
        <v>38</v>
      </c>
      <c r="B40" s="37">
        <v>107658</v>
      </c>
      <c r="C40" s="38" t="s">
        <v>155</v>
      </c>
      <c r="D40" s="38" t="s">
        <v>36</v>
      </c>
      <c r="E40" s="36" t="s">
        <v>449</v>
      </c>
      <c r="F40" s="36" t="s">
        <v>434</v>
      </c>
    </row>
    <row r="41" spans="1:7">
      <c r="A41" s="37">
        <v>39</v>
      </c>
      <c r="B41" s="37">
        <v>379</v>
      </c>
      <c r="C41" s="38" t="s">
        <v>87</v>
      </c>
      <c r="D41" s="38" t="s">
        <v>36</v>
      </c>
      <c r="E41" s="36" t="s">
        <v>450</v>
      </c>
      <c r="F41" s="36" t="s">
        <v>427</v>
      </c>
    </row>
    <row r="42" spans="1:7">
      <c r="A42" s="37">
        <v>40</v>
      </c>
      <c r="B42" s="37">
        <v>102935</v>
      </c>
      <c r="C42" s="38" t="s">
        <v>146</v>
      </c>
      <c r="D42" s="38" t="s">
        <v>33</v>
      </c>
      <c r="E42" s="36" t="s">
        <v>451</v>
      </c>
      <c r="F42" s="36" t="s">
        <v>427</v>
      </c>
    </row>
    <row r="43" spans="1:7">
      <c r="A43" s="37">
        <v>41</v>
      </c>
      <c r="B43" s="37">
        <v>373</v>
      </c>
      <c r="C43" s="38" t="s">
        <v>151</v>
      </c>
      <c r="D43" s="38" t="s">
        <v>33</v>
      </c>
      <c r="E43" s="36" t="s">
        <v>452</v>
      </c>
      <c r="F43" s="36" t="s">
        <v>427</v>
      </c>
    </row>
    <row r="44" spans="1:7">
      <c r="A44" s="37">
        <v>42</v>
      </c>
      <c r="B44" s="37">
        <v>717</v>
      </c>
      <c r="C44" s="38" t="s">
        <v>94</v>
      </c>
      <c r="D44" s="38" t="s">
        <v>85</v>
      </c>
      <c r="E44" s="36" t="s">
        <v>453</v>
      </c>
      <c r="F44" s="36" t="s">
        <v>434</v>
      </c>
    </row>
    <row r="45" spans="1:7">
      <c r="A45" s="37">
        <v>43</v>
      </c>
      <c r="B45" s="37">
        <v>399</v>
      </c>
      <c r="C45" s="38" t="s">
        <v>145</v>
      </c>
      <c r="D45" s="38" t="s">
        <v>52</v>
      </c>
      <c r="E45" s="36" t="s">
        <v>454</v>
      </c>
      <c r="F45" s="36" t="s">
        <v>430</v>
      </c>
    </row>
    <row r="46" spans="1:7">
      <c r="A46" s="37">
        <v>44</v>
      </c>
      <c r="B46" s="37">
        <v>359</v>
      </c>
      <c r="C46" s="38" t="s">
        <v>75</v>
      </c>
      <c r="D46" s="38" t="s">
        <v>36</v>
      </c>
      <c r="E46" s="36" t="s">
        <v>455</v>
      </c>
      <c r="F46" s="36" t="s">
        <v>427</v>
      </c>
    </row>
    <row r="47" spans="1:7">
      <c r="A47" s="37">
        <v>45</v>
      </c>
      <c r="B47" s="37">
        <v>706</v>
      </c>
      <c r="C47" s="38" t="s">
        <v>97</v>
      </c>
      <c r="D47" s="38" t="s">
        <v>50</v>
      </c>
      <c r="E47" s="36" t="s">
        <v>456</v>
      </c>
      <c r="F47" s="36" t="s">
        <v>434</v>
      </c>
    </row>
    <row r="48" spans="1:7">
      <c r="A48" s="37">
        <v>46</v>
      </c>
      <c r="B48" s="37">
        <v>106865</v>
      </c>
      <c r="C48" s="38" t="s">
        <v>124</v>
      </c>
      <c r="D48" s="38" t="s">
        <v>33</v>
      </c>
      <c r="E48" s="36" t="s">
        <v>457</v>
      </c>
      <c r="F48" s="36" t="s">
        <v>434</v>
      </c>
    </row>
    <row r="49" spans="1:7">
      <c r="A49" s="37">
        <v>47</v>
      </c>
      <c r="B49" s="37">
        <v>513</v>
      </c>
      <c r="C49" s="38" t="s">
        <v>81</v>
      </c>
      <c r="D49" s="38" t="s">
        <v>36</v>
      </c>
      <c r="E49" s="36" t="s">
        <v>217</v>
      </c>
      <c r="F49" s="36" t="s">
        <v>434</v>
      </c>
    </row>
    <row r="50" spans="1:7">
      <c r="A50" s="37">
        <v>48</v>
      </c>
      <c r="B50" s="37">
        <v>598</v>
      </c>
      <c r="C50" s="38" t="s">
        <v>142</v>
      </c>
      <c r="D50" s="38" t="s">
        <v>52</v>
      </c>
      <c r="E50" s="36" t="s">
        <v>458</v>
      </c>
      <c r="F50" s="36" t="s">
        <v>430</v>
      </c>
    </row>
    <row r="51" spans="1:7">
      <c r="A51" s="37">
        <v>49</v>
      </c>
      <c r="B51" s="37">
        <v>112888</v>
      </c>
      <c r="C51" s="38" t="s">
        <v>44</v>
      </c>
      <c r="D51" s="38" t="s">
        <v>36</v>
      </c>
      <c r="E51" s="36" t="s">
        <v>459</v>
      </c>
      <c r="F51" s="36" t="s">
        <v>430</v>
      </c>
    </row>
    <row r="52" spans="1:7">
      <c r="A52" s="37">
        <v>50</v>
      </c>
      <c r="B52" s="37">
        <v>355</v>
      </c>
      <c r="C52" s="38" t="s">
        <v>89</v>
      </c>
      <c r="D52" s="38" t="s">
        <v>33</v>
      </c>
      <c r="E52" s="36" t="s">
        <v>460</v>
      </c>
      <c r="F52" s="36" t="s">
        <v>430</v>
      </c>
    </row>
    <row r="53" spans="1:7">
      <c r="A53" s="37">
        <v>51</v>
      </c>
      <c r="B53" s="37">
        <v>104838</v>
      </c>
      <c r="C53" s="38" t="s">
        <v>111</v>
      </c>
      <c r="D53" s="38" t="s">
        <v>50</v>
      </c>
      <c r="E53" s="36" t="s">
        <v>461</v>
      </c>
      <c r="F53" s="36" t="s">
        <v>434</v>
      </c>
    </row>
    <row r="54" spans="1:7">
      <c r="A54" s="37">
        <v>52</v>
      </c>
      <c r="B54" s="37">
        <v>113025</v>
      </c>
      <c r="C54" s="38" t="s">
        <v>76</v>
      </c>
      <c r="D54" s="38" t="s">
        <v>36</v>
      </c>
      <c r="E54" s="36" t="s">
        <v>462</v>
      </c>
      <c r="F54" s="36" t="s">
        <v>434</v>
      </c>
    </row>
    <row r="55" spans="1:7">
      <c r="A55" s="37">
        <v>53</v>
      </c>
      <c r="B55" s="37">
        <v>106399</v>
      </c>
      <c r="C55" s="38" t="s">
        <v>137</v>
      </c>
      <c r="D55" s="38" t="s">
        <v>36</v>
      </c>
      <c r="E55" s="36" t="s">
        <v>463</v>
      </c>
      <c r="F55" s="36" t="s">
        <v>427</v>
      </c>
    </row>
    <row r="56" spans="1:7">
      <c r="A56" s="37">
        <v>54</v>
      </c>
      <c r="B56" s="37">
        <v>105267</v>
      </c>
      <c r="C56" s="38" t="s">
        <v>73</v>
      </c>
      <c r="D56" s="38" t="s">
        <v>36</v>
      </c>
      <c r="E56" s="36" t="s">
        <v>464</v>
      </c>
      <c r="F56" s="36" t="s">
        <v>430</v>
      </c>
    </row>
    <row r="57" spans="1:7">
      <c r="A57" s="37">
        <v>55</v>
      </c>
      <c r="B57" s="37">
        <v>582</v>
      </c>
      <c r="C57" s="38" t="s">
        <v>54</v>
      </c>
      <c r="D57" s="38" t="s">
        <v>36</v>
      </c>
      <c r="E57" s="36" t="s">
        <v>465</v>
      </c>
      <c r="F57" s="36" t="s">
        <v>434</v>
      </c>
    </row>
    <row r="58" spans="1:7">
      <c r="A58" s="37">
        <v>56</v>
      </c>
      <c r="B58" s="37">
        <v>754</v>
      </c>
      <c r="C58" s="38" t="s">
        <v>118</v>
      </c>
      <c r="D58" s="38" t="s">
        <v>50</v>
      </c>
      <c r="E58" s="36" t="s">
        <v>466</v>
      </c>
      <c r="F58" s="36" t="s">
        <v>430</v>
      </c>
    </row>
    <row r="59" spans="1:7" s="23" customFormat="1">
      <c r="A59" s="37">
        <v>57</v>
      </c>
      <c r="B59" s="37">
        <v>511</v>
      </c>
      <c r="C59" s="38" t="s">
        <v>64</v>
      </c>
      <c r="D59" s="38" t="s">
        <v>33</v>
      </c>
      <c r="E59" s="36" t="s">
        <v>467</v>
      </c>
      <c r="F59" s="36" t="s">
        <v>434</v>
      </c>
      <c r="G59" s="26"/>
    </row>
    <row r="60" spans="1:7">
      <c r="A60" s="37">
        <v>58</v>
      </c>
      <c r="B60" s="37">
        <v>339</v>
      </c>
      <c r="C60" s="38" t="s">
        <v>79</v>
      </c>
      <c r="D60" s="38" t="s">
        <v>36</v>
      </c>
      <c r="E60" s="36" t="s">
        <v>468</v>
      </c>
      <c r="F60" s="36" t="s">
        <v>430</v>
      </c>
    </row>
    <row r="61" spans="1:7">
      <c r="A61" s="37">
        <v>59</v>
      </c>
      <c r="B61" s="37">
        <v>56</v>
      </c>
      <c r="C61" s="38" t="s">
        <v>95</v>
      </c>
      <c r="D61" s="38" t="s">
        <v>50</v>
      </c>
      <c r="E61" s="36" t="s">
        <v>339</v>
      </c>
      <c r="F61" s="36" t="s">
        <v>434</v>
      </c>
    </row>
    <row r="62" spans="1:7">
      <c r="A62" s="37">
        <v>60</v>
      </c>
      <c r="B62" s="37">
        <v>546</v>
      </c>
      <c r="C62" s="38" t="s">
        <v>102</v>
      </c>
      <c r="D62" s="38" t="s">
        <v>52</v>
      </c>
      <c r="E62" s="36" t="s">
        <v>216</v>
      </c>
      <c r="F62" s="36" t="s">
        <v>425</v>
      </c>
    </row>
    <row r="63" spans="1:7">
      <c r="A63" s="37">
        <v>61</v>
      </c>
      <c r="B63" s="37">
        <v>349</v>
      </c>
      <c r="C63" s="38" t="s">
        <v>162</v>
      </c>
      <c r="D63" s="38" t="s">
        <v>33</v>
      </c>
      <c r="E63" s="36" t="s">
        <v>287</v>
      </c>
      <c r="F63" s="36" t="s">
        <v>425</v>
      </c>
    </row>
    <row r="64" spans="1:7">
      <c r="A64" s="37">
        <v>62</v>
      </c>
      <c r="B64" s="37">
        <v>341</v>
      </c>
      <c r="C64" s="38" t="s">
        <v>57</v>
      </c>
      <c r="D64" s="38" t="s">
        <v>39</v>
      </c>
      <c r="E64" s="36" t="s">
        <v>469</v>
      </c>
      <c r="F64" s="36" t="s">
        <v>427</v>
      </c>
    </row>
    <row r="65" spans="1:7">
      <c r="A65" s="37">
        <v>63</v>
      </c>
      <c r="B65" s="37">
        <v>591</v>
      </c>
      <c r="C65" s="38" t="s">
        <v>70</v>
      </c>
      <c r="D65" s="38" t="s">
        <v>39</v>
      </c>
      <c r="E65" s="36" t="s">
        <v>470</v>
      </c>
      <c r="F65" s="36" t="s">
        <v>427</v>
      </c>
    </row>
    <row r="66" spans="1:7">
      <c r="A66" s="37">
        <v>64</v>
      </c>
      <c r="B66" s="37">
        <v>111064</v>
      </c>
      <c r="C66" s="38" t="s">
        <v>38</v>
      </c>
      <c r="D66" s="38" t="s">
        <v>39</v>
      </c>
      <c r="E66" s="36" t="s">
        <v>471</v>
      </c>
      <c r="F66" s="36" t="s">
        <v>430</v>
      </c>
    </row>
    <row r="67" spans="1:7">
      <c r="A67" s="37">
        <v>65</v>
      </c>
      <c r="B67" s="37">
        <v>111400</v>
      </c>
      <c r="C67" s="38" t="s">
        <v>113</v>
      </c>
      <c r="D67" s="38" t="s">
        <v>39</v>
      </c>
      <c r="E67" s="36" t="s">
        <v>472</v>
      </c>
      <c r="F67" s="36" t="s">
        <v>430</v>
      </c>
    </row>
    <row r="68" spans="1:7">
      <c r="A68" s="37">
        <v>66</v>
      </c>
      <c r="B68" s="37">
        <v>721</v>
      </c>
      <c r="C68" s="38" t="s">
        <v>121</v>
      </c>
      <c r="D68" s="38" t="s">
        <v>39</v>
      </c>
      <c r="E68" s="36" t="s">
        <v>473</v>
      </c>
      <c r="F68" s="36" t="s">
        <v>430</v>
      </c>
    </row>
    <row r="69" spans="1:7">
      <c r="A69" s="37">
        <v>67</v>
      </c>
      <c r="B69" s="37">
        <v>742</v>
      </c>
      <c r="C69" s="38" t="s">
        <v>104</v>
      </c>
      <c r="D69" s="38" t="s">
        <v>33</v>
      </c>
      <c r="E69" s="36" t="s">
        <v>474</v>
      </c>
      <c r="F69" s="36" t="s">
        <v>434</v>
      </c>
    </row>
    <row r="70" spans="1:7">
      <c r="A70" s="37">
        <v>68</v>
      </c>
      <c r="B70" s="37">
        <v>357</v>
      </c>
      <c r="C70" s="38" t="s">
        <v>108</v>
      </c>
      <c r="D70" s="38" t="s">
        <v>36</v>
      </c>
      <c r="E70" s="36" t="s">
        <v>475</v>
      </c>
      <c r="F70" s="36" t="s">
        <v>427</v>
      </c>
    </row>
    <row r="71" spans="1:7">
      <c r="A71" s="37">
        <v>69</v>
      </c>
      <c r="B71" s="37">
        <v>102564</v>
      </c>
      <c r="C71" s="38" t="s">
        <v>109</v>
      </c>
      <c r="D71" s="38" t="s">
        <v>39</v>
      </c>
      <c r="E71" s="36" t="s">
        <v>476</v>
      </c>
      <c r="F71" s="36" t="s">
        <v>427</v>
      </c>
    </row>
    <row r="72" spans="1:7">
      <c r="A72" s="37">
        <v>70</v>
      </c>
      <c r="B72" s="37">
        <v>307</v>
      </c>
      <c r="C72" s="38" t="s">
        <v>90</v>
      </c>
      <c r="D72" s="38" t="s">
        <v>66</v>
      </c>
      <c r="E72" s="36" t="s">
        <v>477</v>
      </c>
      <c r="F72" s="36" t="s">
        <v>430</v>
      </c>
    </row>
    <row r="73" spans="1:7">
      <c r="A73" s="37">
        <v>71</v>
      </c>
      <c r="B73" s="37">
        <v>738</v>
      </c>
      <c r="C73" s="38" t="s">
        <v>62</v>
      </c>
      <c r="D73" s="38" t="s">
        <v>50</v>
      </c>
      <c r="E73" s="36" t="s">
        <v>478</v>
      </c>
      <c r="F73" s="36" t="s">
        <v>430</v>
      </c>
    </row>
    <row r="74" spans="1:7">
      <c r="A74" s="37">
        <v>72</v>
      </c>
      <c r="B74" s="37">
        <v>747</v>
      </c>
      <c r="C74" s="38" t="s">
        <v>72</v>
      </c>
      <c r="D74" s="38" t="s">
        <v>33</v>
      </c>
      <c r="E74" s="36" t="s">
        <v>479</v>
      </c>
      <c r="F74" s="36" t="s">
        <v>430</v>
      </c>
    </row>
    <row r="75" spans="1:7">
      <c r="A75" s="37">
        <v>73</v>
      </c>
      <c r="B75" s="37">
        <v>572</v>
      </c>
      <c r="C75" s="38" t="s">
        <v>88</v>
      </c>
      <c r="D75" s="38" t="s">
        <v>33</v>
      </c>
      <c r="E75" s="36" t="s">
        <v>480</v>
      </c>
      <c r="F75" s="36" t="s">
        <v>434</v>
      </c>
    </row>
    <row r="76" spans="1:7">
      <c r="A76" s="37">
        <v>74</v>
      </c>
      <c r="B76" s="37">
        <v>113299</v>
      </c>
      <c r="C76" s="38" t="s">
        <v>43</v>
      </c>
      <c r="D76" s="38" t="s">
        <v>33</v>
      </c>
      <c r="E76" s="36" t="s">
        <v>481</v>
      </c>
      <c r="F76" s="36" t="s">
        <v>425</v>
      </c>
    </row>
    <row r="77" spans="1:7">
      <c r="A77" s="37">
        <v>75</v>
      </c>
      <c r="B77" s="37">
        <v>113008</v>
      </c>
      <c r="C77" s="38" t="s">
        <v>78</v>
      </c>
      <c r="D77" s="38" t="s">
        <v>52</v>
      </c>
      <c r="E77" s="36" t="s">
        <v>388</v>
      </c>
      <c r="F77" s="36" t="s">
        <v>427</v>
      </c>
    </row>
    <row r="78" spans="1:7">
      <c r="A78" s="37">
        <v>76</v>
      </c>
      <c r="B78" s="37">
        <v>709</v>
      </c>
      <c r="C78" s="38" t="s">
        <v>150</v>
      </c>
      <c r="D78" s="38" t="s">
        <v>36</v>
      </c>
      <c r="E78" s="36" t="s">
        <v>482</v>
      </c>
      <c r="F78" s="36" t="s">
        <v>434</v>
      </c>
    </row>
    <row r="79" spans="1:7" s="23" customFormat="1">
      <c r="A79" s="37">
        <v>77</v>
      </c>
      <c r="B79" s="37">
        <v>545</v>
      </c>
      <c r="C79" s="38" t="s">
        <v>80</v>
      </c>
      <c r="D79" s="38" t="s">
        <v>52</v>
      </c>
      <c r="E79" s="36" t="s">
        <v>483</v>
      </c>
      <c r="F79" s="36" t="s">
        <v>427</v>
      </c>
      <c r="G79" s="26"/>
    </row>
    <row r="80" spans="1:7">
      <c r="A80" s="37">
        <v>78</v>
      </c>
      <c r="B80" s="37">
        <v>723</v>
      </c>
      <c r="C80" s="38" t="s">
        <v>165</v>
      </c>
      <c r="D80" s="38" t="s">
        <v>33</v>
      </c>
      <c r="E80" s="36" t="s">
        <v>484</v>
      </c>
      <c r="F80" s="36" t="s">
        <v>427</v>
      </c>
    </row>
    <row r="81" spans="1:7">
      <c r="A81" s="37">
        <v>79</v>
      </c>
      <c r="B81" s="37">
        <v>704</v>
      </c>
      <c r="C81" s="38" t="s">
        <v>147</v>
      </c>
      <c r="D81" s="38" t="s">
        <v>50</v>
      </c>
      <c r="E81" s="36" t="s">
        <v>485</v>
      </c>
      <c r="F81" s="36" t="s">
        <v>434</v>
      </c>
    </row>
    <row r="82" spans="1:7">
      <c r="A82" s="37">
        <v>80</v>
      </c>
      <c r="B82" s="37">
        <v>744</v>
      </c>
      <c r="C82" s="38" t="s">
        <v>158</v>
      </c>
      <c r="D82" s="38" t="s">
        <v>33</v>
      </c>
      <c r="E82" s="36" t="s">
        <v>486</v>
      </c>
      <c r="F82" s="36" t="s">
        <v>427</v>
      </c>
    </row>
    <row r="83" spans="1:7">
      <c r="A83" s="37">
        <v>81</v>
      </c>
      <c r="B83" s="37">
        <v>713</v>
      </c>
      <c r="C83" s="38" t="s">
        <v>61</v>
      </c>
      <c r="D83" s="38" t="s">
        <v>50</v>
      </c>
      <c r="E83" s="36" t="s">
        <v>487</v>
      </c>
      <c r="F83" s="36" t="s">
        <v>427</v>
      </c>
    </row>
    <row r="84" spans="1:7">
      <c r="A84" s="37">
        <v>82</v>
      </c>
      <c r="B84" s="37">
        <v>587</v>
      </c>
      <c r="C84" s="38" t="s">
        <v>82</v>
      </c>
      <c r="D84" s="38" t="s">
        <v>50</v>
      </c>
      <c r="E84" s="36" t="s">
        <v>488</v>
      </c>
      <c r="F84" s="36" t="s">
        <v>434</v>
      </c>
    </row>
    <row r="85" spans="1:7">
      <c r="A85" s="37">
        <v>83</v>
      </c>
      <c r="B85" s="37">
        <v>571</v>
      </c>
      <c r="C85" s="38" t="s">
        <v>56</v>
      </c>
      <c r="D85" s="38" t="s">
        <v>52</v>
      </c>
      <c r="E85" s="36" t="s">
        <v>489</v>
      </c>
      <c r="F85" s="36" t="s">
        <v>430</v>
      </c>
    </row>
    <row r="86" spans="1:7" s="23" customFormat="1">
      <c r="A86" s="37">
        <v>84</v>
      </c>
      <c r="B86" s="37">
        <v>391</v>
      </c>
      <c r="C86" s="38" t="s">
        <v>159</v>
      </c>
      <c r="D86" s="38" t="s">
        <v>33</v>
      </c>
      <c r="E86" s="36" t="s">
        <v>263</v>
      </c>
      <c r="F86" s="36" t="s">
        <v>427</v>
      </c>
      <c r="G86" s="26"/>
    </row>
    <row r="87" spans="1:7">
      <c r="A87" s="37">
        <v>85</v>
      </c>
      <c r="B87" s="37">
        <v>745</v>
      </c>
      <c r="C87" s="38" t="s">
        <v>98</v>
      </c>
      <c r="D87" s="38" t="s">
        <v>36</v>
      </c>
      <c r="E87" s="36" t="s">
        <v>490</v>
      </c>
      <c r="F87" s="36" t="s">
        <v>430</v>
      </c>
    </row>
    <row r="88" spans="1:7">
      <c r="A88" s="37">
        <v>86</v>
      </c>
      <c r="B88" s="37">
        <v>103639</v>
      </c>
      <c r="C88" s="38" t="s">
        <v>110</v>
      </c>
      <c r="D88" s="38" t="s">
        <v>52</v>
      </c>
      <c r="E88" s="36" t="s">
        <v>491</v>
      </c>
      <c r="F88" s="36" t="s">
        <v>430</v>
      </c>
    </row>
    <row r="89" spans="1:7">
      <c r="A89" s="37">
        <v>87</v>
      </c>
      <c r="B89" s="37">
        <v>367</v>
      </c>
      <c r="C89" s="38" t="s">
        <v>83</v>
      </c>
      <c r="D89" s="38" t="s">
        <v>50</v>
      </c>
      <c r="E89" s="36" t="s">
        <v>492</v>
      </c>
      <c r="F89" s="36" t="s">
        <v>430</v>
      </c>
    </row>
    <row r="90" spans="1:7">
      <c r="A90" s="37">
        <v>88</v>
      </c>
      <c r="B90" s="37">
        <v>107829</v>
      </c>
      <c r="C90" s="38" t="s">
        <v>161</v>
      </c>
      <c r="D90" s="38" t="s">
        <v>33</v>
      </c>
      <c r="E90" s="36" t="s">
        <v>493</v>
      </c>
      <c r="F90" s="36" t="s">
        <v>430</v>
      </c>
    </row>
    <row r="91" spans="1:7">
      <c r="A91" s="37">
        <v>89</v>
      </c>
      <c r="B91" s="37">
        <v>102479</v>
      </c>
      <c r="C91" s="38" t="s">
        <v>130</v>
      </c>
      <c r="D91" s="38" t="s">
        <v>33</v>
      </c>
      <c r="E91" s="36" t="s">
        <v>494</v>
      </c>
      <c r="F91" s="36" t="s">
        <v>430</v>
      </c>
    </row>
    <row r="92" spans="1:7">
      <c r="A92" s="37">
        <v>90</v>
      </c>
      <c r="B92" s="37">
        <v>726</v>
      </c>
      <c r="C92" s="38" t="s">
        <v>119</v>
      </c>
      <c r="D92" s="38" t="s">
        <v>36</v>
      </c>
      <c r="E92" s="36" t="s">
        <v>495</v>
      </c>
      <c r="F92" s="36" t="s">
        <v>434</v>
      </c>
    </row>
    <row r="93" spans="1:7">
      <c r="A93" s="37">
        <v>91</v>
      </c>
      <c r="B93" s="37">
        <v>337</v>
      </c>
      <c r="C93" s="38" t="s">
        <v>60</v>
      </c>
      <c r="D93" s="38" t="s">
        <v>33</v>
      </c>
      <c r="E93" s="36" t="s">
        <v>496</v>
      </c>
      <c r="F93" s="36" t="s">
        <v>430</v>
      </c>
    </row>
    <row r="94" spans="1:7">
      <c r="A94" s="37">
        <v>92</v>
      </c>
      <c r="B94" s="37">
        <v>101453</v>
      </c>
      <c r="C94" s="38" t="s">
        <v>125</v>
      </c>
      <c r="D94" s="38" t="s">
        <v>50</v>
      </c>
      <c r="E94" s="36" t="s">
        <v>497</v>
      </c>
      <c r="F94" s="36" t="s">
        <v>427</v>
      </c>
    </row>
    <row r="95" spans="1:7" s="23" customFormat="1">
      <c r="A95" s="37">
        <v>93</v>
      </c>
      <c r="B95" s="37">
        <v>114069</v>
      </c>
      <c r="C95" s="38" t="s">
        <v>163</v>
      </c>
      <c r="D95" s="38" t="s">
        <v>52</v>
      </c>
      <c r="E95" s="36" t="s">
        <v>394</v>
      </c>
      <c r="F95" s="36" t="s">
        <v>427</v>
      </c>
      <c r="G95" s="26"/>
    </row>
    <row r="96" spans="1:7">
      <c r="A96" s="37">
        <v>94</v>
      </c>
      <c r="B96" s="37">
        <v>102565</v>
      </c>
      <c r="C96" s="38" t="s">
        <v>93</v>
      </c>
      <c r="D96" s="38" t="s">
        <v>36</v>
      </c>
      <c r="E96" s="36" t="s">
        <v>498</v>
      </c>
      <c r="F96" s="36" t="s">
        <v>425</v>
      </c>
    </row>
    <row r="97" spans="1:7">
      <c r="A97" s="37">
        <v>95</v>
      </c>
      <c r="B97" s="37">
        <v>581</v>
      </c>
      <c r="C97" s="38" t="s">
        <v>107</v>
      </c>
      <c r="D97" s="38" t="s">
        <v>33</v>
      </c>
      <c r="E97" s="36" t="s">
        <v>499</v>
      </c>
      <c r="F97" s="36" t="s">
        <v>427</v>
      </c>
    </row>
    <row r="98" spans="1:7">
      <c r="A98" s="37">
        <v>96</v>
      </c>
      <c r="B98" s="37">
        <v>727</v>
      </c>
      <c r="C98" s="38" t="s">
        <v>133</v>
      </c>
      <c r="D98" s="38" t="s">
        <v>36</v>
      </c>
      <c r="E98" s="36" t="s">
        <v>500</v>
      </c>
      <c r="F98" s="36" t="s">
        <v>434</v>
      </c>
    </row>
    <row r="99" spans="1:7">
      <c r="A99" s="37">
        <v>97</v>
      </c>
      <c r="B99" s="37">
        <v>733</v>
      </c>
      <c r="C99" s="38" t="s">
        <v>140</v>
      </c>
      <c r="D99" s="38" t="s">
        <v>52</v>
      </c>
      <c r="E99" s="36" t="s">
        <v>501</v>
      </c>
      <c r="F99" s="36" t="s">
        <v>434</v>
      </c>
    </row>
    <row r="100" spans="1:7">
      <c r="A100" s="37">
        <v>98</v>
      </c>
      <c r="B100" s="37">
        <v>54</v>
      </c>
      <c r="C100" s="38" t="s">
        <v>55</v>
      </c>
      <c r="D100" s="38" t="s">
        <v>50</v>
      </c>
      <c r="E100" s="36" t="s">
        <v>240</v>
      </c>
      <c r="F100" s="36" t="s">
        <v>430</v>
      </c>
    </row>
    <row r="101" spans="1:7">
      <c r="A101" s="37">
        <v>99</v>
      </c>
      <c r="B101" s="37">
        <v>578</v>
      </c>
      <c r="C101" s="38" t="s">
        <v>58</v>
      </c>
      <c r="D101" s="38" t="s">
        <v>33</v>
      </c>
      <c r="E101" s="36" t="s">
        <v>502</v>
      </c>
      <c r="F101" s="36" t="s">
        <v>430</v>
      </c>
    </row>
    <row r="102" spans="1:7">
      <c r="A102" s="37">
        <v>100</v>
      </c>
      <c r="B102" s="37">
        <v>712</v>
      </c>
      <c r="C102" s="38" t="s">
        <v>69</v>
      </c>
      <c r="D102" s="38" t="s">
        <v>52</v>
      </c>
      <c r="E102" s="36" t="s">
        <v>503</v>
      </c>
      <c r="F102" s="36" t="s">
        <v>434</v>
      </c>
    </row>
    <row r="103" spans="1:7" s="23" customFormat="1">
      <c r="A103" s="37">
        <v>101</v>
      </c>
      <c r="B103" s="37">
        <v>740</v>
      </c>
      <c r="C103" s="38" t="s">
        <v>53</v>
      </c>
      <c r="D103" s="38" t="s">
        <v>52</v>
      </c>
      <c r="E103" s="36" t="s">
        <v>504</v>
      </c>
      <c r="F103" s="36" t="s">
        <v>427</v>
      </c>
      <c r="G103" s="26"/>
    </row>
    <row r="104" spans="1:7">
      <c r="A104" s="37">
        <v>102</v>
      </c>
      <c r="B104" s="37">
        <v>308</v>
      </c>
      <c r="C104" s="38" t="s">
        <v>135</v>
      </c>
      <c r="D104" s="38" t="s">
        <v>33</v>
      </c>
      <c r="E104" s="36" t="s">
        <v>251</v>
      </c>
      <c r="F104" s="36" t="s">
        <v>430</v>
      </c>
    </row>
    <row r="105" spans="1:7">
      <c r="A105" s="37">
        <v>103</v>
      </c>
      <c r="B105" s="37">
        <v>753</v>
      </c>
      <c r="C105" s="38" t="s">
        <v>51</v>
      </c>
      <c r="D105" s="38" t="s">
        <v>52</v>
      </c>
      <c r="E105" s="36" t="s">
        <v>505</v>
      </c>
      <c r="F105" s="36" t="s">
        <v>430</v>
      </c>
    </row>
    <row r="106" spans="1:7">
      <c r="A106" s="37">
        <v>104</v>
      </c>
      <c r="B106" s="37">
        <v>105396</v>
      </c>
      <c r="C106" s="38" t="s">
        <v>164</v>
      </c>
      <c r="D106" s="38" t="s">
        <v>52</v>
      </c>
      <c r="E106" s="36" t="s">
        <v>506</v>
      </c>
      <c r="F106" s="36" t="s">
        <v>427</v>
      </c>
    </row>
    <row r="107" spans="1:7">
      <c r="A107" s="37">
        <v>105</v>
      </c>
      <c r="B107" s="37">
        <v>113833</v>
      </c>
      <c r="C107" s="38" t="s">
        <v>45</v>
      </c>
      <c r="D107" s="38" t="s">
        <v>36</v>
      </c>
      <c r="E107" s="36" t="s">
        <v>507</v>
      </c>
      <c r="F107" s="36" t="s">
        <v>427</v>
      </c>
    </row>
    <row r="108" spans="1:7">
      <c r="A108" s="37">
        <v>106</v>
      </c>
      <c r="B108" s="37">
        <v>365</v>
      </c>
      <c r="C108" s="38" t="s">
        <v>126</v>
      </c>
      <c r="D108" s="38" t="s">
        <v>36</v>
      </c>
      <c r="E108" s="36" t="s">
        <v>195</v>
      </c>
      <c r="F108" s="36" t="s">
        <v>430</v>
      </c>
    </row>
    <row r="109" spans="1:7">
      <c r="A109" s="37">
        <v>107</v>
      </c>
      <c r="B109" s="37">
        <v>724</v>
      </c>
      <c r="C109" s="38" t="s">
        <v>143</v>
      </c>
      <c r="D109" s="38" t="s">
        <v>52</v>
      </c>
      <c r="E109" s="36" t="s">
        <v>508</v>
      </c>
      <c r="F109" s="36" t="s">
        <v>434</v>
      </c>
    </row>
    <row r="110" spans="1:7">
      <c r="A110" s="37">
        <v>108</v>
      </c>
      <c r="B110" s="37">
        <v>106568</v>
      </c>
      <c r="C110" s="38" t="s">
        <v>59</v>
      </c>
      <c r="D110" s="38" t="s">
        <v>52</v>
      </c>
      <c r="E110" s="36" t="s">
        <v>509</v>
      </c>
      <c r="F110" s="36" t="s">
        <v>427</v>
      </c>
    </row>
    <row r="111" spans="1:7">
      <c r="A111" s="37">
        <v>109</v>
      </c>
      <c r="B111" s="37">
        <v>351</v>
      </c>
      <c r="C111" s="38" t="s">
        <v>49</v>
      </c>
      <c r="D111" s="38" t="s">
        <v>50</v>
      </c>
      <c r="E111" s="36" t="s">
        <v>510</v>
      </c>
      <c r="F111" s="36" t="s">
        <v>434</v>
      </c>
    </row>
    <row r="112" spans="1:7" s="23" customFormat="1">
      <c r="A112" s="37">
        <v>110</v>
      </c>
      <c r="B112" s="37">
        <v>114622</v>
      </c>
      <c r="C112" s="38" t="s">
        <v>32</v>
      </c>
      <c r="D112" s="38" t="s">
        <v>33</v>
      </c>
      <c r="E112" s="36" t="s">
        <v>511</v>
      </c>
      <c r="F112" s="36" t="s">
        <v>430</v>
      </c>
      <c r="G112" s="26"/>
    </row>
    <row r="113" spans="1:7">
      <c r="A113" s="37">
        <v>111</v>
      </c>
      <c r="B113" s="37">
        <v>106569</v>
      </c>
      <c r="C113" s="38" t="s">
        <v>92</v>
      </c>
      <c r="D113" s="38" t="s">
        <v>36</v>
      </c>
      <c r="E113" s="36" t="s">
        <v>512</v>
      </c>
      <c r="F113" s="36" t="s">
        <v>427</v>
      </c>
    </row>
    <row r="114" spans="1:7">
      <c r="A114" s="37">
        <v>112</v>
      </c>
      <c r="B114" s="37">
        <v>737</v>
      </c>
      <c r="C114" s="38" t="s">
        <v>86</v>
      </c>
      <c r="D114" s="38" t="s">
        <v>52</v>
      </c>
      <c r="E114" s="36" t="s">
        <v>513</v>
      </c>
      <c r="F114" s="36" t="s">
        <v>427</v>
      </c>
    </row>
    <row r="115" spans="1:7">
      <c r="A115" s="37">
        <v>113</v>
      </c>
      <c r="B115" s="37">
        <v>539</v>
      </c>
      <c r="C115" s="38" t="s">
        <v>148</v>
      </c>
      <c r="D115" s="38" t="s">
        <v>85</v>
      </c>
      <c r="E115" s="36" t="s">
        <v>514</v>
      </c>
      <c r="F115" s="36" t="s">
        <v>430</v>
      </c>
    </row>
    <row r="116" spans="1:7">
      <c r="A116" s="37">
        <v>114</v>
      </c>
      <c r="B116" s="37">
        <v>746</v>
      </c>
      <c r="C116" s="38" t="s">
        <v>103</v>
      </c>
      <c r="D116" s="38" t="s">
        <v>85</v>
      </c>
      <c r="E116" s="36" t="s">
        <v>515</v>
      </c>
      <c r="F116" s="36" t="s">
        <v>434</v>
      </c>
    </row>
    <row r="117" spans="1:7">
      <c r="A117" s="37">
        <v>115</v>
      </c>
      <c r="B117" s="37">
        <v>716</v>
      </c>
      <c r="C117" s="38" t="s">
        <v>84</v>
      </c>
      <c r="D117" s="38" t="s">
        <v>85</v>
      </c>
      <c r="E117" s="36" t="s">
        <v>516</v>
      </c>
      <c r="F117" s="36" t="s">
        <v>427</v>
      </c>
    </row>
    <row r="118" spans="1:7">
      <c r="A118" s="37">
        <v>116</v>
      </c>
      <c r="B118" s="37">
        <v>104533</v>
      </c>
      <c r="C118" s="38" t="s">
        <v>160</v>
      </c>
      <c r="D118" s="38" t="s">
        <v>85</v>
      </c>
      <c r="E118" s="36" t="s">
        <v>517</v>
      </c>
      <c r="F118" s="36" t="s">
        <v>430</v>
      </c>
    </row>
    <row r="119" spans="1:7">
      <c r="A119" s="37">
        <v>117</v>
      </c>
      <c r="B119" s="37">
        <v>748</v>
      </c>
      <c r="C119" s="38" t="s">
        <v>129</v>
      </c>
      <c r="D119" s="38" t="s">
        <v>85</v>
      </c>
      <c r="E119" s="36" t="s">
        <v>297</v>
      </c>
      <c r="F119" s="36" t="s">
        <v>430</v>
      </c>
    </row>
    <row r="120" spans="1:7">
      <c r="A120" s="37">
        <v>118</v>
      </c>
      <c r="B120" s="37">
        <v>107728</v>
      </c>
      <c r="C120" s="38" t="s">
        <v>117</v>
      </c>
      <c r="D120" s="38" t="s">
        <v>85</v>
      </c>
      <c r="E120" s="36" t="s">
        <v>518</v>
      </c>
      <c r="F120" s="36" t="s">
        <v>427</v>
      </c>
    </row>
    <row r="121" spans="1:7">
      <c r="A121" s="37">
        <v>119</v>
      </c>
      <c r="B121" s="39">
        <v>594</v>
      </c>
      <c r="C121" s="38" t="s">
        <v>156</v>
      </c>
      <c r="D121" s="38" t="s">
        <v>85</v>
      </c>
      <c r="E121" s="36" t="s">
        <v>519</v>
      </c>
      <c r="F121" s="36" t="s">
        <v>430</v>
      </c>
    </row>
    <row r="122" spans="1:7">
      <c r="A122" s="37">
        <v>120</v>
      </c>
      <c r="B122" s="39">
        <v>104429</v>
      </c>
      <c r="C122" s="38" t="s">
        <v>167</v>
      </c>
      <c r="D122" s="38" t="s">
        <v>36</v>
      </c>
      <c r="E122" s="36" t="s">
        <v>520</v>
      </c>
      <c r="F122" s="36" t="s">
        <v>427</v>
      </c>
    </row>
    <row r="123" spans="1:7">
      <c r="A123" s="37">
        <v>121</v>
      </c>
      <c r="B123" s="39">
        <v>515</v>
      </c>
      <c r="C123" s="38" t="s">
        <v>106</v>
      </c>
      <c r="D123" s="38" t="s">
        <v>33</v>
      </c>
      <c r="E123" s="36" t="s">
        <v>521</v>
      </c>
      <c r="F123" s="36" t="s">
        <v>427</v>
      </c>
    </row>
    <row r="124" spans="1:7">
      <c r="A124" s="37">
        <v>122</v>
      </c>
      <c r="B124" s="39">
        <v>52</v>
      </c>
      <c r="C124" s="38" t="s">
        <v>116</v>
      </c>
      <c r="D124" s="38" t="s">
        <v>50</v>
      </c>
      <c r="E124" s="36" t="s">
        <v>316</v>
      </c>
      <c r="F124" s="36" t="s">
        <v>430</v>
      </c>
    </row>
    <row r="125" spans="1:7" s="23" customFormat="1">
      <c r="A125" s="37">
        <v>123</v>
      </c>
      <c r="B125" s="39">
        <v>750</v>
      </c>
      <c r="C125" s="38" t="s">
        <v>115</v>
      </c>
      <c r="D125" s="38" t="s">
        <v>52</v>
      </c>
      <c r="E125" s="36" t="s">
        <v>522</v>
      </c>
      <c r="F125" s="36" t="s">
        <v>434</v>
      </c>
      <c r="G125" s="26"/>
    </row>
    <row r="126" spans="1:7">
      <c r="A126" s="37">
        <v>124</v>
      </c>
      <c r="B126" s="39">
        <v>517</v>
      </c>
      <c r="C126" s="38" t="s">
        <v>48</v>
      </c>
      <c r="D126" s="38" t="s">
        <v>33</v>
      </c>
      <c r="E126" s="36" t="s">
        <v>523</v>
      </c>
      <c r="F126" s="36" t="s">
        <v>434</v>
      </c>
    </row>
    <row r="127" spans="1:7">
      <c r="A127" s="37">
        <v>125</v>
      </c>
      <c r="B127" s="40">
        <v>110378</v>
      </c>
      <c r="C127" s="38" t="s">
        <v>96</v>
      </c>
      <c r="D127" s="38" t="s">
        <v>50</v>
      </c>
      <c r="E127" s="36" t="s">
        <v>524</v>
      </c>
      <c r="F127" s="36" t="s">
        <v>427</v>
      </c>
    </row>
  </sheetData>
  <sortState ref="A3:F128">
    <sortCondition descending="1" ref="E3"/>
  </sortState>
  <mergeCells count="1">
    <mergeCell ref="A1:G1"/>
  </mergeCells>
  <phoneticPr fontId="27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M401"/>
  <sheetViews>
    <sheetView topLeftCell="A169" workbookViewId="0">
      <selection activeCell="B190" sqref="B19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pans="1:13" ht="28.5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pans="1:13" ht="12.95" customHeight="1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pans="1:13" ht="25.5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pans="1:13" ht="25.5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pans="1:13" ht="25.5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honeticPr fontId="27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sqref="A1:G1"/>
    </sheetView>
  </sheetViews>
  <sheetFormatPr defaultColWidth="9" defaultRowHeight="30" customHeight="1"/>
  <cols>
    <col min="7" max="7" width="14.625" customWidth="1"/>
  </cols>
  <sheetData>
    <row r="1" spans="1:7" ht="30" customHeight="1">
      <c r="A1" s="207" t="s">
        <v>1598</v>
      </c>
      <c r="B1" s="237"/>
      <c r="C1" s="207"/>
      <c r="D1" s="237"/>
      <c r="E1" s="207"/>
      <c r="F1" s="237"/>
      <c r="G1" s="238"/>
    </row>
    <row r="2" spans="1:7" ht="30" customHeight="1">
      <c r="A2" s="1" t="s">
        <v>9</v>
      </c>
      <c r="B2" s="7" t="s">
        <v>1587</v>
      </c>
      <c r="C2" s="1" t="s">
        <v>10</v>
      </c>
      <c r="D2" s="7" t="s">
        <v>421</v>
      </c>
      <c r="E2" s="1" t="s">
        <v>1588</v>
      </c>
      <c r="F2" s="7" t="s">
        <v>1589</v>
      </c>
      <c r="G2" s="8" t="s">
        <v>1590</v>
      </c>
    </row>
    <row r="3" spans="1:7" ht="30" customHeight="1">
      <c r="A3" s="4">
        <v>1</v>
      </c>
      <c r="B3" s="5" t="s">
        <v>1591</v>
      </c>
      <c r="C3" s="6">
        <v>707</v>
      </c>
      <c r="D3" s="5" t="s">
        <v>187</v>
      </c>
      <c r="E3" s="6">
        <v>10951</v>
      </c>
      <c r="F3" s="5" t="s">
        <v>1527</v>
      </c>
      <c r="G3" s="9">
        <v>112.5</v>
      </c>
    </row>
    <row r="4" spans="1:7" ht="30" customHeight="1">
      <c r="A4" s="4">
        <v>2</v>
      </c>
      <c r="B4" s="5" t="s">
        <v>1591</v>
      </c>
      <c r="C4" s="6">
        <v>707</v>
      </c>
      <c r="D4" s="5" t="s">
        <v>187</v>
      </c>
      <c r="E4" s="6">
        <v>9130</v>
      </c>
      <c r="F4" s="5" t="s">
        <v>1563</v>
      </c>
      <c r="G4" s="9">
        <v>112.5</v>
      </c>
    </row>
    <row r="5" spans="1:7" ht="30" customHeight="1">
      <c r="A5" s="4">
        <v>3</v>
      </c>
      <c r="B5" s="5" t="s">
        <v>1591</v>
      </c>
      <c r="C5" s="6">
        <v>707</v>
      </c>
      <c r="D5" s="5" t="s">
        <v>187</v>
      </c>
      <c r="E5" s="6">
        <v>12468</v>
      </c>
      <c r="F5" s="5" t="s">
        <v>1495</v>
      </c>
      <c r="G5" s="9">
        <v>112.5</v>
      </c>
    </row>
    <row r="6" spans="1:7" ht="30" customHeight="1">
      <c r="A6" s="4">
        <v>4</v>
      </c>
      <c r="B6" s="5" t="s">
        <v>1596</v>
      </c>
      <c r="C6" s="6">
        <v>707</v>
      </c>
      <c r="D6" s="5" t="s">
        <v>1597</v>
      </c>
      <c r="E6" s="6">
        <v>13578</v>
      </c>
      <c r="F6" s="5" t="s">
        <v>1594</v>
      </c>
      <c r="G6" s="9">
        <v>112.5</v>
      </c>
    </row>
    <row r="7" spans="1:7" ht="30" customHeight="1">
      <c r="A7" s="4"/>
      <c r="B7" s="5"/>
      <c r="C7" s="6"/>
      <c r="D7" s="5"/>
      <c r="E7" s="6"/>
      <c r="F7" s="5" t="s">
        <v>1595</v>
      </c>
      <c r="G7" s="9">
        <v>450</v>
      </c>
    </row>
  </sheetData>
  <mergeCells count="1">
    <mergeCell ref="A1:G1"/>
  </mergeCells>
  <phoneticPr fontId="27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/>
  <cols>
    <col min="7" max="7" width="17.625" customWidth="1"/>
  </cols>
  <sheetData>
    <row r="1" spans="1:7" ht="24" customHeight="1">
      <c r="A1" s="207" t="s">
        <v>1592</v>
      </c>
      <c r="B1" s="207"/>
      <c r="C1" s="207"/>
      <c r="D1" s="207"/>
      <c r="E1" s="207"/>
      <c r="F1" s="207"/>
      <c r="G1" s="207"/>
    </row>
    <row r="2" spans="1:7" ht="24" customHeight="1">
      <c r="A2" s="2" t="s">
        <v>9</v>
      </c>
      <c r="B2" s="3" t="s">
        <v>1587</v>
      </c>
      <c r="C2" s="3" t="s">
        <v>10</v>
      </c>
      <c r="D2" s="3" t="s">
        <v>421</v>
      </c>
      <c r="E2" s="2" t="s">
        <v>1588</v>
      </c>
      <c r="F2" s="3" t="s">
        <v>1589</v>
      </c>
      <c r="G2" s="2" t="s">
        <v>1593</v>
      </c>
    </row>
    <row r="3" spans="1:7" ht="24" customHeight="1">
      <c r="A3" s="4">
        <v>1</v>
      </c>
      <c r="B3" s="5"/>
      <c r="C3" s="5"/>
      <c r="D3" s="5"/>
      <c r="E3" s="6"/>
      <c r="F3" s="5"/>
      <c r="G3" s="6"/>
    </row>
    <row r="4" spans="1:7" ht="24" customHeight="1">
      <c r="A4" s="4">
        <v>2</v>
      </c>
      <c r="B4" s="5"/>
      <c r="C4" s="5"/>
      <c r="D4" s="5"/>
      <c r="E4" s="6"/>
      <c r="F4" s="5"/>
      <c r="G4" s="6"/>
    </row>
    <row r="5" spans="1:7" ht="24" customHeight="1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honeticPr fontId="2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2021-03-22T03:18:28Z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