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0" hidden="1">'3.6-3.9考核目标'!$A$2:$AH$142</definedName>
    <definedName name="_xlnm._FilterDatabase" localSheetId="1" hidden="1">片长奖罚!#REF!</definedName>
  </definedNames>
  <calcPr calcId="144525"/>
</workbook>
</file>

<file path=xl/calcChain.xml><?xml version="1.0" encoding="utf-8"?>
<calcChain xmlns="http://schemas.openxmlformats.org/spreadsheetml/2006/main">
  <c r="E11" i="2"/>
  <c r="D11"/>
  <c r="C11"/>
  <c r="F10"/>
  <c r="E10"/>
  <c r="F9"/>
  <c r="E9"/>
  <c r="F8"/>
  <c r="E8"/>
  <c r="F7"/>
  <c r="E7"/>
  <c r="F6"/>
  <c r="E6"/>
  <c r="F5"/>
  <c r="E5"/>
  <c r="F4"/>
  <c r="E4"/>
  <c r="F3"/>
  <c r="E3"/>
  <c r="AG142" i="1"/>
  <c r="AF142"/>
  <c r="AE142"/>
  <c r="AD142"/>
  <c r="AC142"/>
  <c r="AB142"/>
  <c r="AA142"/>
  <c r="Z142"/>
  <c r="V142"/>
  <c r="U142"/>
  <c r="T142"/>
  <c r="S142"/>
  <c r="R142"/>
  <c r="Q142"/>
  <c r="O142"/>
  <c r="N142"/>
  <c r="M142"/>
  <c r="L142"/>
  <c r="J142"/>
  <c r="I142"/>
  <c r="H142"/>
  <c r="G142"/>
  <c r="E142"/>
  <c r="D142"/>
  <c r="AH141"/>
  <c r="AG141"/>
  <c r="AE141"/>
  <c r="AD141"/>
  <c r="AB141"/>
  <c r="Y141"/>
  <c r="V141"/>
  <c r="U141"/>
  <c r="T141"/>
  <c r="S141"/>
  <c r="O141"/>
  <c r="M141"/>
  <c r="J141"/>
  <c r="H141"/>
  <c r="AG140"/>
  <c r="AE140"/>
  <c r="AD140"/>
  <c r="AB140"/>
  <c r="Y140"/>
  <c r="V140"/>
  <c r="U140"/>
  <c r="T140"/>
  <c r="S140"/>
  <c r="O140"/>
  <c r="M140"/>
  <c r="J140"/>
  <c r="H140"/>
  <c r="AH139"/>
  <c r="AG139"/>
  <c r="AE139"/>
  <c r="AD139"/>
  <c r="AB139"/>
  <c r="Y139"/>
  <c r="V139"/>
  <c r="U139"/>
  <c r="T139"/>
  <c r="S139"/>
  <c r="O139"/>
  <c r="M139"/>
  <c r="J139"/>
  <c r="H139"/>
  <c r="AH138"/>
  <c r="AG138"/>
  <c r="AE138"/>
  <c r="AD138"/>
  <c r="AB138"/>
  <c r="Y138"/>
  <c r="V138"/>
  <c r="U138"/>
  <c r="T138"/>
  <c r="S138"/>
  <c r="O138"/>
  <c r="M138"/>
  <c r="J138"/>
  <c r="H138"/>
  <c r="AH137"/>
  <c r="AG137"/>
  <c r="AE137"/>
  <c r="AD137"/>
  <c r="AB137"/>
  <c r="Y137"/>
  <c r="V137"/>
  <c r="U137"/>
  <c r="T137"/>
  <c r="S137"/>
  <c r="O137"/>
  <c r="M137"/>
  <c r="J137"/>
  <c r="H137"/>
  <c r="AH136"/>
  <c r="AG136"/>
  <c r="AE136"/>
  <c r="AD136"/>
  <c r="AB136"/>
  <c r="Y136"/>
  <c r="V136"/>
  <c r="U136"/>
  <c r="T136"/>
  <c r="S136"/>
  <c r="O136"/>
  <c r="M136"/>
  <c r="J136"/>
  <c r="H136"/>
  <c r="AH135"/>
  <c r="AG135"/>
  <c r="AE135"/>
  <c r="AD135"/>
  <c r="AB135"/>
  <c r="Y135"/>
  <c r="V135"/>
  <c r="U135"/>
  <c r="T135"/>
  <c r="S135"/>
  <c r="O135"/>
  <c r="M135"/>
  <c r="J135"/>
  <c r="H135"/>
  <c r="AH134"/>
  <c r="AG134"/>
  <c r="AE134"/>
  <c r="AD134"/>
  <c r="AB134"/>
  <c r="Y134"/>
  <c r="V134"/>
  <c r="U134"/>
  <c r="T134"/>
  <c r="S134"/>
  <c r="O134"/>
  <c r="M134"/>
  <c r="J134"/>
  <c r="H134"/>
  <c r="AH133"/>
  <c r="AG133"/>
  <c r="AE133"/>
  <c r="AD133"/>
  <c r="AB133"/>
  <c r="Y133"/>
  <c r="V133"/>
  <c r="U133"/>
  <c r="T133"/>
  <c r="S133"/>
  <c r="O133"/>
  <c r="M133"/>
  <c r="J133"/>
  <c r="H133"/>
  <c r="AG132"/>
  <c r="AE132"/>
  <c r="AD132"/>
  <c r="AB132"/>
  <c r="Y132"/>
  <c r="V132"/>
  <c r="U132"/>
  <c r="T132"/>
  <c r="S132"/>
  <c r="O132"/>
  <c r="M132"/>
  <c r="J132"/>
  <c r="H132"/>
  <c r="AH131"/>
  <c r="AG131"/>
  <c r="AE131"/>
  <c r="AD131"/>
  <c r="AB131"/>
  <c r="Y131"/>
  <c r="V131"/>
  <c r="U131"/>
  <c r="T131"/>
  <c r="S131"/>
  <c r="O131"/>
  <c r="M131"/>
  <c r="J131"/>
  <c r="H131"/>
  <c r="AH130"/>
  <c r="AG130"/>
  <c r="AE130"/>
  <c r="AD130"/>
  <c r="AB130"/>
  <c r="Y130"/>
  <c r="V130"/>
  <c r="U130"/>
  <c r="T130"/>
  <c r="S130"/>
  <c r="O130"/>
  <c r="M130"/>
  <c r="J130"/>
  <c r="H130"/>
  <c r="AH129"/>
  <c r="AG129"/>
  <c r="AE129"/>
  <c r="AD129"/>
  <c r="AB129"/>
  <c r="Y129"/>
  <c r="V129"/>
  <c r="U129"/>
  <c r="T129"/>
  <c r="S129"/>
  <c r="O129"/>
  <c r="M129"/>
  <c r="J129"/>
  <c r="H129"/>
  <c r="AH128"/>
  <c r="AG128"/>
  <c r="AE128"/>
  <c r="AD128"/>
  <c r="AB128"/>
  <c r="Y128"/>
  <c r="V128"/>
  <c r="U128"/>
  <c r="T128"/>
  <c r="S128"/>
  <c r="O128"/>
  <c r="M128"/>
  <c r="J128"/>
  <c r="H128"/>
  <c r="AH127"/>
  <c r="AG127"/>
  <c r="AE127"/>
  <c r="AD127"/>
  <c r="AB127"/>
  <c r="Y127"/>
  <c r="V127"/>
  <c r="U127"/>
  <c r="T127"/>
  <c r="S127"/>
  <c r="O127"/>
  <c r="M127"/>
  <c r="J127"/>
  <c r="H127"/>
  <c r="AG126"/>
  <c r="AE126"/>
  <c r="AD126"/>
  <c r="AB126"/>
  <c r="Y126"/>
  <c r="V126"/>
  <c r="U126"/>
  <c r="T126"/>
  <c r="S126"/>
  <c r="O126"/>
  <c r="M126"/>
  <c r="J126"/>
  <c r="H126"/>
  <c r="AH125"/>
  <c r="AG125"/>
  <c r="AE125"/>
  <c r="AD125"/>
  <c r="AB125"/>
  <c r="Y125"/>
  <c r="V125"/>
  <c r="U125"/>
  <c r="T125"/>
  <c r="S125"/>
  <c r="O125"/>
  <c r="M125"/>
  <c r="J125"/>
  <c r="H125"/>
  <c r="AH124"/>
  <c r="AG124"/>
  <c r="AE124"/>
  <c r="AD124"/>
  <c r="AB124"/>
  <c r="Y124"/>
  <c r="V124"/>
  <c r="U124"/>
  <c r="T124"/>
  <c r="S124"/>
  <c r="O124"/>
  <c r="M124"/>
  <c r="J124"/>
  <c r="H124"/>
  <c r="AH123"/>
  <c r="AG123"/>
  <c r="AE123"/>
  <c r="AD123"/>
  <c r="AB123"/>
  <c r="Y123"/>
  <c r="V123"/>
  <c r="U123"/>
  <c r="T123"/>
  <c r="S123"/>
  <c r="O123"/>
  <c r="M123"/>
  <c r="J123"/>
  <c r="H123"/>
  <c r="AH122"/>
  <c r="AG122"/>
  <c r="AE122"/>
  <c r="AD122"/>
  <c r="AB122"/>
  <c r="Y122"/>
  <c r="V122"/>
  <c r="U122"/>
  <c r="T122"/>
  <c r="S122"/>
  <c r="O122"/>
  <c r="M122"/>
  <c r="J122"/>
  <c r="H122"/>
  <c r="AH121"/>
  <c r="AG121"/>
  <c r="AE121"/>
  <c r="AD121"/>
  <c r="AB121"/>
  <c r="Y121"/>
  <c r="V121"/>
  <c r="U121"/>
  <c r="T121"/>
  <c r="S121"/>
  <c r="O121"/>
  <c r="M121"/>
  <c r="J121"/>
  <c r="H121"/>
  <c r="AH120"/>
  <c r="AG120"/>
  <c r="AE120"/>
  <c r="AD120"/>
  <c r="AB120"/>
  <c r="Y120"/>
  <c r="V120"/>
  <c r="U120"/>
  <c r="T120"/>
  <c r="S120"/>
  <c r="O120"/>
  <c r="M120"/>
  <c r="J120"/>
  <c r="H120"/>
  <c r="AH119"/>
  <c r="AG119"/>
  <c r="AE119"/>
  <c r="AD119"/>
  <c r="AB119"/>
  <c r="Y119"/>
  <c r="V119"/>
  <c r="U119"/>
  <c r="T119"/>
  <c r="S119"/>
  <c r="O119"/>
  <c r="M119"/>
  <c r="J119"/>
  <c r="H119"/>
  <c r="AH118"/>
  <c r="AG118"/>
  <c r="AE118"/>
  <c r="AD118"/>
  <c r="AB118"/>
  <c r="Y118"/>
  <c r="V118"/>
  <c r="U118"/>
  <c r="T118"/>
  <c r="S118"/>
  <c r="O118"/>
  <c r="M118"/>
  <c r="J118"/>
  <c r="H118"/>
  <c r="AG117"/>
  <c r="AE117"/>
  <c r="AD117"/>
  <c r="AB117"/>
  <c r="Y117"/>
  <c r="V117"/>
  <c r="U117"/>
  <c r="T117"/>
  <c r="S117"/>
  <c r="O117"/>
  <c r="M117"/>
  <c r="J117"/>
  <c r="H117"/>
  <c r="AG116"/>
  <c r="AE116"/>
  <c r="AD116"/>
  <c r="AB116"/>
  <c r="Y116"/>
  <c r="V116"/>
  <c r="U116"/>
  <c r="T116"/>
  <c r="S116"/>
  <c r="O116"/>
  <c r="M116"/>
  <c r="J116"/>
  <c r="H116"/>
  <c r="AH115"/>
  <c r="AG115"/>
  <c r="AE115"/>
  <c r="AD115"/>
  <c r="AB115"/>
  <c r="V115"/>
  <c r="U115"/>
  <c r="T115"/>
  <c r="S115"/>
  <c r="O115"/>
  <c r="M115"/>
  <c r="J115"/>
  <c r="H115"/>
  <c r="AH114"/>
  <c r="AG114"/>
  <c r="AE114"/>
  <c r="AD114"/>
  <c r="AB114"/>
  <c r="Y114"/>
  <c r="V114"/>
  <c r="U114"/>
  <c r="T114"/>
  <c r="S114"/>
  <c r="O114"/>
  <c r="M114"/>
  <c r="J114"/>
  <c r="H114"/>
  <c r="AH113"/>
  <c r="AG113"/>
  <c r="AE113"/>
  <c r="AD113"/>
  <c r="AB113"/>
  <c r="Y113"/>
  <c r="V113"/>
  <c r="U113"/>
  <c r="T113"/>
  <c r="S113"/>
  <c r="O113"/>
  <c r="M113"/>
  <c r="J113"/>
  <c r="H113"/>
  <c r="AH112"/>
  <c r="AG112"/>
  <c r="AE112"/>
  <c r="AD112"/>
  <c r="AB112"/>
  <c r="Y112"/>
  <c r="V112"/>
  <c r="U112"/>
  <c r="T112"/>
  <c r="S112"/>
  <c r="O112"/>
  <c r="M112"/>
  <c r="J112"/>
  <c r="H112"/>
  <c r="AG111"/>
  <c r="AE111"/>
  <c r="AD111"/>
  <c r="AB111"/>
  <c r="Y111"/>
  <c r="V111"/>
  <c r="U111"/>
  <c r="T111"/>
  <c r="S111"/>
  <c r="O111"/>
  <c r="M111"/>
  <c r="J111"/>
  <c r="H111"/>
  <c r="AG110"/>
  <c r="AE110"/>
  <c r="AD110"/>
  <c r="AB110"/>
  <c r="Y110"/>
  <c r="V110"/>
  <c r="U110"/>
  <c r="T110"/>
  <c r="S110"/>
  <c r="O110"/>
  <c r="M110"/>
  <c r="J110"/>
  <c r="H110"/>
  <c r="AH109"/>
  <c r="AG109"/>
  <c r="AE109"/>
  <c r="AD109"/>
  <c r="AB109"/>
  <c r="Y109"/>
  <c r="V109"/>
  <c r="U109"/>
  <c r="T109"/>
  <c r="S109"/>
  <c r="O109"/>
  <c r="M109"/>
  <c r="J109"/>
  <c r="H109"/>
  <c r="AH108"/>
  <c r="AG108"/>
  <c r="AE108"/>
  <c r="AD108"/>
  <c r="AB108"/>
  <c r="Y108"/>
  <c r="V108"/>
  <c r="U108"/>
  <c r="T108"/>
  <c r="S108"/>
  <c r="O108"/>
  <c r="M108"/>
  <c r="J108"/>
  <c r="H108"/>
  <c r="AH107"/>
  <c r="AG107"/>
  <c r="AE107"/>
  <c r="AD107"/>
  <c r="AB107"/>
  <c r="Y107"/>
  <c r="V107"/>
  <c r="U107"/>
  <c r="T107"/>
  <c r="S107"/>
  <c r="O107"/>
  <c r="M107"/>
  <c r="J107"/>
  <c r="H107"/>
  <c r="AH106"/>
  <c r="AG106"/>
  <c r="AE106"/>
  <c r="AD106"/>
  <c r="AB106"/>
  <c r="Y106"/>
  <c r="V106"/>
  <c r="U106"/>
  <c r="T106"/>
  <c r="S106"/>
  <c r="O106"/>
  <c r="M106"/>
  <c r="J106"/>
  <c r="H106"/>
  <c r="AG105"/>
  <c r="AE105"/>
  <c r="AD105"/>
  <c r="AB105"/>
  <c r="Y105"/>
  <c r="V105"/>
  <c r="U105"/>
  <c r="T105"/>
  <c r="S105"/>
  <c r="O105"/>
  <c r="M105"/>
  <c r="J105"/>
  <c r="H105"/>
  <c r="AH104"/>
  <c r="AG104"/>
  <c r="AE104"/>
  <c r="AD104"/>
  <c r="AB104"/>
  <c r="Y104"/>
  <c r="V104"/>
  <c r="U104"/>
  <c r="T104"/>
  <c r="S104"/>
  <c r="O104"/>
  <c r="M104"/>
  <c r="J104"/>
  <c r="H104"/>
  <c r="AH103"/>
  <c r="AG103"/>
  <c r="AE103"/>
  <c r="AD103"/>
  <c r="AB103"/>
  <c r="Y103"/>
  <c r="V103"/>
  <c r="U103"/>
  <c r="T103"/>
  <c r="S103"/>
  <c r="O103"/>
  <c r="M103"/>
  <c r="J103"/>
  <c r="H103"/>
  <c r="AG102"/>
  <c r="AE102"/>
  <c r="AD102"/>
  <c r="AB102"/>
  <c r="Y102"/>
  <c r="V102"/>
  <c r="U102"/>
  <c r="T102"/>
  <c r="S102"/>
  <c r="O102"/>
  <c r="M102"/>
  <c r="J102"/>
  <c r="H102"/>
  <c r="AG101"/>
  <c r="AE101"/>
  <c r="AD101"/>
  <c r="AB101"/>
  <c r="Y101"/>
  <c r="V101"/>
  <c r="U101"/>
  <c r="T101"/>
  <c r="S101"/>
  <c r="O101"/>
  <c r="M101"/>
  <c r="J101"/>
  <c r="H101"/>
  <c r="AH100"/>
  <c r="AG100"/>
  <c r="AE100"/>
  <c r="AD100"/>
  <c r="AB100"/>
  <c r="Y100"/>
  <c r="V100"/>
  <c r="U100"/>
  <c r="T100"/>
  <c r="S100"/>
  <c r="O100"/>
  <c r="M100"/>
  <c r="J100"/>
  <c r="H100"/>
  <c r="AG99"/>
  <c r="AE99"/>
  <c r="AD99"/>
  <c r="AB99"/>
  <c r="Y99"/>
  <c r="V99"/>
  <c r="U99"/>
  <c r="T99"/>
  <c r="S99"/>
  <c r="O99"/>
  <c r="M99"/>
  <c r="J99"/>
  <c r="H99"/>
  <c r="AH98"/>
  <c r="AG98"/>
  <c r="AE98"/>
  <c r="AD98"/>
  <c r="AB98"/>
  <c r="Y98"/>
  <c r="V98"/>
  <c r="U98"/>
  <c r="T98"/>
  <c r="S98"/>
  <c r="O98"/>
  <c r="M98"/>
  <c r="J98"/>
  <c r="H98"/>
  <c r="AG97"/>
  <c r="AE97"/>
  <c r="AD97"/>
  <c r="AB97"/>
  <c r="Y97"/>
  <c r="V97"/>
  <c r="U97"/>
  <c r="T97"/>
  <c r="S97"/>
  <c r="O97"/>
  <c r="M97"/>
  <c r="J97"/>
  <c r="H97"/>
  <c r="AG96"/>
  <c r="AE96"/>
  <c r="AD96"/>
  <c r="AB96"/>
  <c r="Y96"/>
  <c r="V96"/>
  <c r="U96"/>
  <c r="T96"/>
  <c r="S96"/>
  <c r="O96"/>
  <c r="M96"/>
  <c r="J96"/>
  <c r="H96"/>
  <c r="AG95"/>
  <c r="AE95"/>
  <c r="AD95"/>
  <c r="AB95"/>
  <c r="Y95"/>
  <c r="V95"/>
  <c r="U95"/>
  <c r="T95"/>
  <c r="S95"/>
  <c r="O95"/>
  <c r="M95"/>
  <c r="J95"/>
  <c r="H95"/>
  <c r="AH94"/>
  <c r="AG94"/>
  <c r="AE94"/>
  <c r="AD94"/>
  <c r="AB94"/>
  <c r="Y94"/>
  <c r="V94"/>
  <c r="U94"/>
  <c r="T94"/>
  <c r="S94"/>
  <c r="O94"/>
  <c r="M94"/>
  <c r="J94"/>
  <c r="H94"/>
  <c r="AH93"/>
  <c r="AG93"/>
  <c r="AE93"/>
  <c r="AD93"/>
  <c r="AB93"/>
  <c r="Y93"/>
  <c r="V93"/>
  <c r="U93"/>
  <c r="T93"/>
  <c r="S93"/>
  <c r="O93"/>
  <c r="M93"/>
  <c r="J93"/>
  <c r="H93"/>
  <c r="AH92"/>
  <c r="AG92"/>
  <c r="AE92"/>
  <c r="AD92"/>
  <c r="AB92"/>
  <c r="Y92"/>
  <c r="V92"/>
  <c r="U92"/>
  <c r="T92"/>
  <c r="S92"/>
  <c r="O92"/>
  <c r="M92"/>
  <c r="J92"/>
  <c r="H92"/>
  <c r="AH91"/>
  <c r="AG91"/>
  <c r="AE91"/>
  <c r="AD91"/>
  <c r="AB91"/>
  <c r="Y91"/>
  <c r="V91"/>
  <c r="U91"/>
  <c r="T91"/>
  <c r="S91"/>
  <c r="O91"/>
  <c r="M91"/>
  <c r="J91"/>
  <c r="H91"/>
  <c r="AH90"/>
  <c r="AG90"/>
  <c r="AE90"/>
  <c r="AD90"/>
  <c r="AB90"/>
  <c r="Y90"/>
  <c r="V90"/>
  <c r="U90"/>
  <c r="T90"/>
  <c r="S90"/>
  <c r="O90"/>
  <c r="M90"/>
  <c r="J90"/>
  <c r="H90"/>
  <c r="AG89"/>
  <c r="AE89"/>
  <c r="AD89"/>
  <c r="AB89"/>
  <c r="Y89"/>
  <c r="V89"/>
  <c r="U89"/>
  <c r="T89"/>
  <c r="S89"/>
  <c r="O89"/>
  <c r="M89"/>
  <c r="J89"/>
  <c r="H89"/>
  <c r="AG88"/>
  <c r="AE88"/>
  <c r="AD88"/>
  <c r="AB88"/>
  <c r="Y88"/>
  <c r="V88"/>
  <c r="U88"/>
  <c r="T88"/>
  <c r="S88"/>
  <c r="O88"/>
  <c r="M88"/>
  <c r="J88"/>
  <c r="H88"/>
  <c r="AG87"/>
  <c r="AE87"/>
  <c r="AD87"/>
  <c r="AB87"/>
  <c r="Y87"/>
  <c r="V87"/>
  <c r="U87"/>
  <c r="T87"/>
  <c r="S87"/>
  <c r="O87"/>
  <c r="M87"/>
  <c r="J87"/>
  <c r="H87"/>
  <c r="AH86"/>
  <c r="AG86"/>
  <c r="AE86"/>
  <c r="AD86"/>
  <c r="AB86"/>
  <c r="Y86"/>
  <c r="V86"/>
  <c r="U86"/>
  <c r="T86"/>
  <c r="S86"/>
  <c r="O86"/>
  <c r="M86"/>
  <c r="J86"/>
  <c r="H86"/>
  <c r="AG85"/>
  <c r="AE85"/>
  <c r="AD85"/>
  <c r="AB85"/>
  <c r="Y85"/>
  <c r="V85"/>
  <c r="U85"/>
  <c r="T85"/>
  <c r="S85"/>
  <c r="O85"/>
  <c r="M85"/>
  <c r="J85"/>
  <c r="H85"/>
  <c r="AH84"/>
  <c r="AG84"/>
  <c r="AE84"/>
  <c r="AD84"/>
  <c r="AB84"/>
  <c r="Y84"/>
  <c r="V84"/>
  <c r="U84"/>
  <c r="T84"/>
  <c r="S84"/>
  <c r="O84"/>
  <c r="M84"/>
  <c r="J84"/>
  <c r="H84"/>
  <c r="AH83"/>
  <c r="AG83"/>
  <c r="AE83"/>
  <c r="AD83"/>
  <c r="AB83"/>
  <c r="Y83"/>
  <c r="V83"/>
  <c r="U83"/>
  <c r="T83"/>
  <c r="S83"/>
  <c r="O83"/>
  <c r="M83"/>
  <c r="J83"/>
  <c r="H83"/>
  <c r="AG82"/>
  <c r="AE82"/>
  <c r="AD82"/>
  <c r="AB82"/>
  <c r="Y82"/>
  <c r="V82"/>
  <c r="U82"/>
  <c r="T82"/>
  <c r="S82"/>
  <c r="O82"/>
  <c r="M82"/>
  <c r="J82"/>
  <c r="H82"/>
  <c r="AH81"/>
  <c r="AG81"/>
  <c r="AE81"/>
  <c r="AD81"/>
  <c r="AB81"/>
  <c r="Y81"/>
  <c r="V81"/>
  <c r="U81"/>
  <c r="T81"/>
  <c r="S81"/>
  <c r="O81"/>
  <c r="M81"/>
  <c r="J81"/>
  <c r="H81"/>
  <c r="AH80"/>
  <c r="AG80"/>
  <c r="AE80"/>
  <c r="AD80"/>
  <c r="AB80"/>
  <c r="Y80"/>
  <c r="V80"/>
  <c r="U80"/>
  <c r="T80"/>
  <c r="S80"/>
  <c r="O80"/>
  <c r="M80"/>
  <c r="J80"/>
  <c r="H80"/>
  <c r="AH79"/>
  <c r="AG79"/>
  <c r="AE79"/>
  <c r="AD79"/>
  <c r="AB79"/>
  <c r="Y79"/>
  <c r="V79"/>
  <c r="U79"/>
  <c r="T79"/>
  <c r="S79"/>
  <c r="O79"/>
  <c r="M79"/>
  <c r="J79"/>
  <c r="H79"/>
  <c r="AH78"/>
  <c r="AG78"/>
  <c r="AE78"/>
  <c r="AD78"/>
  <c r="AB78"/>
  <c r="Y78"/>
  <c r="V78"/>
  <c r="U78"/>
  <c r="T78"/>
  <c r="S78"/>
  <c r="O78"/>
  <c r="M78"/>
  <c r="J78"/>
  <c r="H78"/>
  <c r="AH77"/>
  <c r="AG77"/>
  <c r="AE77"/>
  <c r="AD77"/>
  <c r="AB77"/>
  <c r="Y77"/>
  <c r="V77"/>
  <c r="U77"/>
  <c r="T77"/>
  <c r="S77"/>
  <c r="O77"/>
  <c r="M77"/>
  <c r="J77"/>
  <c r="H77"/>
  <c r="AH76"/>
  <c r="AG76"/>
  <c r="AE76"/>
  <c r="AD76"/>
  <c r="AB76"/>
  <c r="Y76"/>
  <c r="V76"/>
  <c r="U76"/>
  <c r="T76"/>
  <c r="S76"/>
  <c r="O76"/>
  <c r="M76"/>
  <c r="J76"/>
  <c r="H76"/>
  <c r="AG75"/>
  <c r="AE75"/>
  <c r="AD75"/>
  <c r="AB75"/>
  <c r="Y75"/>
  <c r="V75"/>
  <c r="U75"/>
  <c r="T75"/>
  <c r="S75"/>
  <c r="O75"/>
  <c r="M75"/>
  <c r="J75"/>
  <c r="H75"/>
  <c r="AH74"/>
  <c r="AG74"/>
  <c r="AE74"/>
  <c r="AD74"/>
  <c r="AB74"/>
  <c r="V74"/>
  <c r="U74"/>
  <c r="T74"/>
  <c r="S74"/>
  <c r="O74"/>
  <c r="M74"/>
  <c r="J74"/>
  <c r="H74"/>
  <c r="AG73"/>
  <c r="AE73"/>
  <c r="AD73"/>
  <c r="AB73"/>
  <c r="Y73"/>
  <c r="V73"/>
  <c r="U73"/>
  <c r="T73"/>
  <c r="S73"/>
  <c r="O73"/>
  <c r="M73"/>
  <c r="J73"/>
  <c r="H73"/>
  <c r="AH72"/>
  <c r="AG72"/>
  <c r="AE72"/>
  <c r="AD72"/>
  <c r="AB72"/>
  <c r="Y72"/>
  <c r="V72"/>
  <c r="U72"/>
  <c r="T72"/>
  <c r="S72"/>
  <c r="O72"/>
  <c r="M72"/>
  <c r="J72"/>
  <c r="H72"/>
  <c r="AH71"/>
  <c r="AG71"/>
  <c r="AE71"/>
  <c r="AD71"/>
  <c r="AB71"/>
  <c r="Y71"/>
  <c r="V71"/>
  <c r="U71"/>
  <c r="T71"/>
  <c r="S71"/>
  <c r="O71"/>
  <c r="M71"/>
  <c r="J71"/>
  <c r="H71"/>
  <c r="AG70"/>
  <c r="AE70"/>
  <c r="AD70"/>
  <c r="AB70"/>
  <c r="Y70"/>
  <c r="V70"/>
  <c r="U70"/>
  <c r="T70"/>
  <c r="S70"/>
  <c r="O70"/>
  <c r="M70"/>
  <c r="J70"/>
  <c r="H70"/>
  <c r="AG69"/>
  <c r="AE69"/>
  <c r="AD69"/>
  <c r="AB69"/>
  <c r="Y69"/>
  <c r="V69"/>
  <c r="U69"/>
  <c r="T69"/>
  <c r="S69"/>
  <c r="O69"/>
  <c r="M69"/>
  <c r="J69"/>
  <c r="H69"/>
  <c r="AH68"/>
  <c r="AG68"/>
  <c r="AE68"/>
  <c r="AD68"/>
  <c r="AB68"/>
  <c r="Y68"/>
  <c r="V68"/>
  <c r="U68"/>
  <c r="T68"/>
  <c r="S68"/>
  <c r="O68"/>
  <c r="M68"/>
  <c r="J68"/>
  <c r="H68"/>
  <c r="AG67"/>
  <c r="AE67"/>
  <c r="AD67"/>
  <c r="AB67"/>
  <c r="Y67"/>
  <c r="V67"/>
  <c r="U67"/>
  <c r="T67"/>
  <c r="S67"/>
  <c r="O67"/>
  <c r="M67"/>
  <c r="J67"/>
  <c r="H67"/>
  <c r="AH66"/>
  <c r="AG66"/>
  <c r="AE66"/>
  <c r="AD66"/>
  <c r="AB66"/>
  <c r="Y66"/>
  <c r="V66"/>
  <c r="U66"/>
  <c r="T66"/>
  <c r="S66"/>
  <c r="O66"/>
  <c r="M66"/>
  <c r="J66"/>
  <c r="H66"/>
  <c r="AH65"/>
  <c r="AG65"/>
  <c r="AE65"/>
  <c r="AD65"/>
  <c r="AB65"/>
  <c r="Y65"/>
  <c r="V65"/>
  <c r="U65"/>
  <c r="T65"/>
  <c r="S65"/>
  <c r="O65"/>
  <c r="M65"/>
  <c r="J65"/>
  <c r="H65"/>
  <c r="AH64"/>
  <c r="AG64"/>
  <c r="AE64"/>
  <c r="AD64"/>
  <c r="AB64"/>
  <c r="Y64"/>
  <c r="V64"/>
  <c r="U64"/>
  <c r="T64"/>
  <c r="S64"/>
  <c r="O64"/>
  <c r="M64"/>
  <c r="J64"/>
  <c r="H64"/>
  <c r="AH63"/>
  <c r="AG63"/>
  <c r="AE63"/>
  <c r="AD63"/>
  <c r="AB63"/>
  <c r="Y63"/>
  <c r="V63"/>
  <c r="U63"/>
  <c r="T63"/>
  <c r="S63"/>
  <c r="O63"/>
  <c r="M63"/>
  <c r="J63"/>
  <c r="H63"/>
  <c r="AH62"/>
  <c r="AG62"/>
  <c r="AE62"/>
  <c r="AD62"/>
  <c r="AB62"/>
  <c r="Y62"/>
  <c r="V62"/>
  <c r="U62"/>
  <c r="T62"/>
  <c r="S62"/>
  <c r="O62"/>
  <c r="M62"/>
  <c r="J62"/>
  <c r="H62"/>
  <c r="AG61"/>
  <c r="AE61"/>
  <c r="AD61"/>
  <c r="AB61"/>
  <c r="Y61"/>
  <c r="V61"/>
  <c r="U61"/>
  <c r="T61"/>
  <c r="S61"/>
  <c r="O61"/>
  <c r="M61"/>
  <c r="J61"/>
  <c r="H61"/>
  <c r="AG60"/>
  <c r="AE60"/>
  <c r="AD60"/>
  <c r="AB60"/>
  <c r="Y60"/>
  <c r="V60"/>
  <c r="U60"/>
  <c r="T60"/>
  <c r="S60"/>
  <c r="O60"/>
  <c r="M60"/>
  <c r="J60"/>
  <c r="H60"/>
  <c r="AH59"/>
  <c r="AG59"/>
  <c r="AE59"/>
  <c r="AD59"/>
  <c r="AB59"/>
  <c r="Y59"/>
  <c r="V59"/>
  <c r="U59"/>
  <c r="T59"/>
  <c r="S59"/>
  <c r="O59"/>
  <c r="M59"/>
  <c r="J59"/>
  <c r="H59"/>
  <c r="AH58"/>
  <c r="AG58"/>
  <c r="AE58"/>
  <c r="AD58"/>
  <c r="AB58"/>
  <c r="Y58"/>
  <c r="V58"/>
  <c r="U58"/>
  <c r="T58"/>
  <c r="S58"/>
  <c r="O58"/>
  <c r="M58"/>
  <c r="J58"/>
  <c r="H58"/>
  <c r="AH57"/>
  <c r="AG57"/>
  <c r="AE57"/>
  <c r="AD57"/>
  <c r="AB57"/>
  <c r="Y57"/>
  <c r="V57"/>
  <c r="U57"/>
  <c r="T57"/>
  <c r="S57"/>
  <c r="O57"/>
  <c r="M57"/>
  <c r="J57"/>
  <c r="H57"/>
  <c r="AH56"/>
  <c r="AG56"/>
  <c r="AE56"/>
  <c r="AD56"/>
  <c r="AB56"/>
  <c r="Y56"/>
  <c r="V56"/>
  <c r="U56"/>
  <c r="T56"/>
  <c r="S56"/>
  <c r="O56"/>
  <c r="M56"/>
  <c r="J56"/>
  <c r="H56"/>
  <c r="AH55"/>
  <c r="AG55"/>
  <c r="AE55"/>
  <c r="AD55"/>
  <c r="AB55"/>
  <c r="Y55"/>
  <c r="V55"/>
  <c r="U55"/>
  <c r="T55"/>
  <c r="S55"/>
  <c r="O55"/>
  <c r="M55"/>
  <c r="J55"/>
  <c r="H55"/>
  <c r="AH54"/>
  <c r="AG54"/>
  <c r="AE54"/>
  <c r="AD54"/>
  <c r="AB54"/>
  <c r="Y54"/>
  <c r="V54"/>
  <c r="U54"/>
  <c r="T54"/>
  <c r="S54"/>
  <c r="O54"/>
  <c r="M54"/>
  <c r="J54"/>
  <c r="H54"/>
  <c r="AH53"/>
  <c r="AG53"/>
  <c r="AE53"/>
  <c r="AD53"/>
  <c r="AB53"/>
  <c r="Y53"/>
  <c r="V53"/>
  <c r="U53"/>
  <c r="T53"/>
  <c r="S53"/>
  <c r="O53"/>
  <c r="M53"/>
  <c r="J53"/>
  <c r="H53"/>
  <c r="AH52"/>
  <c r="AG52"/>
  <c r="AE52"/>
  <c r="AD52"/>
  <c r="AB52"/>
  <c r="Y52"/>
  <c r="V52"/>
  <c r="U52"/>
  <c r="T52"/>
  <c r="S52"/>
  <c r="O52"/>
  <c r="M52"/>
  <c r="J52"/>
  <c r="H52"/>
  <c r="AG51"/>
  <c r="AE51"/>
  <c r="AD51"/>
  <c r="AB51"/>
  <c r="Y51"/>
  <c r="V51"/>
  <c r="U51"/>
  <c r="T51"/>
  <c r="S51"/>
  <c r="O51"/>
  <c r="M51"/>
  <c r="J51"/>
  <c r="H51"/>
  <c r="AG50"/>
  <c r="AE50"/>
  <c r="AD50"/>
  <c r="AB50"/>
  <c r="Y50"/>
  <c r="V50"/>
  <c r="U50"/>
  <c r="T50"/>
  <c r="S50"/>
  <c r="O50"/>
  <c r="M50"/>
  <c r="J50"/>
  <c r="H50"/>
  <c r="AG49"/>
  <c r="AE49"/>
  <c r="AD49"/>
  <c r="AB49"/>
  <c r="Y49"/>
  <c r="V49"/>
  <c r="U49"/>
  <c r="T49"/>
  <c r="S49"/>
  <c r="O49"/>
  <c r="M49"/>
  <c r="J49"/>
  <c r="H49"/>
  <c r="AH48"/>
  <c r="AG48"/>
  <c r="AE48"/>
  <c r="AD48"/>
  <c r="AB48"/>
  <c r="Y48"/>
  <c r="V48"/>
  <c r="U48"/>
  <c r="T48"/>
  <c r="S48"/>
  <c r="O48"/>
  <c r="M48"/>
  <c r="J48"/>
  <c r="H48"/>
  <c r="AG47"/>
  <c r="AE47"/>
  <c r="AD47"/>
  <c r="AB47"/>
  <c r="Y47"/>
  <c r="V47"/>
  <c r="U47"/>
  <c r="T47"/>
  <c r="S47"/>
  <c r="O47"/>
  <c r="M47"/>
  <c r="J47"/>
  <c r="H47"/>
  <c r="AH46"/>
  <c r="AG46"/>
  <c r="AE46"/>
  <c r="AD46"/>
  <c r="AB46"/>
  <c r="Y46"/>
  <c r="V46"/>
  <c r="U46"/>
  <c r="T46"/>
  <c r="S46"/>
  <c r="O46"/>
  <c r="M46"/>
  <c r="J46"/>
  <c r="H46"/>
  <c r="AG45"/>
  <c r="AE45"/>
  <c r="AD45"/>
  <c r="AB45"/>
  <c r="Y45"/>
  <c r="V45"/>
  <c r="U45"/>
  <c r="T45"/>
  <c r="S45"/>
  <c r="O45"/>
  <c r="M45"/>
  <c r="J45"/>
  <c r="H45"/>
  <c r="AG44"/>
  <c r="AE44"/>
  <c r="AD44"/>
  <c r="AB44"/>
  <c r="Y44"/>
  <c r="V44"/>
  <c r="U44"/>
  <c r="T44"/>
  <c r="S44"/>
  <c r="O44"/>
  <c r="M44"/>
  <c r="J44"/>
  <c r="H44"/>
  <c r="AH43"/>
  <c r="AG43"/>
  <c r="AE43"/>
  <c r="AD43"/>
  <c r="AB43"/>
  <c r="Y43"/>
  <c r="V43"/>
  <c r="U43"/>
  <c r="T43"/>
  <c r="S43"/>
  <c r="O43"/>
  <c r="M43"/>
  <c r="J43"/>
  <c r="H43"/>
  <c r="AH42"/>
  <c r="AG42"/>
  <c r="AE42"/>
  <c r="AD42"/>
  <c r="AB42"/>
  <c r="Y42"/>
  <c r="V42"/>
  <c r="U42"/>
  <c r="T42"/>
  <c r="S42"/>
  <c r="O42"/>
  <c r="M42"/>
  <c r="J42"/>
  <c r="H42"/>
  <c r="AG41"/>
  <c r="AE41"/>
  <c r="AD41"/>
  <c r="AB41"/>
  <c r="Y41"/>
  <c r="V41"/>
  <c r="U41"/>
  <c r="T41"/>
  <c r="S41"/>
  <c r="O41"/>
  <c r="M41"/>
  <c r="J41"/>
  <c r="H41"/>
  <c r="AH40"/>
  <c r="AG40"/>
  <c r="AE40"/>
  <c r="AD40"/>
  <c r="AB40"/>
  <c r="Y40"/>
  <c r="V40"/>
  <c r="U40"/>
  <c r="T40"/>
  <c r="S40"/>
  <c r="O40"/>
  <c r="M40"/>
  <c r="J40"/>
  <c r="H40"/>
  <c r="AH39"/>
  <c r="AG39"/>
  <c r="AE39"/>
  <c r="AD39"/>
  <c r="AB39"/>
  <c r="Y39"/>
  <c r="V39"/>
  <c r="U39"/>
  <c r="T39"/>
  <c r="S39"/>
  <c r="O39"/>
  <c r="M39"/>
  <c r="J39"/>
  <c r="H39"/>
  <c r="AH38"/>
  <c r="AG38"/>
  <c r="AE38"/>
  <c r="AD38"/>
  <c r="AB38"/>
  <c r="Y38"/>
  <c r="V38"/>
  <c r="U38"/>
  <c r="T38"/>
  <c r="S38"/>
  <c r="O38"/>
  <c r="M38"/>
  <c r="J38"/>
  <c r="H38"/>
  <c r="AG37"/>
  <c r="AE37"/>
  <c r="AD37"/>
  <c r="AB37"/>
  <c r="Y37"/>
  <c r="V37"/>
  <c r="U37"/>
  <c r="T37"/>
  <c r="S37"/>
  <c r="O37"/>
  <c r="M37"/>
  <c r="J37"/>
  <c r="H37"/>
  <c r="AG36"/>
  <c r="AE36"/>
  <c r="AD36"/>
  <c r="AB36"/>
  <c r="Y36"/>
  <c r="V36"/>
  <c r="U36"/>
  <c r="T36"/>
  <c r="S36"/>
  <c r="O36"/>
  <c r="M36"/>
  <c r="J36"/>
  <c r="H36"/>
  <c r="AH35"/>
  <c r="AG35"/>
  <c r="AE35"/>
  <c r="AD35"/>
  <c r="AB35"/>
  <c r="Y35"/>
  <c r="V35"/>
  <c r="U35"/>
  <c r="T35"/>
  <c r="S35"/>
  <c r="O35"/>
  <c r="M35"/>
  <c r="J35"/>
  <c r="H35"/>
  <c r="AH34"/>
  <c r="AG34"/>
  <c r="AE34"/>
  <c r="AD34"/>
  <c r="AB34"/>
  <c r="W34"/>
  <c r="V34"/>
  <c r="U34"/>
  <c r="T34"/>
  <c r="S34"/>
  <c r="O34"/>
  <c r="M34"/>
  <c r="J34"/>
  <c r="H34"/>
  <c r="AG33"/>
  <c r="AE33"/>
  <c r="AD33"/>
  <c r="AB33"/>
  <c r="Y33"/>
  <c r="V33"/>
  <c r="U33"/>
  <c r="T33"/>
  <c r="S33"/>
  <c r="O33"/>
  <c r="M33"/>
  <c r="J33"/>
  <c r="H33"/>
  <c r="AG32"/>
  <c r="AE32"/>
  <c r="AD32"/>
  <c r="AB32"/>
  <c r="W32"/>
  <c r="V32"/>
  <c r="U32"/>
  <c r="T32"/>
  <c r="S32"/>
  <c r="O32"/>
  <c r="M32"/>
  <c r="J32"/>
  <c r="H32"/>
  <c r="AG31"/>
  <c r="AE31"/>
  <c r="AD31"/>
  <c r="AB31"/>
  <c r="W31"/>
  <c r="V31"/>
  <c r="U31"/>
  <c r="T31"/>
  <c r="S31"/>
  <c r="O31"/>
  <c r="M31"/>
  <c r="J31"/>
  <c r="H31"/>
  <c r="AH30"/>
  <c r="AG30"/>
  <c r="AE30"/>
  <c r="AD30"/>
  <c r="AB30"/>
  <c r="Y30"/>
  <c r="V30"/>
  <c r="U30"/>
  <c r="T30"/>
  <c r="S30"/>
  <c r="O30"/>
  <c r="M30"/>
  <c r="J30"/>
  <c r="H30"/>
  <c r="AH29"/>
  <c r="AG29"/>
  <c r="AE29"/>
  <c r="AD29"/>
  <c r="AB29"/>
  <c r="W29"/>
  <c r="V29"/>
  <c r="U29"/>
  <c r="T29"/>
  <c r="S29"/>
  <c r="O29"/>
  <c r="M29"/>
  <c r="J29"/>
  <c r="H29"/>
  <c r="AH28"/>
  <c r="AG28"/>
  <c r="AE28"/>
  <c r="AD28"/>
  <c r="AB28"/>
  <c r="W28"/>
  <c r="V28"/>
  <c r="U28"/>
  <c r="T28"/>
  <c r="S28"/>
  <c r="O28"/>
  <c r="M28"/>
  <c r="J28"/>
  <c r="H28"/>
  <c r="AH27"/>
  <c r="AG27"/>
  <c r="AE27"/>
  <c r="AD27"/>
  <c r="AB27"/>
  <c r="W27"/>
  <c r="V27"/>
  <c r="U27"/>
  <c r="T27"/>
  <c r="S27"/>
  <c r="O27"/>
  <c r="M27"/>
  <c r="J27"/>
  <c r="H27"/>
  <c r="AH26"/>
  <c r="AG26"/>
  <c r="AE26"/>
  <c r="AD26"/>
  <c r="AB26"/>
  <c r="W26"/>
  <c r="V26"/>
  <c r="U26"/>
  <c r="T26"/>
  <c r="S26"/>
  <c r="O26"/>
  <c r="M26"/>
  <c r="J26"/>
  <c r="H26"/>
  <c r="AG25"/>
  <c r="AE25"/>
  <c r="AD25"/>
  <c r="AB25"/>
  <c r="W25"/>
  <c r="V25"/>
  <c r="U25"/>
  <c r="T25"/>
  <c r="S25"/>
  <c r="O25"/>
  <c r="M25"/>
  <c r="J25"/>
  <c r="H25"/>
  <c r="AG24"/>
  <c r="AE24"/>
  <c r="AD24"/>
  <c r="AB24"/>
  <c r="W24"/>
  <c r="V24"/>
  <c r="U24"/>
  <c r="T24"/>
  <c r="S24"/>
  <c r="O24"/>
  <c r="M24"/>
  <c r="J24"/>
  <c r="H24"/>
  <c r="AH23"/>
  <c r="AG23"/>
  <c r="AE23"/>
  <c r="AD23"/>
  <c r="AB23"/>
  <c r="W23"/>
  <c r="V23"/>
  <c r="U23"/>
  <c r="T23"/>
  <c r="S23"/>
  <c r="O23"/>
  <c r="M23"/>
  <c r="J23"/>
  <c r="H23"/>
  <c r="AH22"/>
  <c r="AG22"/>
  <c r="AE22"/>
  <c r="AD22"/>
  <c r="AB22"/>
  <c r="W22"/>
  <c r="V22"/>
  <c r="U22"/>
  <c r="T22"/>
  <c r="S22"/>
  <c r="O22"/>
  <c r="M22"/>
  <c r="J22"/>
  <c r="H22"/>
  <c r="AH21"/>
  <c r="AG21"/>
  <c r="AE21"/>
  <c r="AD21"/>
  <c r="AB21"/>
  <c r="W21"/>
  <c r="V21"/>
  <c r="U21"/>
  <c r="T21"/>
  <c r="S21"/>
  <c r="O21"/>
  <c r="M21"/>
  <c r="J21"/>
  <c r="H21"/>
  <c r="AH20"/>
  <c r="AG20"/>
  <c r="AE20"/>
  <c r="AD20"/>
  <c r="AB20"/>
  <c r="W20"/>
  <c r="V20"/>
  <c r="U20"/>
  <c r="T20"/>
  <c r="S20"/>
  <c r="O20"/>
  <c r="M20"/>
  <c r="J20"/>
  <c r="H20"/>
  <c r="AH19"/>
  <c r="AG19"/>
  <c r="AE19"/>
  <c r="AD19"/>
  <c r="AB19"/>
  <c r="W19"/>
  <c r="V19"/>
  <c r="U19"/>
  <c r="T19"/>
  <c r="S19"/>
  <c r="O19"/>
  <c r="M19"/>
  <c r="J19"/>
  <c r="H19"/>
  <c r="AG18"/>
  <c r="AE18"/>
  <c r="AD18"/>
  <c r="AB18"/>
  <c r="W18"/>
  <c r="V18"/>
  <c r="U18"/>
  <c r="T18"/>
  <c r="S18"/>
  <c r="O18"/>
  <c r="M18"/>
  <c r="J18"/>
  <c r="H18"/>
  <c r="AG17"/>
  <c r="AE17"/>
  <c r="AD17"/>
  <c r="AB17"/>
  <c r="W17"/>
  <c r="V17"/>
  <c r="U17"/>
  <c r="T17"/>
  <c r="S17"/>
  <c r="O17"/>
  <c r="M17"/>
  <c r="J17"/>
  <c r="H17"/>
  <c r="AH16"/>
  <c r="AG16"/>
  <c r="AE16"/>
  <c r="AD16"/>
  <c r="AB16"/>
  <c r="W16"/>
  <c r="V16"/>
  <c r="U16"/>
  <c r="T16"/>
  <c r="S16"/>
  <c r="O16"/>
  <c r="M16"/>
  <c r="J16"/>
  <c r="H16"/>
  <c r="AG15"/>
  <c r="AE15"/>
  <c r="AD15"/>
  <c r="AB15"/>
  <c r="W15"/>
  <c r="V15"/>
  <c r="U15"/>
  <c r="T15"/>
  <c r="S15"/>
  <c r="O15"/>
  <c r="M15"/>
  <c r="J15"/>
  <c r="H15"/>
  <c r="AH14"/>
  <c r="AG14"/>
  <c r="AE14"/>
  <c r="AD14"/>
  <c r="AB14"/>
  <c r="W14"/>
  <c r="V14"/>
  <c r="U14"/>
  <c r="T14"/>
  <c r="S14"/>
  <c r="O14"/>
  <c r="M14"/>
  <c r="J14"/>
  <c r="H14"/>
  <c r="AG13"/>
  <c r="AE13"/>
  <c r="AD13"/>
  <c r="AB13"/>
  <c r="W13"/>
  <c r="V13"/>
  <c r="U13"/>
  <c r="T13"/>
  <c r="S13"/>
  <c r="O13"/>
  <c r="M13"/>
  <c r="J13"/>
  <c r="H13"/>
  <c r="AG12"/>
  <c r="AE12"/>
  <c r="AD12"/>
  <c r="AB12"/>
  <c r="W12"/>
  <c r="V12"/>
  <c r="U12"/>
  <c r="T12"/>
  <c r="S12"/>
  <c r="O12"/>
  <c r="M12"/>
  <c r="J12"/>
  <c r="H12"/>
  <c r="AG11"/>
  <c r="AE11"/>
  <c r="AD11"/>
  <c r="AB11"/>
  <c r="X11"/>
  <c r="W11"/>
  <c r="V11"/>
  <c r="U11"/>
  <c r="T11"/>
  <c r="S11"/>
  <c r="O11"/>
  <c r="M11"/>
  <c r="J11"/>
  <c r="H11"/>
  <c r="AG10"/>
  <c r="AE10"/>
  <c r="AD10"/>
  <c r="AB10"/>
  <c r="X10"/>
  <c r="W10"/>
  <c r="V10"/>
  <c r="U10"/>
  <c r="T10"/>
  <c r="S10"/>
  <c r="O10"/>
  <c r="M10"/>
  <c r="J10"/>
  <c r="H10"/>
  <c r="AH9"/>
  <c r="AG9"/>
  <c r="AE9"/>
  <c r="AD9"/>
  <c r="AB9"/>
  <c r="W9"/>
  <c r="V9"/>
  <c r="U9"/>
  <c r="T9"/>
  <c r="S9"/>
  <c r="O9"/>
  <c r="M9"/>
  <c r="J9"/>
  <c r="H9"/>
  <c r="AH8"/>
  <c r="AG8"/>
  <c r="AE8"/>
  <c r="AD8"/>
  <c r="AB8"/>
  <c r="W8"/>
  <c r="V8"/>
  <c r="U8"/>
  <c r="T8"/>
  <c r="S8"/>
  <c r="O8"/>
  <c r="M8"/>
  <c r="J8"/>
  <c r="H8"/>
  <c r="AG7"/>
  <c r="AE7"/>
  <c r="AD7"/>
  <c r="AB7"/>
  <c r="X7"/>
  <c r="W7"/>
  <c r="V7"/>
  <c r="U7"/>
  <c r="T7"/>
  <c r="S7"/>
  <c r="O7"/>
  <c r="M7"/>
  <c r="J7"/>
  <c r="H7"/>
  <c r="AH6"/>
  <c r="AG6"/>
  <c r="AE6"/>
  <c r="AD6"/>
  <c r="AB6"/>
  <c r="X6"/>
  <c r="W6"/>
  <c r="V6"/>
  <c r="U6"/>
  <c r="T6"/>
  <c r="S6"/>
  <c r="O6"/>
  <c r="M6"/>
  <c r="J6"/>
  <c r="H6"/>
  <c r="AG5"/>
  <c r="AE5"/>
  <c r="AD5"/>
  <c r="AB5"/>
  <c r="W5"/>
  <c r="V5"/>
  <c r="U5"/>
  <c r="T5"/>
  <c r="S5"/>
  <c r="O5"/>
  <c r="M5"/>
  <c r="J5"/>
  <c r="H5"/>
  <c r="AG4"/>
  <c r="AE4"/>
  <c r="AD4"/>
  <c r="AB4"/>
  <c r="X4"/>
  <c r="W4"/>
  <c r="V4"/>
  <c r="U4"/>
  <c r="T4"/>
  <c r="S4"/>
  <c r="O4"/>
  <c r="M4"/>
  <c r="J4"/>
  <c r="H4"/>
  <c r="AH3"/>
  <c r="AG3"/>
  <c r="AE3"/>
  <c r="AD3"/>
  <c r="AB3"/>
  <c r="X3"/>
  <c r="W3"/>
  <c r="V3"/>
  <c r="U3"/>
  <c r="T3"/>
  <c r="S3"/>
  <c r="O3"/>
  <c r="M3"/>
  <c r="J3"/>
  <c r="H3"/>
</calcChain>
</file>

<file path=xl/sharedStrings.xml><?xml version="1.0" encoding="utf-8"?>
<sst xmlns="http://schemas.openxmlformats.org/spreadsheetml/2006/main" count="346" uniqueCount="190">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</sst>
</file>

<file path=xl/styles.xml><?xml version="1.0" encoding="utf-8"?>
<styleSheet xmlns="http://schemas.openxmlformats.org/spreadsheetml/2006/main">
  <numFmts count="1">
    <numFmt numFmtId="178" formatCode="0.00_ 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E110EE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8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8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110E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42"/>
  <sheetViews>
    <sheetView topLeftCell="A109" workbookViewId="0">
      <selection activeCell="E123" sqref="E123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3" t="s">
        <v>0</v>
      </c>
      <c r="B1" s="63"/>
      <c r="C1" s="63"/>
      <c r="D1" s="63"/>
      <c r="E1" s="63"/>
      <c r="F1" s="63"/>
      <c r="G1" s="64" t="s">
        <v>1</v>
      </c>
      <c r="H1" s="64"/>
      <c r="I1" s="64"/>
      <c r="J1" s="64"/>
      <c r="K1" s="64"/>
      <c r="L1" s="65" t="s">
        <v>2</v>
      </c>
      <c r="M1" s="65"/>
      <c r="N1" s="65"/>
      <c r="O1" s="65"/>
      <c r="P1" s="65"/>
      <c r="Q1" s="66" t="s">
        <v>3</v>
      </c>
      <c r="R1" s="66"/>
      <c r="S1" s="67" t="s">
        <v>1</v>
      </c>
      <c r="T1" s="68"/>
      <c r="U1" s="69" t="s">
        <v>2</v>
      </c>
      <c r="V1" s="70"/>
      <c r="W1" s="71" t="s">
        <v>4</v>
      </c>
      <c r="X1" s="72" t="s">
        <v>5</v>
      </c>
      <c r="Y1" s="72" t="s">
        <v>6</v>
      </c>
      <c r="Z1" s="5" t="s">
        <v>7</v>
      </c>
      <c r="AA1" s="63" t="s">
        <v>8</v>
      </c>
      <c r="AB1" s="63"/>
      <c r="AC1" s="63" t="s">
        <v>9</v>
      </c>
      <c r="AD1" s="63"/>
      <c r="AE1" s="73" t="s">
        <v>10</v>
      </c>
      <c r="AF1" s="6" t="s">
        <v>11</v>
      </c>
      <c r="AG1" s="74" t="s">
        <v>12</v>
      </c>
      <c r="AH1" s="73" t="s">
        <v>13</v>
      </c>
    </row>
    <row r="2" spans="1:34" ht="2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48" t="s">
        <v>25</v>
      </c>
      <c r="T2" s="48" t="s">
        <v>26</v>
      </c>
      <c r="U2" s="49" t="s">
        <v>27</v>
      </c>
      <c r="V2" s="49" t="s">
        <v>26</v>
      </c>
      <c r="W2" s="71"/>
      <c r="X2" s="72"/>
      <c r="Y2" s="72"/>
      <c r="Z2" s="5" t="s">
        <v>28</v>
      </c>
      <c r="AA2" s="5" t="s">
        <v>20</v>
      </c>
      <c r="AB2" s="8" t="s">
        <v>29</v>
      </c>
      <c r="AC2" s="5" t="s">
        <v>20</v>
      </c>
      <c r="AD2" s="8" t="s">
        <v>29</v>
      </c>
      <c r="AE2" s="73"/>
      <c r="AF2" s="6" t="s">
        <v>30</v>
      </c>
      <c r="AG2" s="74"/>
      <c r="AH2" s="7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3464.5858192056999</v>
      </c>
      <c r="J3" s="38">
        <f t="shared" ref="J3:J66" si="1">I3*4</f>
        <v>13858.343276822799</v>
      </c>
      <c r="K3" s="43">
        <v>0.24747041565755001</v>
      </c>
      <c r="L3" s="44">
        <v>15400</v>
      </c>
      <c r="M3" s="44">
        <f t="shared" ref="M3:M66" si="2">L3*4</f>
        <v>61600</v>
      </c>
      <c r="N3" s="45">
        <v>3685.2799358891102</v>
      </c>
      <c r="O3" s="45">
        <f t="shared" ref="O3:O66" si="3">N3*4</f>
        <v>14741.119743556401</v>
      </c>
      <c r="P3" s="46">
        <v>0.239303891940851</v>
      </c>
      <c r="Q3" s="50">
        <v>72211.740000000005</v>
      </c>
      <c r="R3" s="50">
        <v>16458.61</v>
      </c>
      <c r="S3" s="51">
        <f t="shared" ref="S3:S66" si="4">Q3/H3</f>
        <v>1.28949535714286</v>
      </c>
      <c r="T3" s="51">
        <f t="shared" ref="T3:T66" si="5">R3/J3</f>
        <v>1.18763185982887</v>
      </c>
      <c r="U3" s="52">
        <f t="shared" ref="U3:U66" si="6">Q3/M3</f>
        <v>1.1722685064935101</v>
      </c>
      <c r="V3" s="52">
        <f t="shared" ref="V3:V66" si="7">R3/O3</f>
        <v>1.11651016247896</v>
      </c>
      <c r="W3" s="53">
        <f t="shared" ref="W3:W11" si="8">(D3*200)+(E3*100)</f>
        <v>700</v>
      </c>
      <c r="X3" s="54">
        <f>(R3-J3)*0.3</f>
        <v>780.08001695316</v>
      </c>
      <c r="Y3" s="54"/>
      <c r="Z3" s="9">
        <v>20</v>
      </c>
      <c r="AA3" s="9">
        <v>1</v>
      </c>
      <c r="AB3" s="12">
        <f>AA3*2</f>
        <v>2</v>
      </c>
      <c r="AC3" s="9">
        <v>3</v>
      </c>
      <c r="AD3" s="12">
        <f>AC3*1.5</f>
        <v>4.5</v>
      </c>
      <c r="AE3" s="57">
        <f>AB3+AD3</f>
        <v>6.5</v>
      </c>
      <c r="AF3" s="10">
        <v>4</v>
      </c>
      <c r="AG3" s="58">
        <f t="shared" ref="AG3:AG66" si="9">AF3-Z3</f>
        <v>-16</v>
      </c>
      <c r="AH3" s="57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3574.0320000000002</v>
      </c>
      <c r="O4" s="45">
        <f t="shared" si="3"/>
        <v>14296.128000000001</v>
      </c>
      <c r="P4" s="46">
        <v>0.29010000000000002</v>
      </c>
      <c r="Q4" s="50">
        <v>57261.26</v>
      </c>
      <c r="R4" s="50">
        <v>14734.15</v>
      </c>
      <c r="S4" s="51">
        <f t="shared" si="4"/>
        <v>1.30139227272727</v>
      </c>
      <c r="T4" s="51">
        <f t="shared" si="5"/>
        <v>1.11622348484848</v>
      </c>
      <c r="U4" s="52">
        <f t="shared" si="6"/>
        <v>1.1619573863636401</v>
      </c>
      <c r="V4" s="52">
        <f t="shared" si="7"/>
        <v>1.03063920524494</v>
      </c>
      <c r="W4" s="53">
        <f t="shared" si="8"/>
        <v>800</v>
      </c>
      <c r="X4" s="54">
        <f t="shared" ref="X4:X11" si="10">(R4-J4)*0.3</f>
        <v>460.245</v>
      </c>
      <c r="Y4" s="54"/>
      <c r="Z4" s="9">
        <v>12</v>
      </c>
      <c r="AA4" s="9">
        <v>6</v>
      </c>
      <c r="AB4" s="12">
        <f t="shared" ref="AB4:AB35" si="11">AA4*2</f>
        <v>12</v>
      </c>
      <c r="AC4" s="9">
        <v>8</v>
      </c>
      <c r="AD4" s="12">
        <f t="shared" ref="AD4:AD35" si="12">AC4*1.5</f>
        <v>12</v>
      </c>
      <c r="AE4" s="57">
        <f t="shared" ref="AE4:AE35" si="13">AB4+AD4</f>
        <v>24</v>
      </c>
      <c r="AF4" s="10">
        <v>14</v>
      </c>
      <c r="AG4" s="58">
        <f t="shared" si="9"/>
        <v>2</v>
      </c>
      <c r="AH4" s="59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2998.9768652665498</v>
      </c>
      <c r="J5" s="38">
        <f t="shared" si="1"/>
        <v>11995.907461066199</v>
      </c>
      <c r="K5" s="43">
        <v>0.29989768652665499</v>
      </c>
      <c r="L5" s="44">
        <v>11200</v>
      </c>
      <c r="M5" s="44">
        <f t="shared" si="2"/>
        <v>44800</v>
      </c>
      <c r="N5" s="45">
        <v>3248.0119041582898</v>
      </c>
      <c r="O5" s="45">
        <f t="shared" si="3"/>
        <v>12992.047616633199</v>
      </c>
      <c r="P5" s="46">
        <v>0.29000106287127603</v>
      </c>
      <c r="Q5" s="50">
        <v>48347.86</v>
      </c>
      <c r="R5" s="50">
        <v>10460.76</v>
      </c>
      <c r="S5" s="51">
        <f t="shared" si="4"/>
        <v>1.2086965000000001</v>
      </c>
      <c r="T5" s="55">
        <f t="shared" si="5"/>
        <v>0.87202740050732597</v>
      </c>
      <c r="U5" s="52">
        <f t="shared" si="6"/>
        <v>1.0791933035714301</v>
      </c>
      <c r="V5" s="56">
        <f t="shared" si="7"/>
        <v>0.80516638398150098</v>
      </c>
      <c r="W5" s="53">
        <f t="shared" si="8"/>
        <v>800</v>
      </c>
      <c r="X5" s="54"/>
      <c r="Y5" s="54"/>
      <c r="Z5" s="9">
        <v>12</v>
      </c>
      <c r="AA5" s="9">
        <v>28</v>
      </c>
      <c r="AB5" s="12">
        <f t="shared" si="11"/>
        <v>56</v>
      </c>
      <c r="AC5" s="9">
        <v>1</v>
      </c>
      <c r="AD5" s="12">
        <f t="shared" si="12"/>
        <v>1.5</v>
      </c>
      <c r="AE5" s="57">
        <f t="shared" si="13"/>
        <v>57.5</v>
      </c>
      <c r="AF5" s="10">
        <v>29</v>
      </c>
      <c r="AG5" s="58">
        <f t="shared" si="9"/>
        <v>17</v>
      </c>
      <c r="AH5" s="59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2297.5920000000001</v>
      </c>
      <c r="O6" s="45">
        <f t="shared" si="3"/>
        <v>9190.3680000000004</v>
      </c>
      <c r="P6" s="46">
        <v>0.15472</v>
      </c>
      <c r="Q6" s="50">
        <v>62142.37</v>
      </c>
      <c r="R6" s="50">
        <v>9626.7199999999993</v>
      </c>
      <c r="S6" s="51">
        <f t="shared" si="4"/>
        <v>1.15078462962963</v>
      </c>
      <c r="T6" s="51">
        <f t="shared" si="5"/>
        <v>1.1142037037037</v>
      </c>
      <c r="U6" s="52">
        <f t="shared" si="6"/>
        <v>1.04616784511785</v>
      </c>
      <c r="V6" s="52">
        <f t="shared" si="7"/>
        <v>1.0474792739529</v>
      </c>
      <c r="W6" s="53">
        <f t="shared" si="8"/>
        <v>900</v>
      </c>
      <c r="X6" s="54">
        <f t="shared" si="10"/>
        <v>296.01600000000002</v>
      </c>
      <c r="Y6" s="54"/>
      <c r="Z6" s="9">
        <v>16</v>
      </c>
      <c r="AA6" s="9">
        <v>1</v>
      </c>
      <c r="AB6" s="12">
        <f t="shared" si="11"/>
        <v>2</v>
      </c>
      <c r="AC6" s="9">
        <v>5</v>
      </c>
      <c r="AD6" s="12">
        <f t="shared" si="12"/>
        <v>7.5</v>
      </c>
      <c r="AE6" s="57">
        <f t="shared" si="13"/>
        <v>9.5</v>
      </c>
      <c r="AF6" s="10">
        <v>6</v>
      </c>
      <c r="AG6" s="58">
        <f t="shared" si="9"/>
        <v>-10</v>
      </c>
      <c r="AH6" s="57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2238.0686708763801</v>
      </c>
      <c r="J7" s="38">
        <f t="shared" si="1"/>
        <v>8952.2746835055204</v>
      </c>
      <c r="K7" s="43">
        <v>0.286931880881587</v>
      </c>
      <c r="L7" s="44">
        <v>8736</v>
      </c>
      <c r="M7" s="44">
        <f t="shared" si="2"/>
        <v>34944</v>
      </c>
      <c r="N7" s="45">
        <v>2423.9178933059502</v>
      </c>
      <c r="O7" s="45">
        <f t="shared" si="3"/>
        <v>9695.6715732238008</v>
      </c>
      <c r="P7" s="46">
        <v>0.27746312881249402</v>
      </c>
      <c r="Q7" s="50">
        <v>36061.61</v>
      </c>
      <c r="R7" s="50">
        <v>9695.86</v>
      </c>
      <c r="S7" s="51">
        <f t="shared" si="4"/>
        <v>1.15582083333333</v>
      </c>
      <c r="T7" s="51">
        <f t="shared" si="5"/>
        <v>1.08306104792166</v>
      </c>
      <c r="U7" s="52">
        <f t="shared" si="6"/>
        <v>1.03198288690476</v>
      </c>
      <c r="V7" s="52">
        <f t="shared" si="7"/>
        <v>1.00001943411292</v>
      </c>
      <c r="W7" s="53">
        <f t="shared" si="8"/>
        <v>600</v>
      </c>
      <c r="X7" s="54">
        <f t="shared" si="10"/>
        <v>223.07559494834399</v>
      </c>
      <c r="Y7" s="54"/>
      <c r="Z7" s="9">
        <v>10</v>
      </c>
      <c r="AA7" s="9">
        <v>8</v>
      </c>
      <c r="AB7" s="12">
        <f t="shared" si="11"/>
        <v>16</v>
      </c>
      <c r="AC7" s="9">
        <v>5</v>
      </c>
      <c r="AD7" s="12">
        <f t="shared" si="12"/>
        <v>7.5</v>
      </c>
      <c r="AE7" s="57">
        <f t="shared" si="13"/>
        <v>23.5</v>
      </c>
      <c r="AF7" s="10">
        <v>13</v>
      </c>
      <c r="AG7" s="58">
        <f t="shared" si="9"/>
        <v>3</v>
      </c>
      <c r="AH7" s="59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2483.7067355701402</v>
      </c>
      <c r="J8" s="38">
        <f t="shared" si="1"/>
        <v>9934.8269422805606</v>
      </c>
      <c r="K8" s="43">
        <v>0.23654349862572699</v>
      </c>
      <c r="L8" s="44">
        <v>11550</v>
      </c>
      <c r="M8" s="44">
        <f t="shared" si="2"/>
        <v>46200</v>
      </c>
      <c r="N8" s="45">
        <v>2641.9188546259502</v>
      </c>
      <c r="O8" s="45">
        <f t="shared" si="3"/>
        <v>10567.675418503801</v>
      </c>
      <c r="P8" s="46">
        <v>0.22873756317107799</v>
      </c>
      <c r="Q8" s="50">
        <v>46807.21</v>
      </c>
      <c r="R8" s="50">
        <v>9766.34</v>
      </c>
      <c r="S8" s="51">
        <f t="shared" si="4"/>
        <v>1.1144573809523799</v>
      </c>
      <c r="T8" s="55">
        <f t="shared" si="5"/>
        <v>0.983040777332163</v>
      </c>
      <c r="U8" s="52">
        <f t="shared" si="6"/>
        <v>1.01314307359307</v>
      </c>
      <c r="V8" s="56">
        <f t="shared" si="7"/>
        <v>0.92417107956394295</v>
      </c>
      <c r="W8" s="53">
        <f t="shared" si="8"/>
        <v>600</v>
      </c>
      <c r="X8" s="54"/>
      <c r="Y8" s="54"/>
      <c r="Z8" s="9">
        <v>20</v>
      </c>
      <c r="AA8" s="9">
        <v>15</v>
      </c>
      <c r="AB8" s="12">
        <f t="shared" si="11"/>
        <v>30</v>
      </c>
      <c r="AC8" s="9">
        <v>0</v>
      </c>
      <c r="AD8" s="12">
        <f t="shared" si="12"/>
        <v>0</v>
      </c>
      <c r="AE8" s="57">
        <f t="shared" si="13"/>
        <v>30</v>
      </c>
      <c r="AF8" s="10">
        <v>15</v>
      </c>
      <c r="AG8" s="58">
        <f t="shared" si="9"/>
        <v>-5</v>
      </c>
      <c r="AH8" s="57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5783.6675693376801</v>
      </c>
      <c r="K9" s="43">
        <v>0.24098614872240301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6431.7275204819598</v>
      </c>
      <c r="P9" s="46">
        <v>0.233033605814564</v>
      </c>
      <c r="Q9" s="50">
        <v>27848.19</v>
      </c>
      <c r="R9" s="50">
        <v>5900.02</v>
      </c>
      <c r="S9" s="51">
        <f t="shared" si="4"/>
        <v>1.1603412500000001</v>
      </c>
      <c r="T9" s="51">
        <f t="shared" si="5"/>
        <v>1.0201174132619899</v>
      </c>
      <c r="U9" s="52">
        <f t="shared" si="6"/>
        <v>1.0089923913043499</v>
      </c>
      <c r="V9" s="56">
        <f t="shared" si="7"/>
        <v>0.91733052763993395</v>
      </c>
      <c r="W9" s="53">
        <f t="shared" si="8"/>
        <v>600</v>
      </c>
      <c r="X9" s="54"/>
      <c r="Y9" s="54"/>
      <c r="Z9" s="9">
        <v>8</v>
      </c>
      <c r="AA9" s="9">
        <v>2</v>
      </c>
      <c r="AB9" s="12">
        <f t="shared" si="11"/>
        <v>4</v>
      </c>
      <c r="AC9" s="9">
        <v>5</v>
      </c>
      <c r="AD9" s="12">
        <f t="shared" si="12"/>
        <v>7.5</v>
      </c>
      <c r="AE9" s="57">
        <f t="shared" si="13"/>
        <v>11.5</v>
      </c>
      <c r="AF9" s="10">
        <v>7</v>
      </c>
      <c r="AG9" s="58">
        <f t="shared" si="9"/>
        <v>-1</v>
      </c>
      <c r="AH9" s="57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0.19339999999999999</v>
      </c>
      <c r="Q10" s="50">
        <v>53153.33</v>
      </c>
      <c r="R10" s="50">
        <v>13486.42</v>
      </c>
      <c r="S10" s="51">
        <f t="shared" si="4"/>
        <v>1.1073610416666699</v>
      </c>
      <c r="T10" s="51">
        <f t="shared" si="5"/>
        <v>1.4048354166666699</v>
      </c>
      <c r="U10" s="52">
        <f t="shared" si="6"/>
        <v>1.00669185606061</v>
      </c>
      <c r="V10" s="52">
        <f t="shared" si="7"/>
        <v>1.3207064178496399</v>
      </c>
      <c r="W10" s="53">
        <f t="shared" si="8"/>
        <v>900</v>
      </c>
      <c r="X10" s="54">
        <f t="shared" si="10"/>
        <v>1165.9259999999999</v>
      </c>
      <c r="Y10" s="54"/>
      <c r="Z10" s="9">
        <v>16</v>
      </c>
      <c r="AA10" s="9">
        <v>14</v>
      </c>
      <c r="AB10" s="12">
        <f t="shared" si="11"/>
        <v>28</v>
      </c>
      <c r="AC10" s="9">
        <v>3</v>
      </c>
      <c r="AD10" s="12">
        <f t="shared" si="12"/>
        <v>4.5</v>
      </c>
      <c r="AE10" s="57">
        <f t="shared" si="13"/>
        <v>32.5</v>
      </c>
      <c r="AF10" s="10">
        <v>17</v>
      </c>
      <c r="AG10" s="58">
        <f t="shared" si="9"/>
        <v>1</v>
      </c>
      <c r="AH10" s="59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2618.4851215947801</v>
      </c>
      <c r="J11" s="38">
        <f t="shared" si="1"/>
        <v>10473.940486379101</v>
      </c>
      <c r="K11" s="43">
        <v>0.20142193243036699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0.19477500866016501</v>
      </c>
      <c r="Q11" s="50">
        <v>57567.09</v>
      </c>
      <c r="R11" s="50">
        <v>12318.97</v>
      </c>
      <c r="S11" s="51">
        <f t="shared" si="4"/>
        <v>1.10705942307692</v>
      </c>
      <c r="T11" s="51">
        <f t="shared" si="5"/>
        <v>1.17615428653812</v>
      </c>
      <c r="U11" s="52">
        <f t="shared" si="6"/>
        <v>1.00641765734266</v>
      </c>
      <c r="V11" s="52">
        <f t="shared" si="7"/>
        <v>1.10571992717695</v>
      </c>
      <c r="W11" s="53">
        <f t="shared" si="8"/>
        <v>700</v>
      </c>
      <c r="X11" s="54">
        <f t="shared" si="10"/>
        <v>553.50885408627005</v>
      </c>
      <c r="Y11" s="54"/>
      <c r="Z11" s="9">
        <v>12</v>
      </c>
      <c r="AA11" s="9">
        <v>9</v>
      </c>
      <c r="AB11" s="12">
        <f t="shared" si="11"/>
        <v>18</v>
      </c>
      <c r="AC11" s="9">
        <v>7</v>
      </c>
      <c r="AD11" s="12">
        <f t="shared" si="12"/>
        <v>10.5</v>
      </c>
      <c r="AE11" s="57">
        <f t="shared" si="13"/>
        <v>28.5</v>
      </c>
      <c r="AF11" s="10">
        <v>16</v>
      </c>
      <c r="AG11" s="58">
        <f t="shared" si="9"/>
        <v>4</v>
      </c>
      <c r="AH11" s="59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3497.0987960700199</v>
      </c>
      <c r="J12" s="38">
        <f t="shared" si="1"/>
        <v>13988.3951842801</v>
      </c>
      <c r="K12" s="43">
        <v>0.29142489967250201</v>
      </c>
      <c r="L12" s="44">
        <v>13200</v>
      </c>
      <c r="M12" s="44">
        <f t="shared" si="2"/>
        <v>52800</v>
      </c>
      <c r="N12" s="45">
        <v>3719.8639893796799</v>
      </c>
      <c r="O12" s="45">
        <f t="shared" si="3"/>
        <v>14879.4559575187</v>
      </c>
      <c r="P12" s="46">
        <v>0.28180787798330897</v>
      </c>
      <c r="Q12" s="50">
        <v>51348.55</v>
      </c>
      <c r="R12" s="50">
        <v>12729.44</v>
      </c>
      <c r="S12" s="51">
        <f t="shared" si="4"/>
        <v>1.0697614583333299</v>
      </c>
      <c r="T12" s="55">
        <f t="shared" si="5"/>
        <v>0.91000002733016305</v>
      </c>
      <c r="U12" s="56">
        <f t="shared" si="6"/>
        <v>0.97251041666666704</v>
      </c>
      <c r="V12" s="56">
        <f t="shared" si="7"/>
        <v>0.85550439722681504</v>
      </c>
      <c r="W12" s="53">
        <f>(D12*100)+(E12*50)</f>
        <v>300</v>
      </c>
      <c r="X12" s="54"/>
      <c r="Y12" s="54"/>
      <c r="Z12" s="9">
        <v>12</v>
      </c>
      <c r="AA12" s="9">
        <v>15</v>
      </c>
      <c r="AB12" s="12">
        <f t="shared" si="11"/>
        <v>30</v>
      </c>
      <c r="AC12" s="9">
        <v>2</v>
      </c>
      <c r="AD12" s="12">
        <f t="shared" si="12"/>
        <v>3</v>
      </c>
      <c r="AE12" s="57">
        <f t="shared" si="13"/>
        <v>33</v>
      </c>
      <c r="AF12" s="10">
        <v>17</v>
      </c>
      <c r="AG12" s="58">
        <f t="shared" si="9"/>
        <v>5</v>
      </c>
      <c r="AH12" s="59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2846.5931228715899</v>
      </c>
      <c r="J13" s="38">
        <f t="shared" si="1"/>
        <v>11386.3724914864</v>
      </c>
      <c r="K13" s="43">
        <v>0.28465931228715902</v>
      </c>
      <c r="L13" s="44">
        <v>11200</v>
      </c>
      <c r="M13" s="44">
        <f t="shared" si="2"/>
        <v>44800</v>
      </c>
      <c r="N13" s="45">
        <v>3082.9742157948499</v>
      </c>
      <c r="O13" s="45">
        <f t="shared" si="3"/>
        <v>12331.8968631794</v>
      </c>
      <c r="P13" s="46">
        <v>0.27526555498168298</v>
      </c>
      <c r="Q13" s="50">
        <v>42720.93</v>
      </c>
      <c r="R13" s="50">
        <v>10000.780000000001</v>
      </c>
      <c r="S13" s="51">
        <f t="shared" si="4"/>
        <v>1.06802325</v>
      </c>
      <c r="T13" s="55">
        <f t="shared" si="5"/>
        <v>0.87831133290937302</v>
      </c>
      <c r="U13" s="56">
        <f t="shared" si="6"/>
        <v>0.95359218749999997</v>
      </c>
      <c r="V13" s="56">
        <f t="shared" si="7"/>
        <v>0.81096850800466502</v>
      </c>
      <c r="W13" s="53">
        <f t="shared" ref="W13:W34" si="14">(D13*100)+(E13*50)</f>
        <v>450</v>
      </c>
      <c r="X13" s="54"/>
      <c r="Y13" s="54"/>
      <c r="Z13" s="9">
        <v>12</v>
      </c>
      <c r="AA13" s="9">
        <v>15</v>
      </c>
      <c r="AB13" s="12">
        <f t="shared" si="11"/>
        <v>30</v>
      </c>
      <c r="AC13" s="9">
        <v>1</v>
      </c>
      <c r="AD13" s="12">
        <f t="shared" si="12"/>
        <v>1.5</v>
      </c>
      <c r="AE13" s="57">
        <f t="shared" si="13"/>
        <v>31.5</v>
      </c>
      <c r="AF13" s="10">
        <v>16</v>
      </c>
      <c r="AG13" s="58">
        <f t="shared" si="9"/>
        <v>4</v>
      </c>
      <c r="AH13" s="59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3086.6640000000002</v>
      </c>
      <c r="O14" s="45">
        <f t="shared" si="3"/>
        <v>12346.656000000001</v>
      </c>
      <c r="P14" s="46">
        <v>0.29010000000000002</v>
      </c>
      <c r="Q14" s="50">
        <v>40383.9</v>
      </c>
      <c r="R14" s="50">
        <v>10061.040000000001</v>
      </c>
      <c r="S14" s="51">
        <f t="shared" si="4"/>
        <v>1.06273421052632</v>
      </c>
      <c r="T14" s="55">
        <f t="shared" si="5"/>
        <v>0.88254736842105297</v>
      </c>
      <c r="U14" s="56">
        <f t="shared" si="6"/>
        <v>0.94886983082706799</v>
      </c>
      <c r="V14" s="56">
        <f t="shared" si="7"/>
        <v>0.814879753675813</v>
      </c>
      <c r="W14" s="53">
        <f t="shared" si="14"/>
        <v>350</v>
      </c>
      <c r="X14" s="54"/>
      <c r="Y14" s="54"/>
      <c r="Z14" s="9">
        <v>12</v>
      </c>
      <c r="AA14" s="9">
        <v>4</v>
      </c>
      <c r="AB14" s="12">
        <f t="shared" si="11"/>
        <v>8</v>
      </c>
      <c r="AC14" s="9">
        <v>3</v>
      </c>
      <c r="AD14" s="12">
        <f t="shared" si="12"/>
        <v>4.5</v>
      </c>
      <c r="AE14" s="57">
        <f t="shared" si="13"/>
        <v>12.5</v>
      </c>
      <c r="AF14" s="10">
        <v>7</v>
      </c>
      <c r="AG14" s="58">
        <f t="shared" si="9"/>
        <v>-5</v>
      </c>
      <c r="AH14" s="57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3574.0320000000002</v>
      </c>
      <c r="O15" s="45">
        <f t="shared" si="3"/>
        <v>14296.128000000001</v>
      </c>
      <c r="P15" s="46">
        <v>0.31911</v>
      </c>
      <c r="Q15" s="50">
        <v>42102.46</v>
      </c>
      <c r="R15" s="50">
        <v>12240.59</v>
      </c>
      <c r="S15" s="51">
        <f t="shared" si="4"/>
        <v>1.0525614999999999</v>
      </c>
      <c r="T15" s="55">
        <f t="shared" si="5"/>
        <v>0.92731742424242403</v>
      </c>
      <c r="U15" s="56">
        <f t="shared" si="6"/>
        <v>0.939787053571429</v>
      </c>
      <c r="V15" s="56">
        <f t="shared" si="7"/>
        <v>0.85621715194491799</v>
      </c>
      <c r="W15" s="53">
        <f t="shared" si="14"/>
        <v>0</v>
      </c>
      <c r="X15" s="54"/>
      <c r="Y15" s="54"/>
      <c r="Z15" s="9">
        <v>12</v>
      </c>
      <c r="AA15" s="9">
        <v>6</v>
      </c>
      <c r="AB15" s="12">
        <f t="shared" si="11"/>
        <v>12</v>
      </c>
      <c r="AC15" s="9">
        <v>7</v>
      </c>
      <c r="AD15" s="12">
        <f t="shared" si="12"/>
        <v>10.5</v>
      </c>
      <c r="AE15" s="57">
        <f t="shared" si="13"/>
        <v>22.5</v>
      </c>
      <c r="AF15" s="10">
        <v>13</v>
      </c>
      <c r="AG15" s="58">
        <f t="shared" si="9"/>
        <v>1</v>
      </c>
      <c r="AH15" s="59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0.29010000000000002</v>
      </c>
      <c r="Q16" s="50">
        <v>53746.03</v>
      </c>
      <c r="R16" s="50">
        <v>14791.39</v>
      </c>
      <c r="S16" s="51">
        <f t="shared" si="4"/>
        <v>1.0335775</v>
      </c>
      <c r="T16" s="55">
        <f t="shared" si="5"/>
        <v>0.94816602564102603</v>
      </c>
      <c r="U16" s="56">
        <f t="shared" si="6"/>
        <v>0.93961590909090897</v>
      </c>
      <c r="V16" s="56">
        <f t="shared" si="7"/>
        <v>0.89138481304975603</v>
      </c>
      <c r="W16" s="53">
        <f t="shared" si="14"/>
        <v>250</v>
      </c>
      <c r="X16" s="54"/>
      <c r="Y16" s="54"/>
      <c r="Z16" s="9">
        <v>12</v>
      </c>
      <c r="AA16" s="9">
        <v>6</v>
      </c>
      <c r="AB16" s="12">
        <f t="shared" si="11"/>
        <v>12</v>
      </c>
      <c r="AC16" s="9">
        <v>5</v>
      </c>
      <c r="AD16" s="12">
        <f t="shared" si="12"/>
        <v>7.5</v>
      </c>
      <c r="AE16" s="57">
        <f t="shared" si="13"/>
        <v>19.5</v>
      </c>
      <c r="AF16" s="10">
        <v>11</v>
      </c>
      <c r="AG16" s="58">
        <f t="shared" si="9"/>
        <v>-1</v>
      </c>
      <c r="AH16" s="57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0.29976999999999998</v>
      </c>
      <c r="Q17" s="50">
        <v>32818.74</v>
      </c>
      <c r="R17" s="50">
        <v>9852.82</v>
      </c>
      <c r="S17" s="51">
        <f t="shared" si="4"/>
        <v>1.05188269230769</v>
      </c>
      <c r="T17" s="51">
        <f t="shared" si="5"/>
        <v>1.0186952026468199</v>
      </c>
      <c r="U17" s="56">
        <f t="shared" si="6"/>
        <v>0.93918097527472499</v>
      </c>
      <c r="V17" s="56">
        <f t="shared" si="7"/>
        <v>0.94058871569546398</v>
      </c>
      <c r="W17" s="53">
        <f t="shared" si="14"/>
        <v>350</v>
      </c>
      <c r="X17" s="54"/>
      <c r="Y17" s="54"/>
      <c r="Z17" s="9">
        <v>12</v>
      </c>
      <c r="AA17" s="9">
        <v>9</v>
      </c>
      <c r="AB17" s="12">
        <f t="shared" si="11"/>
        <v>18</v>
      </c>
      <c r="AC17" s="9">
        <v>5</v>
      </c>
      <c r="AD17" s="12">
        <f t="shared" si="12"/>
        <v>7.5</v>
      </c>
      <c r="AE17" s="57">
        <f t="shared" si="13"/>
        <v>25.5</v>
      </c>
      <c r="AF17" s="10">
        <v>14</v>
      </c>
      <c r="AG17" s="58">
        <f t="shared" si="9"/>
        <v>2</v>
      </c>
      <c r="AH17" s="59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1582.6140346386901</v>
      </c>
      <c r="J18" s="38">
        <f t="shared" si="1"/>
        <v>6330.4561385547604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1759.9459372199501</v>
      </c>
      <c r="O18" s="45">
        <f t="shared" si="3"/>
        <v>7039.7837488798004</v>
      </c>
      <c r="P18" s="46">
        <v>0.27825232209011103</v>
      </c>
      <c r="Q18" s="50">
        <v>23550.32</v>
      </c>
      <c r="R18" s="50">
        <v>5673.89</v>
      </c>
      <c r="S18" s="51">
        <f t="shared" si="4"/>
        <v>1.0704690909090899</v>
      </c>
      <c r="T18" s="55">
        <f t="shared" si="5"/>
        <v>0.89628454503364496</v>
      </c>
      <c r="U18" s="56">
        <f t="shared" si="6"/>
        <v>0.93084268774703605</v>
      </c>
      <c r="V18" s="56">
        <f t="shared" si="7"/>
        <v>0.80597504162011402</v>
      </c>
      <c r="W18" s="53">
        <f t="shared" si="14"/>
        <v>250</v>
      </c>
      <c r="X18" s="54"/>
      <c r="Y18" s="54"/>
      <c r="Z18" s="9">
        <v>4</v>
      </c>
      <c r="AA18" s="9">
        <v>4</v>
      </c>
      <c r="AB18" s="12">
        <f t="shared" si="11"/>
        <v>8</v>
      </c>
      <c r="AC18" s="9">
        <v>2</v>
      </c>
      <c r="AD18" s="12">
        <f t="shared" si="12"/>
        <v>3</v>
      </c>
      <c r="AE18" s="57">
        <f t="shared" si="13"/>
        <v>11</v>
      </c>
      <c r="AF18" s="10">
        <v>6</v>
      </c>
      <c r="AG18" s="58">
        <f t="shared" si="9"/>
        <v>2</v>
      </c>
      <c r="AH18" s="59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0">
        <v>81869.2</v>
      </c>
      <c r="R19" s="50">
        <v>9137.8799999999992</v>
      </c>
      <c r="S19" s="51">
        <f t="shared" si="4"/>
        <v>1.0233650000000001</v>
      </c>
      <c r="T19" s="55">
        <f t="shared" si="5"/>
        <v>0.91378800000000004</v>
      </c>
      <c r="U19" s="56">
        <f t="shared" si="6"/>
        <v>0.93033181818181798</v>
      </c>
      <c r="V19" s="56">
        <f t="shared" si="7"/>
        <v>0.85906552599417096</v>
      </c>
      <c r="W19" s="53">
        <f t="shared" si="14"/>
        <v>500</v>
      </c>
      <c r="X19" s="54"/>
      <c r="Y19" s="54"/>
      <c r="Z19" s="9">
        <v>16</v>
      </c>
      <c r="AA19" s="9">
        <v>0</v>
      </c>
      <c r="AB19" s="12">
        <f t="shared" si="11"/>
        <v>0</v>
      </c>
      <c r="AC19" s="9">
        <v>1</v>
      </c>
      <c r="AD19" s="12">
        <f t="shared" si="12"/>
        <v>1.5</v>
      </c>
      <c r="AE19" s="57">
        <f t="shared" si="13"/>
        <v>1.5</v>
      </c>
      <c r="AF19" s="10">
        <v>1</v>
      </c>
      <c r="AG19" s="58">
        <f t="shared" si="9"/>
        <v>-15</v>
      </c>
      <c r="AH19" s="57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7776.3385325797599</v>
      </c>
      <c r="K20" s="43">
        <v>0.24924161963396699</v>
      </c>
      <c r="L20" s="44">
        <v>8736</v>
      </c>
      <c r="M20" s="44">
        <f t="shared" si="2"/>
        <v>34944</v>
      </c>
      <c r="N20" s="45">
        <v>2105.5214210813001</v>
      </c>
      <c r="O20" s="45">
        <f t="shared" si="3"/>
        <v>8422.0856843252004</v>
      </c>
      <c r="P20" s="46">
        <v>0.24101664618604601</v>
      </c>
      <c r="Q20" s="50">
        <v>32399.86</v>
      </c>
      <c r="R20" s="50">
        <v>6848.54</v>
      </c>
      <c r="S20" s="51">
        <f t="shared" si="4"/>
        <v>1.0384570512820499</v>
      </c>
      <c r="T20" s="55">
        <f t="shared" si="5"/>
        <v>0.88068953933877103</v>
      </c>
      <c r="U20" s="56">
        <f t="shared" si="6"/>
        <v>0.92719379578754602</v>
      </c>
      <c r="V20" s="56">
        <f t="shared" si="7"/>
        <v>0.813164370049831</v>
      </c>
      <c r="W20" s="53">
        <f t="shared" si="14"/>
        <v>250</v>
      </c>
      <c r="X20" s="54"/>
      <c r="Y20" s="54"/>
      <c r="Z20" s="9">
        <v>10</v>
      </c>
      <c r="AA20" s="9">
        <v>8</v>
      </c>
      <c r="AB20" s="12">
        <f t="shared" si="11"/>
        <v>16</v>
      </c>
      <c r="AC20" s="9">
        <v>0</v>
      </c>
      <c r="AD20" s="12">
        <f t="shared" si="12"/>
        <v>0</v>
      </c>
      <c r="AE20" s="57">
        <f t="shared" si="13"/>
        <v>16</v>
      </c>
      <c r="AF20" s="10">
        <v>8</v>
      </c>
      <c r="AG20" s="58">
        <f t="shared" si="9"/>
        <v>-2</v>
      </c>
      <c r="AH20" s="57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6086.1429715070599</v>
      </c>
      <c r="J21" s="38">
        <f t="shared" si="1"/>
        <v>24344.5718860282</v>
      </c>
      <c r="K21" s="43">
        <v>0.27664286234122998</v>
      </c>
      <c r="L21" s="44">
        <v>24200</v>
      </c>
      <c r="M21" s="44">
        <f t="shared" si="2"/>
        <v>96800</v>
      </c>
      <c r="N21" s="45">
        <v>6473.8302787920602</v>
      </c>
      <c r="O21" s="45">
        <f t="shared" si="3"/>
        <v>25895.321115168201</v>
      </c>
      <c r="P21" s="46">
        <v>0.26751364788396997</v>
      </c>
      <c r="Q21" s="50">
        <v>89087.35</v>
      </c>
      <c r="R21" s="50">
        <v>22828.3</v>
      </c>
      <c r="S21" s="51">
        <f t="shared" si="4"/>
        <v>1.0123562500000001</v>
      </c>
      <c r="T21" s="55">
        <f t="shared" si="5"/>
        <v>0.93771622301978297</v>
      </c>
      <c r="U21" s="56">
        <f t="shared" si="6"/>
        <v>0.92032386363636398</v>
      </c>
      <c r="V21" s="56">
        <f t="shared" si="7"/>
        <v>0.88156080005620296</v>
      </c>
      <c r="W21" s="53">
        <f t="shared" si="14"/>
        <v>500</v>
      </c>
      <c r="X21" s="54"/>
      <c r="Y21" s="54"/>
      <c r="Z21" s="9">
        <v>20</v>
      </c>
      <c r="AA21" s="9">
        <v>6</v>
      </c>
      <c r="AB21" s="12">
        <f t="shared" si="11"/>
        <v>12</v>
      </c>
      <c r="AC21" s="9">
        <v>7</v>
      </c>
      <c r="AD21" s="12">
        <f t="shared" si="12"/>
        <v>10.5</v>
      </c>
      <c r="AE21" s="57">
        <f t="shared" si="13"/>
        <v>22.5</v>
      </c>
      <c r="AF21" s="10">
        <v>13</v>
      </c>
      <c r="AG21" s="58">
        <f t="shared" si="9"/>
        <v>-7</v>
      </c>
      <c r="AH21" s="57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4616.4579999999996</v>
      </c>
      <c r="O22" s="45">
        <f t="shared" si="3"/>
        <v>18465.831999999999</v>
      </c>
      <c r="P22" s="46">
        <v>0.29976999999999998</v>
      </c>
      <c r="Q22" s="50">
        <v>56542.46</v>
      </c>
      <c r="R22" s="50">
        <v>15594.22</v>
      </c>
      <c r="S22" s="51">
        <f t="shared" si="4"/>
        <v>1.0096867857142899</v>
      </c>
      <c r="T22" s="55">
        <f t="shared" si="5"/>
        <v>0.89828456221198105</v>
      </c>
      <c r="U22" s="56">
        <f t="shared" si="6"/>
        <v>0.91789707792207798</v>
      </c>
      <c r="V22" s="56">
        <f t="shared" si="7"/>
        <v>0.84449051632225403</v>
      </c>
      <c r="W22" s="53">
        <f t="shared" si="14"/>
        <v>450</v>
      </c>
      <c r="X22" s="54"/>
      <c r="Y22" s="54"/>
      <c r="Z22" s="9">
        <v>20</v>
      </c>
      <c r="AA22" s="9">
        <v>5</v>
      </c>
      <c r="AB22" s="12">
        <f t="shared" si="11"/>
        <v>10</v>
      </c>
      <c r="AC22" s="9">
        <v>11</v>
      </c>
      <c r="AD22" s="12">
        <f t="shared" si="12"/>
        <v>16.5</v>
      </c>
      <c r="AE22" s="57">
        <f t="shared" si="13"/>
        <v>26.5</v>
      </c>
      <c r="AF22" s="10">
        <v>16</v>
      </c>
      <c r="AG22" s="58">
        <f t="shared" si="9"/>
        <v>-4</v>
      </c>
      <c r="AH22" s="57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2774.5095324946801</v>
      </c>
      <c r="J23" s="38">
        <f t="shared" si="1"/>
        <v>11098.0381299787</v>
      </c>
      <c r="K23" s="43">
        <v>0.26423900309473097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0.25551911599260502</v>
      </c>
      <c r="Q23" s="50">
        <v>42384.45</v>
      </c>
      <c r="R23" s="50">
        <v>8484.99</v>
      </c>
      <c r="S23" s="51">
        <f t="shared" si="4"/>
        <v>1.00915357142857</v>
      </c>
      <c r="T23" s="55">
        <f t="shared" si="5"/>
        <v>0.76454864369944897</v>
      </c>
      <c r="U23" s="56">
        <f t="shared" si="6"/>
        <v>0.91741233766233798</v>
      </c>
      <c r="V23" s="56">
        <f t="shared" si="7"/>
        <v>0.71876341421401602</v>
      </c>
      <c r="W23" s="53">
        <f t="shared" si="14"/>
        <v>300</v>
      </c>
      <c r="X23" s="54"/>
      <c r="Y23" s="54"/>
      <c r="Z23" s="9">
        <v>12</v>
      </c>
      <c r="AA23" s="9">
        <v>7</v>
      </c>
      <c r="AB23" s="12">
        <f t="shared" si="11"/>
        <v>14</v>
      </c>
      <c r="AC23" s="9">
        <v>2</v>
      </c>
      <c r="AD23" s="12">
        <f t="shared" si="12"/>
        <v>3</v>
      </c>
      <c r="AE23" s="57">
        <f t="shared" si="13"/>
        <v>17</v>
      </c>
      <c r="AF23" s="10">
        <v>9</v>
      </c>
      <c r="AG23" s="58">
        <f t="shared" si="9"/>
        <v>-3</v>
      </c>
      <c r="AH23" s="57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0.29010000000000002</v>
      </c>
      <c r="Q24" s="50">
        <v>52216.91</v>
      </c>
      <c r="R24" s="50">
        <v>14308.7</v>
      </c>
      <c r="S24" s="51">
        <f t="shared" si="4"/>
        <v>1.00417134615385</v>
      </c>
      <c r="T24" s="55">
        <f t="shared" si="5"/>
        <v>0.91722435897435906</v>
      </c>
      <c r="U24" s="56">
        <f t="shared" si="6"/>
        <v>0.91288304195804204</v>
      </c>
      <c r="V24" s="56">
        <f t="shared" si="7"/>
        <v>0.86229609755979997</v>
      </c>
      <c r="W24" s="53">
        <f t="shared" si="14"/>
        <v>500</v>
      </c>
      <c r="X24" s="54"/>
      <c r="Y24" s="54"/>
      <c r="Z24" s="9">
        <v>20</v>
      </c>
      <c r="AA24" s="9">
        <v>11</v>
      </c>
      <c r="AB24" s="12">
        <f t="shared" si="11"/>
        <v>22</v>
      </c>
      <c r="AC24" s="9">
        <v>10</v>
      </c>
      <c r="AD24" s="12">
        <f t="shared" si="12"/>
        <v>15</v>
      </c>
      <c r="AE24" s="57">
        <f t="shared" si="13"/>
        <v>37</v>
      </c>
      <c r="AF24" s="10">
        <v>21</v>
      </c>
      <c r="AG24" s="58">
        <f t="shared" si="9"/>
        <v>1</v>
      </c>
      <c r="AH24" s="59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3292.4416000000001</v>
      </c>
      <c r="O25" s="45">
        <f t="shared" si="3"/>
        <v>13169.7664</v>
      </c>
      <c r="P25" s="46">
        <v>0.30943999999999999</v>
      </c>
      <c r="Q25" s="50">
        <v>38454.6</v>
      </c>
      <c r="R25" s="50">
        <v>10133.129999999999</v>
      </c>
      <c r="S25" s="51">
        <f t="shared" si="4"/>
        <v>1.0119631578947399</v>
      </c>
      <c r="T25" s="55">
        <f t="shared" si="5"/>
        <v>0.83331661184210504</v>
      </c>
      <c r="U25" s="56">
        <f t="shared" si="6"/>
        <v>0.90353853383458604</v>
      </c>
      <c r="V25" s="56">
        <f t="shared" si="7"/>
        <v>0.76942367026342995</v>
      </c>
      <c r="W25" s="53">
        <f t="shared" si="14"/>
        <v>350</v>
      </c>
      <c r="X25" s="54"/>
      <c r="Y25" s="54"/>
      <c r="Z25" s="9">
        <v>12</v>
      </c>
      <c r="AA25" s="9">
        <v>4</v>
      </c>
      <c r="AB25" s="12">
        <f t="shared" si="11"/>
        <v>8</v>
      </c>
      <c r="AC25" s="9">
        <v>8</v>
      </c>
      <c r="AD25" s="12">
        <f t="shared" si="12"/>
        <v>12</v>
      </c>
      <c r="AE25" s="57">
        <f t="shared" si="13"/>
        <v>20</v>
      </c>
      <c r="AF25" s="10">
        <v>12</v>
      </c>
      <c r="AG25" s="58">
        <f t="shared" si="9"/>
        <v>0</v>
      </c>
      <c r="AH25" s="59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1760.0155281068801</v>
      </c>
      <c r="J26" s="38">
        <f t="shared" si="1"/>
        <v>7040.0621124275203</v>
      </c>
      <c r="K26" s="43">
        <v>0.22564301642395901</v>
      </c>
      <c r="L26" s="44">
        <v>8736</v>
      </c>
      <c r="M26" s="44">
        <f t="shared" si="2"/>
        <v>34944</v>
      </c>
      <c r="N26" s="45">
        <v>1906.1672175608801</v>
      </c>
      <c r="O26" s="45">
        <f t="shared" si="3"/>
        <v>7624.6688702435204</v>
      </c>
      <c r="P26" s="46">
        <v>0.218196796881969</v>
      </c>
      <c r="Q26" s="50">
        <v>31447.38</v>
      </c>
      <c r="R26" s="50">
        <v>4445.32</v>
      </c>
      <c r="S26" s="51">
        <f t="shared" si="4"/>
        <v>1.00792884615385</v>
      </c>
      <c r="T26" s="55">
        <f t="shared" si="5"/>
        <v>0.63143192900995404</v>
      </c>
      <c r="U26" s="56">
        <f t="shared" si="6"/>
        <v>0.89993646978022002</v>
      </c>
      <c r="V26" s="56">
        <f t="shared" si="7"/>
        <v>0.58301810552699096</v>
      </c>
      <c r="W26" s="53">
        <f t="shared" si="14"/>
        <v>200</v>
      </c>
      <c r="X26" s="54"/>
      <c r="Y26" s="54"/>
      <c r="Z26" s="9">
        <v>10</v>
      </c>
      <c r="AA26" s="9">
        <v>5</v>
      </c>
      <c r="AB26" s="12">
        <f t="shared" si="11"/>
        <v>10</v>
      </c>
      <c r="AC26" s="9">
        <v>0</v>
      </c>
      <c r="AD26" s="12">
        <f t="shared" si="12"/>
        <v>0</v>
      </c>
      <c r="AE26" s="57">
        <f t="shared" si="13"/>
        <v>10</v>
      </c>
      <c r="AF26" s="10">
        <v>5</v>
      </c>
      <c r="AG26" s="58">
        <f t="shared" si="9"/>
        <v>-5</v>
      </c>
      <c r="AH26" s="57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9066.8625515198801</v>
      </c>
      <c r="K27" s="43">
        <v>0.29060456895897002</v>
      </c>
      <c r="L27" s="44">
        <v>8736</v>
      </c>
      <c r="M27" s="44">
        <f t="shared" si="2"/>
        <v>34944</v>
      </c>
      <c r="N27" s="45">
        <v>2454.9437044495198</v>
      </c>
      <c r="O27" s="45">
        <f t="shared" si="3"/>
        <v>9819.7748177980793</v>
      </c>
      <c r="P27" s="46">
        <v>0.28101461818332402</v>
      </c>
      <c r="Q27" s="50">
        <v>31409.84</v>
      </c>
      <c r="R27" s="50">
        <v>6767.86</v>
      </c>
      <c r="S27" s="51">
        <f t="shared" si="4"/>
        <v>1.00672564102564</v>
      </c>
      <c r="T27" s="55">
        <f t="shared" si="5"/>
        <v>0.74643902028331799</v>
      </c>
      <c r="U27" s="56">
        <f t="shared" si="6"/>
        <v>0.89886217948717995</v>
      </c>
      <c r="V27" s="56">
        <f t="shared" si="7"/>
        <v>0.689207250224662</v>
      </c>
      <c r="W27" s="53">
        <f t="shared" si="14"/>
        <v>350</v>
      </c>
      <c r="X27" s="54"/>
      <c r="Y27" s="54"/>
      <c r="Z27" s="9">
        <v>10</v>
      </c>
      <c r="AA27" s="9">
        <v>6</v>
      </c>
      <c r="AB27" s="12">
        <f t="shared" si="11"/>
        <v>12</v>
      </c>
      <c r="AC27" s="9">
        <v>1</v>
      </c>
      <c r="AD27" s="12">
        <f t="shared" si="12"/>
        <v>1.5</v>
      </c>
      <c r="AE27" s="57">
        <f t="shared" si="13"/>
        <v>13.5</v>
      </c>
      <c r="AF27" s="10">
        <v>7</v>
      </c>
      <c r="AG27" s="58">
        <f t="shared" si="9"/>
        <v>-3</v>
      </c>
      <c r="AH27" s="57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2696.6513012237601</v>
      </c>
      <c r="J28" s="38">
        <f t="shared" si="1"/>
        <v>10786.605204895</v>
      </c>
      <c r="K28" s="43">
        <v>0.28385803170776402</v>
      </c>
      <c r="L28" s="44">
        <v>10640</v>
      </c>
      <c r="M28" s="44">
        <f t="shared" si="2"/>
        <v>42560</v>
      </c>
      <c r="N28" s="45">
        <v>2920.5812252773799</v>
      </c>
      <c r="O28" s="45">
        <f t="shared" si="3"/>
        <v>11682.324901109499</v>
      </c>
      <c r="P28" s="46">
        <v>0.27449071666140801</v>
      </c>
      <c r="Q28" s="50">
        <v>38189.339999999997</v>
      </c>
      <c r="R28" s="50">
        <v>9636.5499999999993</v>
      </c>
      <c r="S28" s="51">
        <f t="shared" si="4"/>
        <v>1.0049826315789501</v>
      </c>
      <c r="T28" s="55">
        <f t="shared" si="5"/>
        <v>0.89338117201386602</v>
      </c>
      <c r="U28" s="56">
        <f t="shared" si="6"/>
        <v>0.89730592105263196</v>
      </c>
      <c r="V28" s="56">
        <f t="shared" si="7"/>
        <v>0.824882896304722</v>
      </c>
      <c r="W28" s="53">
        <f t="shared" si="14"/>
        <v>400</v>
      </c>
      <c r="X28" s="54"/>
      <c r="Y28" s="54"/>
      <c r="Z28" s="9">
        <v>12</v>
      </c>
      <c r="AA28" s="9">
        <v>4</v>
      </c>
      <c r="AB28" s="12">
        <f t="shared" si="11"/>
        <v>8</v>
      </c>
      <c r="AC28" s="9">
        <v>0</v>
      </c>
      <c r="AD28" s="12">
        <f t="shared" si="12"/>
        <v>0</v>
      </c>
      <c r="AE28" s="57">
        <f t="shared" si="13"/>
        <v>8</v>
      </c>
      <c r="AF28" s="10">
        <v>4</v>
      </c>
      <c r="AG28" s="58">
        <f t="shared" si="9"/>
        <v>-8</v>
      </c>
      <c r="AH28" s="57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7072.0370491316799</v>
      </c>
      <c r="K29" s="43">
        <v>0.27200142496660201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7864.4588004868801</v>
      </c>
      <c r="P29" s="46">
        <v>0.26302537794270398</v>
      </c>
      <c r="Q29" s="50">
        <v>26732.43</v>
      </c>
      <c r="R29" s="50">
        <v>6656.98</v>
      </c>
      <c r="S29" s="51">
        <f t="shared" si="4"/>
        <v>1.02817038461538</v>
      </c>
      <c r="T29" s="55">
        <f t="shared" si="5"/>
        <v>0.94131011386844399</v>
      </c>
      <c r="U29" s="56">
        <f t="shared" si="6"/>
        <v>0.89406120401337796</v>
      </c>
      <c r="V29" s="56">
        <f t="shared" si="7"/>
        <v>0.84646384053634705</v>
      </c>
      <c r="W29" s="53">
        <f t="shared" si="14"/>
        <v>250</v>
      </c>
      <c r="X29" s="54"/>
      <c r="Y29" s="54"/>
      <c r="Z29" s="9">
        <v>8</v>
      </c>
      <c r="AA29" s="9">
        <v>2</v>
      </c>
      <c r="AB29" s="12">
        <f t="shared" si="11"/>
        <v>4</v>
      </c>
      <c r="AC29" s="9">
        <v>0</v>
      </c>
      <c r="AD29" s="12">
        <f t="shared" si="12"/>
        <v>0</v>
      </c>
      <c r="AE29" s="57">
        <f t="shared" si="13"/>
        <v>4</v>
      </c>
      <c r="AF29" s="10">
        <v>2</v>
      </c>
      <c r="AG29" s="58">
        <f t="shared" si="9"/>
        <v>-6</v>
      </c>
      <c r="AH29" s="57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6481.8694249714799</v>
      </c>
      <c r="K30" s="43">
        <v>0.24930267019121</v>
      </c>
      <c r="L30" s="44">
        <v>7280</v>
      </c>
      <c r="M30" s="44">
        <f t="shared" si="2"/>
        <v>29120</v>
      </c>
      <c r="N30" s="45">
        <v>1755.0309655052799</v>
      </c>
      <c r="O30" s="45">
        <f t="shared" si="3"/>
        <v>7020.1238620211197</v>
      </c>
      <c r="P30" s="46">
        <v>0.24107568207489999</v>
      </c>
      <c r="Q30" s="50">
        <v>25839.759999999998</v>
      </c>
      <c r="R30" s="50">
        <v>4999.18</v>
      </c>
      <c r="S30" s="55">
        <f t="shared" si="4"/>
        <v>0.99383692307692295</v>
      </c>
      <c r="T30" s="55">
        <f t="shared" si="5"/>
        <v>0.77125589428577501</v>
      </c>
      <c r="U30" s="56">
        <f t="shared" si="6"/>
        <v>0.887354395604396</v>
      </c>
      <c r="V30" s="56">
        <f t="shared" si="7"/>
        <v>0.71212133834925195</v>
      </c>
      <c r="W30" s="53"/>
      <c r="X30" s="54"/>
      <c r="Y30" s="54">
        <f>(Q30-H30)*0.01</f>
        <v>-1.60240000000002</v>
      </c>
      <c r="Z30" s="9">
        <v>10</v>
      </c>
      <c r="AA30" s="9">
        <v>4</v>
      </c>
      <c r="AB30" s="12">
        <f t="shared" si="11"/>
        <v>8</v>
      </c>
      <c r="AC30" s="9">
        <v>0</v>
      </c>
      <c r="AD30" s="12">
        <f t="shared" si="12"/>
        <v>0</v>
      </c>
      <c r="AE30" s="57">
        <f t="shared" si="13"/>
        <v>8</v>
      </c>
      <c r="AF30" s="10">
        <v>4</v>
      </c>
      <c r="AG30" s="58">
        <f t="shared" si="9"/>
        <v>-6</v>
      </c>
      <c r="AH30" s="57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0.28000000000000003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8095.7240000000002</v>
      </c>
      <c r="P31" s="46">
        <v>0.27076</v>
      </c>
      <c r="Q31" s="50">
        <v>26094.99</v>
      </c>
      <c r="R31" s="50">
        <v>6177.8</v>
      </c>
      <c r="S31" s="51">
        <f t="shared" si="4"/>
        <v>1.00365346153846</v>
      </c>
      <c r="T31" s="55">
        <f t="shared" si="5"/>
        <v>0.84859890109890102</v>
      </c>
      <c r="U31" s="56">
        <f t="shared" si="6"/>
        <v>0.87274214046822796</v>
      </c>
      <c r="V31" s="56">
        <f t="shared" si="7"/>
        <v>0.76309419639305898</v>
      </c>
      <c r="W31" s="53">
        <f t="shared" si="14"/>
        <v>300</v>
      </c>
      <c r="X31" s="54"/>
      <c r="Y31" s="54"/>
      <c r="Z31" s="9">
        <v>8</v>
      </c>
      <c r="AA31" s="9">
        <v>4</v>
      </c>
      <c r="AB31" s="12">
        <f t="shared" si="11"/>
        <v>8</v>
      </c>
      <c r="AC31" s="9">
        <v>4</v>
      </c>
      <c r="AD31" s="12">
        <f t="shared" si="12"/>
        <v>6</v>
      </c>
      <c r="AE31" s="57">
        <f t="shared" si="13"/>
        <v>14</v>
      </c>
      <c r="AF31" s="10">
        <v>8</v>
      </c>
      <c r="AG31" s="58">
        <f t="shared" si="9"/>
        <v>0</v>
      </c>
      <c r="AH31" s="59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0.19339999999999999</v>
      </c>
      <c r="Q32" s="50">
        <v>30069.25</v>
      </c>
      <c r="R32" s="50">
        <v>6473.17</v>
      </c>
      <c r="S32" s="51">
        <f t="shared" si="4"/>
        <v>1.00230833333333</v>
      </c>
      <c r="T32" s="55">
        <f t="shared" si="5"/>
        <v>1.0788616666666699</v>
      </c>
      <c r="U32" s="56">
        <f t="shared" si="6"/>
        <v>0.87157246376811603</v>
      </c>
      <c r="V32" s="56">
        <f t="shared" si="7"/>
        <v>0.97015571841793702</v>
      </c>
      <c r="W32" s="53">
        <f t="shared" si="14"/>
        <v>350</v>
      </c>
      <c r="X32" s="54"/>
      <c r="Y32" s="54"/>
      <c r="Z32" s="9">
        <v>8</v>
      </c>
      <c r="AA32" s="9">
        <v>4</v>
      </c>
      <c r="AB32" s="12">
        <f t="shared" si="11"/>
        <v>8</v>
      </c>
      <c r="AC32" s="9">
        <v>4</v>
      </c>
      <c r="AD32" s="12">
        <f t="shared" si="12"/>
        <v>6</v>
      </c>
      <c r="AE32" s="57">
        <f t="shared" si="13"/>
        <v>14</v>
      </c>
      <c r="AF32" s="10">
        <v>8</v>
      </c>
      <c r="AG32" s="58">
        <f t="shared" si="9"/>
        <v>0</v>
      </c>
      <c r="AH32" s="59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2381.3195971813702</v>
      </c>
      <c r="J33" s="38">
        <f t="shared" si="1"/>
        <v>9525.2783887254809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2579.0643765313098</v>
      </c>
      <c r="O33" s="45">
        <f t="shared" si="3"/>
        <v>10316.257506125199</v>
      </c>
      <c r="P33" s="46">
        <v>0.25585956116382003</v>
      </c>
      <c r="Q33" s="50">
        <v>35108.39</v>
      </c>
      <c r="R33" s="50">
        <v>10215.64</v>
      </c>
      <c r="S33" s="55">
        <f t="shared" si="4"/>
        <v>0.97523305555555595</v>
      </c>
      <c r="T33" s="55">
        <f t="shared" si="5"/>
        <v>1.0724767910291899</v>
      </c>
      <c r="U33" s="56">
        <f t="shared" si="6"/>
        <v>0.87074379960317505</v>
      </c>
      <c r="V33" s="56">
        <f t="shared" si="7"/>
        <v>0.99024670467313403</v>
      </c>
      <c r="W33" s="53"/>
      <c r="X33" s="54"/>
      <c r="Y33" s="54">
        <f t="shared" ref="Y33:Y62" si="15">(Q33-H33)*0.01</f>
        <v>-8.9161000000000108</v>
      </c>
      <c r="Z33" s="9">
        <v>12</v>
      </c>
      <c r="AA33" s="9">
        <v>22</v>
      </c>
      <c r="AB33" s="12">
        <f t="shared" si="11"/>
        <v>44</v>
      </c>
      <c r="AC33" s="9">
        <v>1</v>
      </c>
      <c r="AD33" s="12">
        <f t="shared" si="12"/>
        <v>1.5</v>
      </c>
      <c r="AE33" s="57">
        <f t="shared" si="13"/>
        <v>45.5</v>
      </c>
      <c r="AF33" s="10">
        <v>23</v>
      </c>
      <c r="AG33" s="58">
        <f t="shared" si="9"/>
        <v>11</v>
      </c>
      <c r="AH33" s="59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6843.3967335125199</v>
      </c>
      <c r="K34" s="43">
        <v>0.26320756667355799</v>
      </c>
      <c r="L34" s="44">
        <v>7475</v>
      </c>
      <c r="M34" s="44">
        <f t="shared" si="2"/>
        <v>29900</v>
      </c>
      <c r="N34" s="45">
        <v>1902.5498343756501</v>
      </c>
      <c r="O34" s="45">
        <f t="shared" si="3"/>
        <v>7610.1993375026004</v>
      </c>
      <c r="P34" s="46">
        <v>0.25452171697333098</v>
      </c>
      <c r="Q34" s="50">
        <v>26033.68</v>
      </c>
      <c r="R34" s="50">
        <v>4952.32</v>
      </c>
      <c r="S34" s="51">
        <f t="shared" si="4"/>
        <v>1.00129538461538</v>
      </c>
      <c r="T34" s="55">
        <f t="shared" si="5"/>
        <v>0.72366402136941699</v>
      </c>
      <c r="U34" s="56">
        <f t="shared" si="6"/>
        <v>0.87069163879598699</v>
      </c>
      <c r="V34" s="56">
        <f t="shared" si="7"/>
        <v>0.65074773739437597</v>
      </c>
      <c r="W34" s="53">
        <f t="shared" si="14"/>
        <v>250</v>
      </c>
      <c r="X34" s="54"/>
      <c r="Y34" s="54"/>
      <c r="Z34" s="9">
        <v>8</v>
      </c>
      <c r="AA34" s="9">
        <v>1</v>
      </c>
      <c r="AB34" s="12">
        <f t="shared" si="11"/>
        <v>2</v>
      </c>
      <c r="AC34" s="9">
        <v>0</v>
      </c>
      <c r="AD34" s="12">
        <f t="shared" si="12"/>
        <v>0</v>
      </c>
      <c r="AE34" s="57">
        <f t="shared" si="13"/>
        <v>2</v>
      </c>
      <c r="AF34" s="10">
        <v>1</v>
      </c>
      <c r="AG34" s="58">
        <f t="shared" si="9"/>
        <v>-7</v>
      </c>
      <c r="AH34" s="57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6924.6869999999999</v>
      </c>
      <c r="P35" s="46">
        <v>0.14988499999999999</v>
      </c>
      <c r="Q35" s="50">
        <v>39919</v>
      </c>
      <c r="R35" s="50">
        <v>5753.77</v>
      </c>
      <c r="S35" s="55">
        <f t="shared" si="4"/>
        <v>0.95045238095238105</v>
      </c>
      <c r="T35" s="55">
        <f t="shared" si="5"/>
        <v>0.88383563748079896</v>
      </c>
      <c r="U35" s="56">
        <f t="shared" si="6"/>
        <v>0.86404761904761895</v>
      </c>
      <c r="V35" s="56">
        <f t="shared" si="7"/>
        <v>0.830906869870075</v>
      </c>
      <c r="W35" s="53"/>
      <c r="X35" s="54"/>
      <c r="Y35" s="54">
        <f t="shared" si="15"/>
        <v>-20.81</v>
      </c>
      <c r="Z35" s="9">
        <v>12</v>
      </c>
      <c r="AA35" s="9">
        <v>4</v>
      </c>
      <c r="AB35" s="12">
        <f t="shared" si="11"/>
        <v>8</v>
      </c>
      <c r="AC35" s="9">
        <v>5</v>
      </c>
      <c r="AD35" s="12">
        <f t="shared" si="12"/>
        <v>7.5</v>
      </c>
      <c r="AE35" s="57">
        <f t="shared" si="13"/>
        <v>15.5</v>
      </c>
      <c r="AF35" s="10">
        <v>9</v>
      </c>
      <c r="AG35" s="58">
        <f t="shared" si="9"/>
        <v>-3</v>
      </c>
      <c r="AH35" s="57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1745.1712224395999</v>
      </c>
      <c r="J36" s="38">
        <f t="shared" si="1"/>
        <v>6980.6848897583995</v>
      </c>
      <c r="K36" s="43">
        <v>0.26848788037532301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0.25962778032293699</v>
      </c>
      <c r="Q36" s="50">
        <v>25035.56</v>
      </c>
      <c r="R36" s="50">
        <v>6453.99</v>
      </c>
      <c r="S36" s="55">
        <f t="shared" si="4"/>
        <v>0.96290615384615397</v>
      </c>
      <c r="T36" s="55">
        <f t="shared" si="5"/>
        <v>0.92454968272079796</v>
      </c>
      <c r="U36" s="56">
        <f t="shared" si="6"/>
        <v>0.85973763736263697</v>
      </c>
      <c r="V36" s="56">
        <f t="shared" si="7"/>
        <v>0.85366162165829595</v>
      </c>
      <c r="W36" s="53"/>
      <c r="X36" s="54"/>
      <c r="Y36" s="54">
        <f t="shared" si="15"/>
        <v>-9.6443999999999903</v>
      </c>
      <c r="Z36" s="9">
        <v>10</v>
      </c>
      <c r="AA36" s="9">
        <v>8</v>
      </c>
      <c r="AB36" s="12">
        <f t="shared" ref="AB36:AB67" si="16">AA36*2</f>
        <v>16</v>
      </c>
      <c r="AC36" s="9">
        <v>2</v>
      </c>
      <c r="AD36" s="12">
        <f t="shared" ref="AD36:AD67" si="17">AC36*1.5</f>
        <v>3</v>
      </c>
      <c r="AE36" s="57">
        <f t="shared" ref="AE36:AE67" si="18">AB36+AD36</f>
        <v>19</v>
      </c>
      <c r="AF36" s="10">
        <v>10</v>
      </c>
      <c r="AG36" s="58">
        <f t="shared" si="9"/>
        <v>0</v>
      </c>
      <c r="AH36" s="59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2219.1534232583299</v>
      </c>
      <c r="J37" s="38">
        <f t="shared" si="1"/>
        <v>8876.6136930333196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2403.4319235256999</v>
      </c>
      <c r="O37" s="45">
        <f t="shared" si="3"/>
        <v>9613.7276941027994</v>
      </c>
      <c r="P37" s="46">
        <v>0.22588645897797899</v>
      </c>
      <c r="Q37" s="50">
        <v>36584.33</v>
      </c>
      <c r="R37" s="50">
        <v>8346.65</v>
      </c>
      <c r="S37" s="55">
        <f t="shared" si="4"/>
        <v>0.96274552631578902</v>
      </c>
      <c r="T37" s="55">
        <f t="shared" si="5"/>
        <v>0.94029663660487395</v>
      </c>
      <c r="U37" s="56">
        <f t="shared" si="6"/>
        <v>0.859594219924812</v>
      </c>
      <c r="V37" s="56">
        <f t="shared" si="7"/>
        <v>0.86820120827012404</v>
      </c>
      <c r="W37" s="53"/>
      <c r="X37" s="54"/>
      <c r="Y37" s="54">
        <f t="shared" si="15"/>
        <v>-14.156700000000001</v>
      </c>
      <c r="Z37" s="9">
        <v>12</v>
      </c>
      <c r="AA37" s="9">
        <v>19</v>
      </c>
      <c r="AB37" s="12">
        <f t="shared" si="16"/>
        <v>38</v>
      </c>
      <c r="AC37" s="9">
        <v>6</v>
      </c>
      <c r="AD37" s="12">
        <f t="shared" si="17"/>
        <v>9</v>
      </c>
      <c r="AE37" s="57">
        <f t="shared" si="18"/>
        <v>47</v>
      </c>
      <c r="AF37" s="10">
        <v>25</v>
      </c>
      <c r="AG37" s="58">
        <f t="shared" si="9"/>
        <v>13</v>
      </c>
      <c r="AH37" s="59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2268.5819999999999</v>
      </c>
      <c r="O38" s="45">
        <f t="shared" si="3"/>
        <v>9074.3279999999995</v>
      </c>
      <c r="P38" s="46">
        <v>0.29010000000000002</v>
      </c>
      <c r="Q38" s="50">
        <v>26883.09</v>
      </c>
      <c r="R38" s="50">
        <v>6246.84</v>
      </c>
      <c r="S38" s="55">
        <f t="shared" si="4"/>
        <v>0.98834889705882401</v>
      </c>
      <c r="T38" s="55">
        <f t="shared" si="5"/>
        <v>0.76554411764705899</v>
      </c>
      <c r="U38" s="56">
        <f t="shared" si="6"/>
        <v>0.859433823529412</v>
      </c>
      <c r="V38" s="56">
        <f t="shared" si="7"/>
        <v>0.68840800112140499</v>
      </c>
      <c r="W38" s="53"/>
      <c r="X38" s="54"/>
      <c r="Y38" s="54">
        <f t="shared" si="15"/>
        <v>-3.1690999999999998</v>
      </c>
      <c r="Z38" s="9">
        <v>8</v>
      </c>
      <c r="AA38" s="9">
        <v>4</v>
      </c>
      <c r="AB38" s="12">
        <f t="shared" si="16"/>
        <v>8</v>
      </c>
      <c r="AC38" s="9">
        <v>0</v>
      </c>
      <c r="AD38" s="12">
        <f t="shared" si="17"/>
        <v>0</v>
      </c>
      <c r="AE38" s="57">
        <f t="shared" si="18"/>
        <v>8</v>
      </c>
      <c r="AF38" s="10">
        <v>4</v>
      </c>
      <c r="AG38" s="58">
        <f t="shared" si="9"/>
        <v>-4</v>
      </c>
      <c r="AH38" s="57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2705.5466334156699</v>
      </c>
      <c r="J39" s="38">
        <f t="shared" si="1"/>
        <v>10822.1865336627</v>
      </c>
      <c r="K39" s="43">
        <v>0.28479438246480698</v>
      </c>
      <c r="L39" s="44">
        <v>10640</v>
      </c>
      <c r="M39" s="44">
        <f t="shared" si="2"/>
        <v>42560</v>
      </c>
      <c r="N39" s="45">
        <v>2930.2152258545002</v>
      </c>
      <c r="O39" s="45">
        <f t="shared" si="3"/>
        <v>11720.860903418001</v>
      </c>
      <c r="P39" s="46">
        <v>0.27539616784346799</v>
      </c>
      <c r="Q39" s="50">
        <v>36567.49</v>
      </c>
      <c r="R39" s="50">
        <v>8612.94</v>
      </c>
      <c r="S39" s="55">
        <f t="shared" si="4"/>
        <v>0.96230236842105299</v>
      </c>
      <c r="T39" s="55">
        <f t="shared" si="5"/>
        <v>0.79585950336461497</v>
      </c>
      <c r="U39" s="56">
        <f t="shared" si="6"/>
        <v>0.85919854323308298</v>
      </c>
      <c r="V39" s="56">
        <f t="shared" si="7"/>
        <v>0.734838513226304</v>
      </c>
      <c r="W39" s="53"/>
      <c r="X39" s="54"/>
      <c r="Y39" s="54">
        <f t="shared" si="15"/>
        <v>-14.325100000000001</v>
      </c>
      <c r="Z39" s="9">
        <v>12</v>
      </c>
      <c r="AA39" s="9">
        <v>2</v>
      </c>
      <c r="AB39" s="12">
        <f t="shared" si="16"/>
        <v>4</v>
      </c>
      <c r="AC39" s="9">
        <v>4</v>
      </c>
      <c r="AD39" s="12">
        <f t="shared" si="17"/>
        <v>6</v>
      </c>
      <c r="AE39" s="57">
        <f t="shared" si="18"/>
        <v>10</v>
      </c>
      <c r="AF39" s="10">
        <v>6</v>
      </c>
      <c r="AG39" s="58">
        <f t="shared" si="9"/>
        <v>-6</v>
      </c>
      <c r="AH39" s="57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5052.5749999999998</v>
      </c>
      <c r="O40" s="45">
        <f t="shared" si="3"/>
        <v>20210.3</v>
      </c>
      <c r="P40" s="46">
        <v>0.120875</v>
      </c>
      <c r="Q40" s="50">
        <v>143474.51</v>
      </c>
      <c r="R40" s="50">
        <v>29217.9</v>
      </c>
      <c r="S40" s="55">
        <f t="shared" si="4"/>
        <v>0.94391124999999998</v>
      </c>
      <c r="T40" s="55">
        <f t="shared" si="5"/>
        <v>1.53778421052632</v>
      </c>
      <c r="U40" s="56">
        <f t="shared" si="6"/>
        <v>0.85810113636363605</v>
      </c>
      <c r="V40" s="56">
        <f t="shared" si="7"/>
        <v>1.4456935325057001</v>
      </c>
      <c r="W40" s="53"/>
      <c r="X40" s="54"/>
      <c r="Y40" s="54">
        <f t="shared" si="15"/>
        <v>-85.254899999999907</v>
      </c>
      <c r="Z40" s="9">
        <v>16</v>
      </c>
      <c r="AA40" s="9">
        <v>4</v>
      </c>
      <c r="AB40" s="12">
        <f t="shared" si="16"/>
        <v>8</v>
      </c>
      <c r="AC40" s="9">
        <v>0</v>
      </c>
      <c r="AD40" s="12">
        <f t="shared" si="17"/>
        <v>0</v>
      </c>
      <c r="AE40" s="57">
        <f t="shared" si="18"/>
        <v>8</v>
      </c>
      <c r="AF40" s="10">
        <v>4</v>
      </c>
      <c r="AG40" s="58">
        <f t="shared" si="9"/>
        <v>-12</v>
      </c>
      <c r="AH40" s="57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0.29010000000000002</v>
      </c>
      <c r="Q41" s="50">
        <v>48900.59</v>
      </c>
      <c r="R41" s="50">
        <v>12613.98</v>
      </c>
      <c r="S41" s="55">
        <f t="shared" si="4"/>
        <v>0.94039596153846094</v>
      </c>
      <c r="T41" s="55">
        <f t="shared" si="5"/>
        <v>0.80858846153846198</v>
      </c>
      <c r="U41" s="56">
        <f t="shared" si="6"/>
        <v>0.85490541958041999</v>
      </c>
      <c r="V41" s="56">
        <f t="shared" si="7"/>
        <v>0.76016589408523205</v>
      </c>
      <c r="W41" s="53"/>
      <c r="X41" s="54"/>
      <c r="Y41" s="54">
        <f t="shared" si="15"/>
        <v>-30.9941</v>
      </c>
      <c r="Z41" s="9">
        <v>20</v>
      </c>
      <c r="AA41" s="9">
        <v>17</v>
      </c>
      <c r="AB41" s="12">
        <f t="shared" si="16"/>
        <v>34</v>
      </c>
      <c r="AC41" s="9">
        <v>7</v>
      </c>
      <c r="AD41" s="12">
        <f t="shared" si="17"/>
        <v>10.5</v>
      </c>
      <c r="AE41" s="57">
        <f t="shared" si="18"/>
        <v>44.5</v>
      </c>
      <c r="AF41" s="10">
        <v>24</v>
      </c>
      <c r="AG41" s="58">
        <f t="shared" si="9"/>
        <v>4</v>
      </c>
      <c r="AH41" s="59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3278.6484711676599</v>
      </c>
      <c r="J42" s="38">
        <f t="shared" si="1"/>
        <v>13114.593884670599</v>
      </c>
      <c r="K42" s="43">
        <v>0.22611368766673501</v>
      </c>
      <c r="L42" s="44">
        <v>15950</v>
      </c>
      <c r="M42" s="44">
        <f t="shared" si="2"/>
        <v>63800</v>
      </c>
      <c r="N42" s="45">
        <v>3487.4983787810402</v>
      </c>
      <c r="O42" s="45">
        <f t="shared" si="3"/>
        <v>13949.993515124201</v>
      </c>
      <c r="P42" s="46">
        <v>0.218651935973733</v>
      </c>
      <c r="Q42" s="50">
        <v>54218.41</v>
      </c>
      <c r="R42" s="50">
        <v>12052.37</v>
      </c>
      <c r="S42" s="55">
        <f t="shared" si="4"/>
        <v>0.93480017241379298</v>
      </c>
      <c r="T42" s="55">
        <f t="shared" si="5"/>
        <v>0.91900443932829301</v>
      </c>
      <c r="U42" s="56">
        <f t="shared" si="6"/>
        <v>0.84981833855799405</v>
      </c>
      <c r="V42" s="56">
        <f t="shared" si="7"/>
        <v>0.86396957725702095</v>
      </c>
      <c r="W42" s="53"/>
      <c r="X42" s="54"/>
      <c r="Y42" s="54">
        <f t="shared" si="15"/>
        <v>-37.815899999999999</v>
      </c>
      <c r="Z42" s="9">
        <v>16</v>
      </c>
      <c r="AA42" s="9">
        <v>14</v>
      </c>
      <c r="AB42" s="12">
        <f t="shared" si="16"/>
        <v>28</v>
      </c>
      <c r="AC42" s="9">
        <v>0</v>
      </c>
      <c r="AD42" s="12">
        <f t="shared" si="17"/>
        <v>0</v>
      </c>
      <c r="AE42" s="57">
        <f t="shared" si="18"/>
        <v>28</v>
      </c>
      <c r="AF42" s="10">
        <v>14</v>
      </c>
      <c r="AG42" s="58">
        <f t="shared" si="9"/>
        <v>-2</v>
      </c>
      <c r="AH42" s="57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1954.8871999999999</v>
      </c>
      <c r="O43" s="45">
        <f t="shared" si="3"/>
        <v>7819.5487999999996</v>
      </c>
      <c r="P43" s="46">
        <v>0.18373</v>
      </c>
      <c r="Q43" s="50">
        <v>36035.519999999997</v>
      </c>
      <c r="R43" s="50">
        <v>7445.97</v>
      </c>
      <c r="S43" s="55">
        <f t="shared" si="4"/>
        <v>0.94830315789473696</v>
      </c>
      <c r="T43" s="55">
        <f t="shared" si="5"/>
        <v>1.03129778393352</v>
      </c>
      <c r="U43" s="56">
        <f t="shared" si="6"/>
        <v>0.84669924812030095</v>
      </c>
      <c r="V43" s="56">
        <f t="shared" si="7"/>
        <v>0.95222501840515394</v>
      </c>
      <c r="W43" s="53"/>
      <c r="X43" s="54"/>
      <c r="Y43" s="54">
        <f t="shared" si="15"/>
        <v>-19.6448</v>
      </c>
      <c r="Z43" s="9">
        <v>12</v>
      </c>
      <c r="AA43" s="9">
        <v>2</v>
      </c>
      <c r="AB43" s="12">
        <f t="shared" si="16"/>
        <v>4</v>
      </c>
      <c r="AC43" s="9">
        <v>0</v>
      </c>
      <c r="AD43" s="12">
        <f t="shared" si="17"/>
        <v>0</v>
      </c>
      <c r="AE43" s="57">
        <f t="shared" si="18"/>
        <v>4</v>
      </c>
      <c r="AF43" s="10">
        <v>2</v>
      </c>
      <c r="AG43" s="58">
        <f t="shared" si="9"/>
        <v>-10</v>
      </c>
      <c r="AH43" s="57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1273.9478767159001</v>
      </c>
      <c r="J44" s="38">
        <f t="shared" si="1"/>
        <v>5095.7915068636003</v>
      </c>
      <c r="K44" s="43">
        <v>0.23162688667561901</v>
      </c>
      <c r="L44" s="44">
        <v>6325</v>
      </c>
      <c r="M44" s="44">
        <f t="shared" si="2"/>
        <v>25300</v>
      </c>
      <c r="N44" s="45">
        <v>1416.6937363019199</v>
      </c>
      <c r="O44" s="45">
        <f t="shared" si="3"/>
        <v>5666.7749452076796</v>
      </c>
      <c r="P44" s="46">
        <v>0.22398319941532399</v>
      </c>
      <c r="Q44" s="50">
        <v>21193.3</v>
      </c>
      <c r="R44" s="50">
        <v>3864.16</v>
      </c>
      <c r="S44" s="55">
        <f t="shared" si="4"/>
        <v>0.96333181818181801</v>
      </c>
      <c r="T44" s="55">
        <f t="shared" si="5"/>
        <v>0.75830417998760402</v>
      </c>
      <c r="U44" s="56">
        <f t="shared" si="6"/>
        <v>0.83767984189723299</v>
      </c>
      <c r="V44" s="56">
        <f t="shared" si="7"/>
        <v>0.68189755855186596</v>
      </c>
      <c r="W44" s="53"/>
      <c r="X44" s="54"/>
      <c r="Y44" s="54">
        <f t="shared" si="15"/>
        <v>-8.0670000000000108</v>
      </c>
      <c r="Z44" s="9">
        <v>4</v>
      </c>
      <c r="AA44" s="9">
        <v>2</v>
      </c>
      <c r="AB44" s="12">
        <f t="shared" si="16"/>
        <v>4</v>
      </c>
      <c r="AC44" s="9">
        <v>2</v>
      </c>
      <c r="AD44" s="12">
        <f t="shared" si="17"/>
        <v>3</v>
      </c>
      <c r="AE44" s="57">
        <f t="shared" si="18"/>
        <v>7</v>
      </c>
      <c r="AF44" s="10">
        <v>4</v>
      </c>
      <c r="AG44" s="58">
        <f t="shared" si="9"/>
        <v>0</v>
      </c>
      <c r="AH44" s="59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3102.3919360385098</v>
      </c>
      <c r="J45" s="38">
        <f t="shared" si="1"/>
        <v>12409.567744153999</v>
      </c>
      <c r="K45" s="43">
        <v>0.32656757221457999</v>
      </c>
      <c r="L45" s="44">
        <v>10640</v>
      </c>
      <c r="M45" s="44">
        <f t="shared" si="2"/>
        <v>42560</v>
      </c>
      <c r="N45" s="45">
        <v>3360.0145624071502</v>
      </c>
      <c r="O45" s="45">
        <f t="shared" si="3"/>
        <v>13440.058249628601</v>
      </c>
      <c r="P45" s="46">
        <v>0.31579084233149901</v>
      </c>
      <c r="Q45" s="50">
        <v>35418.42</v>
      </c>
      <c r="R45" s="50">
        <v>9408.69</v>
      </c>
      <c r="S45" s="55">
        <f t="shared" si="4"/>
        <v>0.93206368421052599</v>
      </c>
      <c r="T45" s="55">
        <f t="shared" si="5"/>
        <v>0.75818031650879203</v>
      </c>
      <c r="U45" s="56">
        <f t="shared" si="6"/>
        <v>0.83219971804511295</v>
      </c>
      <c r="V45" s="56">
        <f t="shared" si="7"/>
        <v>0.70004830524153405</v>
      </c>
      <c r="W45" s="53"/>
      <c r="X45" s="54"/>
      <c r="Y45" s="54">
        <f t="shared" si="15"/>
        <v>-25.815799999999999</v>
      </c>
      <c r="Z45" s="9">
        <v>12</v>
      </c>
      <c r="AA45" s="9">
        <v>7</v>
      </c>
      <c r="AB45" s="12">
        <f t="shared" si="16"/>
        <v>14</v>
      </c>
      <c r="AC45" s="9">
        <v>7</v>
      </c>
      <c r="AD45" s="12">
        <f t="shared" si="17"/>
        <v>10.5</v>
      </c>
      <c r="AE45" s="57">
        <f t="shared" si="18"/>
        <v>24.5</v>
      </c>
      <c r="AF45" s="10">
        <v>14</v>
      </c>
      <c r="AG45" s="58">
        <f t="shared" si="9"/>
        <v>2</v>
      </c>
      <c r="AH45" s="59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1051.2310141795699</v>
      </c>
      <c r="J46" s="38">
        <f t="shared" si="1"/>
        <v>4204.9240567182796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1169.0214493183901</v>
      </c>
      <c r="O46" s="45">
        <f t="shared" si="3"/>
        <v>4676.0857972735603</v>
      </c>
      <c r="P46" s="46">
        <v>0.20330807814232901</v>
      </c>
      <c r="Q46" s="50">
        <v>18829.740000000002</v>
      </c>
      <c r="R46" s="50">
        <v>4170.2299999999996</v>
      </c>
      <c r="S46" s="55">
        <f t="shared" si="4"/>
        <v>0.94148699999999996</v>
      </c>
      <c r="T46" s="55">
        <f t="shared" si="5"/>
        <v>0.99174918351667996</v>
      </c>
      <c r="U46" s="56">
        <f t="shared" si="6"/>
        <v>0.81868434782608701</v>
      </c>
      <c r="V46" s="56">
        <f t="shared" si="7"/>
        <v>0.89182067669320697</v>
      </c>
      <c r="W46" s="53"/>
      <c r="X46" s="54"/>
      <c r="Y46" s="54">
        <f t="shared" si="15"/>
        <v>-11.7026</v>
      </c>
      <c r="Z46" s="9">
        <v>8</v>
      </c>
      <c r="AA46" s="9">
        <v>2</v>
      </c>
      <c r="AB46" s="12">
        <f t="shared" si="16"/>
        <v>4</v>
      </c>
      <c r="AC46" s="9">
        <v>2</v>
      </c>
      <c r="AD46" s="12">
        <f t="shared" si="17"/>
        <v>3</v>
      </c>
      <c r="AE46" s="57">
        <f t="shared" si="18"/>
        <v>7</v>
      </c>
      <c r="AF46" s="10">
        <v>4</v>
      </c>
      <c r="AG46" s="58">
        <f t="shared" si="9"/>
        <v>-4</v>
      </c>
      <c r="AH46" s="57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0.29976999999999998</v>
      </c>
      <c r="Q47" s="50">
        <v>36506.449999999997</v>
      </c>
      <c r="R47" s="50">
        <v>9202.9500000000007</v>
      </c>
      <c r="S47" s="55">
        <f t="shared" si="4"/>
        <v>0.91266124999999998</v>
      </c>
      <c r="T47" s="55">
        <f t="shared" si="5"/>
        <v>0.74217338709677405</v>
      </c>
      <c r="U47" s="56">
        <f t="shared" si="6"/>
        <v>0.81487611607142896</v>
      </c>
      <c r="V47" s="56">
        <f t="shared" si="7"/>
        <v>0.68526867622319998</v>
      </c>
      <c r="W47" s="53"/>
      <c r="X47" s="54"/>
      <c r="Y47" s="54">
        <f t="shared" si="15"/>
        <v>-34.935499999999998</v>
      </c>
      <c r="Z47" s="9">
        <v>12</v>
      </c>
      <c r="AA47" s="9">
        <v>16</v>
      </c>
      <c r="AB47" s="12">
        <f t="shared" si="16"/>
        <v>32</v>
      </c>
      <c r="AC47" s="9">
        <v>5</v>
      </c>
      <c r="AD47" s="12">
        <f t="shared" si="17"/>
        <v>7.5</v>
      </c>
      <c r="AE47" s="57">
        <f t="shared" si="18"/>
        <v>39.5</v>
      </c>
      <c r="AF47" s="10">
        <v>21</v>
      </c>
      <c r="AG47" s="58">
        <f t="shared" si="9"/>
        <v>9</v>
      </c>
      <c r="AH47" s="59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8073.4830000000002</v>
      </c>
      <c r="P48" s="46">
        <v>0.31911</v>
      </c>
      <c r="Q48" s="50">
        <v>20593.849999999999</v>
      </c>
      <c r="R48" s="50">
        <v>6254.45</v>
      </c>
      <c r="S48" s="55">
        <f t="shared" si="4"/>
        <v>0.93608409090909095</v>
      </c>
      <c r="T48" s="55">
        <f t="shared" si="5"/>
        <v>0.86149449035812697</v>
      </c>
      <c r="U48" s="56">
        <f t="shared" si="6"/>
        <v>0.81398616600790497</v>
      </c>
      <c r="V48" s="56">
        <f t="shared" si="7"/>
        <v>0.77469042791072895</v>
      </c>
      <c r="W48" s="53"/>
      <c r="X48" s="54"/>
      <c r="Y48" s="54">
        <f t="shared" si="15"/>
        <v>-14.061500000000001</v>
      </c>
      <c r="Z48" s="9">
        <v>8</v>
      </c>
      <c r="AA48" s="9">
        <v>2</v>
      </c>
      <c r="AB48" s="12">
        <f t="shared" si="16"/>
        <v>4</v>
      </c>
      <c r="AC48" s="9">
        <v>0</v>
      </c>
      <c r="AD48" s="12">
        <f t="shared" si="17"/>
        <v>0</v>
      </c>
      <c r="AE48" s="57">
        <f t="shared" si="18"/>
        <v>4</v>
      </c>
      <c r="AF48" s="10">
        <v>2</v>
      </c>
      <c r="AG48" s="58">
        <f t="shared" si="9"/>
        <v>-6</v>
      </c>
      <c r="AH48" s="57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0.28000000000000003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0">
        <v>135577.38</v>
      </c>
      <c r="R49" s="50">
        <v>35622.910000000003</v>
      </c>
      <c r="S49" s="55">
        <f t="shared" si="4"/>
        <v>0.89195644736842095</v>
      </c>
      <c r="T49" s="55">
        <f t="shared" si="5"/>
        <v>0.83700446428571396</v>
      </c>
      <c r="U49" s="56">
        <f t="shared" si="6"/>
        <v>0.81086949760765503</v>
      </c>
      <c r="V49" s="56">
        <f t="shared" si="7"/>
        <v>0.78688019581246105</v>
      </c>
      <c r="W49" s="53"/>
      <c r="X49" s="54"/>
      <c r="Y49" s="54">
        <f t="shared" si="15"/>
        <v>-164.22620000000001</v>
      </c>
      <c r="Z49" s="9">
        <v>16</v>
      </c>
      <c r="AA49" s="9">
        <v>27</v>
      </c>
      <c r="AB49" s="12">
        <f t="shared" si="16"/>
        <v>54</v>
      </c>
      <c r="AC49" s="9">
        <v>1</v>
      </c>
      <c r="AD49" s="12">
        <f t="shared" si="17"/>
        <v>1.5</v>
      </c>
      <c r="AE49" s="57">
        <f t="shared" si="18"/>
        <v>55.5</v>
      </c>
      <c r="AF49" s="10">
        <v>28</v>
      </c>
      <c r="AG49" s="58">
        <f t="shared" si="9"/>
        <v>12</v>
      </c>
      <c r="AH49" s="59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1729.8272259995199</v>
      </c>
      <c r="J50" s="38">
        <f t="shared" si="1"/>
        <v>6919.3089039980796</v>
      </c>
      <c r="K50" s="43">
        <v>0.22177272128198999</v>
      </c>
      <c r="L50" s="44">
        <v>8736</v>
      </c>
      <c r="M50" s="44">
        <f t="shared" si="2"/>
        <v>34944</v>
      </c>
      <c r="N50" s="45">
        <v>1873.4720788465199</v>
      </c>
      <c r="O50" s="45">
        <f t="shared" si="3"/>
        <v>7493.8883153860797</v>
      </c>
      <c r="P50" s="46">
        <v>0.21445422147968399</v>
      </c>
      <c r="Q50" s="50">
        <v>28274.97</v>
      </c>
      <c r="R50" s="50">
        <v>6758.03</v>
      </c>
      <c r="S50" s="55">
        <f t="shared" si="4"/>
        <v>0.90624903846153804</v>
      </c>
      <c r="T50" s="55">
        <f t="shared" si="5"/>
        <v>0.97669147219241903</v>
      </c>
      <c r="U50" s="56">
        <f t="shared" si="6"/>
        <v>0.80915092719780202</v>
      </c>
      <c r="V50" s="56">
        <f t="shared" si="7"/>
        <v>0.90180554013925596</v>
      </c>
      <c r="W50" s="53"/>
      <c r="X50" s="54"/>
      <c r="Y50" s="54">
        <f t="shared" si="15"/>
        <v>-29.250299999999999</v>
      </c>
      <c r="Z50" s="9">
        <v>10</v>
      </c>
      <c r="AA50" s="9">
        <v>4</v>
      </c>
      <c r="AB50" s="12">
        <f t="shared" si="16"/>
        <v>8</v>
      </c>
      <c r="AC50" s="9">
        <v>6</v>
      </c>
      <c r="AD50" s="12">
        <f t="shared" si="17"/>
        <v>9</v>
      </c>
      <c r="AE50" s="57">
        <f t="shared" si="18"/>
        <v>17</v>
      </c>
      <c r="AF50" s="10">
        <v>10</v>
      </c>
      <c r="AG50" s="58">
        <f t="shared" si="9"/>
        <v>0</v>
      </c>
      <c r="AH50" s="59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5063.2120000000004</v>
      </c>
      <c r="O51" s="45">
        <f t="shared" si="3"/>
        <v>20252.848000000002</v>
      </c>
      <c r="P51" s="46">
        <v>0.32878000000000002</v>
      </c>
      <c r="Q51" s="50">
        <v>49706.29</v>
      </c>
      <c r="R51" s="50">
        <v>16528.2</v>
      </c>
      <c r="S51" s="55">
        <f t="shared" si="4"/>
        <v>0.88761232142857105</v>
      </c>
      <c r="T51" s="55">
        <f t="shared" si="5"/>
        <v>0.86807773109243702</v>
      </c>
      <c r="U51" s="56">
        <f t="shared" si="6"/>
        <v>0.80692029220779204</v>
      </c>
      <c r="V51" s="56">
        <f t="shared" si="7"/>
        <v>0.816092630527815</v>
      </c>
      <c r="W51" s="53"/>
      <c r="X51" s="54"/>
      <c r="Y51" s="54">
        <f t="shared" si="15"/>
        <v>-62.937100000000001</v>
      </c>
      <c r="Z51" s="9">
        <v>20</v>
      </c>
      <c r="AA51" s="9">
        <v>10</v>
      </c>
      <c r="AB51" s="12">
        <f t="shared" si="16"/>
        <v>20</v>
      </c>
      <c r="AC51" s="9">
        <v>11</v>
      </c>
      <c r="AD51" s="12">
        <f t="shared" si="17"/>
        <v>16.5</v>
      </c>
      <c r="AE51" s="57">
        <f t="shared" si="18"/>
        <v>36.5</v>
      </c>
      <c r="AF51" s="10">
        <v>21</v>
      </c>
      <c r="AG51" s="58">
        <f t="shared" si="9"/>
        <v>1</v>
      </c>
      <c r="AH51" s="59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7727.3240985750799</v>
      </c>
      <c r="K52" s="43">
        <v>0.27597586066339602</v>
      </c>
      <c r="L52" s="44">
        <v>8050</v>
      </c>
      <c r="M52" s="44">
        <f t="shared" si="2"/>
        <v>32200</v>
      </c>
      <c r="N52" s="45">
        <v>2148.2926909551102</v>
      </c>
      <c r="O52" s="45">
        <f t="shared" si="3"/>
        <v>8593.1707638204407</v>
      </c>
      <c r="P52" s="46">
        <v>0.26686865726150399</v>
      </c>
      <c r="Q52" s="50">
        <v>25724.7</v>
      </c>
      <c r="R52" s="50">
        <v>6613.46</v>
      </c>
      <c r="S52" s="55">
        <f t="shared" si="4"/>
        <v>0.91873928571428598</v>
      </c>
      <c r="T52" s="55">
        <f t="shared" si="5"/>
        <v>0.855853839651882</v>
      </c>
      <c r="U52" s="56">
        <f t="shared" si="6"/>
        <v>0.79890372670807497</v>
      </c>
      <c r="V52" s="56">
        <f t="shared" si="7"/>
        <v>0.76961812836822097</v>
      </c>
      <c r="W52" s="53"/>
      <c r="X52" s="54"/>
      <c r="Y52" s="54">
        <f t="shared" si="15"/>
        <v>-22.753</v>
      </c>
      <c r="Z52" s="9">
        <v>8</v>
      </c>
      <c r="AA52" s="9">
        <v>2</v>
      </c>
      <c r="AB52" s="12">
        <f t="shared" si="16"/>
        <v>4</v>
      </c>
      <c r="AC52" s="9">
        <v>2</v>
      </c>
      <c r="AD52" s="12">
        <f t="shared" si="17"/>
        <v>3</v>
      </c>
      <c r="AE52" s="57">
        <f t="shared" si="18"/>
        <v>7</v>
      </c>
      <c r="AF52" s="10">
        <v>4</v>
      </c>
      <c r="AG52" s="58">
        <f t="shared" si="9"/>
        <v>-4</v>
      </c>
      <c r="AH52" s="57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2955.8405455494199</v>
      </c>
      <c r="J53" s="38">
        <f t="shared" si="1"/>
        <v>11823.362182197699</v>
      </c>
      <c r="K53" s="43">
        <v>0.29558405455494202</v>
      </c>
      <c r="L53" s="44">
        <v>11200</v>
      </c>
      <c r="M53" s="44">
        <f t="shared" si="2"/>
        <v>44800</v>
      </c>
      <c r="N53" s="45">
        <v>3201.2935444518398</v>
      </c>
      <c r="O53" s="45">
        <f t="shared" si="3"/>
        <v>12805.174177807399</v>
      </c>
      <c r="P53" s="46">
        <v>0.285829780754629</v>
      </c>
      <c r="Q53" s="50">
        <v>35790.839999999997</v>
      </c>
      <c r="R53" s="50">
        <v>9624</v>
      </c>
      <c r="S53" s="55">
        <f t="shared" si="4"/>
        <v>0.89477099999999998</v>
      </c>
      <c r="T53" s="55">
        <f t="shared" si="5"/>
        <v>0.81398166204286304</v>
      </c>
      <c r="U53" s="56">
        <f t="shared" si="6"/>
        <v>0.79890267857142805</v>
      </c>
      <c r="V53" s="56">
        <f t="shared" si="7"/>
        <v>0.75157119039265796</v>
      </c>
      <c r="W53" s="53"/>
      <c r="X53" s="54"/>
      <c r="Y53" s="54">
        <f t="shared" si="15"/>
        <v>-42.0916</v>
      </c>
      <c r="Z53" s="9">
        <v>12</v>
      </c>
      <c r="AA53" s="9">
        <v>1</v>
      </c>
      <c r="AB53" s="12">
        <f t="shared" si="16"/>
        <v>2</v>
      </c>
      <c r="AC53" s="9">
        <v>3</v>
      </c>
      <c r="AD53" s="12">
        <f t="shared" si="17"/>
        <v>4.5</v>
      </c>
      <c r="AE53" s="57">
        <f t="shared" si="18"/>
        <v>6.5</v>
      </c>
      <c r="AF53" s="10">
        <v>4</v>
      </c>
      <c r="AG53" s="58">
        <f t="shared" si="9"/>
        <v>-8</v>
      </c>
      <c r="AH53" s="57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7419.3074999999999</v>
      </c>
      <c r="O54" s="45">
        <f t="shared" si="3"/>
        <v>29677.23</v>
      </c>
      <c r="P54" s="46">
        <v>0.14988499999999999</v>
      </c>
      <c r="Q54" s="50">
        <v>158067.04999999999</v>
      </c>
      <c r="R54" s="50">
        <v>23673.58</v>
      </c>
      <c r="S54" s="55">
        <f t="shared" si="4"/>
        <v>0.87815027777777799</v>
      </c>
      <c r="T54" s="55">
        <f t="shared" si="5"/>
        <v>0.84851541218638005</v>
      </c>
      <c r="U54" s="56">
        <f t="shared" si="6"/>
        <v>0.79831843434343397</v>
      </c>
      <c r="V54" s="56">
        <f t="shared" si="7"/>
        <v>0.79770180707565996</v>
      </c>
      <c r="W54" s="53"/>
      <c r="X54" s="54"/>
      <c r="Y54" s="54">
        <f t="shared" si="15"/>
        <v>-219.3295</v>
      </c>
      <c r="Z54" s="9">
        <v>16</v>
      </c>
      <c r="AA54" s="9">
        <v>0</v>
      </c>
      <c r="AB54" s="12">
        <f t="shared" si="16"/>
        <v>0</v>
      </c>
      <c r="AC54" s="9">
        <v>1</v>
      </c>
      <c r="AD54" s="12">
        <f t="shared" si="17"/>
        <v>1.5</v>
      </c>
      <c r="AE54" s="57">
        <f t="shared" si="18"/>
        <v>1.5</v>
      </c>
      <c r="AF54" s="10">
        <v>1</v>
      </c>
      <c r="AG54" s="58">
        <f t="shared" si="9"/>
        <v>-15</v>
      </c>
      <c r="AH54" s="57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2385.3472499999998</v>
      </c>
      <c r="O55" s="45">
        <f t="shared" si="3"/>
        <v>9541.3889999999992</v>
      </c>
      <c r="P55" s="46">
        <v>0.31911</v>
      </c>
      <c r="Q55" s="50">
        <v>23821.55</v>
      </c>
      <c r="R55" s="50">
        <v>7025.13</v>
      </c>
      <c r="S55" s="55">
        <f t="shared" si="4"/>
        <v>0.91621346153846195</v>
      </c>
      <c r="T55" s="55">
        <f t="shared" si="5"/>
        <v>0.81877972027972001</v>
      </c>
      <c r="U55" s="56">
        <f t="shared" si="6"/>
        <v>0.79670735785953195</v>
      </c>
      <c r="V55" s="56">
        <f t="shared" si="7"/>
        <v>0.73627959199651105</v>
      </c>
      <c r="W55" s="53"/>
      <c r="X55" s="54"/>
      <c r="Y55" s="54">
        <f t="shared" si="15"/>
        <v>-21.784500000000001</v>
      </c>
      <c r="Z55" s="9">
        <v>8</v>
      </c>
      <c r="AA55" s="9">
        <v>4</v>
      </c>
      <c r="AB55" s="12">
        <f t="shared" si="16"/>
        <v>8</v>
      </c>
      <c r="AC55" s="9">
        <v>2</v>
      </c>
      <c r="AD55" s="12">
        <f t="shared" si="17"/>
        <v>3</v>
      </c>
      <c r="AE55" s="57">
        <f t="shared" si="18"/>
        <v>11</v>
      </c>
      <c r="AF55" s="10">
        <v>6</v>
      </c>
      <c r="AG55" s="58">
        <f t="shared" si="9"/>
        <v>-2</v>
      </c>
      <c r="AH55" s="57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0.29010000000000002</v>
      </c>
      <c r="Q56" s="50">
        <v>30227.64</v>
      </c>
      <c r="R56" s="50">
        <v>8694.6200000000008</v>
      </c>
      <c r="S56" s="55">
        <f t="shared" si="4"/>
        <v>0.88904823529411803</v>
      </c>
      <c r="T56" s="55">
        <f t="shared" si="5"/>
        <v>0.85241372549019601</v>
      </c>
      <c r="U56" s="56">
        <f t="shared" si="6"/>
        <v>0.79379306722689102</v>
      </c>
      <c r="V56" s="56">
        <f t="shared" si="7"/>
        <v>0.78705654961053695</v>
      </c>
      <c r="W56" s="53"/>
      <c r="X56" s="54"/>
      <c r="Y56" s="54">
        <f t="shared" si="15"/>
        <v>-37.723599999999998</v>
      </c>
      <c r="Z56" s="9">
        <v>10</v>
      </c>
      <c r="AA56" s="9">
        <v>1</v>
      </c>
      <c r="AB56" s="12">
        <f t="shared" si="16"/>
        <v>2</v>
      </c>
      <c r="AC56" s="9">
        <v>4</v>
      </c>
      <c r="AD56" s="12">
        <f t="shared" si="17"/>
        <v>6</v>
      </c>
      <c r="AE56" s="57">
        <f t="shared" si="18"/>
        <v>8</v>
      </c>
      <c r="AF56" s="10">
        <v>5</v>
      </c>
      <c r="AG56" s="58">
        <f t="shared" si="9"/>
        <v>-5</v>
      </c>
      <c r="AH56" s="57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2740.2609550400198</v>
      </c>
      <c r="O57" s="45">
        <f t="shared" si="3"/>
        <v>10961.043820160099</v>
      </c>
      <c r="P57" s="46">
        <v>0.305832695875002</v>
      </c>
      <c r="Q57" s="50">
        <v>28214.94</v>
      </c>
      <c r="R57" s="50">
        <v>7095.38</v>
      </c>
      <c r="S57" s="55">
        <f t="shared" si="4"/>
        <v>0.88171687499999996</v>
      </c>
      <c r="T57" s="55">
        <f t="shared" si="5"/>
        <v>0.70108107232142802</v>
      </c>
      <c r="U57" s="56">
        <f t="shared" si="6"/>
        <v>0.78724720982142804</v>
      </c>
      <c r="V57" s="56">
        <f t="shared" si="7"/>
        <v>0.64732703530934099</v>
      </c>
      <c r="W57" s="53"/>
      <c r="X57" s="54"/>
      <c r="Y57" s="54">
        <f t="shared" si="15"/>
        <v>-37.8506</v>
      </c>
      <c r="Z57" s="9">
        <v>12</v>
      </c>
      <c r="AA57" s="9">
        <v>1</v>
      </c>
      <c r="AB57" s="12">
        <f t="shared" si="16"/>
        <v>2</v>
      </c>
      <c r="AC57" s="9">
        <v>4</v>
      </c>
      <c r="AD57" s="12">
        <f t="shared" si="17"/>
        <v>6</v>
      </c>
      <c r="AE57" s="57">
        <f t="shared" si="18"/>
        <v>8</v>
      </c>
      <c r="AF57" s="10">
        <v>5</v>
      </c>
      <c r="AG57" s="58">
        <f t="shared" si="9"/>
        <v>-7</v>
      </c>
      <c r="AH57" s="57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0.29010000000000002</v>
      </c>
      <c r="Q58" s="50">
        <v>41449.64</v>
      </c>
      <c r="R58" s="50">
        <v>10350.66</v>
      </c>
      <c r="S58" s="55">
        <f t="shared" si="4"/>
        <v>0.86353416666666705</v>
      </c>
      <c r="T58" s="55">
        <f t="shared" si="5"/>
        <v>0.71879583333333297</v>
      </c>
      <c r="U58" s="56">
        <f t="shared" si="6"/>
        <v>0.78503106060606098</v>
      </c>
      <c r="V58" s="56">
        <f t="shared" si="7"/>
        <v>0.67575052489737097</v>
      </c>
      <c r="W58" s="53"/>
      <c r="X58" s="54"/>
      <c r="Y58" s="54">
        <f t="shared" si="15"/>
        <v>-65.503600000000006</v>
      </c>
      <c r="Z58" s="9">
        <v>12</v>
      </c>
      <c r="AA58" s="9">
        <v>8</v>
      </c>
      <c r="AB58" s="12">
        <f t="shared" si="16"/>
        <v>16</v>
      </c>
      <c r="AC58" s="9">
        <v>1</v>
      </c>
      <c r="AD58" s="12">
        <f t="shared" si="17"/>
        <v>1.5</v>
      </c>
      <c r="AE58" s="57">
        <f t="shared" si="18"/>
        <v>17.5</v>
      </c>
      <c r="AF58" s="10">
        <v>9</v>
      </c>
      <c r="AG58" s="58">
        <f t="shared" si="9"/>
        <v>-3</v>
      </c>
      <c r="AH58" s="57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1713.9621159856899</v>
      </c>
      <c r="J59" s="38">
        <f t="shared" si="1"/>
        <v>6855.8484639427597</v>
      </c>
      <c r="K59" s="43">
        <v>0.28566035266428103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0.27623356102635999</v>
      </c>
      <c r="Q59" s="50">
        <v>21452.84</v>
      </c>
      <c r="R59" s="50">
        <v>6214.1</v>
      </c>
      <c r="S59" s="55">
        <f t="shared" si="4"/>
        <v>0.89386833333333304</v>
      </c>
      <c r="T59" s="55">
        <f t="shared" si="5"/>
        <v>0.90639401274431097</v>
      </c>
      <c r="U59" s="56">
        <f t="shared" si="6"/>
        <v>0.77727681159420303</v>
      </c>
      <c r="V59" s="56">
        <f t="shared" si="7"/>
        <v>0.81506588080060605</v>
      </c>
      <c r="W59" s="53"/>
      <c r="X59" s="54"/>
      <c r="Y59" s="54">
        <f t="shared" si="15"/>
        <v>-25.471599999999999</v>
      </c>
      <c r="Z59" s="9">
        <v>8</v>
      </c>
      <c r="AA59" s="9">
        <v>6</v>
      </c>
      <c r="AB59" s="12">
        <f t="shared" si="16"/>
        <v>12</v>
      </c>
      <c r="AC59" s="9">
        <v>0</v>
      </c>
      <c r="AD59" s="12">
        <f t="shared" si="17"/>
        <v>0</v>
      </c>
      <c r="AE59" s="57">
        <f t="shared" si="18"/>
        <v>12</v>
      </c>
      <c r="AF59" s="10">
        <v>6</v>
      </c>
      <c r="AG59" s="58">
        <f t="shared" si="9"/>
        <v>-2</v>
      </c>
      <c r="AH59" s="57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5028.4279545817999</v>
      </c>
      <c r="K60" s="43">
        <v>0.27935710858787799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5591.8633068926802</v>
      </c>
      <c r="P60" s="46">
        <v>0.27013832400447801</v>
      </c>
      <c r="Q60" s="50">
        <v>15983.37</v>
      </c>
      <c r="R60" s="50">
        <v>3693.97</v>
      </c>
      <c r="S60" s="55">
        <f t="shared" si="4"/>
        <v>0.887965</v>
      </c>
      <c r="T60" s="55">
        <f t="shared" si="5"/>
        <v>0.73461726674121497</v>
      </c>
      <c r="U60" s="56">
        <f t="shared" si="6"/>
        <v>0.77214347826087004</v>
      </c>
      <c r="V60" s="56">
        <f t="shared" si="7"/>
        <v>0.66059733531874998</v>
      </c>
      <c r="W60" s="53"/>
      <c r="X60" s="54"/>
      <c r="Y60" s="54">
        <f t="shared" si="15"/>
        <v>-20.1663</v>
      </c>
      <c r="Z60" s="9">
        <v>4</v>
      </c>
      <c r="AA60" s="9">
        <v>3</v>
      </c>
      <c r="AB60" s="12">
        <f t="shared" si="16"/>
        <v>6</v>
      </c>
      <c r="AC60" s="9">
        <v>4</v>
      </c>
      <c r="AD60" s="12">
        <f t="shared" si="17"/>
        <v>6</v>
      </c>
      <c r="AE60" s="57">
        <f t="shared" si="18"/>
        <v>12</v>
      </c>
      <c r="AF60" s="10">
        <v>7</v>
      </c>
      <c r="AG60" s="58">
        <f t="shared" si="9"/>
        <v>3</v>
      </c>
      <c r="AH60" s="59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6632.7054146650298</v>
      </c>
      <c r="J61" s="38">
        <f t="shared" si="1"/>
        <v>26530.821658660101</v>
      </c>
      <c r="K61" s="43">
        <v>0.20727204420828199</v>
      </c>
      <c r="L61" s="44">
        <v>35200</v>
      </c>
      <c r="M61" s="44">
        <f t="shared" si="2"/>
        <v>140800</v>
      </c>
      <c r="N61" s="45">
        <v>7055.2087495792002</v>
      </c>
      <c r="O61" s="45">
        <f t="shared" si="3"/>
        <v>28220.834998316801</v>
      </c>
      <c r="P61" s="46">
        <v>0.200432066749409</v>
      </c>
      <c r="Q61" s="50">
        <v>107938.65</v>
      </c>
      <c r="R61" s="50">
        <v>21107.59</v>
      </c>
      <c r="S61" s="55">
        <f t="shared" si="4"/>
        <v>0.84327070312499997</v>
      </c>
      <c r="T61" s="55">
        <f t="shared" si="5"/>
        <v>0.79558749712186605</v>
      </c>
      <c r="U61" s="56">
        <f t="shared" si="6"/>
        <v>0.76660973011363598</v>
      </c>
      <c r="V61" s="56">
        <f t="shared" si="7"/>
        <v>0.74794349640111402</v>
      </c>
      <c r="W61" s="53"/>
      <c r="X61" s="54"/>
      <c r="Y61" s="54">
        <f t="shared" si="15"/>
        <v>-200.61349999999999</v>
      </c>
      <c r="Z61" s="9">
        <v>16</v>
      </c>
      <c r="AA61" s="9">
        <v>7</v>
      </c>
      <c r="AB61" s="12">
        <f t="shared" si="16"/>
        <v>14</v>
      </c>
      <c r="AC61" s="9">
        <v>11</v>
      </c>
      <c r="AD61" s="12">
        <f t="shared" si="17"/>
        <v>16.5</v>
      </c>
      <c r="AE61" s="57">
        <f t="shared" si="18"/>
        <v>30.5</v>
      </c>
      <c r="AF61" s="10">
        <v>18</v>
      </c>
      <c r="AG61" s="58">
        <f t="shared" si="9"/>
        <v>2</v>
      </c>
      <c r="AH61" s="59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1992.5516102394699</v>
      </c>
      <c r="J62" s="38">
        <f t="shared" si="1"/>
        <v>7970.2064409578797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2158.0130959537601</v>
      </c>
      <c r="O62" s="45">
        <f t="shared" si="3"/>
        <v>8632.0523838150402</v>
      </c>
      <c r="P62" s="46">
        <v>0.29643037032331798</v>
      </c>
      <c r="Q62" s="50">
        <v>22165.360000000001</v>
      </c>
      <c r="R62" s="50">
        <v>5412.72</v>
      </c>
      <c r="S62" s="55">
        <f t="shared" si="4"/>
        <v>0.85251384615384596</v>
      </c>
      <c r="T62" s="55">
        <f t="shared" si="5"/>
        <v>0.67911917214398898</v>
      </c>
      <c r="U62" s="56">
        <f t="shared" si="6"/>
        <v>0.76117307692307701</v>
      </c>
      <c r="V62" s="56">
        <f t="shared" si="7"/>
        <v>0.62704902140639995</v>
      </c>
      <c r="W62" s="53"/>
      <c r="X62" s="54"/>
      <c r="Y62" s="54">
        <f t="shared" si="15"/>
        <v>-38.346400000000003</v>
      </c>
      <c r="Z62" s="9">
        <v>10</v>
      </c>
      <c r="AA62" s="9">
        <v>4</v>
      </c>
      <c r="AB62" s="12">
        <f t="shared" si="16"/>
        <v>8</v>
      </c>
      <c r="AC62" s="9">
        <v>4</v>
      </c>
      <c r="AD62" s="12">
        <f t="shared" si="17"/>
        <v>6</v>
      </c>
      <c r="AE62" s="57">
        <f t="shared" si="18"/>
        <v>14</v>
      </c>
      <c r="AF62" s="10">
        <v>8</v>
      </c>
      <c r="AG62" s="58">
        <f t="shared" si="9"/>
        <v>-2</v>
      </c>
      <c r="AH62" s="57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0.23499999999999999</v>
      </c>
      <c r="L63" s="44">
        <v>11200</v>
      </c>
      <c r="M63" s="44">
        <f t="shared" si="2"/>
        <v>44800</v>
      </c>
      <c r="N63" s="45">
        <v>2545.1439999999998</v>
      </c>
      <c r="O63" s="45">
        <f t="shared" si="3"/>
        <v>10180.575999999999</v>
      </c>
      <c r="P63" s="46">
        <v>0.227245</v>
      </c>
      <c r="Q63" s="50">
        <v>34094.78</v>
      </c>
      <c r="R63" s="50">
        <v>6898.16</v>
      </c>
      <c r="S63" s="55">
        <f t="shared" si="4"/>
        <v>0.8523695</v>
      </c>
      <c r="T63" s="55">
        <f t="shared" si="5"/>
        <v>0.73384680851063799</v>
      </c>
      <c r="U63" s="56">
        <f t="shared" si="6"/>
        <v>0.76104419642857102</v>
      </c>
      <c r="V63" s="56">
        <f t="shared" si="7"/>
        <v>0.67758052196653695</v>
      </c>
      <c r="W63" s="53"/>
      <c r="X63" s="54"/>
      <c r="Y63" s="54">
        <f t="shared" ref="Y63:Y94" si="20">(Q63-H63)*0.01</f>
        <v>-59.052199999999999</v>
      </c>
      <c r="Z63" s="9">
        <v>12</v>
      </c>
      <c r="AA63" s="9">
        <v>5</v>
      </c>
      <c r="AB63" s="12">
        <f t="shared" si="16"/>
        <v>10</v>
      </c>
      <c r="AC63" s="9">
        <v>3</v>
      </c>
      <c r="AD63" s="12">
        <f t="shared" si="17"/>
        <v>4.5</v>
      </c>
      <c r="AE63" s="57">
        <f t="shared" si="18"/>
        <v>14.5</v>
      </c>
      <c r="AF63" s="10">
        <v>8</v>
      </c>
      <c r="AG63" s="58">
        <f t="shared" si="9"/>
        <v>-4</v>
      </c>
      <c r="AH63" s="57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0.29976999999999998</v>
      </c>
      <c r="Q64" s="50">
        <v>26585.56</v>
      </c>
      <c r="R64" s="50">
        <v>7192</v>
      </c>
      <c r="S64" s="55">
        <f t="shared" si="4"/>
        <v>0.85210128205128199</v>
      </c>
      <c r="T64" s="55">
        <f t="shared" si="5"/>
        <v>0.74358974358974395</v>
      </c>
      <c r="U64" s="56">
        <f t="shared" si="6"/>
        <v>0.76080471611721601</v>
      </c>
      <c r="V64" s="56">
        <f t="shared" si="7"/>
        <v>0.68657643631790499</v>
      </c>
      <c r="W64" s="53"/>
      <c r="X64" s="54"/>
      <c r="Y64" s="54">
        <f t="shared" si="20"/>
        <v>-46.144399999999997</v>
      </c>
      <c r="Z64" s="9">
        <v>10</v>
      </c>
      <c r="AA64" s="9">
        <v>2</v>
      </c>
      <c r="AB64" s="12">
        <f t="shared" si="16"/>
        <v>4</v>
      </c>
      <c r="AC64" s="9">
        <v>1</v>
      </c>
      <c r="AD64" s="12">
        <f t="shared" si="17"/>
        <v>1.5</v>
      </c>
      <c r="AE64" s="57">
        <f t="shared" si="18"/>
        <v>5.5</v>
      </c>
      <c r="AF64" s="10">
        <v>3</v>
      </c>
      <c r="AG64" s="58">
        <f t="shared" si="9"/>
        <v>-7</v>
      </c>
      <c r="AH64" s="57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2440.2691842107602</v>
      </c>
      <c r="J65" s="38">
        <f t="shared" si="1"/>
        <v>9761.0767368430406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2595.7143312449798</v>
      </c>
      <c r="O65" s="45">
        <f t="shared" si="3"/>
        <v>10382.857324979899</v>
      </c>
      <c r="P65" s="46">
        <v>0.224737171536362</v>
      </c>
      <c r="Q65" s="50">
        <v>35080.699999999997</v>
      </c>
      <c r="R65" s="50">
        <v>9024.32</v>
      </c>
      <c r="S65" s="55">
        <f t="shared" si="4"/>
        <v>0.835254761904762</v>
      </c>
      <c r="T65" s="55">
        <f t="shared" si="5"/>
        <v>0.92452095637542098</v>
      </c>
      <c r="U65" s="56">
        <f t="shared" si="6"/>
        <v>0.75932251082251101</v>
      </c>
      <c r="V65" s="56">
        <f t="shared" si="7"/>
        <v>0.86915573599268903</v>
      </c>
      <c r="W65" s="53"/>
      <c r="X65" s="54"/>
      <c r="Y65" s="54">
        <f t="shared" si="20"/>
        <v>-69.192999999999998</v>
      </c>
      <c r="Z65" s="9">
        <v>12</v>
      </c>
      <c r="AA65" s="9">
        <v>2</v>
      </c>
      <c r="AB65" s="12">
        <f t="shared" si="16"/>
        <v>4</v>
      </c>
      <c r="AC65" s="9">
        <v>3</v>
      </c>
      <c r="AD65" s="12">
        <f t="shared" si="17"/>
        <v>4.5</v>
      </c>
      <c r="AE65" s="57">
        <f t="shared" si="18"/>
        <v>8.5</v>
      </c>
      <c r="AF65" s="10">
        <v>5</v>
      </c>
      <c r="AG65" s="58">
        <f t="shared" si="9"/>
        <v>-7</v>
      </c>
      <c r="AH65" s="57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1617.3726878622799</v>
      </c>
      <c r="O66" s="45">
        <f t="shared" si="3"/>
        <v>6469.4907514491197</v>
      </c>
      <c r="P66" s="46">
        <v>0.28128220658474401</v>
      </c>
      <c r="Q66" s="50">
        <v>17428.060000000001</v>
      </c>
      <c r="R66" s="50">
        <v>3698.87</v>
      </c>
      <c r="S66" s="55">
        <f t="shared" si="4"/>
        <v>0.87140300000000004</v>
      </c>
      <c r="T66" s="55">
        <f t="shared" si="5"/>
        <v>0.63580404417127501</v>
      </c>
      <c r="U66" s="56">
        <f t="shared" si="6"/>
        <v>0.75774173913043497</v>
      </c>
      <c r="V66" s="56">
        <f t="shared" si="7"/>
        <v>0.57174051901557799</v>
      </c>
      <c r="W66" s="53"/>
      <c r="X66" s="54"/>
      <c r="Y66" s="54">
        <f t="shared" si="20"/>
        <v>-25.7194</v>
      </c>
      <c r="Z66" s="9">
        <v>4</v>
      </c>
      <c r="AA66" s="9">
        <v>0</v>
      </c>
      <c r="AB66" s="12">
        <f t="shared" si="16"/>
        <v>0</v>
      </c>
      <c r="AC66" s="9">
        <v>0</v>
      </c>
      <c r="AD66" s="12">
        <f t="shared" si="17"/>
        <v>0</v>
      </c>
      <c r="AE66" s="57">
        <f t="shared" si="18"/>
        <v>0</v>
      </c>
      <c r="AF66" s="10">
        <v>0</v>
      </c>
      <c r="AG66" s="58">
        <f t="shared" si="9"/>
        <v>-4</v>
      </c>
      <c r="AH66" s="57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3536.7606977642599</v>
      </c>
      <c r="J67" s="38">
        <f t="shared" ref="J67:J130" si="22">I67*4</f>
        <v>14147.042791057</v>
      </c>
      <c r="K67" s="43">
        <v>0.27205851521263502</v>
      </c>
      <c r="L67" s="44">
        <v>14300</v>
      </c>
      <c r="M67" s="44">
        <f t="shared" ref="M67:M130" si="23">L67*4</f>
        <v>57200</v>
      </c>
      <c r="N67" s="45">
        <v>3762.0523542118399</v>
      </c>
      <c r="O67" s="45">
        <f t="shared" ref="O67:O130" si="24">N67*4</f>
        <v>15048.2094168474</v>
      </c>
      <c r="P67" s="46">
        <v>0.26308058421061797</v>
      </c>
      <c r="Q67" s="50">
        <v>43330.67</v>
      </c>
      <c r="R67" s="50">
        <v>11275.73</v>
      </c>
      <c r="S67" s="55">
        <f t="shared" ref="S67:S130" si="25">Q67/H67</f>
        <v>0.83328211538461505</v>
      </c>
      <c r="T67" s="55">
        <f t="shared" ref="T67:T130" si="26">R67/J67</f>
        <v>0.79703795107821995</v>
      </c>
      <c r="U67" s="56">
        <f t="shared" ref="U67:U130" si="27">Q67/M67</f>
        <v>0.75752919580419598</v>
      </c>
      <c r="V67" s="56">
        <f t="shared" ref="V67:V130" si="28">R67/O67</f>
        <v>0.74930708947844304</v>
      </c>
      <c r="W67" s="53"/>
      <c r="X67" s="54"/>
      <c r="Y67" s="54">
        <f t="shared" si="20"/>
        <v>-86.693299999999994</v>
      </c>
      <c r="Z67" s="9">
        <v>12</v>
      </c>
      <c r="AA67" s="9">
        <v>14</v>
      </c>
      <c r="AB67" s="12">
        <f t="shared" si="16"/>
        <v>28</v>
      </c>
      <c r="AC67" s="9">
        <v>3</v>
      </c>
      <c r="AD67" s="12">
        <f t="shared" si="17"/>
        <v>4.5</v>
      </c>
      <c r="AE67" s="57">
        <f t="shared" si="18"/>
        <v>32.5</v>
      </c>
      <c r="AF67" s="10">
        <v>17</v>
      </c>
      <c r="AG67" s="58">
        <f t="shared" ref="AG67:AG130" si="29">AF67-Z67</f>
        <v>5</v>
      </c>
      <c r="AH67" s="59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0.16500000000000001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6433.2575999999999</v>
      </c>
      <c r="P68" s="46">
        <v>0.159555</v>
      </c>
      <c r="Q68" s="50">
        <v>30509</v>
      </c>
      <c r="R68" s="50">
        <v>3955.04</v>
      </c>
      <c r="S68" s="55">
        <f t="shared" si="25"/>
        <v>0.84747222222222196</v>
      </c>
      <c r="T68" s="55">
        <f t="shared" si="26"/>
        <v>0.66583164983165</v>
      </c>
      <c r="U68" s="56">
        <f t="shared" si="27"/>
        <v>0.75667162698412704</v>
      </c>
      <c r="V68" s="56">
        <f t="shared" si="28"/>
        <v>0.61478029420118396</v>
      </c>
      <c r="W68" s="53"/>
      <c r="X68" s="54"/>
      <c r="Y68" s="54">
        <f t="shared" si="20"/>
        <v>-54.91</v>
      </c>
      <c r="Z68" s="9">
        <v>10</v>
      </c>
      <c r="AA68" s="9">
        <v>0</v>
      </c>
      <c r="AB68" s="12">
        <f t="shared" ref="AB68:AB99" si="30">AA68*2</f>
        <v>0</v>
      </c>
      <c r="AC68" s="9">
        <v>1</v>
      </c>
      <c r="AD68" s="12">
        <f t="shared" ref="AD68:AD99" si="31">AC68*1.5</f>
        <v>1.5</v>
      </c>
      <c r="AE68" s="57">
        <f t="shared" ref="AE68:AE99" si="32">AB68+AD68</f>
        <v>1.5</v>
      </c>
      <c r="AF68" s="10">
        <v>1</v>
      </c>
      <c r="AG68" s="58">
        <f t="shared" si="29"/>
        <v>-9</v>
      </c>
      <c r="AH68" s="57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5771.8908872060802</v>
      </c>
      <c r="K69" s="43">
        <v>0.22199580335408001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6418.6312611175199</v>
      </c>
      <c r="P69" s="46">
        <v>0.21466994184339599</v>
      </c>
      <c r="Q69" s="50">
        <v>22611.03</v>
      </c>
      <c r="R69" s="50">
        <v>5500.43</v>
      </c>
      <c r="S69" s="55">
        <f t="shared" si="25"/>
        <v>0.86965499999999996</v>
      </c>
      <c r="T69" s="55">
        <f t="shared" si="26"/>
        <v>0.95296846518568201</v>
      </c>
      <c r="U69" s="56">
        <f t="shared" si="27"/>
        <v>0.756221739130435</v>
      </c>
      <c r="V69" s="56">
        <f t="shared" si="28"/>
        <v>0.85694749803127701</v>
      </c>
      <c r="W69" s="53"/>
      <c r="X69" s="54"/>
      <c r="Y69" s="54">
        <f t="shared" si="20"/>
        <v>-33.889699999999998</v>
      </c>
      <c r="Z69" s="9">
        <v>8</v>
      </c>
      <c r="AA69" s="9">
        <v>8</v>
      </c>
      <c r="AB69" s="12">
        <f t="shared" si="30"/>
        <v>16</v>
      </c>
      <c r="AC69" s="9">
        <v>2</v>
      </c>
      <c r="AD69" s="12">
        <f t="shared" si="31"/>
        <v>3</v>
      </c>
      <c r="AE69" s="57">
        <f t="shared" si="32"/>
        <v>19</v>
      </c>
      <c r="AF69" s="10">
        <v>10</v>
      </c>
      <c r="AG69" s="58">
        <f t="shared" si="29"/>
        <v>2</v>
      </c>
      <c r="AH69" s="59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7780.2903120882402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2106.5914049010098</v>
      </c>
      <c r="O70" s="45">
        <f t="shared" si="24"/>
        <v>8426.3656196040392</v>
      </c>
      <c r="P70" s="46">
        <v>0.25078469105964502</v>
      </c>
      <c r="Q70" s="50">
        <v>25361.49</v>
      </c>
      <c r="R70" s="50">
        <v>6644.05</v>
      </c>
      <c r="S70" s="55">
        <f t="shared" si="25"/>
        <v>0.845383</v>
      </c>
      <c r="T70" s="55">
        <f t="shared" si="26"/>
        <v>0.85395913693312198</v>
      </c>
      <c r="U70" s="56">
        <f t="shared" si="27"/>
        <v>0.75480625000000001</v>
      </c>
      <c r="V70" s="56">
        <f t="shared" si="28"/>
        <v>0.78848346961619398</v>
      </c>
      <c r="W70" s="53"/>
      <c r="X70" s="54"/>
      <c r="Y70" s="54">
        <f t="shared" si="20"/>
        <v>-46.385100000000001</v>
      </c>
      <c r="Z70" s="9">
        <v>10</v>
      </c>
      <c r="AA70" s="9">
        <v>10</v>
      </c>
      <c r="AB70" s="12">
        <f t="shared" si="30"/>
        <v>20</v>
      </c>
      <c r="AC70" s="9">
        <v>2</v>
      </c>
      <c r="AD70" s="12">
        <f t="shared" si="31"/>
        <v>3</v>
      </c>
      <c r="AE70" s="57">
        <f t="shared" si="32"/>
        <v>23</v>
      </c>
      <c r="AF70" s="10">
        <v>12</v>
      </c>
      <c r="AG70" s="58">
        <f t="shared" si="29"/>
        <v>2</v>
      </c>
      <c r="AH70" s="59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7741.6224187561602</v>
      </c>
      <c r="K71" s="43">
        <v>0.24812892367808201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8384.4867444096799</v>
      </c>
      <c r="P71" s="46">
        <v>0.23994066919670601</v>
      </c>
      <c r="Q71" s="50">
        <v>26322.68</v>
      </c>
      <c r="R71" s="50">
        <v>5046.96</v>
      </c>
      <c r="S71" s="55">
        <f t="shared" si="25"/>
        <v>0.84367564102564097</v>
      </c>
      <c r="T71" s="55">
        <f t="shared" si="26"/>
        <v>0.65192536228224995</v>
      </c>
      <c r="U71" s="56">
        <f t="shared" si="27"/>
        <v>0.75328182234432195</v>
      </c>
      <c r="V71" s="56">
        <f t="shared" si="28"/>
        <v>0.601940244388249</v>
      </c>
      <c r="W71" s="53"/>
      <c r="X71" s="54"/>
      <c r="Y71" s="54">
        <f t="shared" si="20"/>
        <v>-48.773200000000003</v>
      </c>
      <c r="Z71" s="9">
        <v>8</v>
      </c>
      <c r="AA71" s="9">
        <v>1</v>
      </c>
      <c r="AB71" s="12">
        <f t="shared" si="30"/>
        <v>2</v>
      </c>
      <c r="AC71" s="9">
        <v>0</v>
      </c>
      <c r="AD71" s="12">
        <f t="shared" si="31"/>
        <v>0</v>
      </c>
      <c r="AE71" s="57">
        <f t="shared" si="32"/>
        <v>2</v>
      </c>
      <c r="AF71" s="10">
        <v>1</v>
      </c>
      <c r="AG71" s="58">
        <f t="shared" si="29"/>
        <v>-7</v>
      </c>
      <c r="AH71" s="57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0.28999999999999998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0.28043000000000001</v>
      </c>
      <c r="Q72" s="50">
        <v>34708.26</v>
      </c>
      <c r="R72" s="50">
        <v>10254.76</v>
      </c>
      <c r="S72" s="55">
        <f t="shared" si="25"/>
        <v>0.82638714285714299</v>
      </c>
      <c r="T72" s="55">
        <f t="shared" si="26"/>
        <v>0.841934318555008</v>
      </c>
      <c r="U72" s="56">
        <f t="shared" si="27"/>
        <v>0.75126103896103902</v>
      </c>
      <c r="V72" s="56">
        <f t="shared" si="28"/>
        <v>0.79151482425026598</v>
      </c>
      <c r="W72" s="53"/>
      <c r="X72" s="54"/>
      <c r="Y72" s="54">
        <f t="shared" si="20"/>
        <v>-72.917400000000001</v>
      </c>
      <c r="Z72" s="9">
        <v>12</v>
      </c>
      <c r="AA72" s="9">
        <v>8</v>
      </c>
      <c r="AB72" s="12">
        <f t="shared" si="30"/>
        <v>16</v>
      </c>
      <c r="AC72" s="9">
        <v>2</v>
      </c>
      <c r="AD72" s="12">
        <f t="shared" si="31"/>
        <v>3</v>
      </c>
      <c r="AE72" s="57">
        <f t="shared" si="32"/>
        <v>19</v>
      </c>
      <c r="AF72" s="10">
        <v>10</v>
      </c>
      <c r="AG72" s="58">
        <f t="shared" si="29"/>
        <v>-2</v>
      </c>
      <c r="AH72" s="57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4765.3760000000002</v>
      </c>
      <c r="O73" s="45">
        <f t="shared" si="24"/>
        <v>19061.504000000001</v>
      </c>
      <c r="P73" s="46">
        <v>0.30943999999999999</v>
      </c>
      <c r="Q73" s="50">
        <v>46023.47</v>
      </c>
      <c r="R73" s="50">
        <v>13822.88</v>
      </c>
      <c r="S73" s="55">
        <f t="shared" si="25"/>
        <v>0.82184767857142904</v>
      </c>
      <c r="T73" s="55">
        <f t="shared" si="26"/>
        <v>0.77136607142857105</v>
      </c>
      <c r="U73" s="56">
        <f t="shared" si="27"/>
        <v>0.74713425324675298</v>
      </c>
      <c r="V73" s="56">
        <f t="shared" si="28"/>
        <v>0.725172578197397</v>
      </c>
      <c r="W73" s="53"/>
      <c r="X73" s="54"/>
      <c r="Y73" s="54">
        <f t="shared" si="20"/>
        <v>-99.765299999999996</v>
      </c>
      <c r="Z73" s="9">
        <v>12</v>
      </c>
      <c r="AA73" s="9">
        <v>8</v>
      </c>
      <c r="AB73" s="12">
        <f t="shared" si="30"/>
        <v>16</v>
      </c>
      <c r="AC73" s="9">
        <v>5</v>
      </c>
      <c r="AD73" s="12">
        <f t="shared" si="31"/>
        <v>7.5</v>
      </c>
      <c r="AE73" s="57">
        <f t="shared" si="32"/>
        <v>23.5</v>
      </c>
      <c r="AF73" s="10">
        <v>13</v>
      </c>
      <c r="AG73" s="58">
        <f t="shared" si="29"/>
        <v>1</v>
      </c>
      <c r="AH73" s="59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2724.9625764135099</v>
      </c>
      <c r="J74" s="38">
        <f t="shared" si="22"/>
        <v>10899.850305653999</v>
      </c>
      <c r="K74" s="43">
        <v>0.20961250587796201</v>
      </c>
      <c r="L74" s="44">
        <v>14300</v>
      </c>
      <c r="M74" s="44">
        <f t="shared" si="23"/>
        <v>57200</v>
      </c>
      <c r="N74" s="45">
        <v>2898.5426925310499</v>
      </c>
      <c r="O74" s="45">
        <f t="shared" si="24"/>
        <v>11594.170770124199</v>
      </c>
      <c r="P74" s="46">
        <v>0.20269529318398899</v>
      </c>
      <c r="Q74" s="50">
        <v>42664.6</v>
      </c>
      <c r="R74" s="50">
        <v>8789.73</v>
      </c>
      <c r="S74" s="55">
        <f t="shared" si="25"/>
        <v>0.82047307692307703</v>
      </c>
      <c r="T74" s="55">
        <f t="shared" si="26"/>
        <v>0.80640832245563399</v>
      </c>
      <c r="U74" s="56">
        <f t="shared" si="27"/>
        <v>0.74588461538461504</v>
      </c>
      <c r="V74" s="56">
        <f t="shared" si="28"/>
        <v>0.75811631329851803</v>
      </c>
      <c r="W74" s="53"/>
      <c r="X74" s="54"/>
      <c r="Y74" s="54">
        <v>0</v>
      </c>
      <c r="Z74" s="9">
        <v>16</v>
      </c>
      <c r="AA74" s="9">
        <v>4</v>
      </c>
      <c r="AB74" s="12">
        <f t="shared" si="30"/>
        <v>8</v>
      </c>
      <c r="AC74" s="9">
        <v>0</v>
      </c>
      <c r="AD74" s="12">
        <f t="shared" si="31"/>
        <v>0</v>
      </c>
      <c r="AE74" s="57">
        <f t="shared" si="32"/>
        <v>8</v>
      </c>
      <c r="AF74" s="10">
        <v>4</v>
      </c>
      <c r="AG74" s="58">
        <f t="shared" si="29"/>
        <v>-12</v>
      </c>
      <c r="AH74" s="57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1922.9344194273999</v>
      </c>
      <c r="J75" s="38">
        <f t="shared" si="22"/>
        <v>7691.7376777095997</v>
      </c>
      <c r="K75" s="43">
        <v>0.25639125592365303</v>
      </c>
      <c r="L75" s="44">
        <v>8625</v>
      </c>
      <c r="M75" s="44">
        <f t="shared" si="23"/>
        <v>34500</v>
      </c>
      <c r="N75" s="45">
        <v>2138.3992211242398</v>
      </c>
      <c r="O75" s="45">
        <f t="shared" si="24"/>
        <v>8553.5968844969593</v>
      </c>
      <c r="P75" s="46">
        <v>0.247930344478173</v>
      </c>
      <c r="Q75" s="50">
        <v>25670.32</v>
      </c>
      <c r="R75" s="50">
        <v>6041.22</v>
      </c>
      <c r="S75" s="55">
        <f t="shared" si="25"/>
        <v>0.85567733333333296</v>
      </c>
      <c r="T75" s="55">
        <f t="shared" si="26"/>
        <v>0.78541680087547106</v>
      </c>
      <c r="U75" s="56">
        <f t="shared" si="27"/>
        <v>0.74406724637681199</v>
      </c>
      <c r="V75" s="56">
        <f t="shared" si="28"/>
        <v>0.706278315611233</v>
      </c>
      <c r="W75" s="53"/>
      <c r="X75" s="54"/>
      <c r="Y75" s="54">
        <f t="shared" si="20"/>
        <v>-43.296799999999998</v>
      </c>
      <c r="Z75" s="9">
        <v>8</v>
      </c>
      <c r="AA75" s="9">
        <v>8</v>
      </c>
      <c r="AB75" s="12">
        <f t="shared" si="30"/>
        <v>16</v>
      </c>
      <c r="AC75" s="9">
        <v>4</v>
      </c>
      <c r="AD75" s="12">
        <f t="shared" si="31"/>
        <v>6</v>
      </c>
      <c r="AE75" s="57">
        <f t="shared" si="32"/>
        <v>22</v>
      </c>
      <c r="AF75" s="10">
        <v>12</v>
      </c>
      <c r="AG75" s="58">
        <f t="shared" si="29"/>
        <v>4</v>
      </c>
      <c r="AH75" s="59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1965.2806061148599</v>
      </c>
      <c r="J76" s="38">
        <f t="shared" si="22"/>
        <v>7861.1224244594396</v>
      </c>
      <c r="K76" s="43">
        <v>0.25195905206600799</v>
      </c>
      <c r="L76" s="44">
        <v>8736</v>
      </c>
      <c r="M76" s="44">
        <f t="shared" si="23"/>
        <v>34944</v>
      </c>
      <c r="N76" s="45">
        <v>2128.4775076466399</v>
      </c>
      <c r="O76" s="45">
        <f t="shared" si="24"/>
        <v>8513.9100305865595</v>
      </c>
      <c r="P76" s="46">
        <v>0.24364440334783</v>
      </c>
      <c r="Q76" s="50">
        <v>25994.99</v>
      </c>
      <c r="R76" s="50">
        <v>5863.35</v>
      </c>
      <c r="S76" s="55">
        <f t="shared" si="25"/>
        <v>0.83317275641025601</v>
      </c>
      <c r="T76" s="55">
        <f t="shared" si="26"/>
        <v>0.74586677110593202</v>
      </c>
      <c r="U76" s="56">
        <f t="shared" si="27"/>
        <v>0.74390424679487199</v>
      </c>
      <c r="V76" s="56">
        <f t="shared" si="28"/>
        <v>0.68867887714759501</v>
      </c>
      <c r="W76" s="53"/>
      <c r="X76" s="54"/>
      <c r="Y76" s="54">
        <f t="shared" si="20"/>
        <v>-52.0501</v>
      </c>
      <c r="Z76" s="9">
        <v>10</v>
      </c>
      <c r="AA76" s="9">
        <v>4</v>
      </c>
      <c r="AB76" s="12">
        <f t="shared" si="30"/>
        <v>8</v>
      </c>
      <c r="AC76" s="9">
        <v>1</v>
      </c>
      <c r="AD76" s="12">
        <f t="shared" si="31"/>
        <v>1.5</v>
      </c>
      <c r="AE76" s="57">
        <f t="shared" si="32"/>
        <v>9.5</v>
      </c>
      <c r="AF76" s="10">
        <v>5</v>
      </c>
      <c r="AG76" s="58">
        <f t="shared" si="29"/>
        <v>-5</v>
      </c>
      <c r="AH76" s="57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30553.599999999999</v>
      </c>
      <c r="N77" s="45">
        <v>2215.89984</v>
      </c>
      <c r="O77" s="45">
        <f t="shared" si="24"/>
        <v>8863.5993600000002</v>
      </c>
      <c r="P77" s="46">
        <v>0.29010000000000002</v>
      </c>
      <c r="Q77" s="50">
        <v>22718.54</v>
      </c>
      <c r="R77" s="50">
        <v>5577.65</v>
      </c>
      <c r="S77" s="55">
        <f t="shared" si="25"/>
        <v>0.832791055718475</v>
      </c>
      <c r="T77" s="55">
        <f t="shared" si="26"/>
        <v>0.68153103616813304</v>
      </c>
      <c r="U77" s="56">
        <f t="shared" si="27"/>
        <v>0.743563442605781</v>
      </c>
      <c r="V77" s="56">
        <f t="shared" si="28"/>
        <v>0.62927596041525002</v>
      </c>
      <c r="W77" s="53"/>
      <c r="X77" s="54"/>
      <c r="Y77" s="54">
        <f t="shared" si="20"/>
        <v>-45.614600000000003</v>
      </c>
      <c r="Z77" s="9">
        <v>10</v>
      </c>
      <c r="AA77" s="9">
        <v>1</v>
      </c>
      <c r="AB77" s="12">
        <f t="shared" si="30"/>
        <v>2</v>
      </c>
      <c r="AC77" s="9">
        <v>0</v>
      </c>
      <c r="AD77" s="12">
        <f t="shared" si="31"/>
        <v>0</v>
      </c>
      <c r="AE77" s="57">
        <f t="shared" si="32"/>
        <v>2</v>
      </c>
      <c r="AF77" s="10">
        <v>1</v>
      </c>
      <c r="AG77" s="58">
        <f t="shared" si="29"/>
        <v>-9</v>
      </c>
      <c r="AH77" s="57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1524.6903623012699</v>
      </c>
      <c r="J78" s="38">
        <f t="shared" si="22"/>
        <v>6098.7614492050798</v>
      </c>
      <c r="K78" s="43">
        <v>0.27721642950932202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6782.1276695885199</v>
      </c>
      <c r="P78" s="46">
        <v>0.26806828733551502</v>
      </c>
      <c r="Q78" s="50">
        <v>18793.150000000001</v>
      </c>
      <c r="R78" s="50">
        <v>3750.66</v>
      </c>
      <c r="S78" s="55">
        <f t="shared" si="25"/>
        <v>0.85423409090909097</v>
      </c>
      <c r="T78" s="55">
        <f t="shared" si="26"/>
        <v>0.614987162760541</v>
      </c>
      <c r="U78" s="56">
        <f t="shared" si="27"/>
        <v>0.74281225296442699</v>
      </c>
      <c r="V78" s="56">
        <f t="shared" si="28"/>
        <v>0.55302114361812904</v>
      </c>
      <c r="W78" s="53"/>
      <c r="X78" s="54"/>
      <c r="Y78" s="54">
        <f t="shared" si="20"/>
        <v>-32.0685</v>
      </c>
      <c r="Z78" s="9">
        <v>8</v>
      </c>
      <c r="AA78" s="9">
        <v>0</v>
      </c>
      <c r="AB78" s="12">
        <f t="shared" si="30"/>
        <v>0</v>
      </c>
      <c r="AC78" s="9">
        <v>0</v>
      </c>
      <c r="AD78" s="12">
        <f t="shared" si="31"/>
        <v>0</v>
      </c>
      <c r="AE78" s="57">
        <f t="shared" si="32"/>
        <v>0</v>
      </c>
      <c r="AF78" s="10">
        <v>0</v>
      </c>
      <c r="AG78" s="58">
        <f t="shared" si="29"/>
        <v>-8</v>
      </c>
      <c r="AH78" s="57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0.19339999999999999</v>
      </c>
      <c r="Q79" s="50">
        <v>15340.23</v>
      </c>
      <c r="R79" s="50">
        <v>2891.71</v>
      </c>
      <c r="S79" s="55">
        <f t="shared" si="25"/>
        <v>0.85223499999999996</v>
      </c>
      <c r="T79" s="55">
        <f t="shared" si="26"/>
        <v>0.80325277777777804</v>
      </c>
      <c r="U79" s="56">
        <f t="shared" si="27"/>
        <v>0.74107391304347803</v>
      </c>
      <c r="V79" s="56">
        <f t="shared" si="28"/>
        <v>0.72231714201499697</v>
      </c>
      <c r="W79" s="53"/>
      <c r="X79" s="54"/>
      <c r="Y79" s="54">
        <f t="shared" si="20"/>
        <v>-26.5977</v>
      </c>
      <c r="Z79" s="9">
        <v>4</v>
      </c>
      <c r="AA79" s="9">
        <v>2</v>
      </c>
      <c r="AB79" s="12">
        <f t="shared" si="30"/>
        <v>4</v>
      </c>
      <c r="AC79" s="9">
        <v>0</v>
      </c>
      <c r="AD79" s="12">
        <f t="shared" si="31"/>
        <v>0</v>
      </c>
      <c r="AE79" s="57">
        <f t="shared" si="32"/>
        <v>4</v>
      </c>
      <c r="AF79" s="10">
        <v>2</v>
      </c>
      <c r="AG79" s="58">
        <f t="shared" si="29"/>
        <v>-2</v>
      </c>
      <c r="AH79" s="57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3465.7280000000001</v>
      </c>
      <c r="O80" s="45">
        <f t="shared" si="24"/>
        <v>13862.912</v>
      </c>
      <c r="P80" s="46">
        <v>0.30943999999999999</v>
      </c>
      <c r="Q80" s="50">
        <v>33080.730000000003</v>
      </c>
      <c r="R80" s="50">
        <v>10531.01</v>
      </c>
      <c r="S80" s="55">
        <f t="shared" si="25"/>
        <v>0.82701824999999995</v>
      </c>
      <c r="T80" s="55">
        <f t="shared" si="26"/>
        <v>0.82273515625000004</v>
      </c>
      <c r="U80" s="56">
        <f t="shared" si="27"/>
        <v>0.73840915178571398</v>
      </c>
      <c r="V80" s="56">
        <f t="shared" si="28"/>
        <v>0.75965352733971003</v>
      </c>
      <c r="W80" s="53"/>
      <c r="X80" s="54"/>
      <c r="Y80" s="54">
        <f t="shared" si="20"/>
        <v>-69.192700000000002</v>
      </c>
      <c r="Z80" s="9">
        <v>12</v>
      </c>
      <c r="AA80" s="9">
        <v>0</v>
      </c>
      <c r="AB80" s="12">
        <f t="shared" si="30"/>
        <v>0</v>
      </c>
      <c r="AC80" s="9">
        <v>0</v>
      </c>
      <c r="AD80" s="12">
        <f t="shared" si="31"/>
        <v>0</v>
      </c>
      <c r="AE80" s="57">
        <f t="shared" si="32"/>
        <v>0</v>
      </c>
      <c r="AF80" s="10">
        <v>0</v>
      </c>
      <c r="AG80" s="58">
        <f t="shared" si="29"/>
        <v>-12</v>
      </c>
      <c r="AH80" s="57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2446.7209740135499</v>
      </c>
      <c r="J81" s="38">
        <f t="shared" si="22"/>
        <v>9786.8838960541998</v>
      </c>
      <c r="K81" s="43">
        <v>0.28784952635453498</v>
      </c>
      <c r="L81" s="44">
        <v>9520</v>
      </c>
      <c r="M81" s="44">
        <f t="shared" si="23"/>
        <v>38080</v>
      </c>
      <c r="N81" s="45">
        <v>2649.8966836956301</v>
      </c>
      <c r="O81" s="45">
        <f t="shared" si="24"/>
        <v>10599.586734782501</v>
      </c>
      <c r="P81" s="46">
        <v>0.27835049198483602</v>
      </c>
      <c r="Q81" s="50">
        <v>27961.26</v>
      </c>
      <c r="R81" s="50">
        <v>6829.77</v>
      </c>
      <c r="S81" s="55">
        <f t="shared" si="25"/>
        <v>0.82238999999999995</v>
      </c>
      <c r="T81" s="55">
        <f t="shared" si="26"/>
        <v>0.69784929223014203</v>
      </c>
      <c r="U81" s="56">
        <f t="shared" si="27"/>
        <v>0.73427678571428601</v>
      </c>
      <c r="V81" s="56">
        <f t="shared" si="28"/>
        <v>0.64434304571404899</v>
      </c>
      <c r="W81" s="53"/>
      <c r="X81" s="54"/>
      <c r="Y81" s="54">
        <f t="shared" si="20"/>
        <v>-60.3874</v>
      </c>
      <c r="Z81" s="9">
        <v>10</v>
      </c>
      <c r="AA81" s="9">
        <v>0</v>
      </c>
      <c r="AB81" s="12">
        <f t="shared" si="30"/>
        <v>0</v>
      </c>
      <c r="AC81" s="9">
        <v>0</v>
      </c>
      <c r="AD81" s="12">
        <f t="shared" si="31"/>
        <v>0</v>
      </c>
      <c r="AE81" s="57">
        <f t="shared" si="32"/>
        <v>0</v>
      </c>
      <c r="AF81" s="10">
        <v>0</v>
      </c>
      <c r="AG81" s="58">
        <f t="shared" si="29"/>
        <v>-10</v>
      </c>
      <c r="AH81" s="57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2607.6225552451101</v>
      </c>
      <c r="J82" s="38">
        <f t="shared" si="22"/>
        <v>10430.4902209804</v>
      </c>
      <c r="K82" s="43">
        <v>0.28973583947167902</v>
      </c>
      <c r="L82" s="44">
        <v>10080</v>
      </c>
      <c r="M82" s="44">
        <f t="shared" si="23"/>
        <v>40320</v>
      </c>
      <c r="N82" s="45">
        <v>2824.1595322326598</v>
      </c>
      <c r="O82" s="45">
        <f t="shared" si="24"/>
        <v>11296.638128930599</v>
      </c>
      <c r="P82" s="46">
        <v>0.28017455676911401</v>
      </c>
      <c r="Q82" s="50">
        <v>29475.79</v>
      </c>
      <c r="R82" s="50">
        <v>7034.09</v>
      </c>
      <c r="S82" s="55">
        <f t="shared" si="25"/>
        <v>0.81877194444444401</v>
      </c>
      <c r="T82" s="55">
        <f t="shared" si="26"/>
        <v>0.67437769951130999</v>
      </c>
      <c r="U82" s="56">
        <f t="shared" si="27"/>
        <v>0.73104637896825397</v>
      </c>
      <c r="V82" s="56">
        <f t="shared" si="28"/>
        <v>0.62267109202920501</v>
      </c>
      <c r="W82" s="53"/>
      <c r="X82" s="54"/>
      <c r="Y82" s="54">
        <f t="shared" si="20"/>
        <v>-65.242099999999994</v>
      </c>
      <c r="Z82" s="9">
        <v>12</v>
      </c>
      <c r="AA82" s="9">
        <v>1</v>
      </c>
      <c r="AB82" s="12">
        <f t="shared" si="30"/>
        <v>2</v>
      </c>
      <c r="AC82" s="9">
        <v>11</v>
      </c>
      <c r="AD82" s="12">
        <f t="shared" si="31"/>
        <v>16.5</v>
      </c>
      <c r="AE82" s="57">
        <f t="shared" si="32"/>
        <v>18.5</v>
      </c>
      <c r="AF82" s="10">
        <v>12</v>
      </c>
      <c r="AG82" s="58">
        <f t="shared" si="29"/>
        <v>0</v>
      </c>
      <c r="AH82" s="59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3433.4523588932002</v>
      </c>
      <c r="J83" s="38">
        <f t="shared" si="22"/>
        <v>13733.809435572801</v>
      </c>
      <c r="K83" s="43">
        <v>0.32699546275173302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0.31620461248092602</v>
      </c>
      <c r="Q83" s="50">
        <v>33728.11</v>
      </c>
      <c r="R83" s="50">
        <v>10124.35</v>
      </c>
      <c r="S83" s="55">
        <f t="shared" si="25"/>
        <v>0.80305023809523801</v>
      </c>
      <c r="T83" s="55">
        <f t="shared" si="26"/>
        <v>0.73718439501397803</v>
      </c>
      <c r="U83" s="56">
        <f t="shared" si="27"/>
        <v>0.73004567099567097</v>
      </c>
      <c r="V83" s="56">
        <f t="shared" si="28"/>
        <v>0.69303788193473503</v>
      </c>
      <c r="W83" s="53"/>
      <c r="X83" s="54"/>
      <c r="Y83" s="54">
        <f t="shared" si="20"/>
        <v>-82.718900000000005</v>
      </c>
      <c r="Z83" s="9">
        <v>12</v>
      </c>
      <c r="AA83" s="9">
        <v>7</v>
      </c>
      <c r="AB83" s="12">
        <f t="shared" si="30"/>
        <v>14</v>
      </c>
      <c r="AC83" s="9">
        <v>2</v>
      </c>
      <c r="AD83" s="12">
        <f t="shared" si="31"/>
        <v>3</v>
      </c>
      <c r="AE83" s="57">
        <f t="shared" si="32"/>
        <v>17</v>
      </c>
      <c r="AF83" s="10">
        <v>9</v>
      </c>
      <c r="AG83" s="58">
        <f t="shared" si="29"/>
        <v>-3</v>
      </c>
      <c r="AH83" s="57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5519.7282601398801</v>
      </c>
      <c r="K84" s="43">
        <v>0.20293118603455501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6138.2138116885599</v>
      </c>
      <c r="P84" s="46">
        <v>0.19623445689541499</v>
      </c>
      <c r="Q84" s="50">
        <v>22722.67</v>
      </c>
      <c r="R84" s="50">
        <v>3128.66</v>
      </c>
      <c r="S84" s="55">
        <f t="shared" si="25"/>
        <v>0.83539227941176497</v>
      </c>
      <c r="T84" s="55">
        <f t="shared" si="26"/>
        <v>0.56681413514380397</v>
      </c>
      <c r="U84" s="56">
        <f t="shared" si="27"/>
        <v>0.72642806905370805</v>
      </c>
      <c r="V84" s="56">
        <f t="shared" si="28"/>
        <v>0.509702023419633</v>
      </c>
      <c r="W84" s="53"/>
      <c r="X84" s="54"/>
      <c r="Y84" s="54">
        <f t="shared" si="20"/>
        <v>-44.773299999999999</v>
      </c>
      <c r="Z84" s="9">
        <v>8</v>
      </c>
      <c r="AA84" s="9">
        <v>7</v>
      </c>
      <c r="AB84" s="12">
        <f t="shared" si="30"/>
        <v>14</v>
      </c>
      <c r="AC84" s="9">
        <v>0</v>
      </c>
      <c r="AD84" s="12">
        <f t="shared" si="31"/>
        <v>0</v>
      </c>
      <c r="AE84" s="57">
        <f t="shared" si="32"/>
        <v>14</v>
      </c>
      <c r="AF84" s="10">
        <v>7</v>
      </c>
      <c r="AG84" s="58">
        <f t="shared" si="29"/>
        <v>-1</v>
      </c>
      <c r="AH84" s="57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8530.5281538245199</v>
      </c>
      <c r="K85" s="43">
        <v>0.28435093846081699</v>
      </c>
      <c r="L85" s="44">
        <v>8625</v>
      </c>
      <c r="M85" s="44">
        <f t="shared" si="23"/>
        <v>34500</v>
      </c>
      <c r="N85" s="45">
        <v>2371.5934583651301</v>
      </c>
      <c r="O85" s="45">
        <f t="shared" si="24"/>
        <v>9486.3738334605205</v>
      </c>
      <c r="P85" s="46">
        <v>0.27496735749161</v>
      </c>
      <c r="Q85" s="50">
        <v>25003.05</v>
      </c>
      <c r="R85" s="50">
        <v>6278.89</v>
      </c>
      <c r="S85" s="55">
        <f t="shared" si="25"/>
        <v>0.83343500000000004</v>
      </c>
      <c r="T85" s="55">
        <f t="shared" si="26"/>
        <v>0.73604938484201199</v>
      </c>
      <c r="U85" s="56">
        <f t="shared" si="27"/>
        <v>0.72472608695652196</v>
      </c>
      <c r="V85" s="56">
        <f t="shared" si="28"/>
        <v>0.66188515340318699</v>
      </c>
      <c r="W85" s="53"/>
      <c r="X85" s="54"/>
      <c r="Y85" s="54">
        <f t="shared" si="20"/>
        <v>-49.969499999999996</v>
      </c>
      <c r="Z85" s="9">
        <v>8</v>
      </c>
      <c r="AA85" s="9">
        <v>12</v>
      </c>
      <c r="AB85" s="12">
        <f t="shared" si="30"/>
        <v>24</v>
      </c>
      <c r="AC85" s="9">
        <v>0</v>
      </c>
      <c r="AD85" s="12">
        <f t="shared" si="31"/>
        <v>0</v>
      </c>
      <c r="AE85" s="57">
        <f t="shared" si="32"/>
        <v>24</v>
      </c>
      <c r="AF85" s="10">
        <v>12</v>
      </c>
      <c r="AG85" s="58">
        <f t="shared" si="29"/>
        <v>4</v>
      </c>
      <c r="AH85" s="59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2843.2094819138201</v>
      </c>
      <c r="J86" s="38">
        <f t="shared" si="22"/>
        <v>11372.837927655301</v>
      </c>
      <c r="K86" s="43">
        <v>0.28432094819138198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0.27493835690106599</v>
      </c>
      <c r="Q86" s="50">
        <v>32446.73</v>
      </c>
      <c r="R86" s="50">
        <v>8749.4</v>
      </c>
      <c r="S86" s="55">
        <f t="shared" si="25"/>
        <v>0.81116825000000004</v>
      </c>
      <c r="T86" s="55">
        <f t="shared" si="26"/>
        <v>0.76932424920292997</v>
      </c>
      <c r="U86" s="56">
        <f t="shared" si="27"/>
        <v>0.72425736607142899</v>
      </c>
      <c r="V86" s="56">
        <f t="shared" si="28"/>
        <v>0.71033779842196998</v>
      </c>
      <c r="W86" s="53"/>
      <c r="X86" s="54"/>
      <c r="Y86" s="54">
        <f t="shared" si="20"/>
        <v>-75.532700000000006</v>
      </c>
      <c r="Z86" s="9">
        <v>12</v>
      </c>
      <c r="AA86" s="9">
        <v>3</v>
      </c>
      <c r="AB86" s="12">
        <f t="shared" si="30"/>
        <v>6</v>
      </c>
      <c r="AC86" s="9">
        <v>6</v>
      </c>
      <c r="AD86" s="12">
        <f t="shared" si="31"/>
        <v>9</v>
      </c>
      <c r="AE86" s="57">
        <f t="shared" si="32"/>
        <v>15</v>
      </c>
      <c r="AF86" s="10">
        <v>9</v>
      </c>
      <c r="AG86" s="58">
        <f t="shared" si="29"/>
        <v>-3</v>
      </c>
      <c r="AH86" s="57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0.28000000000000003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0">
        <v>14986.33</v>
      </c>
      <c r="R87" s="50">
        <v>4005.44</v>
      </c>
      <c r="S87" s="55">
        <f t="shared" si="25"/>
        <v>0.83257388888888895</v>
      </c>
      <c r="T87" s="55">
        <f t="shared" si="26"/>
        <v>0.79473015873015895</v>
      </c>
      <c r="U87" s="56">
        <f t="shared" si="27"/>
        <v>0.72397729468599004</v>
      </c>
      <c r="V87" s="56">
        <f t="shared" si="28"/>
        <v>0.71465326085172298</v>
      </c>
      <c r="W87" s="53"/>
      <c r="X87" s="54"/>
      <c r="Y87" s="54">
        <f t="shared" si="20"/>
        <v>-30.136700000000001</v>
      </c>
      <c r="Z87" s="9">
        <v>4</v>
      </c>
      <c r="AA87" s="9">
        <v>8</v>
      </c>
      <c r="AB87" s="12">
        <f t="shared" si="30"/>
        <v>16</v>
      </c>
      <c r="AC87" s="9">
        <v>2</v>
      </c>
      <c r="AD87" s="12">
        <f t="shared" si="31"/>
        <v>3</v>
      </c>
      <c r="AE87" s="57">
        <f t="shared" si="32"/>
        <v>19</v>
      </c>
      <c r="AF87" s="10">
        <v>10</v>
      </c>
      <c r="AG87" s="58">
        <f t="shared" si="29"/>
        <v>6</v>
      </c>
      <c r="AH87" s="59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934.12199999999996</v>
      </c>
      <c r="O88" s="45">
        <f t="shared" si="24"/>
        <v>3736.4879999999998</v>
      </c>
      <c r="P88" s="46">
        <v>0.23208000000000001</v>
      </c>
      <c r="Q88" s="50">
        <v>11485.98</v>
      </c>
      <c r="R88" s="50">
        <v>2202.33</v>
      </c>
      <c r="S88" s="55">
        <f t="shared" si="25"/>
        <v>0.82042714285714302</v>
      </c>
      <c r="T88" s="55">
        <f t="shared" si="26"/>
        <v>0.65545535714285696</v>
      </c>
      <c r="U88" s="56">
        <f t="shared" si="27"/>
        <v>0.71341490683229802</v>
      </c>
      <c r="V88" s="56">
        <f t="shared" si="28"/>
        <v>0.58941176848420196</v>
      </c>
      <c r="W88" s="53"/>
      <c r="X88" s="54"/>
      <c r="Y88" s="54">
        <f t="shared" si="20"/>
        <v>-25.1402</v>
      </c>
      <c r="Z88" s="9">
        <v>4</v>
      </c>
      <c r="AA88" s="9">
        <v>0</v>
      </c>
      <c r="AB88" s="12">
        <f t="shared" si="30"/>
        <v>0</v>
      </c>
      <c r="AC88" s="9">
        <v>4</v>
      </c>
      <c r="AD88" s="12">
        <f t="shared" si="31"/>
        <v>6</v>
      </c>
      <c r="AE88" s="57">
        <f t="shared" si="32"/>
        <v>6</v>
      </c>
      <c r="AF88" s="10">
        <v>4</v>
      </c>
      <c r="AG88" s="58">
        <f t="shared" si="29"/>
        <v>0</v>
      </c>
      <c r="AH88" s="59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1234.5290235397699</v>
      </c>
      <c r="J89" s="38">
        <f t="shared" si="22"/>
        <v>4938.1160941590797</v>
      </c>
      <c r="K89" s="43">
        <v>0.24690580470795501</v>
      </c>
      <c r="L89" s="44">
        <v>5750</v>
      </c>
      <c r="M89" s="44">
        <f t="shared" si="23"/>
        <v>23000</v>
      </c>
      <c r="N89" s="45">
        <v>1372.8580006274101</v>
      </c>
      <c r="O89" s="45">
        <f t="shared" si="24"/>
        <v>5491.4320025096404</v>
      </c>
      <c r="P89" s="46">
        <v>0.23875791315259201</v>
      </c>
      <c r="Q89" s="50">
        <v>16366.63</v>
      </c>
      <c r="R89" s="50">
        <v>3619.31</v>
      </c>
      <c r="S89" s="55">
        <f t="shared" si="25"/>
        <v>0.81833149999999999</v>
      </c>
      <c r="T89" s="55">
        <f t="shared" si="26"/>
        <v>0.73293335575504304</v>
      </c>
      <c r="U89" s="56">
        <f t="shared" si="27"/>
        <v>0.711592608695652</v>
      </c>
      <c r="V89" s="56">
        <f t="shared" si="28"/>
        <v>0.65908309496428996</v>
      </c>
      <c r="W89" s="53"/>
      <c r="X89" s="54"/>
      <c r="Y89" s="54">
        <f t="shared" si="20"/>
        <v>-36.3337</v>
      </c>
      <c r="Z89" s="9">
        <v>4</v>
      </c>
      <c r="AA89" s="9">
        <v>2</v>
      </c>
      <c r="AB89" s="12">
        <f t="shared" si="30"/>
        <v>4</v>
      </c>
      <c r="AC89" s="9">
        <v>5</v>
      </c>
      <c r="AD89" s="12">
        <f t="shared" si="31"/>
        <v>7.5</v>
      </c>
      <c r="AE89" s="57">
        <f t="shared" si="32"/>
        <v>11.5</v>
      </c>
      <c r="AF89" s="10">
        <v>7</v>
      </c>
      <c r="AG89" s="58">
        <f t="shared" si="29"/>
        <v>3</v>
      </c>
      <c r="AH89" s="59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0.28999999999999998</v>
      </c>
      <c r="L90" s="44">
        <v>5750</v>
      </c>
      <c r="M90" s="44">
        <f t="shared" si="23"/>
        <v>23000</v>
      </c>
      <c r="N90" s="45">
        <v>1612.4725000000001</v>
      </c>
      <c r="O90" s="45">
        <f t="shared" si="24"/>
        <v>6449.89</v>
      </c>
      <c r="P90" s="46">
        <v>0.28043000000000001</v>
      </c>
      <c r="Q90" s="50">
        <v>16303.16</v>
      </c>
      <c r="R90" s="50">
        <v>3398.84</v>
      </c>
      <c r="S90" s="55">
        <f t="shared" si="25"/>
        <v>0.81515800000000005</v>
      </c>
      <c r="T90" s="55">
        <f t="shared" si="26"/>
        <v>0.586006896551724</v>
      </c>
      <c r="U90" s="56">
        <f t="shared" si="27"/>
        <v>0.70883304347826104</v>
      </c>
      <c r="V90" s="56">
        <f t="shared" si="28"/>
        <v>0.52696092491499902</v>
      </c>
      <c r="W90" s="53"/>
      <c r="X90" s="54"/>
      <c r="Y90" s="54">
        <f t="shared" si="20"/>
        <v>-36.968400000000003</v>
      </c>
      <c r="Z90" s="9">
        <v>8</v>
      </c>
      <c r="AA90" s="9">
        <v>1</v>
      </c>
      <c r="AB90" s="12">
        <f t="shared" si="30"/>
        <v>2</v>
      </c>
      <c r="AC90" s="9">
        <v>0</v>
      </c>
      <c r="AD90" s="12">
        <f t="shared" si="31"/>
        <v>0</v>
      </c>
      <c r="AE90" s="57">
        <f t="shared" si="32"/>
        <v>2</v>
      </c>
      <c r="AF90" s="10">
        <v>1</v>
      </c>
      <c r="AG90" s="58">
        <f t="shared" si="29"/>
        <v>-7</v>
      </c>
      <c r="AH90" s="57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0.23499999999999999</v>
      </c>
      <c r="L91" s="44">
        <v>11200</v>
      </c>
      <c r="M91" s="44">
        <f t="shared" si="23"/>
        <v>44800</v>
      </c>
      <c r="N91" s="45">
        <v>2545.1439999999998</v>
      </c>
      <c r="O91" s="45">
        <f t="shared" si="24"/>
        <v>10180.575999999999</v>
      </c>
      <c r="P91" s="46">
        <v>0.227245</v>
      </c>
      <c r="Q91" s="50">
        <v>31536.02</v>
      </c>
      <c r="R91" s="50">
        <v>6994.59</v>
      </c>
      <c r="S91" s="55">
        <f t="shared" si="25"/>
        <v>0.78840049999999995</v>
      </c>
      <c r="T91" s="55">
        <f t="shared" si="26"/>
        <v>0.74410531914893596</v>
      </c>
      <c r="U91" s="56">
        <f t="shared" si="27"/>
        <v>0.70392901785714301</v>
      </c>
      <c r="V91" s="56">
        <f t="shared" si="28"/>
        <v>0.68705248111698203</v>
      </c>
      <c r="W91" s="53"/>
      <c r="X91" s="54"/>
      <c r="Y91" s="54">
        <f t="shared" si="20"/>
        <v>-84.639799999999994</v>
      </c>
      <c r="Z91" s="9">
        <v>12</v>
      </c>
      <c r="AA91" s="9">
        <v>5</v>
      </c>
      <c r="AB91" s="12">
        <f t="shared" si="30"/>
        <v>10</v>
      </c>
      <c r="AC91" s="9">
        <v>0</v>
      </c>
      <c r="AD91" s="12">
        <f t="shared" si="31"/>
        <v>0</v>
      </c>
      <c r="AE91" s="57">
        <f t="shared" si="32"/>
        <v>10</v>
      </c>
      <c r="AF91" s="10">
        <v>5</v>
      </c>
      <c r="AG91" s="58">
        <f t="shared" si="29"/>
        <v>-7</v>
      </c>
      <c r="AH91" s="57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2301.8116070118199</v>
      </c>
      <c r="J92" s="38">
        <f t="shared" si="22"/>
        <v>9207.2464280472796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2492.9540428580799</v>
      </c>
      <c r="O92" s="45">
        <f t="shared" si="24"/>
        <v>9971.8161714323196</v>
      </c>
      <c r="P92" s="46">
        <v>0.28536561845903002</v>
      </c>
      <c r="Q92" s="50">
        <v>24507.1</v>
      </c>
      <c r="R92" s="50">
        <v>6910.75</v>
      </c>
      <c r="S92" s="55">
        <f t="shared" si="25"/>
        <v>0.78548397435897399</v>
      </c>
      <c r="T92" s="55">
        <f t="shared" si="26"/>
        <v>0.75057728214467601</v>
      </c>
      <c r="U92" s="56">
        <f t="shared" si="27"/>
        <v>0.70132497710622699</v>
      </c>
      <c r="V92" s="56">
        <f t="shared" si="28"/>
        <v>0.69302821885126697</v>
      </c>
      <c r="W92" s="53"/>
      <c r="X92" s="54"/>
      <c r="Y92" s="54">
        <f t="shared" si="20"/>
        <v>-66.929000000000002</v>
      </c>
      <c r="Z92" s="9">
        <v>8</v>
      </c>
      <c r="AA92" s="9">
        <v>2</v>
      </c>
      <c r="AB92" s="12">
        <f t="shared" si="30"/>
        <v>4</v>
      </c>
      <c r="AC92" s="9">
        <v>1</v>
      </c>
      <c r="AD92" s="12">
        <f t="shared" si="31"/>
        <v>1.5</v>
      </c>
      <c r="AE92" s="57">
        <f t="shared" si="32"/>
        <v>5.5</v>
      </c>
      <c r="AF92" s="10">
        <v>3</v>
      </c>
      <c r="AG92" s="58">
        <f t="shared" si="29"/>
        <v>-5</v>
      </c>
      <c r="AH92" s="57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2697.5262393787798</v>
      </c>
      <c r="J93" s="38">
        <f t="shared" si="22"/>
        <v>10790.104957515099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2869.3586608271999</v>
      </c>
      <c r="O93" s="45">
        <f t="shared" si="24"/>
        <v>11477.434643308799</v>
      </c>
      <c r="P93" s="46">
        <v>0.23713707940720699</v>
      </c>
      <c r="Q93" s="50">
        <v>33928.36</v>
      </c>
      <c r="R93" s="50">
        <v>6216.79</v>
      </c>
      <c r="S93" s="55">
        <f t="shared" si="25"/>
        <v>0.77109909090909101</v>
      </c>
      <c r="T93" s="55">
        <f t="shared" si="26"/>
        <v>0.57615658276522297</v>
      </c>
      <c r="U93" s="56">
        <f t="shared" si="27"/>
        <v>0.70099917355371899</v>
      </c>
      <c r="V93" s="56">
        <f t="shared" si="28"/>
        <v>0.54165326949819004</v>
      </c>
      <c r="W93" s="53"/>
      <c r="X93" s="54"/>
      <c r="Y93" s="54">
        <f t="shared" si="20"/>
        <v>-100.71639999999999</v>
      </c>
      <c r="Z93" s="9">
        <v>12</v>
      </c>
      <c r="AA93" s="9">
        <v>7</v>
      </c>
      <c r="AB93" s="12">
        <f t="shared" si="30"/>
        <v>14</v>
      </c>
      <c r="AC93" s="9">
        <v>2</v>
      </c>
      <c r="AD93" s="12">
        <f t="shared" si="31"/>
        <v>3</v>
      </c>
      <c r="AE93" s="57">
        <f t="shared" si="32"/>
        <v>17</v>
      </c>
      <c r="AF93" s="10">
        <v>9</v>
      </c>
      <c r="AG93" s="58">
        <f t="shared" si="29"/>
        <v>-3</v>
      </c>
      <c r="AH93" s="57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5109.3934829833497</v>
      </c>
      <c r="J94" s="38">
        <f t="shared" si="22"/>
        <v>20437.573931933399</v>
      </c>
      <c r="K94" s="43">
        <v>0.25546967414916699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21739.447391397502</v>
      </c>
      <c r="P94" s="46">
        <v>0.247039174902245</v>
      </c>
      <c r="Q94" s="50">
        <v>61671.51</v>
      </c>
      <c r="R94" s="50">
        <v>14484.99</v>
      </c>
      <c r="S94" s="55">
        <f t="shared" si="25"/>
        <v>0.77089387499999995</v>
      </c>
      <c r="T94" s="55">
        <f t="shared" si="26"/>
        <v>0.70874312422021002</v>
      </c>
      <c r="U94" s="56">
        <f t="shared" si="27"/>
        <v>0.70081261363636405</v>
      </c>
      <c r="V94" s="56">
        <f t="shared" si="28"/>
        <v>0.66629982534569099</v>
      </c>
      <c r="W94" s="53"/>
      <c r="X94" s="54"/>
      <c r="Y94" s="54">
        <f t="shared" si="20"/>
        <v>-183.28489999999999</v>
      </c>
      <c r="Z94" s="9">
        <v>16</v>
      </c>
      <c r="AA94" s="9">
        <v>4</v>
      </c>
      <c r="AB94" s="12">
        <f t="shared" si="30"/>
        <v>8</v>
      </c>
      <c r="AC94" s="9">
        <v>4</v>
      </c>
      <c r="AD94" s="12">
        <f t="shared" si="31"/>
        <v>6</v>
      </c>
      <c r="AE94" s="57">
        <f t="shared" si="32"/>
        <v>14</v>
      </c>
      <c r="AF94" s="10">
        <v>8</v>
      </c>
      <c r="AG94" s="58">
        <f t="shared" si="29"/>
        <v>-8</v>
      </c>
      <c r="AH94" s="57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6942.1531294476799</v>
      </c>
      <c r="K95" s="43">
        <v>0.23140510431492201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7518.6295253170001</v>
      </c>
      <c r="P95" s="46">
        <v>0.22376873587252999</v>
      </c>
      <c r="Q95" s="50">
        <v>23539.49</v>
      </c>
      <c r="R95" s="50">
        <v>4939.6400000000003</v>
      </c>
      <c r="S95" s="55">
        <f t="shared" si="25"/>
        <v>0.78464966666666702</v>
      </c>
      <c r="T95" s="55">
        <f t="shared" si="26"/>
        <v>0.711542933135069</v>
      </c>
      <c r="U95" s="56">
        <f t="shared" si="27"/>
        <v>0.70058005952380997</v>
      </c>
      <c r="V95" s="56">
        <f t="shared" si="28"/>
        <v>0.65698675315322697</v>
      </c>
      <c r="W95" s="53"/>
      <c r="X95" s="54"/>
      <c r="Y95" s="54">
        <f t="shared" ref="Y95:Y141" si="34">(Q95-H95)*0.01</f>
        <v>-64.605099999999993</v>
      </c>
      <c r="Z95" s="9">
        <v>8</v>
      </c>
      <c r="AA95" s="9">
        <v>11</v>
      </c>
      <c r="AB95" s="12">
        <f t="shared" si="30"/>
        <v>22</v>
      </c>
      <c r="AC95" s="9">
        <v>0</v>
      </c>
      <c r="AD95" s="12">
        <f t="shared" si="31"/>
        <v>0</v>
      </c>
      <c r="AE95" s="57">
        <f t="shared" si="32"/>
        <v>22</v>
      </c>
      <c r="AF95" s="10">
        <v>11</v>
      </c>
      <c r="AG95" s="58">
        <f t="shared" si="29"/>
        <v>3</v>
      </c>
      <c r="AH95" s="59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2168.4974999999999</v>
      </c>
      <c r="O96" s="45">
        <f t="shared" si="24"/>
        <v>8673.99</v>
      </c>
      <c r="P96" s="46">
        <v>0.29010000000000002</v>
      </c>
      <c r="Q96" s="50">
        <v>20693.97</v>
      </c>
      <c r="R96" s="50">
        <v>5048.66</v>
      </c>
      <c r="S96" s="55">
        <f t="shared" si="25"/>
        <v>0.795921923076923</v>
      </c>
      <c r="T96" s="55">
        <f t="shared" si="26"/>
        <v>0.64726410256410205</v>
      </c>
      <c r="U96" s="56">
        <f t="shared" si="27"/>
        <v>0.69210602006689004</v>
      </c>
      <c r="V96" s="56">
        <f t="shared" si="28"/>
        <v>0.58204586355299004</v>
      </c>
      <c r="W96" s="53"/>
      <c r="X96" s="54"/>
      <c r="Y96" s="54">
        <f t="shared" si="34"/>
        <v>-53.060299999999998</v>
      </c>
      <c r="Z96" s="9">
        <v>8</v>
      </c>
      <c r="AA96" s="9">
        <v>11</v>
      </c>
      <c r="AB96" s="12">
        <f t="shared" si="30"/>
        <v>22</v>
      </c>
      <c r="AC96" s="9">
        <v>5</v>
      </c>
      <c r="AD96" s="12">
        <f t="shared" si="31"/>
        <v>7.5</v>
      </c>
      <c r="AE96" s="57">
        <f t="shared" si="32"/>
        <v>29.5</v>
      </c>
      <c r="AF96" s="10">
        <v>16</v>
      </c>
      <c r="AG96" s="58">
        <f t="shared" si="29"/>
        <v>8</v>
      </c>
      <c r="AH96" s="59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0.26313037785166099</v>
      </c>
      <c r="L97" s="44">
        <v>6900</v>
      </c>
      <c r="M97" s="44">
        <f t="shared" si="23"/>
        <v>27600</v>
      </c>
      <c r="N97" s="45">
        <v>1755.6848201396399</v>
      </c>
      <c r="O97" s="45">
        <f t="shared" si="24"/>
        <v>7022.7392805585596</v>
      </c>
      <c r="P97" s="46">
        <v>0.25444707538255601</v>
      </c>
      <c r="Q97" s="50">
        <v>18981.09</v>
      </c>
      <c r="R97" s="50">
        <v>5029.3900000000003</v>
      </c>
      <c r="S97" s="55">
        <f t="shared" si="25"/>
        <v>0.79087874999999996</v>
      </c>
      <c r="T97" s="55">
        <f t="shared" si="26"/>
        <v>0.79640335858447997</v>
      </c>
      <c r="U97" s="56">
        <f t="shared" si="27"/>
        <v>0.68772065217391298</v>
      </c>
      <c r="V97" s="56">
        <f t="shared" si="28"/>
        <v>0.71615786932645198</v>
      </c>
      <c r="W97" s="53"/>
      <c r="X97" s="54"/>
      <c r="Y97" s="54">
        <f t="shared" si="34"/>
        <v>-50.189100000000003</v>
      </c>
      <c r="Z97" s="9">
        <v>8</v>
      </c>
      <c r="AA97" s="9">
        <v>7</v>
      </c>
      <c r="AB97" s="12">
        <f t="shared" si="30"/>
        <v>14</v>
      </c>
      <c r="AC97" s="9">
        <v>4</v>
      </c>
      <c r="AD97" s="12">
        <f t="shared" si="31"/>
        <v>6</v>
      </c>
      <c r="AE97" s="57">
        <f t="shared" si="32"/>
        <v>20</v>
      </c>
      <c r="AF97" s="10">
        <v>11</v>
      </c>
      <c r="AG97" s="58">
        <f t="shared" si="29"/>
        <v>3</v>
      </c>
      <c r="AH97" s="59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0.28999999999999998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0.28043000000000001</v>
      </c>
      <c r="Q98" s="50">
        <v>31487.99</v>
      </c>
      <c r="R98" s="50">
        <v>8098.26</v>
      </c>
      <c r="S98" s="55">
        <f t="shared" si="25"/>
        <v>0.74971404761904803</v>
      </c>
      <c r="T98" s="55">
        <f t="shared" si="26"/>
        <v>0.664881773399015</v>
      </c>
      <c r="U98" s="56">
        <f t="shared" si="27"/>
        <v>0.68155822510822495</v>
      </c>
      <c r="V98" s="56">
        <f t="shared" si="28"/>
        <v>0.62506512494031696</v>
      </c>
      <c r="W98" s="53"/>
      <c r="X98" s="54"/>
      <c r="Y98" s="54">
        <f t="shared" si="34"/>
        <v>-105.12009999999999</v>
      </c>
      <c r="Z98" s="9">
        <v>12</v>
      </c>
      <c r="AA98" s="9">
        <v>2</v>
      </c>
      <c r="AB98" s="12">
        <f t="shared" si="30"/>
        <v>4</v>
      </c>
      <c r="AC98" s="9">
        <v>1</v>
      </c>
      <c r="AD98" s="12">
        <f t="shared" si="31"/>
        <v>1.5</v>
      </c>
      <c r="AE98" s="57">
        <f t="shared" si="32"/>
        <v>5.5</v>
      </c>
      <c r="AF98" s="10">
        <v>3</v>
      </c>
      <c r="AG98" s="58">
        <f t="shared" si="29"/>
        <v>-9</v>
      </c>
      <c r="AH98" s="57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0.30943999999999999</v>
      </c>
      <c r="Q99" s="50">
        <v>23788.74</v>
      </c>
      <c r="R99" s="50">
        <v>5663.74</v>
      </c>
      <c r="S99" s="55">
        <f t="shared" si="25"/>
        <v>0.76245961538461504</v>
      </c>
      <c r="T99" s="55">
        <f t="shared" si="26"/>
        <v>0.56728165064102598</v>
      </c>
      <c r="U99" s="56">
        <f t="shared" si="27"/>
        <v>0.68076751373626399</v>
      </c>
      <c r="V99" s="56">
        <f t="shared" si="28"/>
        <v>0.523786425839328</v>
      </c>
      <c r="W99" s="53"/>
      <c r="X99" s="54"/>
      <c r="Y99" s="54">
        <f t="shared" si="34"/>
        <v>-74.1126</v>
      </c>
      <c r="Z99" s="9">
        <v>10</v>
      </c>
      <c r="AA99" s="9">
        <v>11</v>
      </c>
      <c r="AB99" s="12">
        <f t="shared" si="30"/>
        <v>22</v>
      </c>
      <c r="AC99" s="9">
        <v>3</v>
      </c>
      <c r="AD99" s="12">
        <f t="shared" si="31"/>
        <v>4.5</v>
      </c>
      <c r="AE99" s="57">
        <f t="shared" si="32"/>
        <v>26.5</v>
      </c>
      <c r="AF99" s="10">
        <v>14</v>
      </c>
      <c r="AG99" s="58">
        <f t="shared" si="29"/>
        <v>4</v>
      </c>
      <c r="AH99" s="59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0.27996512736889601</v>
      </c>
      <c r="L100" s="44">
        <v>24200</v>
      </c>
      <c r="M100" s="44">
        <f t="shared" si="23"/>
        <v>96800</v>
      </c>
      <c r="N100" s="45">
        <v>6551.5759316104804</v>
      </c>
      <c r="O100" s="45">
        <f t="shared" si="24"/>
        <v>26206.3037264419</v>
      </c>
      <c r="P100" s="46">
        <v>0.27072627816572198</v>
      </c>
      <c r="Q100" s="50">
        <v>65647.839999999997</v>
      </c>
      <c r="R100" s="50">
        <v>17019.77</v>
      </c>
      <c r="S100" s="55">
        <f t="shared" si="25"/>
        <v>0.745998181818182</v>
      </c>
      <c r="T100" s="55">
        <f t="shared" si="26"/>
        <v>0.69082345751542595</v>
      </c>
      <c r="U100" s="56">
        <f t="shared" si="27"/>
        <v>0.67818016528925595</v>
      </c>
      <c r="V100" s="56">
        <f t="shared" si="28"/>
        <v>0.64945328336507102</v>
      </c>
      <c r="W100" s="53"/>
      <c r="X100" s="54"/>
      <c r="Y100" s="54">
        <f t="shared" si="34"/>
        <v>-223.52160000000001</v>
      </c>
      <c r="Z100" s="9">
        <v>20</v>
      </c>
      <c r="AA100" s="9">
        <v>0</v>
      </c>
      <c r="AB100" s="12">
        <f t="shared" ref="AB100:AB142" si="35">AA100*2</f>
        <v>0</v>
      </c>
      <c r="AC100" s="9">
        <v>3</v>
      </c>
      <c r="AD100" s="12">
        <f t="shared" ref="AD100:AD142" si="36">AC100*1.5</f>
        <v>4.5</v>
      </c>
      <c r="AE100" s="57">
        <f t="shared" ref="AE100:AE142" si="37">AB100+AD100</f>
        <v>4.5</v>
      </c>
      <c r="AF100" s="10">
        <v>3</v>
      </c>
      <c r="AG100" s="58">
        <f t="shared" si="29"/>
        <v>-17</v>
      </c>
      <c r="AH100" s="57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2313.0639999999999</v>
      </c>
      <c r="O101" s="45">
        <f t="shared" si="24"/>
        <v>9252.2559999999994</v>
      </c>
      <c r="P101" s="46">
        <v>0.30943999999999999</v>
      </c>
      <c r="Q101" s="50">
        <v>20209.27</v>
      </c>
      <c r="R101" s="50">
        <v>6194.3</v>
      </c>
      <c r="S101" s="55">
        <f t="shared" si="25"/>
        <v>0.77727961538461499</v>
      </c>
      <c r="T101" s="55">
        <f t="shared" si="26"/>
        <v>0.744507211538462</v>
      </c>
      <c r="U101" s="56">
        <f t="shared" si="27"/>
        <v>0.67589531772575295</v>
      </c>
      <c r="V101" s="56">
        <f t="shared" si="28"/>
        <v>0.66949077068338803</v>
      </c>
      <c r="W101" s="53"/>
      <c r="X101" s="54"/>
      <c r="Y101" s="54">
        <f t="shared" si="34"/>
        <v>-57.907299999999999</v>
      </c>
      <c r="Z101" s="9">
        <v>8</v>
      </c>
      <c r="AA101" s="9">
        <v>8</v>
      </c>
      <c r="AB101" s="12">
        <f t="shared" si="35"/>
        <v>16</v>
      </c>
      <c r="AC101" s="9">
        <v>1</v>
      </c>
      <c r="AD101" s="12">
        <f t="shared" si="36"/>
        <v>1.5</v>
      </c>
      <c r="AE101" s="57">
        <f t="shared" si="37"/>
        <v>17.5</v>
      </c>
      <c r="AF101" s="10">
        <v>9</v>
      </c>
      <c r="AG101" s="58">
        <f t="shared" si="29"/>
        <v>1</v>
      </c>
      <c r="AH101" s="59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0.29903104560278398</v>
      </c>
      <c r="L102" s="44">
        <v>7475</v>
      </c>
      <c r="M102" s="44">
        <f t="shared" si="23"/>
        <v>29900</v>
      </c>
      <c r="N102" s="45">
        <v>2161.4935827067402</v>
      </c>
      <c r="O102" s="45">
        <f t="shared" si="24"/>
        <v>8645.9743308269608</v>
      </c>
      <c r="P102" s="46">
        <v>0.28916302109789199</v>
      </c>
      <c r="Q102" s="50">
        <v>19981.580000000002</v>
      </c>
      <c r="R102" s="50">
        <v>4971.96</v>
      </c>
      <c r="S102" s="55">
        <f t="shared" si="25"/>
        <v>0.768522307692308</v>
      </c>
      <c r="T102" s="55">
        <f t="shared" si="26"/>
        <v>0.63949624489240697</v>
      </c>
      <c r="U102" s="56">
        <f t="shared" si="27"/>
        <v>0.66828026755852898</v>
      </c>
      <c r="V102" s="56">
        <f t="shared" si="28"/>
        <v>0.57506069411663996</v>
      </c>
      <c r="W102" s="53"/>
      <c r="X102" s="54"/>
      <c r="Y102" s="54">
        <f t="shared" si="34"/>
        <v>-60.184199999999997</v>
      </c>
      <c r="Z102" s="9">
        <v>8</v>
      </c>
      <c r="AA102" s="9">
        <v>9</v>
      </c>
      <c r="AB102" s="12">
        <f t="shared" si="35"/>
        <v>18</v>
      </c>
      <c r="AC102" s="9">
        <v>3</v>
      </c>
      <c r="AD102" s="12">
        <f t="shared" si="36"/>
        <v>4.5</v>
      </c>
      <c r="AE102" s="57">
        <f t="shared" si="37"/>
        <v>22.5</v>
      </c>
      <c r="AF102" s="10">
        <v>12</v>
      </c>
      <c r="AG102" s="58">
        <f t="shared" si="29"/>
        <v>4</v>
      </c>
      <c r="AH102" s="59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1905.4542418690701</v>
      </c>
      <c r="J103" s="38">
        <f t="shared" si="22"/>
        <v>7621.8169674762803</v>
      </c>
      <c r="K103" s="43">
        <v>0.28021385909839303</v>
      </c>
      <c r="L103" s="44">
        <v>7820</v>
      </c>
      <c r="M103" s="44">
        <f t="shared" si="23"/>
        <v>31280</v>
      </c>
      <c r="N103" s="45">
        <v>2118.9603896704998</v>
      </c>
      <c r="O103" s="45">
        <f t="shared" si="24"/>
        <v>8475.8415586819992</v>
      </c>
      <c r="P103" s="46">
        <v>0.27096680174814602</v>
      </c>
      <c r="Q103" s="50">
        <v>20903.150000000001</v>
      </c>
      <c r="R103" s="50">
        <v>5333.76</v>
      </c>
      <c r="S103" s="55">
        <f t="shared" si="25"/>
        <v>0.76849816176470598</v>
      </c>
      <c r="T103" s="55">
        <f t="shared" si="26"/>
        <v>0.69980163821305996</v>
      </c>
      <c r="U103" s="56">
        <f t="shared" si="27"/>
        <v>0.66825927109974403</v>
      </c>
      <c r="V103" s="56">
        <f t="shared" si="28"/>
        <v>0.62928972457448895</v>
      </c>
      <c r="W103" s="53"/>
      <c r="X103" s="54"/>
      <c r="Y103" s="54">
        <f t="shared" si="34"/>
        <v>-62.968499999999999</v>
      </c>
      <c r="Z103" s="9">
        <v>8</v>
      </c>
      <c r="AA103" s="9">
        <v>2</v>
      </c>
      <c r="AB103" s="12">
        <f t="shared" si="35"/>
        <v>4</v>
      </c>
      <c r="AC103" s="9">
        <v>0</v>
      </c>
      <c r="AD103" s="12">
        <f t="shared" si="36"/>
        <v>0</v>
      </c>
      <c r="AE103" s="57">
        <f t="shared" si="37"/>
        <v>4</v>
      </c>
      <c r="AF103" s="10">
        <v>2</v>
      </c>
      <c r="AG103" s="58">
        <f t="shared" si="29"/>
        <v>-6</v>
      </c>
      <c r="AH103" s="57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7542.1543387401598</v>
      </c>
      <c r="K104" s="43">
        <v>0.22182806878647501</v>
      </c>
      <c r="L104" s="44">
        <v>9520</v>
      </c>
      <c r="M104" s="44">
        <f t="shared" si="23"/>
        <v>38080</v>
      </c>
      <c r="N104" s="45">
        <v>2042.1137087572899</v>
      </c>
      <c r="O104" s="45">
        <f t="shared" si="24"/>
        <v>8168.4548350291598</v>
      </c>
      <c r="P104" s="46">
        <v>0.21450774251652199</v>
      </c>
      <c r="Q104" s="50">
        <v>25392.99</v>
      </c>
      <c r="R104" s="50">
        <v>7082.21</v>
      </c>
      <c r="S104" s="55">
        <f t="shared" si="25"/>
        <v>0.74685264705882404</v>
      </c>
      <c r="T104" s="55">
        <f t="shared" si="26"/>
        <v>0.93901684875663904</v>
      </c>
      <c r="U104" s="56">
        <f t="shared" si="27"/>
        <v>0.66683272058823495</v>
      </c>
      <c r="V104" s="56">
        <f t="shared" si="28"/>
        <v>0.86701954568311201</v>
      </c>
      <c r="W104" s="53"/>
      <c r="X104" s="54"/>
      <c r="Y104" s="54">
        <f t="shared" si="34"/>
        <v>-86.070099999999996</v>
      </c>
      <c r="Z104" s="9">
        <v>12</v>
      </c>
      <c r="AA104" s="9">
        <v>3</v>
      </c>
      <c r="AB104" s="12">
        <f t="shared" si="35"/>
        <v>6</v>
      </c>
      <c r="AC104" s="9">
        <v>1</v>
      </c>
      <c r="AD104" s="12">
        <f t="shared" si="36"/>
        <v>1.5</v>
      </c>
      <c r="AE104" s="57">
        <f t="shared" si="37"/>
        <v>7.5</v>
      </c>
      <c r="AF104" s="10">
        <v>4</v>
      </c>
      <c r="AG104" s="58">
        <f t="shared" si="29"/>
        <v>-8</v>
      </c>
      <c r="AH104" s="57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2302.3267034713799</v>
      </c>
      <c r="J105" s="38">
        <f t="shared" si="22"/>
        <v>9209.3068138855197</v>
      </c>
      <c r="K105" s="43">
        <v>0.28779083793392302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9974.0476517105999</v>
      </c>
      <c r="P105" s="46">
        <v>0.27829374028210402</v>
      </c>
      <c r="Q105" s="50">
        <v>23827.119999999999</v>
      </c>
      <c r="R105" s="50">
        <v>5839.07</v>
      </c>
      <c r="S105" s="55">
        <f t="shared" si="25"/>
        <v>0.74459750000000002</v>
      </c>
      <c r="T105" s="55">
        <f t="shared" si="26"/>
        <v>0.63404012028310597</v>
      </c>
      <c r="U105" s="56">
        <f t="shared" si="27"/>
        <v>0.66481919642857101</v>
      </c>
      <c r="V105" s="56">
        <f t="shared" si="28"/>
        <v>0.58542631877225604</v>
      </c>
      <c r="W105" s="53"/>
      <c r="X105" s="54"/>
      <c r="Y105" s="54">
        <f t="shared" si="34"/>
        <v>-81.728800000000007</v>
      </c>
      <c r="Z105" s="9">
        <v>12</v>
      </c>
      <c r="AA105" s="9">
        <v>10</v>
      </c>
      <c r="AB105" s="12">
        <f t="shared" si="35"/>
        <v>20</v>
      </c>
      <c r="AC105" s="9">
        <v>5</v>
      </c>
      <c r="AD105" s="12">
        <f t="shared" si="36"/>
        <v>7.5</v>
      </c>
      <c r="AE105" s="57">
        <f t="shared" si="37"/>
        <v>27.5</v>
      </c>
      <c r="AF105" s="10">
        <v>15</v>
      </c>
      <c r="AG105" s="58">
        <f t="shared" si="29"/>
        <v>3</v>
      </c>
      <c r="AH105" s="59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1799.9063455190101</v>
      </c>
      <c r="J106" s="38">
        <f t="shared" si="22"/>
        <v>7199.6253820760403</v>
      </c>
      <c r="K106" s="43">
        <v>0.27690866854138702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8006.3434061376802</v>
      </c>
      <c r="P106" s="46">
        <v>0.26777068247952102</v>
      </c>
      <c r="Q106" s="50">
        <v>19844.43</v>
      </c>
      <c r="R106" s="50">
        <v>4835.68</v>
      </c>
      <c r="S106" s="55">
        <f t="shared" si="25"/>
        <v>0.76324730769230797</v>
      </c>
      <c r="T106" s="55">
        <f t="shared" si="26"/>
        <v>0.67165716872418901</v>
      </c>
      <c r="U106" s="56">
        <f t="shared" si="27"/>
        <v>0.66369331103678897</v>
      </c>
      <c r="V106" s="56">
        <f t="shared" si="28"/>
        <v>0.60398108783255</v>
      </c>
      <c r="W106" s="53"/>
      <c r="X106" s="54"/>
      <c r="Y106" s="54">
        <f t="shared" si="34"/>
        <v>-61.555700000000002</v>
      </c>
      <c r="Z106" s="9">
        <v>8</v>
      </c>
      <c r="AA106" s="9">
        <v>4</v>
      </c>
      <c r="AB106" s="12">
        <f t="shared" si="35"/>
        <v>8</v>
      </c>
      <c r="AC106" s="9">
        <v>1</v>
      </c>
      <c r="AD106" s="12">
        <f t="shared" si="36"/>
        <v>1.5</v>
      </c>
      <c r="AE106" s="57">
        <f t="shared" si="37"/>
        <v>9.5</v>
      </c>
      <c r="AF106" s="10">
        <v>5</v>
      </c>
      <c r="AG106" s="58">
        <f t="shared" si="29"/>
        <v>-3</v>
      </c>
      <c r="AH106" s="57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1826.9859976008399</v>
      </c>
      <c r="J107" s="38">
        <f t="shared" si="22"/>
        <v>7307.9439904033597</v>
      </c>
      <c r="K107" s="43">
        <v>0.28107476886166799</v>
      </c>
      <c r="L107" s="44">
        <v>7475</v>
      </c>
      <c r="M107" s="44">
        <f t="shared" si="23"/>
        <v>29900</v>
      </c>
      <c r="N107" s="45">
        <v>2031.6997786320201</v>
      </c>
      <c r="O107" s="45">
        <f t="shared" si="24"/>
        <v>8126.7991145280803</v>
      </c>
      <c r="P107" s="46">
        <v>0.27179930148923298</v>
      </c>
      <c r="Q107" s="50">
        <v>19798.88</v>
      </c>
      <c r="R107" s="50">
        <v>5562.47</v>
      </c>
      <c r="S107" s="55">
        <f t="shared" si="25"/>
        <v>0.76149538461538502</v>
      </c>
      <c r="T107" s="55">
        <f t="shared" si="26"/>
        <v>0.76115389052030502</v>
      </c>
      <c r="U107" s="56">
        <f t="shared" si="27"/>
        <v>0.66216989966555195</v>
      </c>
      <c r="V107" s="56">
        <f t="shared" si="28"/>
        <v>0.684460132656178</v>
      </c>
      <c r="W107" s="53"/>
      <c r="X107" s="54"/>
      <c r="Y107" s="54">
        <f t="shared" si="34"/>
        <v>-62.011200000000002</v>
      </c>
      <c r="Z107" s="9">
        <v>8</v>
      </c>
      <c r="AA107" s="9">
        <v>3</v>
      </c>
      <c r="AB107" s="12">
        <f t="shared" si="35"/>
        <v>6</v>
      </c>
      <c r="AC107" s="9">
        <v>3</v>
      </c>
      <c r="AD107" s="12">
        <f t="shared" si="36"/>
        <v>4.5</v>
      </c>
      <c r="AE107" s="57">
        <f t="shared" si="37"/>
        <v>10.5</v>
      </c>
      <c r="AF107" s="10">
        <v>6</v>
      </c>
      <c r="AG107" s="58">
        <f t="shared" si="29"/>
        <v>-2</v>
      </c>
      <c r="AH107" s="57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1593.1380272956001</v>
      </c>
      <c r="J108" s="38">
        <f t="shared" si="22"/>
        <v>6372.5521091824003</v>
      </c>
      <c r="K108" s="43">
        <v>0.24509815804547699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6901.7288363288799</v>
      </c>
      <c r="P108" s="46">
        <v>0.23700991882997599</v>
      </c>
      <c r="Q108" s="50">
        <v>19273.560000000001</v>
      </c>
      <c r="R108" s="50">
        <v>5280.42</v>
      </c>
      <c r="S108" s="55">
        <f t="shared" si="25"/>
        <v>0.74129076923076898</v>
      </c>
      <c r="T108" s="55">
        <f t="shared" si="26"/>
        <v>0.828619352110324</v>
      </c>
      <c r="U108" s="56">
        <f t="shared" si="27"/>
        <v>0.661866758241758</v>
      </c>
      <c r="V108" s="56">
        <f t="shared" si="28"/>
        <v>0.76508656384836005</v>
      </c>
      <c r="W108" s="53"/>
      <c r="X108" s="54"/>
      <c r="Y108" s="54">
        <f t="shared" si="34"/>
        <v>-67.264399999999995</v>
      </c>
      <c r="Z108" s="9">
        <v>8</v>
      </c>
      <c r="AA108" s="9">
        <v>0</v>
      </c>
      <c r="AB108" s="12">
        <f t="shared" si="35"/>
        <v>0</v>
      </c>
      <c r="AC108" s="9">
        <v>1</v>
      </c>
      <c r="AD108" s="12">
        <f t="shared" si="36"/>
        <v>1.5</v>
      </c>
      <c r="AE108" s="57">
        <f t="shared" si="37"/>
        <v>1.5</v>
      </c>
      <c r="AF108" s="10">
        <v>1</v>
      </c>
      <c r="AG108" s="58">
        <f t="shared" si="29"/>
        <v>-7</v>
      </c>
      <c r="AH108" s="57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0.25038432050253401</v>
      </c>
      <c r="L109" s="44">
        <v>5750</v>
      </c>
      <c r="M109" s="44">
        <f t="shared" si="23"/>
        <v>23000</v>
      </c>
      <c r="N109" s="45">
        <v>1392.1994180742099</v>
      </c>
      <c r="O109" s="45">
        <f t="shared" si="24"/>
        <v>5568.7976722968397</v>
      </c>
      <c r="P109" s="46">
        <v>0.24212163792595001</v>
      </c>
      <c r="Q109" s="50">
        <v>15074.33</v>
      </c>
      <c r="R109" s="50">
        <v>3911.27</v>
      </c>
      <c r="S109" s="55">
        <f t="shared" si="25"/>
        <v>0.75371650000000001</v>
      </c>
      <c r="T109" s="55">
        <f t="shared" si="26"/>
        <v>0.78105330081170499</v>
      </c>
      <c r="U109" s="56">
        <f t="shared" si="27"/>
        <v>0.655405652173913</v>
      </c>
      <c r="V109" s="56">
        <f t="shared" si="28"/>
        <v>0.70235448119392796</v>
      </c>
      <c r="W109" s="53"/>
      <c r="X109" s="54"/>
      <c r="Y109" s="54">
        <f t="shared" si="34"/>
        <v>-49.256700000000002</v>
      </c>
      <c r="Z109" s="9">
        <v>8</v>
      </c>
      <c r="AA109" s="9">
        <v>1</v>
      </c>
      <c r="AB109" s="12">
        <f t="shared" si="35"/>
        <v>2</v>
      </c>
      <c r="AC109" s="9">
        <v>4</v>
      </c>
      <c r="AD109" s="12">
        <f t="shared" si="36"/>
        <v>6</v>
      </c>
      <c r="AE109" s="57">
        <f t="shared" si="37"/>
        <v>8</v>
      </c>
      <c r="AF109" s="10">
        <v>5</v>
      </c>
      <c r="AG109" s="58">
        <f t="shared" si="29"/>
        <v>-3</v>
      </c>
      <c r="AH109" s="57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2385.3472499999998</v>
      </c>
      <c r="O110" s="45">
        <f t="shared" si="24"/>
        <v>9541.3889999999992</v>
      </c>
      <c r="P110" s="46">
        <v>0.31911</v>
      </c>
      <c r="Q110" s="50">
        <v>19542.740000000002</v>
      </c>
      <c r="R110" s="50">
        <v>4966.3999999999996</v>
      </c>
      <c r="S110" s="55">
        <f t="shared" si="25"/>
        <v>0.75164384615384605</v>
      </c>
      <c r="T110" s="55">
        <f t="shared" si="26"/>
        <v>0.578834498834499</v>
      </c>
      <c r="U110" s="56">
        <f t="shared" si="27"/>
        <v>0.65360334448160495</v>
      </c>
      <c r="V110" s="56">
        <f t="shared" si="28"/>
        <v>0.52051121697270697</v>
      </c>
      <c r="W110" s="53"/>
      <c r="X110" s="54"/>
      <c r="Y110" s="54">
        <f t="shared" si="34"/>
        <v>-64.572599999999994</v>
      </c>
      <c r="Z110" s="9">
        <v>8</v>
      </c>
      <c r="AA110" s="9">
        <v>0</v>
      </c>
      <c r="AB110" s="12">
        <f t="shared" si="35"/>
        <v>0</v>
      </c>
      <c r="AC110" s="9">
        <v>8</v>
      </c>
      <c r="AD110" s="12">
        <f t="shared" si="36"/>
        <v>12</v>
      </c>
      <c r="AE110" s="57">
        <f t="shared" si="37"/>
        <v>12</v>
      </c>
      <c r="AF110" s="10">
        <v>8</v>
      </c>
      <c r="AG110" s="58">
        <f t="shared" si="29"/>
        <v>0</v>
      </c>
      <c r="AH110" s="59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5571.1091769730801</v>
      </c>
      <c r="K111" s="43">
        <v>0.25323223531695799</v>
      </c>
      <c r="L111" s="44">
        <v>6325</v>
      </c>
      <c r="M111" s="44">
        <f t="shared" si="23"/>
        <v>25300</v>
      </c>
      <c r="N111" s="45">
        <v>1548.8379900632301</v>
      </c>
      <c r="O111" s="45">
        <f t="shared" si="24"/>
        <v>6195.3519602529204</v>
      </c>
      <c r="P111" s="46">
        <v>0.244875571551499</v>
      </c>
      <c r="Q111" s="50">
        <v>16328.76</v>
      </c>
      <c r="R111" s="50">
        <v>3914.56</v>
      </c>
      <c r="S111" s="55">
        <f t="shared" si="25"/>
        <v>0.74221636363636401</v>
      </c>
      <c r="T111" s="55">
        <f t="shared" si="26"/>
        <v>0.70265361450462105</v>
      </c>
      <c r="U111" s="56">
        <f t="shared" si="27"/>
        <v>0.64540553359683805</v>
      </c>
      <c r="V111" s="56">
        <f t="shared" si="28"/>
        <v>0.63185433614011999</v>
      </c>
      <c r="W111" s="53"/>
      <c r="X111" s="54"/>
      <c r="Y111" s="54">
        <f t="shared" si="34"/>
        <v>-56.712400000000002</v>
      </c>
      <c r="Z111" s="9">
        <v>4</v>
      </c>
      <c r="AA111" s="9">
        <v>4</v>
      </c>
      <c r="AB111" s="12">
        <f t="shared" si="35"/>
        <v>8</v>
      </c>
      <c r="AC111" s="9">
        <v>0</v>
      </c>
      <c r="AD111" s="12">
        <f t="shared" si="36"/>
        <v>0</v>
      </c>
      <c r="AE111" s="57">
        <f t="shared" si="37"/>
        <v>8</v>
      </c>
      <c r="AF111" s="10">
        <v>4</v>
      </c>
      <c r="AG111" s="58">
        <f t="shared" si="29"/>
        <v>0</v>
      </c>
      <c r="AH111" s="59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4310.8109437563198</v>
      </c>
      <c r="K112" s="43">
        <v>0.21554054718781701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0">
        <v>14692.05</v>
      </c>
      <c r="R112" s="50">
        <v>3222.14</v>
      </c>
      <c r="S112" s="55">
        <f t="shared" si="25"/>
        <v>0.73460250000000005</v>
      </c>
      <c r="T112" s="55">
        <f t="shared" si="26"/>
        <v>0.74745565092964095</v>
      </c>
      <c r="U112" s="56">
        <f t="shared" si="27"/>
        <v>0.63878478260869598</v>
      </c>
      <c r="V112" s="56">
        <f t="shared" si="28"/>
        <v>0.67214212574042298</v>
      </c>
      <c r="W112" s="53"/>
      <c r="X112" s="54"/>
      <c r="Y112" s="54">
        <f t="shared" si="34"/>
        <v>-53.079500000000003</v>
      </c>
      <c r="Z112" s="9">
        <v>8</v>
      </c>
      <c r="AA112" s="9">
        <v>0</v>
      </c>
      <c r="AB112" s="12">
        <f t="shared" si="35"/>
        <v>0</v>
      </c>
      <c r="AC112" s="9">
        <v>1</v>
      </c>
      <c r="AD112" s="12">
        <f t="shared" si="36"/>
        <v>1.5</v>
      </c>
      <c r="AE112" s="57">
        <f t="shared" si="37"/>
        <v>1.5</v>
      </c>
      <c r="AF112" s="10">
        <v>1</v>
      </c>
      <c r="AG112" s="58">
        <f t="shared" si="29"/>
        <v>-7</v>
      </c>
      <c r="AH112" s="57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1834.8824999999999</v>
      </c>
      <c r="O113" s="45">
        <f t="shared" si="24"/>
        <v>7339.53</v>
      </c>
      <c r="P113" s="46">
        <v>0.29010000000000002</v>
      </c>
      <c r="Q113" s="50">
        <v>16132.6</v>
      </c>
      <c r="R113" s="50">
        <v>4708.3999999999996</v>
      </c>
      <c r="S113" s="55">
        <f t="shared" si="25"/>
        <v>0.73329999999999995</v>
      </c>
      <c r="T113" s="55">
        <f t="shared" si="26"/>
        <v>0.71339393939393902</v>
      </c>
      <c r="U113" s="56">
        <f t="shared" si="27"/>
        <v>0.63765217391304396</v>
      </c>
      <c r="V113" s="56">
        <f t="shared" si="28"/>
        <v>0.64151246741957602</v>
      </c>
      <c r="W113" s="53"/>
      <c r="X113" s="54"/>
      <c r="Y113" s="54">
        <f t="shared" si="34"/>
        <v>-58.673999999999999</v>
      </c>
      <c r="Z113" s="9">
        <v>8</v>
      </c>
      <c r="AA113" s="9">
        <v>2</v>
      </c>
      <c r="AB113" s="12">
        <f t="shared" si="35"/>
        <v>4</v>
      </c>
      <c r="AC113" s="9">
        <v>3</v>
      </c>
      <c r="AD113" s="12">
        <f t="shared" si="36"/>
        <v>4.5</v>
      </c>
      <c r="AE113" s="57">
        <f t="shared" si="37"/>
        <v>8.5</v>
      </c>
      <c r="AF113" s="10">
        <v>5</v>
      </c>
      <c r="AG113" s="58">
        <f t="shared" si="29"/>
        <v>-3</v>
      </c>
      <c r="AH113" s="57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2168.4974999999999</v>
      </c>
      <c r="O114" s="45">
        <f t="shared" si="24"/>
        <v>8673.99</v>
      </c>
      <c r="P114" s="46">
        <v>0.29010000000000002</v>
      </c>
      <c r="Q114" s="50">
        <v>18617.900000000001</v>
      </c>
      <c r="R114" s="50">
        <v>5438.82</v>
      </c>
      <c r="S114" s="55">
        <f t="shared" si="25"/>
        <v>0.71607307692307698</v>
      </c>
      <c r="T114" s="55">
        <f t="shared" si="26"/>
        <v>0.69728461538461495</v>
      </c>
      <c r="U114" s="56">
        <f t="shared" si="27"/>
        <v>0.62267224080267602</v>
      </c>
      <c r="V114" s="56">
        <f t="shared" si="28"/>
        <v>0.62702631660861996</v>
      </c>
      <c r="W114" s="53"/>
      <c r="X114" s="54"/>
      <c r="Y114" s="54">
        <f t="shared" si="34"/>
        <v>-73.820999999999998</v>
      </c>
      <c r="Z114" s="9">
        <v>8</v>
      </c>
      <c r="AA114" s="9">
        <v>4</v>
      </c>
      <c r="AB114" s="12">
        <f t="shared" si="35"/>
        <v>8</v>
      </c>
      <c r="AC114" s="9">
        <v>0</v>
      </c>
      <c r="AD114" s="12">
        <f t="shared" si="36"/>
        <v>0</v>
      </c>
      <c r="AE114" s="57">
        <f t="shared" si="37"/>
        <v>8</v>
      </c>
      <c r="AF114" s="10">
        <v>4</v>
      </c>
      <c r="AG114" s="58">
        <f t="shared" si="29"/>
        <v>-4</v>
      </c>
      <c r="AH114" s="57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0.26500000000000001</v>
      </c>
      <c r="L115" s="44">
        <v>93500</v>
      </c>
      <c r="M115" s="44">
        <f t="shared" si="23"/>
        <v>374000</v>
      </c>
      <c r="N115" s="45">
        <v>23959.842499999999</v>
      </c>
      <c r="O115" s="45">
        <f t="shared" si="24"/>
        <v>95839.37</v>
      </c>
      <c r="P115" s="46">
        <v>0.25625500000000001</v>
      </c>
      <c r="Q115" s="50">
        <v>230238.97</v>
      </c>
      <c r="R115" s="50">
        <v>53886.37</v>
      </c>
      <c r="S115" s="55">
        <f t="shared" si="25"/>
        <v>0.67717344117647105</v>
      </c>
      <c r="T115" s="55">
        <f t="shared" si="26"/>
        <v>0.59807291897891202</v>
      </c>
      <c r="U115" s="56">
        <f t="shared" si="27"/>
        <v>0.61561221925133702</v>
      </c>
      <c r="V115" s="56">
        <f t="shared" si="28"/>
        <v>0.56225713921116105</v>
      </c>
      <c r="W115" s="53"/>
      <c r="X115" s="54"/>
      <c r="Y115" s="54">
        <v>-500</v>
      </c>
      <c r="Z115" s="9">
        <v>40</v>
      </c>
      <c r="AA115" s="9">
        <v>17</v>
      </c>
      <c r="AB115" s="12">
        <f t="shared" si="35"/>
        <v>34</v>
      </c>
      <c r="AC115" s="9">
        <v>7</v>
      </c>
      <c r="AD115" s="12">
        <f t="shared" si="36"/>
        <v>10.5</v>
      </c>
      <c r="AE115" s="57">
        <f t="shared" si="37"/>
        <v>44.5</v>
      </c>
      <c r="AF115" s="10">
        <v>24</v>
      </c>
      <c r="AG115" s="58">
        <f t="shared" si="29"/>
        <v>-16</v>
      </c>
      <c r="AH115" s="57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1508.2219747587201</v>
      </c>
      <c r="J116" s="38">
        <f t="shared" si="22"/>
        <v>6032.8878990348803</v>
      </c>
      <c r="K116" s="43">
        <v>0.23203414996287999</v>
      </c>
      <c r="L116" s="44">
        <v>7475</v>
      </c>
      <c r="M116" s="44">
        <f t="shared" si="23"/>
        <v>29900</v>
      </c>
      <c r="N116" s="45">
        <v>1677.2182470304399</v>
      </c>
      <c r="O116" s="45">
        <f t="shared" si="24"/>
        <v>6708.8729881217596</v>
      </c>
      <c r="P116" s="46">
        <v>0.224377023014105</v>
      </c>
      <c r="Q116" s="50">
        <v>18379.099999999999</v>
      </c>
      <c r="R116" s="50">
        <v>4099.3599999999997</v>
      </c>
      <c r="S116" s="55">
        <f t="shared" si="25"/>
        <v>0.70688846153846197</v>
      </c>
      <c r="T116" s="55">
        <f t="shared" si="26"/>
        <v>0.67950210058698401</v>
      </c>
      <c r="U116" s="56">
        <f t="shared" si="27"/>
        <v>0.61468561872909699</v>
      </c>
      <c r="V116" s="56">
        <f t="shared" si="28"/>
        <v>0.61103556547545701</v>
      </c>
      <c r="W116" s="53"/>
      <c r="X116" s="54"/>
      <c r="Y116" s="54">
        <f t="shared" si="34"/>
        <v>-76.209000000000003</v>
      </c>
      <c r="Z116" s="9">
        <v>8</v>
      </c>
      <c r="AA116" s="9">
        <v>4</v>
      </c>
      <c r="AB116" s="12">
        <f t="shared" si="35"/>
        <v>8</v>
      </c>
      <c r="AC116" s="9">
        <v>5</v>
      </c>
      <c r="AD116" s="12">
        <f t="shared" si="36"/>
        <v>7.5</v>
      </c>
      <c r="AE116" s="57">
        <f t="shared" si="37"/>
        <v>15.5</v>
      </c>
      <c r="AF116" s="10">
        <v>9</v>
      </c>
      <c r="AG116" s="58">
        <f t="shared" si="29"/>
        <v>1</v>
      </c>
      <c r="AH116" s="59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2463.9160000000002</v>
      </c>
      <c r="O117" s="45">
        <f t="shared" si="24"/>
        <v>9855.6640000000007</v>
      </c>
      <c r="P117" s="46">
        <v>0.33844999999999997</v>
      </c>
      <c r="Q117" s="50">
        <v>17816.39</v>
      </c>
      <c r="R117" s="50">
        <v>5178.12</v>
      </c>
      <c r="S117" s="55">
        <f t="shared" si="25"/>
        <v>0.68524576923076896</v>
      </c>
      <c r="T117" s="55">
        <f t="shared" si="26"/>
        <v>0.56902417582417597</v>
      </c>
      <c r="U117" s="56">
        <f t="shared" si="27"/>
        <v>0.61182657967033005</v>
      </c>
      <c r="V117" s="56">
        <f t="shared" si="28"/>
        <v>0.52539534626992102</v>
      </c>
      <c r="W117" s="53"/>
      <c r="X117" s="54"/>
      <c r="Y117" s="54">
        <f t="shared" si="34"/>
        <v>-81.836100000000002</v>
      </c>
      <c r="Z117" s="9">
        <v>10</v>
      </c>
      <c r="AA117" s="9">
        <v>11</v>
      </c>
      <c r="AB117" s="12">
        <f t="shared" si="35"/>
        <v>22</v>
      </c>
      <c r="AC117" s="9">
        <v>3</v>
      </c>
      <c r="AD117" s="12">
        <f t="shared" si="36"/>
        <v>4.5</v>
      </c>
      <c r="AE117" s="57">
        <f t="shared" si="37"/>
        <v>26.5</v>
      </c>
      <c r="AF117" s="10">
        <v>14</v>
      </c>
      <c r="AG117" s="58">
        <f t="shared" si="29"/>
        <v>4</v>
      </c>
      <c r="AH117" s="59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7780.2661527166001</v>
      </c>
      <c r="K118" s="43">
        <v>0.29924100587371499</v>
      </c>
      <c r="L118" s="44">
        <v>7475</v>
      </c>
      <c r="M118" s="44">
        <f t="shared" si="23"/>
        <v>29900</v>
      </c>
      <c r="N118" s="45">
        <v>2163.0112437821199</v>
      </c>
      <c r="O118" s="45">
        <f t="shared" si="24"/>
        <v>8652.0449751284796</v>
      </c>
      <c r="P118" s="46">
        <v>0.28936605267988302</v>
      </c>
      <c r="Q118" s="50">
        <v>18100.91</v>
      </c>
      <c r="R118" s="50">
        <v>5902.41</v>
      </c>
      <c r="S118" s="55">
        <f t="shared" si="25"/>
        <v>0.69618884615384602</v>
      </c>
      <c r="T118" s="55">
        <f t="shared" si="26"/>
        <v>0.75863857150170699</v>
      </c>
      <c r="U118" s="56">
        <f t="shared" si="27"/>
        <v>0.60538160535117103</v>
      </c>
      <c r="V118" s="56">
        <f t="shared" si="28"/>
        <v>0.68219825682451996</v>
      </c>
      <c r="W118" s="53"/>
      <c r="X118" s="54"/>
      <c r="Y118" s="54">
        <f t="shared" si="34"/>
        <v>-78.990899999999996</v>
      </c>
      <c r="Z118" s="9">
        <v>8</v>
      </c>
      <c r="AA118" s="9">
        <v>0</v>
      </c>
      <c r="AB118" s="12">
        <f t="shared" si="35"/>
        <v>0</v>
      </c>
      <c r="AC118" s="9">
        <v>0</v>
      </c>
      <c r="AD118" s="12">
        <f t="shared" si="36"/>
        <v>0</v>
      </c>
      <c r="AE118" s="57">
        <f t="shared" si="37"/>
        <v>0</v>
      </c>
      <c r="AF118" s="10">
        <v>0</v>
      </c>
      <c r="AG118" s="58">
        <f t="shared" si="29"/>
        <v>-8</v>
      </c>
      <c r="AH118" s="57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2520.7755999999999</v>
      </c>
      <c r="O119" s="45">
        <f t="shared" si="24"/>
        <v>10083.1024</v>
      </c>
      <c r="P119" s="46">
        <v>0.23691499999999999</v>
      </c>
      <c r="Q119" s="50">
        <v>25698.55</v>
      </c>
      <c r="R119" s="50">
        <v>6259.85</v>
      </c>
      <c r="S119" s="55">
        <f t="shared" si="25"/>
        <v>0.67627763157894705</v>
      </c>
      <c r="T119" s="55">
        <f t="shared" si="26"/>
        <v>0.67237916219119198</v>
      </c>
      <c r="U119" s="56">
        <f t="shared" si="27"/>
        <v>0.60381931390977395</v>
      </c>
      <c r="V119" s="56">
        <f t="shared" si="28"/>
        <v>0.62082578869773297</v>
      </c>
      <c r="W119" s="53"/>
      <c r="X119" s="54"/>
      <c r="Y119" s="54">
        <f t="shared" si="34"/>
        <v>-123.0145</v>
      </c>
      <c r="Z119" s="9">
        <v>12</v>
      </c>
      <c r="AA119" s="9">
        <v>0</v>
      </c>
      <c r="AB119" s="12">
        <f t="shared" si="35"/>
        <v>0</v>
      </c>
      <c r="AC119" s="9">
        <v>0</v>
      </c>
      <c r="AD119" s="12">
        <f t="shared" si="36"/>
        <v>0</v>
      </c>
      <c r="AE119" s="57">
        <f t="shared" si="37"/>
        <v>0</v>
      </c>
      <c r="AF119" s="10">
        <v>0</v>
      </c>
      <c r="AG119" s="58">
        <f t="shared" si="29"/>
        <v>-12</v>
      </c>
      <c r="AH119" s="57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6034.2666542534798</v>
      </c>
      <c r="K120" s="43">
        <v>0.23208717900975001</v>
      </c>
      <c r="L120" s="44">
        <v>7475</v>
      </c>
      <c r="M120" s="44">
        <f t="shared" si="23"/>
        <v>29900</v>
      </c>
      <c r="N120" s="45">
        <v>1677.6015582156499</v>
      </c>
      <c r="O120" s="45">
        <f t="shared" si="24"/>
        <v>6710.4062328625996</v>
      </c>
      <c r="P120" s="46">
        <v>0.22442830210242801</v>
      </c>
      <c r="Q120" s="50">
        <v>17973.36</v>
      </c>
      <c r="R120" s="50">
        <v>4123</v>
      </c>
      <c r="S120" s="55">
        <f t="shared" si="25"/>
        <v>0.691283076923077</v>
      </c>
      <c r="T120" s="55">
        <f t="shared" si="26"/>
        <v>0.68326446878076696</v>
      </c>
      <c r="U120" s="56">
        <f t="shared" si="27"/>
        <v>0.601115719063545</v>
      </c>
      <c r="V120" s="56">
        <f t="shared" si="28"/>
        <v>0.61441883798459196</v>
      </c>
      <c r="W120" s="53"/>
      <c r="X120" s="54"/>
      <c r="Y120" s="54">
        <f t="shared" si="34"/>
        <v>-80.266400000000004</v>
      </c>
      <c r="Z120" s="9">
        <v>8</v>
      </c>
      <c r="AA120" s="9">
        <v>3</v>
      </c>
      <c r="AB120" s="12">
        <f t="shared" si="35"/>
        <v>6</v>
      </c>
      <c r="AC120" s="9">
        <v>0</v>
      </c>
      <c r="AD120" s="12">
        <f t="shared" si="36"/>
        <v>0</v>
      </c>
      <c r="AE120" s="57">
        <f t="shared" si="37"/>
        <v>6</v>
      </c>
      <c r="AF120" s="10">
        <v>3</v>
      </c>
      <c r="AG120" s="58">
        <f t="shared" si="29"/>
        <v>-5</v>
      </c>
      <c r="AH120" s="57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6135.5523026389601</v>
      </c>
      <c r="K121" s="43">
        <v>0.27888874102904299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6823.0409381496402</v>
      </c>
      <c r="P121" s="46">
        <v>0.26968541257508499</v>
      </c>
      <c r="Q121" s="50">
        <v>15201.34</v>
      </c>
      <c r="R121" s="50">
        <v>4016.05</v>
      </c>
      <c r="S121" s="55">
        <f t="shared" si="25"/>
        <v>0.69096999999999997</v>
      </c>
      <c r="T121" s="55">
        <f t="shared" si="26"/>
        <v>0.654553950794724</v>
      </c>
      <c r="U121" s="56">
        <f t="shared" si="27"/>
        <v>0.60084347826087003</v>
      </c>
      <c r="V121" s="56">
        <f t="shared" si="28"/>
        <v>0.58860118771163705</v>
      </c>
      <c r="W121" s="53"/>
      <c r="X121" s="54"/>
      <c r="Y121" s="54">
        <f t="shared" si="34"/>
        <v>-67.986599999999996</v>
      </c>
      <c r="Z121" s="9">
        <v>8</v>
      </c>
      <c r="AA121" s="9">
        <v>1</v>
      </c>
      <c r="AB121" s="12">
        <f t="shared" si="35"/>
        <v>2</v>
      </c>
      <c r="AC121" s="9">
        <v>3</v>
      </c>
      <c r="AD121" s="12">
        <f t="shared" si="36"/>
        <v>4.5</v>
      </c>
      <c r="AE121" s="57">
        <f t="shared" si="37"/>
        <v>6.5</v>
      </c>
      <c r="AF121" s="10">
        <v>4</v>
      </c>
      <c r="AG121" s="58">
        <f t="shared" si="29"/>
        <v>-4</v>
      </c>
      <c r="AH121" s="57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7167.7448894188801</v>
      </c>
      <c r="K122" s="43">
        <v>0.27568249574688097</v>
      </c>
      <c r="L122" s="44">
        <v>7475</v>
      </c>
      <c r="M122" s="44">
        <f t="shared" si="23"/>
        <v>29900</v>
      </c>
      <c r="N122" s="45">
        <v>1992.7226760695701</v>
      </c>
      <c r="O122" s="45">
        <f t="shared" si="24"/>
        <v>7970.8907042782803</v>
      </c>
      <c r="P122" s="46">
        <v>0.26658497338723403</v>
      </c>
      <c r="Q122" s="50">
        <v>17560.47</v>
      </c>
      <c r="R122" s="50">
        <v>5278.25</v>
      </c>
      <c r="S122" s="55">
        <f t="shared" si="25"/>
        <v>0.67540269230769201</v>
      </c>
      <c r="T122" s="55">
        <f t="shared" si="26"/>
        <v>0.73638921047424899</v>
      </c>
      <c r="U122" s="56">
        <f t="shared" si="27"/>
        <v>0.58730668896321103</v>
      </c>
      <c r="V122" s="56">
        <f t="shared" si="28"/>
        <v>0.66219073825299901</v>
      </c>
      <c r="W122" s="53"/>
      <c r="X122" s="54"/>
      <c r="Y122" s="54">
        <f t="shared" si="34"/>
        <v>-84.395300000000006</v>
      </c>
      <c r="Z122" s="9">
        <v>8</v>
      </c>
      <c r="AA122" s="9">
        <v>4</v>
      </c>
      <c r="AB122" s="12">
        <f t="shared" si="35"/>
        <v>8</v>
      </c>
      <c r="AC122" s="9">
        <v>2</v>
      </c>
      <c r="AD122" s="12">
        <f t="shared" si="36"/>
        <v>3</v>
      </c>
      <c r="AE122" s="57">
        <f t="shared" si="37"/>
        <v>11</v>
      </c>
      <c r="AF122" s="10">
        <v>6</v>
      </c>
      <c r="AG122" s="58">
        <f t="shared" si="29"/>
        <v>-2</v>
      </c>
      <c r="AH122" s="57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4730.8448219013198</v>
      </c>
      <c r="K123" s="43">
        <v>0.21503840099551499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5260.9359841953601</v>
      </c>
      <c r="P123" s="46">
        <v>0.20794213376266299</v>
      </c>
      <c r="Q123" s="50">
        <v>14857.81</v>
      </c>
      <c r="R123" s="50">
        <v>3998.82</v>
      </c>
      <c r="S123" s="55">
        <f t="shared" si="25"/>
        <v>0.67535500000000004</v>
      </c>
      <c r="T123" s="55">
        <f t="shared" si="26"/>
        <v>0.84526551821940299</v>
      </c>
      <c r="U123" s="56">
        <f t="shared" si="27"/>
        <v>0.587265217391304</v>
      </c>
      <c r="V123" s="56">
        <f t="shared" si="28"/>
        <v>0.76009668469889302</v>
      </c>
      <c r="W123" s="53"/>
      <c r="X123" s="54"/>
      <c r="Y123" s="54">
        <f t="shared" si="34"/>
        <v>-71.421899999999994</v>
      </c>
      <c r="Z123" s="9">
        <v>4</v>
      </c>
      <c r="AA123" s="9">
        <v>0</v>
      </c>
      <c r="AB123" s="12">
        <f t="shared" si="35"/>
        <v>0</v>
      </c>
      <c r="AC123" s="9">
        <v>0</v>
      </c>
      <c r="AD123" s="12">
        <f t="shared" si="36"/>
        <v>0</v>
      </c>
      <c r="AE123" s="57">
        <f t="shared" si="37"/>
        <v>0</v>
      </c>
      <c r="AF123" s="10">
        <v>0</v>
      </c>
      <c r="AG123" s="58">
        <f t="shared" si="29"/>
        <v>-4</v>
      </c>
      <c r="AH123" s="57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3032.5120000000002</v>
      </c>
      <c r="O124" s="45">
        <f t="shared" si="24"/>
        <v>12130.048000000001</v>
      </c>
      <c r="P124" s="46">
        <v>0.33844999999999997</v>
      </c>
      <c r="Q124" s="50">
        <v>20994.97</v>
      </c>
      <c r="R124" s="50">
        <v>6125.67</v>
      </c>
      <c r="S124" s="55">
        <f t="shared" si="25"/>
        <v>0.65609281249999996</v>
      </c>
      <c r="T124" s="55">
        <f t="shared" si="26"/>
        <v>0.54693482142857097</v>
      </c>
      <c r="U124" s="56">
        <f t="shared" si="27"/>
        <v>0.58579715401785704</v>
      </c>
      <c r="V124" s="56">
        <f t="shared" si="28"/>
        <v>0.50499965045480399</v>
      </c>
      <c r="W124" s="53"/>
      <c r="X124" s="54"/>
      <c r="Y124" s="54">
        <f t="shared" si="34"/>
        <v>-110.05029999999999</v>
      </c>
      <c r="Z124" s="9">
        <v>10</v>
      </c>
      <c r="AA124" s="9">
        <v>0</v>
      </c>
      <c r="AB124" s="12">
        <f t="shared" si="35"/>
        <v>0</v>
      </c>
      <c r="AC124" s="9">
        <v>5</v>
      </c>
      <c r="AD124" s="12">
        <f t="shared" si="36"/>
        <v>7.5</v>
      </c>
      <c r="AE124" s="57">
        <f t="shared" si="37"/>
        <v>7.5</v>
      </c>
      <c r="AF124" s="10">
        <v>5</v>
      </c>
      <c r="AG124" s="58">
        <f t="shared" si="29"/>
        <v>-5</v>
      </c>
      <c r="AH124" s="57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2439.4583297152599</v>
      </c>
      <c r="J125" s="38">
        <f t="shared" si="22"/>
        <v>9757.8333188610395</v>
      </c>
      <c r="K125" s="43">
        <v>0.30493229121440801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0.29486952560433199</v>
      </c>
      <c r="Q125" s="50">
        <v>20810.46</v>
      </c>
      <c r="R125" s="50">
        <v>6774.37</v>
      </c>
      <c r="S125" s="55">
        <f t="shared" si="25"/>
        <v>0.65032687499999997</v>
      </c>
      <c r="T125" s="55">
        <f t="shared" si="26"/>
        <v>0.69424940748944097</v>
      </c>
      <c r="U125" s="56">
        <f t="shared" si="27"/>
        <v>0.58064899553571403</v>
      </c>
      <c r="V125" s="56">
        <f t="shared" si="28"/>
        <v>0.641019175182301</v>
      </c>
      <c r="W125" s="53"/>
      <c r="X125" s="54"/>
      <c r="Y125" s="54">
        <f t="shared" si="34"/>
        <v>-111.8954</v>
      </c>
      <c r="Z125" s="9">
        <v>10</v>
      </c>
      <c r="AA125" s="9">
        <v>0</v>
      </c>
      <c r="AB125" s="12">
        <f t="shared" si="35"/>
        <v>0</v>
      </c>
      <c r="AC125" s="9">
        <v>4</v>
      </c>
      <c r="AD125" s="12">
        <f t="shared" si="36"/>
        <v>6</v>
      </c>
      <c r="AE125" s="57">
        <f t="shared" si="37"/>
        <v>6</v>
      </c>
      <c r="AF125" s="10">
        <v>4</v>
      </c>
      <c r="AG125" s="58">
        <f t="shared" si="29"/>
        <v>-6</v>
      </c>
      <c r="AH125" s="57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6585.5140753948399</v>
      </c>
      <c r="K126" s="43">
        <v>0.29934154888158299</v>
      </c>
      <c r="L126" s="44">
        <v>6325</v>
      </c>
      <c r="M126" s="44">
        <f t="shared" si="23"/>
        <v>25300</v>
      </c>
      <c r="N126" s="45">
        <v>1830.8552318857101</v>
      </c>
      <c r="O126" s="45">
        <f t="shared" si="24"/>
        <v>7323.4209275428402</v>
      </c>
      <c r="P126" s="46">
        <v>0.28946327776849101</v>
      </c>
      <c r="Q126" s="50">
        <v>14523.19</v>
      </c>
      <c r="R126" s="50">
        <v>4888.08</v>
      </c>
      <c r="S126" s="55">
        <f t="shared" si="25"/>
        <v>0.66014499999999998</v>
      </c>
      <c r="T126" s="55">
        <f t="shared" si="26"/>
        <v>0.74224729368708098</v>
      </c>
      <c r="U126" s="56">
        <f t="shared" si="27"/>
        <v>0.57403913043478305</v>
      </c>
      <c r="V126" s="56">
        <f t="shared" si="28"/>
        <v>0.66745856183362295</v>
      </c>
      <c r="W126" s="53"/>
      <c r="X126" s="54"/>
      <c r="Y126" s="54">
        <f t="shared" si="34"/>
        <v>-74.768100000000004</v>
      </c>
      <c r="Z126" s="9">
        <v>4</v>
      </c>
      <c r="AA126" s="9">
        <v>8</v>
      </c>
      <c r="AB126" s="12">
        <f t="shared" si="35"/>
        <v>16</v>
      </c>
      <c r="AC126" s="9">
        <v>0</v>
      </c>
      <c r="AD126" s="12">
        <f t="shared" si="36"/>
        <v>0</v>
      </c>
      <c r="AE126" s="57">
        <f t="shared" si="37"/>
        <v>16</v>
      </c>
      <c r="AF126" s="10">
        <v>8</v>
      </c>
      <c r="AG126" s="58">
        <f t="shared" si="29"/>
        <v>4</v>
      </c>
      <c r="AH126" s="59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0.19339999999999999</v>
      </c>
      <c r="Q127" s="50">
        <v>16381.7</v>
      </c>
      <c r="R127" s="50">
        <v>3612.08</v>
      </c>
      <c r="S127" s="55">
        <f t="shared" si="25"/>
        <v>0.63006538461538497</v>
      </c>
      <c r="T127" s="55">
        <f t="shared" si="26"/>
        <v>0.69463076923076905</v>
      </c>
      <c r="U127" s="56">
        <f t="shared" si="27"/>
        <v>0.54788294314381303</v>
      </c>
      <c r="V127" s="56">
        <f t="shared" si="28"/>
        <v>0.62463987161617696</v>
      </c>
      <c r="W127" s="53"/>
      <c r="X127" s="54"/>
      <c r="Y127" s="54">
        <f t="shared" si="34"/>
        <v>-96.183000000000007</v>
      </c>
      <c r="Z127" s="9">
        <v>8</v>
      </c>
      <c r="AA127" s="9">
        <v>0</v>
      </c>
      <c r="AB127" s="12">
        <f t="shared" si="35"/>
        <v>0</v>
      </c>
      <c r="AC127" s="9">
        <v>2</v>
      </c>
      <c r="AD127" s="12">
        <f t="shared" si="36"/>
        <v>3</v>
      </c>
      <c r="AE127" s="57">
        <f t="shared" si="37"/>
        <v>3</v>
      </c>
      <c r="AF127" s="10">
        <v>2</v>
      </c>
      <c r="AG127" s="58">
        <f t="shared" si="29"/>
        <v>-6</v>
      </c>
      <c r="AH127" s="57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0.28000000000000003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0">
        <v>12420.07</v>
      </c>
      <c r="R128" s="50">
        <v>2358.04</v>
      </c>
      <c r="S128" s="55">
        <f t="shared" si="25"/>
        <v>0.62100350000000004</v>
      </c>
      <c r="T128" s="55">
        <f t="shared" si="26"/>
        <v>0.42107857142857102</v>
      </c>
      <c r="U128" s="56">
        <f t="shared" si="27"/>
        <v>0.540003043478261</v>
      </c>
      <c r="V128" s="56">
        <f t="shared" si="28"/>
        <v>0.37865075439824802</v>
      </c>
      <c r="W128" s="53"/>
      <c r="X128" s="54"/>
      <c r="Y128" s="54">
        <f t="shared" si="34"/>
        <v>-75.799300000000002</v>
      </c>
      <c r="Z128" s="9">
        <v>8</v>
      </c>
      <c r="AA128" s="9">
        <v>1</v>
      </c>
      <c r="AB128" s="12">
        <f t="shared" si="35"/>
        <v>2</v>
      </c>
      <c r="AC128" s="9">
        <v>2</v>
      </c>
      <c r="AD128" s="12">
        <f t="shared" si="36"/>
        <v>3</v>
      </c>
      <c r="AE128" s="57">
        <f t="shared" si="37"/>
        <v>5</v>
      </c>
      <c r="AF128" s="10">
        <v>3</v>
      </c>
      <c r="AG128" s="58">
        <f t="shared" si="29"/>
        <v>-5</v>
      </c>
      <c r="AH128" s="57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1583.4078431621399</v>
      </c>
      <c r="J129" s="38">
        <f t="shared" si="22"/>
        <v>6333.6313726485596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1760.8286919884599</v>
      </c>
      <c r="O129" s="45">
        <f t="shared" si="24"/>
        <v>7043.3147679538397</v>
      </c>
      <c r="P129" s="46">
        <v>0.23556236682119899</v>
      </c>
      <c r="Q129" s="50">
        <v>15996.04</v>
      </c>
      <c r="R129" s="50">
        <v>4286.99</v>
      </c>
      <c r="S129" s="55">
        <f t="shared" si="25"/>
        <v>0.61523230769230797</v>
      </c>
      <c r="T129" s="55">
        <f t="shared" si="26"/>
        <v>0.67686130558736501</v>
      </c>
      <c r="U129" s="56">
        <f t="shared" si="27"/>
        <v>0.53498461538461495</v>
      </c>
      <c r="V129" s="56">
        <f t="shared" si="28"/>
        <v>0.60866085660479696</v>
      </c>
      <c r="W129" s="53"/>
      <c r="X129" s="54"/>
      <c r="Y129" s="54">
        <f t="shared" si="34"/>
        <v>-100.03959999999999</v>
      </c>
      <c r="Z129" s="9">
        <v>8</v>
      </c>
      <c r="AA129" s="9">
        <v>4</v>
      </c>
      <c r="AB129" s="12">
        <f t="shared" si="35"/>
        <v>8</v>
      </c>
      <c r="AC129" s="9">
        <v>3</v>
      </c>
      <c r="AD129" s="12">
        <f t="shared" si="36"/>
        <v>4.5</v>
      </c>
      <c r="AE129" s="57">
        <f t="shared" si="37"/>
        <v>12.5</v>
      </c>
      <c r="AF129" s="10">
        <v>7</v>
      </c>
      <c r="AG129" s="58">
        <f t="shared" si="29"/>
        <v>-1</v>
      </c>
      <c r="AH129" s="57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583.82624999999996</v>
      </c>
      <c r="O130" s="45">
        <f t="shared" si="24"/>
        <v>2335.3049999999998</v>
      </c>
      <c r="P130" s="46">
        <v>0.14505000000000001</v>
      </c>
      <c r="Q130" s="50">
        <v>8556.99</v>
      </c>
      <c r="R130" s="50">
        <v>2105.46</v>
      </c>
      <c r="S130" s="55">
        <f t="shared" si="25"/>
        <v>0.61121357142857102</v>
      </c>
      <c r="T130" s="55">
        <f t="shared" si="26"/>
        <v>1.0025999999999999</v>
      </c>
      <c r="U130" s="56">
        <f t="shared" si="27"/>
        <v>0.53149006211180105</v>
      </c>
      <c r="V130" s="56">
        <f t="shared" si="28"/>
        <v>0.90157816644934996</v>
      </c>
      <c r="W130" s="53"/>
      <c r="X130" s="54"/>
      <c r="Y130" s="54">
        <f t="shared" si="34"/>
        <v>-54.430100000000003</v>
      </c>
      <c r="Z130" s="9">
        <v>4</v>
      </c>
      <c r="AA130" s="9">
        <v>1</v>
      </c>
      <c r="AB130" s="12">
        <f t="shared" si="35"/>
        <v>2</v>
      </c>
      <c r="AC130" s="9">
        <v>0</v>
      </c>
      <c r="AD130" s="12">
        <f t="shared" si="36"/>
        <v>0</v>
      </c>
      <c r="AE130" s="57">
        <f t="shared" si="37"/>
        <v>2</v>
      </c>
      <c r="AF130" s="10">
        <v>1</v>
      </c>
      <c r="AG130" s="58">
        <f t="shared" si="29"/>
        <v>-3</v>
      </c>
      <c r="AH130" s="57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1089.8039928928199</v>
      </c>
      <c r="J131" s="38">
        <f t="shared" ref="J131:J141" si="40">I131*4</f>
        <v>4359.2159715712796</v>
      </c>
      <c r="K131" s="43">
        <v>0.27245099822320501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0.26346011528183899</v>
      </c>
      <c r="Q131" s="50">
        <v>9455.08</v>
      </c>
      <c r="R131" s="50">
        <v>2936.42</v>
      </c>
      <c r="S131" s="55">
        <f t="shared" ref="S131:S142" si="43">Q131/H131</f>
        <v>0.59094250000000004</v>
      </c>
      <c r="T131" s="55">
        <f t="shared" ref="T131:T142" si="44">R131/J131</f>
        <v>0.67361195663392803</v>
      </c>
      <c r="U131" s="56">
        <f t="shared" ref="U131:U142" si="45">Q131/M131</f>
        <v>0.51386304347826095</v>
      </c>
      <c r="V131" s="56">
        <f t="shared" ref="V131:V142" si="46">R131/O131</f>
        <v>0.60573891159024196</v>
      </c>
      <c r="W131" s="53"/>
      <c r="X131" s="54"/>
      <c r="Y131" s="54">
        <f t="shared" si="34"/>
        <v>-65.449200000000005</v>
      </c>
      <c r="Z131" s="9">
        <v>4</v>
      </c>
      <c r="AA131" s="9">
        <v>1</v>
      </c>
      <c r="AB131" s="12">
        <f t="shared" si="35"/>
        <v>2</v>
      </c>
      <c r="AC131" s="9">
        <v>1</v>
      </c>
      <c r="AD131" s="12">
        <f t="shared" si="36"/>
        <v>1.5</v>
      </c>
      <c r="AE131" s="57">
        <f t="shared" si="37"/>
        <v>3.5</v>
      </c>
      <c r="AF131" s="10">
        <v>2</v>
      </c>
      <c r="AG131" s="58">
        <f t="shared" ref="AG131:AG142" si="47">AF131-Z131</f>
        <v>-2</v>
      </c>
      <c r="AH131" s="57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4463.1878360104402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4963.2880330354001</v>
      </c>
      <c r="P132" s="46">
        <v>0.26974391483887999</v>
      </c>
      <c r="Q132" s="50">
        <v>9303.07</v>
      </c>
      <c r="R132" s="50">
        <v>2231.17</v>
      </c>
      <c r="S132" s="55">
        <f t="shared" si="43"/>
        <v>0.581441875</v>
      </c>
      <c r="T132" s="55">
        <f t="shared" si="44"/>
        <v>0.49990501900865603</v>
      </c>
      <c r="U132" s="56">
        <f t="shared" si="45"/>
        <v>0.50560163043478301</v>
      </c>
      <c r="V132" s="56">
        <f t="shared" si="46"/>
        <v>0.44953466031982098</v>
      </c>
      <c r="W132" s="53"/>
      <c r="X132" s="54"/>
      <c r="Y132" s="54">
        <f t="shared" si="34"/>
        <v>-66.969300000000004</v>
      </c>
      <c r="Z132" s="9">
        <v>4</v>
      </c>
      <c r="AA132" s="9">
        <v>5</v>
      </c>
      <c r="AB132" s="12">
        <f t="shared" si="35"/>
        <v>10</v>
      </c>
      <c r="AC132" s="9">
        <v>0</v>
      </c>
      <c r="AD132" s="12">
        <f t="shared" si="36"/>
        <v>0</v>
      </c>
      <c r="AE132" s="57">
        <f t="shared" si="37"/>
        <v>10</v>
      </c>
      <c r="AF132" s="10">
        <v>5</v>
      </c>
      <c r="AG132" s="58">
        <f t="shared" si="47"/>
        <v>1</v>
      </c>
      <c r="AH132" s="59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5846.8106455147199</v>
      </c>
      <c r="K133" s="43">
        <v>0.26576412025066898</v>
      </c>
      <c r="L133" s="44">
        <v>6325</v>
      </c>
      <c r="M133" s="44">
        <f t="shared" si="41"/>
        <v>25300</v>
      </c>
      <c r="N133" s="45">
        <v>1625.4864445861599</v>
      </c>
      <c r="O133" s="45">
        <f t="shared" si="42"/>
        <v>6501.9457783446396</v>
      </c>
      <c r="P133" s="46">
        <v>0.25699390428239699</v>
      </c>
      <c r="Q133" s="50">
        <v>12638.07</v>
      </c>
      <c r="R133" s="50">
        <v>2181.67</v>
      </c>
      <c r="S133" s="55">
        <f t="shared" si="43"/>
        <v>0.57445772727272704</v>
      </c>
      <c r="T133" s="55">
        <f t="shared" si="44"/>
        <v>0.37313847365206398</v>
      </c>
      <c r="U133" s="56">
        <f t="shared" si="45"/>
        <v>0.49952845849802402</v>
      </c>
      <c r="V133" s="56">
        <f t="shared" si="46"/>
        <v>0.33554109406237498</v>
      </c>
      <c r="W133" s="53"/>
      <c r="X133" s="54"/>
      <c r="Y133" s="54">
        <f t="shared" si="34"/>
        <v>-93.619299999999996</v>
      </c>
      <c r="Z133" s="9">
        <v>4</v>
      </c>
      <c r="AA133" s="9">
        <v>0</v>
      </c>
      <c r="AB133" s="12">
        <f t="shared" si="35"/>
        <v>0</v>
      </c>
      <c r="AC133" s="9">
        <v>0</v>
      </c>
      <c r="AD133" s="12">
        <f t="shared" si="36"/>
        <v>0</v>
      </c>
      <c r="AE133" s="57">
        <f t="shared" si="37"/>
        <v>0</v>
      </c>
      <c r="AF133" s="10">
        <v>0</v>
      </c>
      <c r="AG133" s="58">
        <f t="shared" si="47"/>
        <v>-4</v>
      </c>
      <c r="AH133" s="57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4081.0730225963998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1134.5893136945799</v>
      </c>
      <c r="O134" s="45">
        <f t="shared" si="42"/>
        <v>4538.3572547783197</v>
      </c>
      <c r="P134" s="46">
        <v>0.21924431182504001</v>
      </c>
      <c r="Q134" s="50">
        <v>9608.3799999999992</v>
      </c>
      <c r="R134" s="50">
        <v>2877.92</v>
      </c>
      <c r="S134" s="55">
        <f t="shared" si="43"/>
        <v>0.53379888888888904</v>
      </c>
      <c r="T134" s="55">
        <f t="shared" si="44"/>
        <v>0.705187087823548</v>
      </c>
      <c r="U134" s="56">
        <f t="shared" si="45"/>
        <v>0.46417294685990301</v>
      </c>
      <c r="V134" s="56">
        <f t="shared" si="46"/>
        <v>0.63413253704738903</v>
      </c>
      <c r="W134" s="53"/>
      <c r="X134" s="54"/>
      <c r="Y134" s="54">
        <f t="shared" si="34"/>
        <v>-83.916200000000003</v>
      </c>
      <c r="Z134" s="9">
        <v>4</v>
      </c>
      <c r="AA134" s="9">
        <v>0</v>
      </c>
      <c r="AB134" s="12">
        <f t="shared" si="35"/>
        <v>0</v>
      </c>
      <c r="AC134" s="9">
        <v>0</v>
      </c>
      <c r="AD134" s="12">
        <f t="shared" si="36"/>
        <v>0</v>
      </c>
      <c r="AE134" s="57">
        <f t="shared" si="37"/>
        <v>0</v>
      </c>
      <c r="AF134" s="10">
        <v>0</v>
      </c>
      <c r="AG134" s="58">
        <f t="shared" si="47"/>
        <v>-4</v>
      </c>
      <c r="AH134" s="57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2742.7524010628799</v>
      </c>
      <c r="J135" s="38">
        <f t="shared" si="40"/>
        <v>10971.0096042515</v>
      </c>
      <c r="K135" s="43">
        <v>0.32267675306622101</v>
      </c>
      <c r="L135" s="44">
        <v>9520</v>
      </c>
      <c r="M135" s="44">
        <f t="shared" si="41"/>
        <v>38080</v>
      </c>
      <c r="N135" s="45">
        <v>2970.5105604471401</v>
      </c>
      <c r="O135" s="45">
        <f t="shared" si="42"/>
        <v>11882.0422417886</v>
      </c>
      <c r="P135" s="46">
        <v>0.31202842021503602</v>
      </c>
      <c r="Q135" s="50">
        <v>17420.009999999998</v>
      </c>
      <c r="R135" s="50">
        <v>5586.64</v>
      </c>
      <c r="S135" s="55">
        <f t="shared" si="43"/>
        <v>0.51235323529411803</v>
      </c>
      <c r="T135" s="55">
        <f t="shared" si="44"/>
        <v>0.50921840391380602</v>
      </c>
      <c r="U135" s="56">
        <f t="shared" si="45"/>
        <v>0.45745824579831901</v>
      </c>
      <c r="V135" s="56">
        <f t="shared" si="46"/>
        <v>0.47017506639995399</v>
      </c>
      <c r="W135" s="53"/>
      <c r="X135" s="54"/>
      <c r="Y135" s="54">
        <f t="shared" si="34"/>
        <v>-165.79990000000001</v>
      </c>
      <c r="Z135" s="9">
        <v>10</v>
      </c>
      <c r="AA135" s="9">
        <v>0</v>
      </c>
      <c r="AB135" s="12">
        <f t="shared" si="35"/>
        <v>0</v>
      </c>
      <c r="AC135" s="9">
        <v>2</v>
      </c>
      <c r="AD135" s="12">
        <f t="shared" si="36"/>
        <v>3</v>
      </c>
      <c r="AE135" s="57">
        <f t="shared" si="37"/>
        <v>3</v>
      </c>
      <c r="AF135" s="10">
        <v>2</v>
      </c>
      <c r="AG135" s="58">
        <f t="shared" si="47"/>
        <v>-8</v>
      </c>
      <c r="AH135" s="57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0.28000000000000003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4359.2359999999999</v>
      </c>
      <c r="P136" s="46">
        <v>0.27076</v>
      </c>
      <c r="Q136" s="50">
        <v>7239.96</v>
      </c>
      <c r="R136" s="50">
        <v>1605.82</v>
      </c>
      <c r="S136" s="55">
        <f t="shared" si="43"/>
        <v>0.51714000000000004</v>
      </c>
      <c r="T136" s="55">
        <f t="shared" si="44"/>
        <v>0.40964795918367303</v>
      </c>
      <c r="U136" s="56">
        <f t="shared" si="45"/>
        <v>0.44968695652173901</v>
      </c>
      <c r="V136" s="56">
        <f t="shared" si="46"/>
        <v>0.36837188901908502</v>
      </c>
      <c r="W136" s="53"/>
      <c r="X136" s="54"/>
      <c r="Y136" s="54">
        <f t="shared" si="34"/>
        <v>-67.600399999999993</v>
      </c>
      <c r="Z136" s="9">
        <v>4</v>
      </c>
      <c r="AA136" s="9">
        <v>0</v>
      </c>
      <c r="AB136" s="12">
        <f t="shared" si="35"/>
        <v>0</v>
      </c>
      <c r="AC136" s="9">
        <v>0</v>
      </c>
      <c r="AD136" s="12">
        <f t="shared" si="36"/>
        <v>0</v>
      </c>
      <c r="AE136" s="57">
        <f t="shared" si="37"/>
        <v>0</v>
      </c>
      <c r="AF136" s="10">
        <v>0</v>
      </c>
      <c r="AG136" s="58">
        <f t="shared" si="47"/>
        <v>-4</v>
      </c>
      <c r="AH136" s="57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2406.3172104609598</v>
      </c>
      <c r="J137" s="38">
        <f t="shared" si="40"/>
        <v>9625.2688418438393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2606.1377916176298</v>
      </c>
      <c r="O137" s="45">
        <f t="shared" si="42"/>
        <v>10424.551166470501</v>
      </c>
      <c r="P137" s="46">
        <v>0.298321633655865</v>
      </c>
      <c r="Q137" s="50">
        <v>15289.69</v>
      </c>
      <c r="R137" s="50">
        <v>4552.8</v>
      </c>
      <c r="S137" s="55">
        <f t="shared" si="43"/>
        <v>0.49005416666666701</v>
      </c>
      <c r="T137" s="55">
        <f t="shared" si="44"/>
        <v>0.47300497002303499</v>
      </c>
      <c r="U137" s="56">
        <f t="shared" si="45"/>
        <v>0.43754836309523798</v>
      </c>
      <c r="V137" s="56">
        <f t="shared" si="46"/>
        <v>0.43673822760289199</v>
      </c>
      <c r="W137" s="53"/>
      <c r="X137" s="54"/>
      <c r="Y137" s="54">
        <f t="shared" si="34"/>
        <v>-159.10310000000001</v>
      </c>
      <c r="Z137" s="9">
        <v>8</v>
      </c>
      <c r="AA137" s="9">
        <v>0</v>
      </c>
      <c r="AB137" s="12">
        <f t="shared" si="35"/>
        <v>0</v>
      </c>
      <c r="AC137" s="9">
        <v>1</v>
      </c>
      <c r="AD137" s="12">
        <f t="shared" si="36"/>
        <v>1.5</v>
      </c>
      <c r="AE137" s="57">
        <f t="shared" si="37"/>
        <v>1.5</v>
      </c>
      <c r="AF137" s="10">
        <v>1</v>
      </c>
      <c r="AG137" s="58">
        <f t="shared" si="47"/>
        <v>-7</v>
      </c>
      <c r="AH137" s="57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1055.9438871938901</v>
      </c>
      <c r="J138" s="38">
        <f t="shared" si="40"/>
        <v>4223.7755487755603</v>
      </c>
      <c r="K138" s="43">
        <v>0.21118877743877701</v>
      </c>
      <c r="L138" s="44">
        <v>5750</v>
      </c>
      <c r="M138" s="44">
        <f t="shared" si="41"/>
        <v>23000</v>
      </c>
      <c r="N138" s="45">
        <v>1174.2623997539599</v>
      </c>
      <c r="O138" s="45">
        <f t="shared" si="42"/>
        <v>4697.0495990158397</v>
      </c>
      <c r="P138" s="46">
        <v>0.20421954778329801</v>
      </c>
      <c r="Q138" s="50">
        <v>9248.43</v>
      </c>
      <c r="R138" s="50">
        <v>1837.21</v>
      </c>
      <c r="S138" s="55">
        <f t="shared" si="43"/>
        <v>0.46242149999999999</v>
      </c>
      <c r="T138" s="55">
        <f t="shared" si="44"/>
        <v>0.43496866222746899</v>
      </c>
      <c r="U138" s="56">
        <f t="shared" si="45"/>
        <v>0.40210565217391298</v>
      </c>
      <c r="V138" s="56">
        <f t="shared" si="46"/>
        <v>0.39114128162175399</v>
      </c>
      <c r="W138" s="53"/>
      <c r="X138" s="54"/>
      <c r="Y138" s="54">
        <f t="shared" si="34"/>
        <v>-107.5157</v>
      </c>
      <c r="Z138" s="9">
        <v>4</v>
      </c>
      <c r="AA138" s="9">
        <v>0</v>
      </c>
      <c r="AB138" s="12">
        <f t="shared" si="35"/>
        <v>0</v>
      </c>
      <c r="AC138" s="9">
        <v>0</v>
      </c>
      <c r="AD138" s="12">
        <f t="shared" si="36"/>
        <v>0</v>
      </c>
      <c r="AE138" s="57">
        <f t="shared" si="37"/>
        <v>0</v>
      </c>
      <c r="AF138" s="10">
        <v>0</v>
      </c>
      <c r="AG138" s="58">
        <f t="shared" si="47"/>
        <v>-4</v>
      </c>
      <c r="AH138" s="57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0.29010000000000002</v>
      </c>
      <c r="Q139" s="50">
        <v>4676.5600000000004</v>
      </c>
      <c r="R139" s="50">
        <v>985.93</v>
      </c>
      <c r="S139" s="55">
        <f t="shared" si="43"/>
        <v>0.38971333333333302</v>
      </c>
      <c r="T139" s="55">
        <f t="shared" si="44"/>
        <v>0.273869444444444</v>
      </c>
      <c r="U139" s="56">
        <f t="shared" si="45"/>
        <v>0.33888115942029001</v>
      </c>
      <c r="V139" s="56">
        <f t="shared" si="46"/>
        <v>0.24627439813357699</v>
      </c>
      <c r="W139" s="53"/>
      <c r="X139" s="54"/>
      <c r="Y139" s="54">
        <f t="shared" si="34"/>
        <v>-73.234399999999994</v>
      </c>
      <c r="Z139" s="9">
        <v>4</v>
      </c>
      <c r="AA139" s="9">
        <v>0</v>
      </c>
      <c r="AB139" s="12">
        <f t="shared" si="35"/>
        <v>0</v>
      </c>
      <c r="AC139" s="9">
        <v>3</v>
      </c>
      <c r="AD139" s="12">
        <f t="shared" si="36"/>
        <v>4.5</v>
      </c>
      <c r="AE139" s="57">
        <f t="shared" si="37"/>
        <v>4.5</v>
      </c>
      <c r="AF139" s="10">
        <v>3</v>
      </c>
      <c r="AG139" s="58">
        <f t="shared" si="47"/>
        <v>-1</v>
      </c>
      <c r="AH139" s="57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989.43142170756801</v>
      </c>
      <c r="J140" s="38">
        <f t="shared" si="40"/>
        <v>3957.7256868302702</v>
      </c>
      <c r="K140" s="43">
        <v>0.28269469191644803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4401.1888500395999</v>
      </c>
      <c r="P140" s="46">
        <v>0.27336576708320498</v>
      </c>
      <c r="Q140" s="50">
        <v>5254.2</v>
      </c>
      <c r="R140" s="50">
        <v>968.35</v>
      </c>
      <c r="S140" s="55">
        <f t="shared" si="43"/>
        <v>0.37530000000000002</v>
      </c>
      <c r="T140" s="55">
        <f t="shared" si="44"/>
        <v>0.24467334944973099</v>
      </c>
      <c r="U140" s="56">
        <f t="shared" si="45"/>
        <v>0.326347826086957</v>
      </c>
      <c r="V140" s="56">
        <f t="shared" si="46"/>
        <v>0.22002009752235199</v>
      </c>
      <c r="W140" s="53"/>
      <c r="X140" s="54"/>
      <c r="Y140" s="54">
        <f t="shared" si="34"/>
        <v>-87.457999999999998</v>
      </c>
      <c r="Z140" s="9">
        <v>4</v>
      </c>
      <c r="AA140" s="9">
        <v>3</v>
      </c>
      <c r="AB140" s="12">
        <f t="shared" si="35"/>
        <v>6</v>
      </c>
      <c r="AC140" s="9">
        <v>1</v>
      </c>
      <c r="AD140" s="12">
        <f t="shared" si="36"/>
        <v>1.5</v>
      </c>
      <c r="AE140" s="57">
        <f t="shared" si="37"/>
        <v>7.5</v>
      </c>
      <c r="AF140" s="10">
        <v>4</v>
      </c>
      <c r="AG140" s="58">
        <f t="shared" si="47"/>
        <v>0</v>
      </c>
      <c r="AH140" s="59"/>
    </row>
    <row r="141" spans="1:34">
      <c r="A141" s="34">
        <v>139</v>
      </c>
      <c r="B141" s="60">
        <v>107829</v>
      </c>
      <c r="C141" s="36" t="s">
        <v>177</v>
      </c>
      <c r="D141" s="37">
        <v>1</v>
      </c>
      <c r="E141" s="37">
        <v>1</v>
      </c>
      <c r="F141" s="61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0.17405999999999999</v>
      </c>
      <c r="Q141" s="50">
        <v>6349.61</v>
      </c>
      <c r="R141" s="50">
        <v>1762.99</v>
      </c>
      <c r="S141" s="55">
        <f t="shared" si="43"/>
        <v>0.3174805</v>
      </c>
      <c r="T141" s="55">
        <f t="shared" si="44"/>
        <v>0.48971944444444399</v>
      </c>
      <c r="U141" s="56">
        <f t="shared" si="45"/>
        <v>0.27606999999999998</v>
      </c>
      <c r="V141" s="56">
        <f t="shared" si="46"/>
        <v>0.44037538280153299</v>
      </c>
      <c r="W141" s="53"/>
      <c r="X141" s="54"/>
      <c r="Y141" s="54">
        <f t="shared" si="34"/>
        <v>-136.50389999999999</v>
      </c>
      <c r="Z141" s="9">
        <v>4</v>
      </c>
      <c r="AA141" s="9">
        <v>0</v>
      </c>
      <c r="AB141" s="12">
        <f t="shared" si="35"/>
        <v>0</v>
      </c>
      <c r="AC141" s="9">
        <v>1</v>
      </c>
      <c r="AD141" s="12">
        <f t="shared" si="36"/>
        <v>1.5</v>
      </c>
      <c r="AE141" s="57">
        <f t="shared" si="37"/>
        <v>1.5</v>
      </c>
      <c r="AF141" s="10">
        <v>1</v>
      </c>
      <c r="AG141" s="58">
        <f t="shared" si="47"/>
        <v>-3</v>
      </c>
      <c r="AH141" s="57">
        <f>AG141*1</f>
        <v>-3</v>
      </c>
    </row>
    <row r="142" spans="1:34">
      <c r="A142" s="34"/>
      <c r="B142" s="62"/>
      <c r="C142" s="62"/>
      <c r="D142" s="37">
        <f>SUM(D3:D141)</f>
        <v>365</v>
      </c>
      <c r="E142" s="37">
        <f>SUM(E3:E141)</f>
        <v>158</v>
      </c>
      <c r="F142" s="62"/>
      <c r="G142" s="38">
        <f>SUM(G3:G141)</f>
        <v>1350320</v>
      </c>
      <c r="H142" s="38">
        <f>SUM(H3:H141)</f>
        <v>5401280</v>
      </c>
      <c r="I142" s="38">
        <f>SUM(I3:I141)</f>
        <v>349067.12716926698</v>
      </c>
      <c r="J142" s="38">
        <f>SUM(J3:J141)</f>
        <v>1396268.50867707</v>
      </c>
      <c r="K142" s="43">
        <v>0.25850696662218298</v>
      </c>
      <c r="L142" s="44">
        <f>SUM(L3:L141)</f>
        <v>1510105.4</v>
      </c>
      <c r="M142" s="44">
        <f>SUM(M3:M141)</f>
        <v>6040421.5999999996</v>
      </c>
      <c r="N142" s="45">
        <f>SUM(N3:N141)</f>
        <v>377751.89750860701</v>
      </c>
      <c r="O142" s="45">
        <f>SUM(O3:O141)</f>
        <v>1511007.5900344299</v>
      </c>
      <c r="P142" s="46">
        <v>0.24997623672365099</v>
      </c>
      <c r="Q142" s="50">
        <f>SUM(Q3:Q141)</f>
        <v>4670699.78</v>
      </c>
      <c r="R142" s="50">
        <f>SUM(R3:R141)</f>
        <v>1107735.1100000001</v>
      </c>
      <c r="S142" s="55">
        <f t="shared" si="43"/>
        <v>0.86473942843177898</v>
      </c>
      <c r="T142" s="55">
        <f t="shared" si="44"/>
        <v>0.793353930935215</v>
      </c>
      <c r="U142" s="56">
        <f t="shared" si="45"/>
        <v>0.77324069233842896</v>
      </c>
      <c r="V142" s="56">
        <f t="shared" si="46"/>
        <v>0.73311022214968502</v>
      </c>
      <c r="W142" s="53"/>
      <c r="X142" s="54"/>
      <c r="Y142" s="54"/>
      <c r="Z142" s="9">
        <f>SUM(Z3:Z141)</f>
        <v>1424</v>
      </c>
      <c r="AA142" s="9">
        <f>SUM(AA3:AA141)</f>
        <v>708</v>
      </c>
      <c r="AB142" s="12">
        <f t="shared" si="35"/>
        <v>1416</v>
      </c>
      <c r="AC142" s="9">
        <f>SUM(AC3:AC141)</f>
        <v>361</v>
      </c>
      <c r="AD142" s="12">
        <f t="shared" si="36"/>
        <v>541.5</v>
      </c>
      <c r="AE142" s="57">
        <f t="shared" si="37"/>
        <v>1957.5</v>
      </c>
      <c r="AF142" s="10">
        <f>SUM(AF3:AF141)</f>
        <v>1069</v>
      </c>
      <c r="AG142" s="58">
        <f t="shared" si="47"/>
        <v>-355</v>
      </c>
      <c r="AH142" s="57">
        <v>-517</v>
      </c>
    </row>
  </sheetData>
  <sortState ref="A3:AG142">
    <sortCondition descending="1" ref="U3"/>
  </sortState>
  <mergeCells count="14">
    <mergeCell ref="AE1:AE2"/>
    <mergeCell ref="AG1:AG2"/>
    <mergeCell ref="AH1:AH2"/>
    <mergeCell ref="U1:V1"/>
    <mergeCell ref="AA1:AB1"/>
    <mergeCell ref="AC1:AD1"/>
    <mergeCell ref="W1:W2"/>
    <mergeCell ref="X1:X2"/>
    <mergeCell ref="Y1:Y2"/>
    <mergeCell ref="A1:F1"/>
    <mergeCell ref="G1:K1"/>
    <mergeCell ref="L1:P1"/>
    <mergeCell ref="Q1:R1"/>
    <mergeCell ref="S1:T1"/>
  </mergeCells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H5" sqref="H5"/>
    </sheetView>
  </sheetViews>
  <sheetFormatPr defaultColWidth="9" defaultRowHeight="23.1" customHeight="1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spans="1:6" ht="23.1" customHeight="1">
      <c r="A1" s="75" t="s">
        <v>178</v>
      </c>
      <c r="B1" s="75"/>
      <c r="C1" s="75"/>
      <c r="D1" s="75"/>
      <c r="E1" s="75"/>
      <c r="F1" s="76"/>
    </row>
    <row r="2" spans="1:6" ht="23.1" customHeight="1">
      <c r="A2" s="5" t="s">
        <v>14</v>
      </c>
      <c r="B2" s="5" t="s">
        <v>179</v>
      </c>
      <c r="C2" s="5" t="s">
        <v>180</v>
      </c>
      <c r="D2" s="6" t="s">
        <v>181</v>
      </c>
      <c r="E2" s="7" t="s">
        <v>182</v>
      </c>
      <c r="F2" s="8" t="s">
        <v>183</v>
      </c>
    </row>
    <row r="3" spans="1:6" ht="23.1" customHeight="1">
      <c r="A3" s="9">
        <v>1</v>
      </c>
      <c r="B3" s="9" t="s">
        <v>34</v>
      </c>
      <c r="C3" s="9">
        <v>17</v>
      </c>
      <c r="D3" s="10">
        <v>5</v>
      </c>
      <c r="E3" s="11">
        <f t="shared" ref="E3:E11" si="0">D3/C3</f>
        <v>0.29411764705882398</v>
      </c>
      <c r="F3" s="12">
        <f>(C3-D3)*-1</f>
        <v>-12</v>
      </c>
    </row>
    <row r="4" spans="1:6" ht="23.1" customHeight="1">
      <c r="A4" s="9">
        <v>2</v>
      </c>
      <c r="B4" s="9" t="s">
        <v>40</v>
      </c>
      <c r="C4" s="9">
        <v>12</v>
      </c>
      <c r="D4" s="10">
        <v>1</v>
      </c>
      <c r="E4" s="11">
        <f t="shared" si="0"/>
        <v>8.3333333333333301E-2</v>
      </c>
      <c r="F4" s="12">
        <f t="shared" ref="F4:F10" si="1">(C4-D4)*-1</f>
        <v>-11</v>
      </c>
    </row>
    <row r="5" spans="1:6" ht="23.1" customHeight="1">
      <c r="A5" s="9">
        <v>3</v>
      </c>
      <c r="B5" s="9" t="s">
        <v>38</v>
      </c>
      <c r="C5" s="9">
        <v>7</v>
      </c>
      <c r="D5" s="10">
        <v>2</v>
      </c>
      <c r="E5" s="11">
        <f t="shared" si="0"/>
        <v>0.28571428571428598</v>
      </c>
      <c r="F5" s="12">
        <f t="shared" si="1"/>
        <v>-5</v>
      </c>
    </row>
    <row r="6" spans="1:6" ht="23.1" customHeight="1">
      <c r="A6" s="9">
        <v>4</v>
      </c>
      <c r="B6" s="9" t="s">
        <v>78</v>
      </c>
      <c r="C6" s="9">
        <v>5</v>
      </c>
      <c r="D6" s="10">
        <v>0</v>
      </c>
      <c r="E6" s="11">
        <f t="shared" si="0"/>
        <v>0</v>
      </c>
      <c r="F6" s="12">
        <f t="shared" si="1"/>
        <v>-5</v>
      </c>
    </row>
    <row r="7" spans="1:6" ht="23.1" customHeight="1">
      <c r="A7" s="9">
        <v>5</v>
      </c>
      <c r="B7" s="9" t="s">
        <v>36</v>
      </c>
      <c r="C7" s="9">
        <v>30</v>
      </c>
      <c r="D7" s="10">
        <v>9</v>
      </c>
      <c r="E7" s="11">
        <f t="shared" si="0"/>
        <v>0.3</v>
      </c>
      <c r="F7" s="12">
        <f t="shared" si="1"/>
        <v>-21</v>
      </c>
    </row>
    <row r="8" spans="1:6" ht="23.1" customHeight="1">
      <c r="A8" s="9">
        <v>6</v>
      </c>
      <c r="B8" s="9" t="s">
        <v>48</v>
      </c>
      <c r="C8" s="9">
        <v>29</v>
      </c>
      <c r="D8" s="10">
        <v>3</v>
      </c>
      <c r="E8" s="11">
        <f t="shared" si="0"/>
        <v>0.10344827586206901</v>
      </c>
      <c r="F8" s="12">
        <f t="shared" si="1"/>
        <v>-26</v>
      </c>
    </row>
    <row r="9" spans="1:6" ht="23.1" customHeight="1">
      <c r="A9" s="9">
        <v>7</v>
      </c>
      <c r="B9" s="9" t="s">
        <v>50</v>
      </c>
      <c r="C9" s="9">
        <v>3</v>
      </c>
      <c r="D9" s="10">
        <v>1</v>
      </c>
      <c r="E9" s="11">
        <f t="shared" si="0"/>
        <v>0.33333333333333298</v>
      </c>
      <c r="F9" s="12">
        <f t="shared" si="1"/>
        <v>-2</v>
      </c>
    </row>
    <row r="10" spans="1:6" ht="23.1" customHeight="1">
      <c r="A10" s="9">
        <v>8</v>
      </c>
      <c r="B10" s="9" t="s">
        <v>32</v>
      </c>
      <c r="C10" s="9">
        <v>36</v>
      </c>
      <c r="D10" s="10">
        <v>9</v>
      </c>
      <c r="E10" s="11">
        <f t="shared" si="0"/>
        <v>0.25</v>
      </c>
      <c r="F10" s="12">
        <f t="shared" si="1"/>
        <v>-27</v>
      </c>
    </row>
    <row r="11" spans="1:6" ht="23.1" customHeight="1">
      <c r="A11" s="77" t="s">
        <v>184</v>
      </c>
      <c r="B11" s="77"/>
      <c r="C11" s="13">
        <f>SUM(C3:C10)</f>
        <v>139</v>
      </c>
      <c r="D11" s="13">
        <f>SUM(D3:D10)</f>
        <v>30</v>
      </c>
      <c r="E11" s="11">
        <f t="shared" si="0"/>
        <v>0.215827338129496</v>
      </c>
      <c r="F11" s="12"/>
    </row>
  </sheetData>
  <mergeCells count="2">
    <mergeCell ref="A1:F1"/>
    <mergeCell ref="A11:B11"/>
  </mergeCells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12"/>
  <sheetViews>
    <sheetView tabSelected="1" workbookViewId="0">
      <selection activeCell="H9" sqref="H9"/>
    </sheetView>
  </sheetViews>
  <sheetFormatPr defaultColWidth="9" defaultRowHeight="13.5"/>
  <cols>
    <col min="1" max="7" width="9" style="1"/>
  </cols>
  <sheetData>
    <row r="1" spans="1:7">
      <c r="A1" s="75" t="s">
        <v>185</v>
      </c>
      <c r="B1" s="75"/>
      <c r="C1" s="75"/>
      <c r="D1" s="75"/>
      <c r="E1" s="75"/>
      <c r="F1" s="75"/>
      <c r="G1" s="75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2021-03-17T03:43:27Z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