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<sst xmlns="http://schemas.openxmlformats.org/spreadsheetml/2006/main" count="346" uniqueCount="190">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</sst>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abSelected="1" topLeftCell="A109" workbookViewId="0">
      <selection activeCell="E123" sqref="E123"/>
    </sheetView>
  </sheetViews>
  <sheetFormatPr defaultColWidth="9" defaultRowHeight="13.5"/>
  <cols>
    <col min="1" max="1" width="4.375" style="17" customWidth="1"/>
    <col min="2" max="2" width="7.125" style="17" customWidth="1"/>
    <col min="3" max="3" width="18.25" style="18" customWidth="1"/>
    <col min="4" max="5" width="5.375" style="19" customWidth="1"/>
    <col min="6" max="6" width="12.875" style="18" customWidth="1"/>
    <col min="7" max="7" width="9.875" style="20" hidden="1" customWidth="1"/>
    <col min="8" max="8" width="9.875" style="20" customWidth="1"/>
    <col min="9" max="9" width="10.625" style="20" hidden="1" customWidth="1"/>
    <col min="10" max="10" width="10.625" style="20" customWidth="1"/>
    <col min="11" max="11" width="10" style="21" hidden="1" customWidth="1"/>
    <col min="12" max="12" width="10.375" style="22" hidden="1" customWidth="1"/>
    <col min="13" max="13" width="9.625" style="22" customWidth="1"/>
    <col min="14" max="14" width="10" style="20" hidden="1" customWidth="1"/>
    <col min="15" max="15" width="10" style="20" customWidth="1"/>
    <col min="16" max="16" width="10" style="21" hidden="1" customWidth="1"/>
    <col min="17" max="17" width="10.75" style="23" customWidth="1"/>
    <col min="18" max="18" width="10" style="23" customWidth="1"/>
    <col min="19" max="20" width="8.375" style="24" customWidth="1"/>
    <col min="21" max="21" width="8.25" style="24" customWidth="1"/>
    <col min="22" max="22" width="8.375" style="24" customWidth="1"/>
    <col min="23" max="23" width="8.25" style="25" customWidth="1"/>
    <col min="24" max="24" width="7.625" style="26" customWidth="1"/>
    <col min="25" max="25" width="8.625" style="26" customWidth="1"/>
    <col min="26" max="26" width="12.25" style="27" customWidth="1"/>
    <col min="27" max="27" width="5.75" style="27" customWidth="1"/>
    <col min="28" max="28" width="5.75" style="5" customWidth="1"/>
    <col min="29" max="29" width="5.75" style="27" customWidth="1"/>
    <col min="30" max="30" width="6.75" style="5" customWidth="1"/>
    <col min="31" max="31" width="6.75" style="28" customWidth="1"/>
    <col min="32" max="32" width="9" style="29"/>
    <col min="33" max="33" width="6.25" style="30" customWidth="1"/>
    <col min="34" max="34" width="5.625" style="31" customWidth="1"/>
  </cols>
  <sheetData>
    <row r="1" spans="1:34">
      <c r="A1" s="8" t="s">
        <v>0</v>
      </c>
      <c r="B1" s="8"/>
      <c r="C1" s="8"/>
      <c r="D1" s="8"/>
      <c r="E1" s="8"/>
      <c r="F1" s="8"/>
      <c r="G1" s="32" t="s">
        <v>1</v>
      </c>
      <c r="H1" s="32"/>
      <c r="I1" s="32"/>
      <c r="J1" s="32"/>
      <c r="K1" s="32"/>
      <c r="L1" s="42" t="s">
        <v>2</v>
      </c>
      <c r="M1" s="42"/>
      <c r="N1" s="42"/>
      <c r="O1" s="42"/>
      <c r="P1" s="42"/>
      <c r="Q1" s="50" t="s">
        <v>3</v>
      </c>
      <c r="R1" s="50"/>
      <c r="S1" s="51" t="s">
        <v>1</v>
      </c>
      <c r="T1" s="52"/>
      <c r="U1" s="53" t="s">
        <v>2</v>
      </c>
      <c r="V1" s="54"/>
      <c r="W1" s="55" t="s">
        <v>4</v>
      </c>
      <c r="X1" s="56" t="s">
        <v>5</v>
      </c>
      <c r="Y1" s="56" t="s">
        <v>6</v>
      </c>
      <c r="Z1" s="8" t="s">
        <v>7</v>
      </c>
      <c r="AA1" s="8" t="s">
        <v>8</v>
      </c>
      <c r="AB1" s="8"/>
      <c r="AC1" s="8" t="s">
        <v>9</v>
      </c>
      <c r="AD1" s="8"/>
      <c r="AE1" s="66" t="s">
        <v>10</v>
      </c>
      <c r="AF1" s="9" t="s">
        <v>11</v>
      </c>
      <c r="AG1" s="68" t="s">
        <v>12</v>
      </c>
      <c r="AH1" s="66" t="s">
        <v>13</v>
      </c>
    </row>
    <row r="2" ht="24" spans="1:34">
      <c r="A2" s="33" t="s">
        <v>14</v>
      </c>
      <c r="B2" s="34" t="s">
        <v>15</v>
      </c>
      <c r="C2" s="35" t="s">
        <v>16</v>
      </c>
      <c r="D2" s="36" t="s">
        <v>17</v>
      </c>
      <c r="E2" s="36" t="s">
        <v>18</v>
      </c>
      <c r="F2" s="35" t="s">
        <v>19</v>
      </c>
      <c r="G2" s="32" t="s">
        <v>20</v>
      </c>
      <c r="H2" s="32" t="s">
        <v>21</v>
      </c>
      <c r="I2" s="32" t="s">
        <v>22</v>
      </c>
      <c r="J2" s="32" t="s">
        <v>23</v>
      </c>
      <c r="K2" s="43" t="s">
        <v>24</v>
      </c>
      <c r="L2" s="42" t="s">
        <v>20</v>
      </c>
      <c r="M2" s="42" t="s">
        <v>21</v>
      </c>
      <c r="N2" s="44" t="s">
        <v>22</v>
      </c>
      <c r="O2" s="44" t="s">
        <v>23</v>
      </c>
      <c r="P2" s="45" t="s">
        <v>24</v>
      </c>
      <c r="Q2" s="50" t="s">
        <v>20</v>
      </c>
      <c r="R2" s="50" t="s">
        <v>22</v>
      </c>
      <c r="S2" s="57" t="s">
        <v>25</v>
      </c>
      <c r="T2" s="57" t="s">
        <v>26</v>
      </c>
      <c r="U2" s="58" t="s">
        <v>27</v>
      </c>
      <c r="V2" s="58" t="s">
        <v>26</v>
      </c>
      <c r="W2" s="55"/>
      <c r="X2" s="56"/>
      <c r="Y2" s="56"/>
      <c r="Z2" s="8" t="s">
        <v>28</v>
      </c>
      <c r="AA2" s="8" t="s">
        <v>20</v>
      </c>
      <c r="AB2" s="11" t="s">
        <v>29</v>
      </c>
      <c r="AC2" s="8" t="s">
        <v>20</v>
      </c>
      <c r="AD2" s="11" t="s">
        <v>29</v>
      </c>
      <c r="AE2" s="66"/>
      <c r="AF2" s="9" t="s">
        <v>30</v>
      </c>
      <c r="AG2" s="68"/>
      <c r="AH2" s="66"/>
    </row>
    <row r="3" spans="1:34">
      <c r="A3" s="37">
        <v>1</v>
      </c>
      <c r="B3" s="38">
        <v>365</v>
      </c>
      <c r="C3" s="39" t="s">
        <v>31</v>
      </c>
      <c r="D3" s="40">
        <v>3</v>
      </c>
      <c r="E3" s="40">
        <v>1</v>
      </c>
      <c r="F3" s="39" t="s">
        <v>32</v>
      </c>
      <c r="G3" s="41">
        <v>14000</v>
      </c>
      <c r="H3" s="41">
        <f t="shared" ref="H3:H66" si="0">G3*4</f>
        <v>56000</v>
      </c>
      <c r="I3" s="41">
        <v>3464.5858192057</v>
      </c>
      <c r="J3" s="41">
        <f t="shared" ref="J3:J66" si="1">I3*4</f>
        <v>13858.3432768228</v>
      </c>
      <c r="K3" s="46">
        <v>0.24747041565755</v>
      </c>
      <c r="L3" s="47">
        <v>15400</v>
      </c>
      <c r="M3" s="47">
        <f t="shared" ref="M3:M66" si="2">L3*4</f>
        <v>61600</v>
      </c>
      <c r="N3" s="48">
        <v>3685.27993588911</v>
      </c>
      <c r="O3" s="48">
        <f t="shared" ref="O3:O66" si="3">N3*4</f>
        <v>14741.1197435564</v>
      </c>
      <c r="P3" s="49">
        <v>0.239303891940851</v>
      </c>
      <c r="Q3" s="59">
        <v>72211.74</v>
      </c>
      <c r="R3" s="59">
        <v>16458.61</v>
      </c>
      <c r="S3" s="60">
        <f t="shared" ref="S3:S66" si="4">Q3/H3</f>
        <v>1.28949535714286</v>
      </c>
      <c r="T3" s="60">
        <f t="shared" ref="T3:T66" si="5">R3/J3</f>
        <v>1.18763185982887</v>
      </c>
      <c r="U3" s="61">
        <f t="shared" ref="U3:U66" si="6">Q3/M3</f>
        <v>1.17226850649351</v>
      </c>
      <c r="V3" s="61">
        <f t="shared" ref="V3:V66" si="7">R3/O3</f>
        <v>1.11651016247896</v>
      </c>
      <c r="W3" s="62">
        <f t="shared" ref="W3:W11" si="8">(D3*200)+(E3*100)</f>
        <v>700</v>
      </c>
      <c r="X3" s="63">
        <f>(R3-J3)*0.3</f>
        <v>780.08001695316</v>
      </c>
      <c r="Y3" s="63"/>
      <c r="Z3" s="12">
        <v>20</v>
      </c>
      <c r="AA3" s="12">
        <v>1</v>
      </c>
      <c r="AB3" s="15">
        <f>AA3*2</f>
        <v>2</v>
      </c>
      <c r="AC3" s="12">
        <v>3</v>
      </c>
      <c r="AD3" s="15">
        <f>AC3*1.5</f>
        <v>4.5</v>
      </c>
      <c r="AE3" s="67">
        <f>AB3+AD3</f>
        <v>6.5</v>
      </c>
      <c r="AF3" s="13">
        <v>4</v>
      </c>
      <c r="AG3" s="69">
        <f t="shared" ref="AG3:AG66" si="9">AF3-Z3</f>
        <v>-16</v>
      </c>
      <c r="AH3" s="67">
        <f>AG3*1</f>
        <v>-16</v>
      </c>
    </row>
    <row r="4" spans="1:34">
      <c r="A4" s="37">
        <v>2</v>
      </c>
      <c r="B4" s="38">
        <v>54</v>
      </c>
      <c r="C4" s="39" t="s">
        <v>33</v>
      </c>
      <c r="D4" s="40">
        <v>4</v>
      </c>
      <c r="E4" s="40">
        <v>0</v>
      </c>
      <c r="F4" s="39" t="s">
        <v>34</v>
      </c>
      <c r="G4" s="41">
        <v>11000</v>
      </c>
      <c r="H4" s="41">
        <f t="shared" si="0"/>
        <v>44000</v>
      </c>
      <c r="I4" s="41">
        <v>3300</v>
      </c>
      <c r="J4" s="41">
        <f t="shared" si="1"/>
        <v>13200</v>
      </c>
      <c r="K4" s="46">
        <v>0.3</v>
      </c>
      <c r="L4" s="47">
        <v>12320</v>
      </c>
      <c r="M4" s="47">
        <f t="shared" si="2"/>
        <v>49280</v>
      </c>
      <c r="N4" s="48">
        <v>3574.032</v>
      </c>
      <c r="O4" s="48">
        <f t="shared" si="3"/>
        <v>14296.128</v>
      </c>
      <c r="P4" s="49">
        <v>0.2901</v>
      </c>
      <c r="Q4" s="59">
        <v>57261.26</v>
      </c>
      <c r="R4" s="59">
        <v>14734.15</v>
      </c>
      <c r="S4" s="60">
        <f t="shared" si="4"/>
        <v>1.30139227272727</v>
      </c>
      <c r="T4" s="60">
        <f t="shared" si="5"/>
        <v>1.11622348484848</v>
      </c>
      <c r="U4" s="61">
        <f t="shared" si="6"/>
        <v>1.16195738636364</v>
      </c>
      <c r="V4" s="61">
        <f t="shared" si="7"/>
        <v>1.03063920524494</v>
      </c>
      <c r="W4" s="62">
        <f t="shared" si="8"/>
        <v>800</v>
      </c>
      <c r="X4" s="63">
        <f t="shared" ref="X4:X11" si="10">(R4-J4)*0.3</f>
        <v>460.245</v>
      </c>
      <c r="Y4" s="63"/>
      <c r="Z4" s="12">
        <v>12</v>
      </c>
      <c r="AA4" s="12">
        <v>6</v>
      </c>
      <c r="AB4" s="15">
        <f t="shared" ref="AB4:AB35" si="11">AA4*2</f>
        <v>12</v>
      </c>
      <c r="AC4" s="12">
        <v>8</v>
      </c>
      <c r="AD4" s="15">
        <f t="shared" ref="AD4:AD35" si="12">AC4*1.5</f>
        <v>12</v>
      </c>
      <c r="AE4" s="67">
        <f t="shared" ref="AE4:AE35" si="13">AB4+AD4</f>
        <v>24</v>
      </c>
      <c r="AF4" s="13">
        <v>14</v>
      </c>
      <c r="AG4" s="69">
        <f t="shared" si="9"/>
        <v>2</v>
      </c>
      <c r="AH4" s="70"/>
    </row>
    <row r="5" spans="1:34">
      <c r="A5" s="37">
        <v>3</v>
      </c>
      <c r="B5" s="38">
        <v>511</v>
      </c>
      <c r="C5" s="39" t="s">
        <v>35</v>
      </c>
      <c r="D5" s="40">
        <v>3</v>
      </c>
      <c r="E5" s="40">
        <v>2</v>
      </c>
      <c r="F5" s="39" t="s">
        <v>36</v>
      </c>
      <c r="G5" s="41">
        <v>10000</v>
      </c>
      <c r="H5" s="41">
        <f t="shared" si="0"/>
        <v>40000</v>
      </c>
      <c r="I5" s="41">
        <v>2998.97686526655</v>
      </c>
      <c r="J5" s="41">
        <f t="shared" si="1"/>
        <v>11995.9074610662</v>
      </c>
      <c r="K5" s="46">
        <v>0.299897686526655</v>
      </c>
      <c r="L5" s="47">
        <v>11200</v>
      </c>
      <c r="M5" s="47">
        <f t="shared" si="2"/>
        <v>44800</v>
      </c>
      <c r="N5" s="48">
        <v>3248.01190415829</v>
      </c>
      <c r="O5" s="48">
        <f t="shared" si="3"/>
        <v>12992.0476166332</v>
      </c>
      <c r="P5" s="49">
        <v>0.290001062871276</v>
      </c>
      <c r="Q5" s="59">
        <v>48347.86</v>
      </c>
      <c r="R5" s="59">
        <v>10460.76</v>
      </c>
      <c r="S5" s="60">
        <f t="shared" si="4"/>
        <v>1.2086965</v>
      </c>
      <c r="T5" s="64">
        <f t="shared" si="5"/>
        <v>0.872027400507326</v>
      </c>
      <c r="U5" s="61">
        <f t="shared" si="6"/>
        <v>1.07919330357143</v>
      </c>
      <c r="V5" s="65">
        <f t="shared" si="7"/>
        <v>0.805166383981501</v>
      </c>
      <c r="W5" s="62">
        <f t="shared" si="8"/>
        <v>800</v>
      </c>
      <c r="X5" s="63"/>
      <c r="Y5" s="63"/>
      <c r="Z5" s="12">
        <v>12</v>
      </c>
      <c r="AA5" s="12">
        <v>28</v>
      </c>
      <c r="AB5" s="15">
        <f t="shared" si="11"/>
        <v>56</v>
      </c>
      <c r="AC5" s="12">
        <v>1</v>
      </c>
      <c r="AD5" s="15">
        <f t="shared" si="12"/>
        <v>1.5</v>
      </c>
      <c r="AE5" s="67">
        <f t="shared" si="13"/>
        <v>57.5</v>
      </c>
      <c r="AF5" s="13">
        <v>29</v>
      </c>
      <c r="AG5" s="69">
        <f t="shared" si="9"/>
        <v>17</v>
      </c>
      <c r="AH5" s="70"/>
    </row>
    <row r="6" spans="1:34">
      <c r="A6" s="37">
        <v>4</v>
      </c>
      <c r="B6" s="38">
        <v>111400</v>
      </c>
      <c r="C6" s="39" t="s">
        <v>37</v>
      </c>
      <c r="D6" s="40">
        <v>4</v>
      </c>
      <c r="E6" s="40">
        <v>1</v>
      </c>
      <c r="F6" s="39" t="s">
        <v>38</v>
      </c>
      <c r="G6" s="41">
        <v>13500</v>
      </c>
      <c r="H6" s="41">
        <f t="shared" si="0"/>
        <v>54000</v>
      </c>
      <c r="I6" s="41">
        <v>2160</v>
      </c>
      <c r="J6" s="41">
        <f t="shared" si="1"/>
        <v>8640</v>
      </c>
      <c r="K6" s="46">
        <v>0.16</v>
      </c>
      <c r="L6" s="47">
        <v>14850</v>
      </c>
      <c r="M6" s="47">
        <f t="shared" si="2"/>
        <v>59400</v>
      </c>
      <c r="N6" s="48">
        <v>2297.592</v>
      </c>
      <c r="O6" s="48">
        <f t="shared" si="3"/>
        <v>9190.368</v>
      </c>
      <c r="P6" s="49">
        <v>0.15472</v>
      </c>
      <c r="Q6" s="59">
        <v>62142.37</v>
      </c>
      <c r="R6" s="59">
        <v>9626.72</v>
      </c>
      <c r="S6" s="60">
        <f t="shared" si="4"/>
        <v>1.15078462962963</v>
      </c>
      <c r="T6" s="60">
        <f t="shared" si="5"/>
        <v>1.1142037037037</v>
      </c>
      <c r="U6" s="61">
        <f t="shared" si="6"/>
        <v>1.04616784511785</v>
      </c>
      <c r="V6" s="61">
        <f t="shared" si="7"/>
        <v>1.0474792739529</v>
      </c>
      <c r="W6" s="62">
        <f t="shared" si="8"/>
        <v>900</v>
      </c>
      <c r="X6" s="63">
        <f t="shared" si="10"/>
        <v>296.016</v>
      </c>
      <c r="Y6" s="63"/>
      <c r="Z6" s="12">
        <v>16</v>
      </c>
      <c r="AA6" s="12">
        <v>1</v>
      </c>
      <c r="AB6" s="15">
        <f t="shared" si="11"/>
        <v>2</v>
      </c>
      <c r="AC6" s="12">
        <v>5</v>
      </c>
      <c r="AD6" s="15">
        <f t="shared" si="12"/>
        <v>7.5</v>
      </c>
      <c r="AE6" s="67">
        <f t="shared" si="13"/>
        <v>9.5</v>
      </c>
      <c r="AF6" s="13">
        <v>6</v>
      </c>
      <c r="AG6" s="69">
        <f t="shared" si="9"/>
        <v>-10</v>
      </c>
      <c r="AH6" s="67">
        <f>AG6*1</f>
        <v>-10</v>
      </c>
    </row>
    <row r="7" spans="1:34">
      <c r="A7" s="37">
        <v>5</v>
      </c>
      <c r="B7" s="38">
        <v>716</v>
      </c>
      <c r="C7" s="39" t="s">
        <v>39</v>
      </c>
      <c r="D7" s="40">
        <v>3</v>
      </c>
      <c r="E7" s="40">
        <v>0</v>
      </c>
      <c r="F7" s="39" t="s">
        <v>40</v>
      </c>
      <c r="G7" s="41">
        <v>7800</v>
      </c>
      <c r="H7" s="41">
        <f t="shared" si="0"/>
        <v>31200</v>
      </c>
      <c r="I7" s="41">
        <v>2238.06867087638</v>
      </c>
      <c r="J7" s="41">
        <f t="shared" si="1"/>
        <v>8952.27468350552</v>
      </c>
      <c r="K7" s="46">
        <v>0.286931880881587</v>
      </c>
      <c r="L7" s="47">
        <v>8736</v>
      </c>
      <c r="M7" s="47">
        <f t="shared" si="2"/>
        <v>34944</v>
      </c>
      <c r="N7" s="48">
        <v>2423.91789330595</v>
      </c>
      <c r="O7" s="48">
        <f t="shared" si="3"/>
        <v>9695.6715732238</v>
      </c>
      <c r="P7" s="49">
        <v>0.277463128812494</v>
      </c>
      <c r="Q7" s="59">
        <v>36061.61</v>
      </c>
      <c r="R7" s="59">
        <v>9695.86</v>
      </c>
      <c r="S7" s="60">
        <f t="shared" si="4"/>
        <v>1.15582083333333</v>
      </c>
      <c r="T7" s="60">
        <f t="shared" si="5"/>
        <v>1.08306104792166</v>
      </c>
      <c r="U7" s="61">
        <f t="shared" si="6"/>
        <v>1.03198288690476</v>
      </c>
      <c r="V7" s="61">
        <f t="shared" si="7"/>
        <v>1.00001943411292</v>
      </c>
      <c r="W7" s="62">
        <f t="shared" si="8"/>
        <v>600</v>
      </c>
      <c r="X7" s="63">
        <f t="shared" si="10"/>
        <v>223.075594948344</v>
      </c>
      <c r="Y7" s="63"/>
      <c r="Z7" s="12">
        <v>10</v>
      </c>
      <c r="AA7" s="12">
        <v>8</v>
      </c>
      <c r="AB7" s="15">
        <f t="shared" si="11"/>
        <v>16</v>
      </c>
      <c r="AC7" s="12">
        <v>5</v>
      </c>
      <c r="AD7" s="15">
        <f t="shared" si="12"/>
        <v>7.5</v>
      </c>
      <c r="AE7" s="67">
        <f t="shared" si="13"/>
        <v>23.5</v>
      </c>
      <c r="AF7" s="13">
        <v>13</v>
      </c>
      <c r="AG7" s="69">
        <f t="shared" si="9"/>
        <v>3</v>
      </c>
      <c r="AH7" s="70"/>
    </row>
    <row r="8" spans="1:34">
      <c r="A8" s="37">
        <v>6</v>
      </c>
      <c r="B8" s="38">
        <v>379</v>
      </c>
      <c r="C8" s="39" t="s">
        <v>41</v>
      </c>
      <c r="D8" s="40">
        <v>3</v>
      </c>
      <c r="E8" s="40">
        <v>0</v>
      </c>
      <c r="F8" s="39" t="s">
        <v>32</v>
      </c>
      <c r="G8" s="41">
        <v>10500</v>
      </c>
      <c r="H8" s="41">
        <f t="shared" si="0"/>
        <v>42000</v>
      </c>
      <c r="I8" s="41">
        <v>2483.70673557014</v>
      </c>
      <c r="J8" s="41">
        <f t="shared" si="1"/>
        <v>9934.82694228056</v>
      </c>
      <c r="K8" s="46">
        <v>0.236543498625727</v>
      </c>
      <c r="L8" s="47">
        <v>11550</v>
      </c>
      <c r="M8" s="47">
        <f t="shared" si="2"/>
        <v>46200</v>
      </c>
      <c r="N8" s="48">
        <v>2641.91885462595</v>
      </c>
      <c r="O8" s="48">
        <f t="shared" si="3"/>
        <v>10567.6754185038</v>
      </c>
      <c r="P8" s="49">
        <v>0.228737563171078</v>
      </c>
      <c r="Q8" s="59">
        <v>46807.21</v>
      </c>
      <c r="R8" s="59">
        <v>9766.34</v>
      </c>
      <c r="S8" s="60">
        <f t="shared" si="4"/>
        <v>1.11445738095238</v>
      </c>
      <c r="T8" s="64">
        <f t="shared" si="5"/>
        <v>0.983040777332163</v>
      </c>
      <c r="U8" s="61">
        <f t="shared" si="6"/>
        <v>1.01314307359307</v>
      </c>
      <c r="V8" s="65">
        <f t="shared" si="7"/>
        <v>0.924171079563943</v>
      </c>
      <c r="W8" s="62">
        <f t="shared" si="8"/>
        <v>600</v>
      </c>
      <c r="X8" s="63"/>
      <c r="Y8" s="63"/>
      <c r="Z8" s="12">
        <v>20</v>
      </c>
      <c r="AA8" s="12">
        <v>15</v>
      </c>
      <c r="AB8" s="15">
        <f t="shared" si="11"/>
        <v>30</v>
      </c>
      <c r="AC8" s="12">
        <v>0</v>
      </c>
      <c r="AD8" s="15">
        <f t="shared" si="12"/>
        <v>0</v>
      </c>
      <c r="AE8" s="67">
        <f t="shared" si="13"/>
        <v>30</v>
      </c>
      <c r="AF8" s="13">
        <v>15</v>
      </c>
      <c r="AG8" s="69">
        <f t="shared" si="9"/>
        <v>-5</v>
      </c>
      <c r="AH8" s="67">
        <f>AG8*1</f>
        <v>-5</v>
      </c>
    </row>
    <row r="9" spans="1:34">
      <c r="A9" s="37">
        <v>7</v>
      </c>
      <c r="B9" s="38">
        <v>116482</v>
      </c>
      <c r="C9" s="39" t="s">
        <v>42</v>
      </c>
      <c r="D9" s="40">
        <v>2</v>
      </c>
      <c r="E9" s="40">
        <v>2</v>
      </c>
      <c r="F9" s="39" t="s">
        <v>36</v>
      </c>
      <c r="G9" s="41">
        <v>6000</v>
      </c>
      <c r="H9" s="41">
        <f t="shared" si="0"/>
        <v>24000</v>
      </c>
      <c r="I9" s="41">
        <v>1445.91689233442</v>
      </c>
      <c r="J9" s="41">
        <f t="shared" si="1"/>
        <v>5783.66756933768</v>
      </c>
      <c r="K9" s="46">
        <v>0.240986148722403</v>
      </c>
      <c r="L9" s="47">
        <v>6900</v>
      </c>
      <c r="M9" s="47">
        <f t="shared" si="2"/>
        <v>27600</v>
      </c>
      <c r="N9" s="48">
        <v>1607.93188012049</v>
      </c>
      <c r="O9" s="48">
        <f t="shared" si="3"/>
        <v>6431.72752048196</v>
      </c>
      <c r="P9" s="49">
        <v>0.233033605814564</v>
      </c>
      <c r="Q9" s="59">
        <v>27848.19</v>
      </c>
      <c r="R9" s="59">
        <v>5900.02</v>
      </c>
      <c r="S9" s="60">
        <f t="shared" si="4"/>
        <v>1.16034125</v>
      </c>
      <c r="T9" s="60">
        <f t="shared" si="5"/>
        <v>1.02011741326199</v>
      </c>
      <c r="U9" s="61">
        <f t="shared" si="6"/>
        <v>1.00899239130435</v>
      </c>
      <c r="V9" s="65">
        <f t="shared" si="7"/>
        <v>0.917330527639934</v>
      </c>
      <c r="W9" s="62">
        <f t="shared" si="8"/>
        <v>600</v>
      </c>
      <c r="X9" s="63"/>
      <c r="Y9" s="63"/>
      <c r="Z9" s="12">
        <v>8</v>
      </c>
      <c r="AA9" s="12">
        <v>2</v>
      </c>
      <c r="AB9" s="15">
        <f t="shared" si="11"/>
        <v>4</v>
      </c>
      <c r="AC9" s="12">
        <v>5</v>
      </c>
      <c r="AD9" s="15">
        <f t="shared" si="12"/>
        <v>7.5</v>
      </c>
      <c r="AE9" s="67">
        <f t="shared" si="13"/>
        <v>11.5</v>
      </c>
      <c r="AF9" s="13">
        <v>7</v>
      </c>
      <c r="AG9" s="69">
        <f t="shared" si="9"/>
        <v>-1</v>
      </c>
      <c r="AH9" s="67">
        <f>AG9*1</f>
        <v>-1</v>
      </c>
    </row>
    <row r="10" spans="1:34">
      <c r="A10" s="37">
        <v>8</v>
      </c>
      <c r="B10" s="38">
        <v>730</v>
      </c>
      <c r="C10" s="39" t="s">
        <v>43</v>
      </c>
      <c r="D10" s="40">
        <v>4</v>
      </c>
      <c r="E10" s="40">
        <v>1</v>
      </c>
      <c r="F10" s="39" t="s">
        <v>32</v>
      </c>
      <c r="G10" s="41">
        <v>12000</v>
      </c>
      <c r="H10" s="41">
        <f t="shared" si="0"/>
        <v>48000</v>
      </c>
      <c r="I10" s="41">
        <v>2400</v>
      </c>
      <c r="J10" s="41">
        <f t="shared" si="1"/>
        <v>9600</v>
      </c>
      <c r="K10" s="46">
        <v>0.2</v>
      </c>
      <c r="L10" s="47">
        <v>13200</v>
      </c>
      <c r="M10" s="47">
        <f t="shared" si="2"/>
        <v>52800</v>
      </c>
      <c r="N10" s="48">
        <v>2552.88</v>
      </c>
      <c r="O10" s="48">
        <f t="shared" si="3"/>
        <v>10211.52</v>
      </c>
      <c r="P10" s="49">
        <v>0.1934</v>
      </c>
      <c r="Q10" s="59">
        <v>53153.33</v>
      </c>
      <c r="R10" s="59">
        <v>13486.42</v>
      </c>
      <c r="S10" s="60">
        <f t="shared" si="4"/>
        <v>1.10736104166667</v>
      </c>
      <c r="T10" s="60">
        <f t="shared" si="5"/>
        <v>1.40483541666667</v>
      </c>
      <c r="U10" s="61">
        <f t="shared" si="6"/>
        <v>1.00669185606061</v>
      </c>
      <c r="V10" s="61">
        <f t="shared" si="7"/>
        <v>1.32070641784964</v>
      </c>
      <c r="W10" s="62">
        <f t="shared" si="8"/>
        <v>900</v>
      </c>
      <c r="X10" s="63">
        <f t="shared" si="10"/>
        <v>1165.926</v>
      </c>
      <c r="Y10" s="63"/>
      <c r="Z10" s="12">
        <v>16</v>
      </c>
      <c r="AA10" s="12">
        <v>14</v>
      </c>
      <c r="AB10" s="15">
        <f t="shared" si="11"/>
        <v>28</v>
      </c>
      <c r="AC10" s="12">
        <v>3</v>
      </c>
      <c r="AD10" s="15">
        <f t="shared" si="12"/>
        <v>4.5</v>
      </c>
      <c r="AE10" s="67">
        <f t="shared" si="13"/>
        <v>32.5</v>
      </c>
      <c r="AF10" s="13">
        <v>17</v>
      </c>
      <c r="AG10" s="69">
        <f t="shared" si="9"/>
        <v>1</v>
      </c>
      <c r="AH10" s="70"/>
    </row>
    <row r="11" spans="1:34">
      <c r="A11" s="37">
        <v>9</v>
      </c>
      <c r="B11" s="38">
        <v>581</v>
      </c>
      <c r="C11" s="39" t="s">
        <v>44</v>
      </c>
      <c r="D11" s="40">
        <v>3</v>
      </c>
      <c r="E11" s="40">
        <v>1</v>
      </c>
      <c r="F11" s="39" t="s">
        <v>36</v>
      </c>
      <c r="G11" s="41">
        <v>13000</v>
      </c>
      <c r="H11" s="41">
        <f t="shared" si="0"/>
        <v>52000</v>
      </c>
      <c r="I11" s="41">
        <v>2618.48512159478</v>
      </c>
      <c r="J11" s="41">
        <f t="shared" si="1"/>
        <v>10473.9404863791</v>
      </c>
      <c r="K11" s="46">
        <v>0.201421932430367</v>
      </c>
      <c r="L11" s="47">
        <v>14300</v>
      </c>
      <c r="M11" s="47">
        <f t="shared" si="2"/>
        <v>57200</v>
      </c>
      <c r="N11" s="48">
        <v>2785.28262384036</v>
      </c>
      <c r="O11" s="48">
        <f t="shared" si="3"/>
        <v>11141.1304953614</v>
      </c>
      <c r="P11" s="49">
        <v>0.194775008660165</v>
      </c>
      <c r="Q11" s="59">
        <v>57567.09</v>
      </c>
      <c r="R11" s="59">
        <v>12318.97</v>
      </c>
      <c r="S11" s="60">
        <f t="shared" si="4"/>
        <v>1.10705942307692</v>
      </c>
      <c r="T11" s="60">
        <f t="shared" si="5"/>
        <v>1.17615428653812</v>
      </c>
      <c r="U11" s="61">
        <f t="shared" si="6"/>
        <v>1.00641765734266</v>
      </c>
      <c r="V11" s="61">
        <f t="shared" si="7"/>
        <v>1.10571992717695</v>
      </c>
      <c r="W11" s="62">
        <f t="shared" si="8"/>
        <v>700</v>
      </c>
      <c r="X11" s="63">
        <f t="shared" si="10"/>
        <v>553.50885408627</v>
      </c>
      <c r="Y11" s="63"/>
      <c r="Z11" s="12">
        <v>12</v>
      </c>
      <c r="AA11" s="12">
        <v>9</v>
      </c>
      <c r="AB11" s="15">
        <f t="shared" si="11"/>
        <v>18</v>
      </c>
      <c r="AC11" s="12">
        <v>7</v>
      </c>
      <c r="AD11" s="15">
        <f t="shared" si="12"/>
        <v>10.5</v>
      </c>
      <c r="AE11" s="67">
        <f t="shared" si="13"/>
        <v>28.5</v>
      </c>
      <c r="AF11" s="13">
        <v>16</v>
      </c>
      <c r="AG11" s="69">
        <f t="shared" si="9"/>
        <v>4</v>
      </c>
      <c r="AH11" s="70"/>
    </row>
    <row r="12" spans="1:34">
      <c r="A12" s="37">
        <v>10</v>
      </c>
      <c r="B12" s="38">
        <v>373</v>
      </c>
      <c r="C12" s="39" t="s">
        <v>45</v>
      </c>
      <c r="D12" s="40">
        <v>3</v>
      </c>
      <c r="E12" s="40">
        <v>0</v>
      </c>
      <c r="F12" s="39" t="s">
        <v>36</v>
      </c>
      <c r="G12" s="41">
        <v>12000</v>
      </c>
      <c r="H12" s="41">
        <f t="shared" si="0"/>
        <v>48000</v>
      </c>
      <c r="I12" s="41">
        <v>3497.09879607002</v>
      </c>
      <c r="J12" s="41">
        <f t="shared" si="1"/>
        <v>13988.3951842801</v>
      </c>
      <c r="K12" s="46">
        <v>0.291424899672502</v>
      </c>
      <c r="L12" s="47">
        <v>13200</v>
      </c>
      <c r="M12" s="47">
        <f t="shared" si="2"/>
        <v>52800</v>
      </c>
      <c r="N12" s="48">
        <v>3719.86398937968</v>
      </c>
      <c r="O12" s="48">
        <f t="shared" si="3"/>
        <v>14879.4559575187</v>
      </c>
      <c r="P12" s="49">
        <v>0.281807877983309</v>
      </c>
      <c r="Q12" s="59">
        <v>51348.55</v>
      </c>
      <c r="R12" s="59">
        <v>12729.44</v>
      </c>
      <c r="S12" s="60">
        <f t="shared" si="4"/>
        <v>1.06976145833333</v>
      </c>
      <c r="T12" s="64">
        <f t="shared" si="5"/>
        <v>0.910000027330163</v>
      </c>
      <c r="U12" s="65">
        <f t="shared" si="6"/>
        <v>0.972510416666667</v>
      </c>
      <c r="V12" s="65">
        <f t="shared" si="7"/>
        <v>0.855504397226815</v>
      </c>
      <c r="W12" s="62">
        <f>(D12*100)+(E12*50)</f>
        <v>300</v>
      </c>
      <c r="X12" s="63"/>
      <c r="Y12" s="63"/>
      <c r="Z12" s="12">
        <v>12</v>
      </c>
      <c r="AA12" s="12">
        <v>15</v>
      </c>
      <c r="AB12" s="15">
        <f t="shared" si="11"/>
        <v>30</v>
      </c>
      <c r="AC12" s="12">
        <v>2</v>
      </c>
      <c r="AD12" s="15">
        <f t="shared" si="12"/>
        <v>3</v>
      </c>
      <c r="AE12" s="67">
        <f t="shared" si="13"/>
        <v>33</v>
      </c>
      <c r="AF12" s="13">
        <v>17</v>
      </c>
      <c r="AG12" s="69">
        <f t="shared" si="9"/>
        <v>5</v>
      </c>
      <c r="AH12" s="70"/>
    </row>
    <row r="13" spans="1:34">
      <c r="A13" s="37">
        <v>11</v>
      </c>
      <c r="B13" s="38">
        <v>111219</v>
      </c>
      <c r="C13" s="39" t="s">
        <v>46</v>
      </c>
      <c r="D13" s="40">
        <v>3</v>
      </c>
      <c r="E13" s="40">
        <v>3</v>
      </c>
      <c r="F13" s="39" t="s">
        <v>32</v>
      </c>
      <c r="G13" s="41">
        <v>10000</v>
      </c>
      <c r="H13" s="41">
        <f t="shared" si="0"/>
        <v>40000</v>
      </c>
      <c r="I13" s="41">
        <v>2846.59312287159</v>
      </c>
      <c r="J13" s="41">
        <f t="shared" si="1"/>
        <v>11386.3724914864</v>
      </c>
      <c r="K13" s="46">
        <v>0.284659312287159</v>
      </c>
      <c r="L13" s="47">
        <v>11200</v>
      </c>
      <c r="M13" s="47">
        <f t="shared" si="2"/>
        <v>44800</v>
      </c>
      <c r="N13" s="48">
        <v>3082.97421579485</v>
      </c>
      <c r="O13" s="48">
        <f t="shared" si="3"/>
        <v>12331.8968631794</v>
      </c>
      <c r="P13" s="49">
        <v>0.275265554981683</v>
      </c>
      <c r="Q13" s="59">
        <v>42720.93</v>
      </c>
      <c r="R13" s="59">
        <v>10000.78</v>
      </c>
      <c r="S13" s="60">
        <f t="shared" si="4"/>
        <v>1.06802325</v>
      </c>
      <c r="T13" s="64">
        <f t="shared" si="5"/>
        <v>0.878311332909373</v>
      </c>
      <c r="U13" s="65">
        <f t="shared" si="6"/>
        <v>0.9535921875</v>
      </c>
      <c r="V13" s="65">
        <f t="shared" si="7"/>
        <v>0.810968508004665</v>
      </c>
      <c r="W13" s="62">
        <f t="shared" ref="W13:W34" si="14">(D13*100)+(E13*50)</f>
        <v>450</v>
      </c>
      <c r="X13" s="63"/>
      <c r="Y13" s="63"/>
      <c r="Z13" s="12">
        <v>12</v>
      </c>
      <c r="AA13" s="12">
        <v>15</v>
      </c>
      <c r="AB13" s="15">
        <f t="shared" si="11"/>
        <v>30</v>
      </c>
      <c r="AC13" s="12">
        <v>1</v>
      </c>
      <c r="AD13" s="15">
        <f t="shared" si="12"/>
        <v>1.5</v>
      </c>
      <c r="AE13" s="67">
        <f t="shared" si="13"/>
        <v>31.5</v>
      </c>
      <c r="AF13" s="13">
        <v>16</v>
      </c>
      <c r="AG13" s="69">
        <f t="shared" si="9"/>
        <v>4</v>
      </c>
      <c r="AH13" s="70"/>
    </row>
    <row r="14" spans="1:34">
      <c r="A14" s="37">
        <v>12</v>
      </c>
      <c r="B14" s="38">
        <v>598</v>
      </c>
      <c r="C14" s="39" t="s">
        <v>47</v>
      </c>
      <c r="D14" s="40">
        <v>3</v>
      </c>
      <c r="E14" s="40">
        <v>1</v>
      </c>
      <c r="F14" s="39" t="s">
        <v>48</v>
      </c>
      <c r="G14" s="41">
        <v>9500</v>
      </c>
      <c r="H14" s="41">
        <f t="shared" si="0"/>
        <v>38000</v>
      </c>
      <c r="I14" s="41">
        <v>2850</v>
      </c>
      <c r="J14" s="41">
        <f t="shared" si="1"/>
        <v>11400</v>
      </c>
      <c r="K14" s="46">
        <v>0.3</v>
      </c>
      <c r="L14" s="47">
        <v>10640</v>
      </c>
      <c r="M14" s="47">
        <f t="shared" si="2"/>
        <v>42560</v>
      </c>
      <c r="N14" s="48">
        <v>3086.664</v>
      </c>
      <c r="O14" s="48">
        <f t="shared" si="3"/>
        <v>12346.656</v>
      </c>
      <c r="P14" s="49">
        <v>0.2901</v>
      </c>
      <c r="Q14" s="59">
        <v>40383.9</v>
      </c>
      <c r="R14" s="59">
        <v>10061.04</v>
      </c>
      <c r="S14" s="60">
        <f t="shared" si="4"/>
        <v>1.06273421052632</v>
      </c>
      <c r="T14" s="64">
        <f t="shared" si="5"/>
        <v>0.882547368421053</v>
      </c>
      <c r="U14" s="65">
        <f t="shared" si="6"/>
        <v>0.948869830827068</v>
      </c>
      <c r="V14" s="65">
        <f t="shared" si="7"/>
        <v>0.814879753675813</v>
      </c>
      <c r="W14" s="62">
        <f t="shared" si="14"/>
        <v>350</v>
      </c>
      <c r="X14" s="63"/>
      <c r="Y14" s="63"/>
      <c r="Z14" s="12">
        <v>12</v>
      </c>
      <c r="AA14" s="12">
        <v>4</v>
      </c>
      <c r="AB14" s="15">
        <f t="shared" si="11"/>
        <v>8</v>
      </c>
      <c r="AC14" s="12">
        <v>3</v>
      </c>
      <c r="AD14" s="15">
        <f t="shared" si="12"/>
        <v>4.5</v>
      </c>
      <c r="AE14" s="67">
        <f t="shared" si="13"/>
        <v>12.5</v>
      </c>
      <c r="AF14" s="13">
        <v>7</v>
      </c>
      <c r="AG14" s="69">
        <f t="shared" si="9"/>
        <v>-5</v>
      </c>
      <c r="AH14" s="67">
        <f>AG14*1</f>
        <v>-5</v>
      </c>
    </row>
    <row r="15" spans="1:34">
      <c r="A15" s="37">
        <v>13</v>
      </c>
      <c r="B15" s="38">
        <v>106066</v>
      </c>
      <c r="C15" s="39" t="s">
        <v>49</v>
      </c>
      <c r="D15" s="40">
        <v>0</v>
      </c>
      <c r="E15" s="40">
        <v>0</v>
      </c>
      <c r="F15" s="39" t="s">
        <v>50</v>
      </c>
      <c r="G15" s="41">
        <v>10000</v>
      </c>
      <c r="H15" s="41">
        <f t="shared" si="0"/>
        <v>40000</v>
      </c>
      <c r="I15" s="41">
        <v>3300</v>
      </c>
      <c r="J15" s="41">
        <f t="shared" si="1"/>
        <v>13200</v>
      </c>
      <c r="K15" s="46">
        <v>0.33</v>
      </c>
      <c r="L15" s="47">
        <v>11200</v>
      </c>
      <c r="M15" s="47">
        <f t="shared" si="2"/>
        <v>44800</v>
      </c>
      <c r="N15" s="48">
        <v>3574.032</v>
      </c>
      <c r="O15" s="48">
        <f t="shared" si="3"/>
        <v>14296.128</v>
      </c>
      <c r="P15" s="49">
        <v>0.31911</v>
      </c>
      <c r="Q15" s="59">
        <v>42102.46</v>
      </c>
      <c r="R15" s="59">
        <v>12240.59</v>
      </c>
      <c r="S15" s="60">
        <f t="shared" si="4"/>
        <v>1.0525615</v>
      </c>
      <c r="T15" s="64">
        <f t="shared" si="5"/>
        <v>0.927317424242424</v>
      </c>
      <c r="U15" s="65">
        <f t="shared" si="6"/>
        <v>0.939787053571429</v>
      </c>
      <c r="V15" s="65">
        <f t="shared" si="7"/>
        <v>0.856217151944918</v>
      </c>
      <c r="W15" s="62">
        <f t="shared" si="14"/>
        <v>0</v>
      </c>
      <c r="X15" s="63"/>
      <c r="Y15" s="63"/>
      <c r="Z15" s="12">
        <v>12</v>
      </c>
      <c r="AA15" s="12">
        <v>6</v>
      </c>
      <c r="AB15" s="15">
        <f t="shared" si="11"/>
        <v>12</v>
      </c>
      <c r="AC15" s="12">
        <v>7</v>
      </c>
      <c r="AD15" s="15">
        <f t="shared" si="12"/>
        <v>10.5</v>
      </c>
      <c r="AE15" s="67">
        <f t="shared" si="13"/>
        <v>22.5</v>
      </c>
      <c r="AF15" s="13">
        <v>13</v>
      </c>
      <c r="AG15" s="69">
        <f t="shared" si="9"/>
        <v>1</v>
      </c>
      <c r="AH15" s="70"/>
    </row>
    <row r="16" spans="1:34">
      <c r="A16" s="37">
        <v>14</v>
      </c>
      <c r="B16" s="38">
        <v>513</v>
      </c>
      <c r="C16" s="39" t="s">
        <v>51</v>
      </c>
      <c r="D16" s="40">
        <v>2</v>
      </c>
      <c r="E16" s="40">
        <v>1</v>
      </c>
      <c r="F16" s="39" t="s">
        <v>32</v>
      </c>
      <c r="G16" s="41">
        <v>13000</v>
      </c>
      <c r="H16" s="41">
        <f t="shared" si="0"/>
        <v>52000</v>
      </c>
      <c r="I16" s="41">
        <v>3900</v>
      </c>
      <c r="J16" s="41">
        <f t="shared" si="1"/>
        <v>15600</v>
      </c>
      <c r="K16" s="46">
        <v>0.3</v>
      </c>
      <c r="L16" s="47">
        <v>14300</v>
      </c>
      <c r="M16" s="47">
        <f t="shared" si="2"/>
        <v>57200</v>
      </c>
      <c r="N16" s="48">
        <v>4148.43</v>
      </c>
      <c r="O16" s="48">
        <f t="shared" si="3"/>
        <v>16593.72</v>
      </c>
      <c r="P16" s="49">
        <v>0.2901</v>
      </c>
      <c r="Q16" s="59">
        <v>53746.03</v>
      </c>
      <c r="R16" s="59">
        <v>14791.39</v>
      </c>
      <c r="S16" s="60">
        <f t="shared" si="4"/>
        <v>1.0335775</v>
      </c>
      <c r="T16" s="64">
        <f t="shared" si="5"/>
        <v>0.948166025641026</v>
      </c>
      <c r="U16" s="65">
        <f t="shared" si="6"/>
        <v>0.939615909090909</v>
      </c>
      <c r="V16" s="65">
        <f t="shared" si="7"/>
        <v>0.891384813049756</v>
      </c>
      <c r="W16" s="62">
        <f t="shared" si="14"/>
        <v>250</v>
      </c>
      <c r="X16" s="63"/>
      <c r="Y16" s="63"/>
      <c r="Z16" s="12">
        <v>12</v>
      </c>
      <c r="AA16" s="12">
        <v>6</v>
      </c>
      <c r="AB16" s="15">
        <f t="shared" si="11"/>
        <v>12</v>
      </c>
      <c r="AC16" s="12">
        <v>5</v>
      </c>
      <c r="AD16" s="15">
        <f t="shared" si="12"/>
        <v>7.5</v>
      </c>
      <c r="AE16" s="67">
        <f t="shared" si="13"/>
        <v>19.5</v>
      </c>
      <c r="AF16" s="13">
        <v>11</v>
      </c>
      <c r="AG16" s="69">
        <f t="shared" si="9"/>
        <v>-1</v>
      </c>
      <c r="AH16" s="67">
        <f>AG16*1</f>
        <v>-1</v>
      </c>
    </row>
    <row r="17" spans="1:34">
      <c r="A17" s="37">
        <v>15</v>
      </c>
      <c r="B17" s="38">
        <v>721</v>
      </c>
      <c r="C17" s="39" t="s">
        <v>52</v>
      </c>
      <c r="D17" s="40">
        <v>3</v>
      </c>
      <c r="E17" s="40">
        <v>1</v>
      </c>
      <c r="F17" s="39" t="s">
        <v>38</v>
      </c>
      <c r="G17" s="41">
        <v>7800</v>
      </c>
      <c r="H17" s="41">
        <f t="shared" si="0"/>
        <v>31200</v>
      </c>
      <c r="I17" s="41">
        <v>2418</v>
      </c>
      <c r="J17" s="41">
        <f t="shared" si="1"/>
        <v>9672</v>
      </c>
      <c r="K17" s="46">
        <v>0.31</v>
      </c>
      <c r="L17" s="47">
        <v>8736</v>
      </c>
      <c r="M17" s="47">
        <f t="shared" si="2"/>
        <v>34944</v>
      </c>
      <c r="N17" s="48">
        <v>2618.79072</v>
      </c>
      <c r="O17" s="48">
        <f t="shared" si="3"/>
        <v>10475.16288</v>
      </c>
      <c r="P17" s="49">
        <v>0.29977</v>
      </c>
      <c r="Q17" s="59">
        <v>32818.74</v>
      </c>
      <c r="R17" s="59">
        <v>9852.82</v>
      </c>
      <c r="S17" s="60">
        <f t="shared" si="4"/>
        <v>1.05188269230769</v>
      </c>
      <c r="T17" s="60">
        <f t="shared" si="5"/>
        <v>1.01869520264682</v>
      </c>
      <c r="U17" s="65">
        <f t="shared" si="6"/>
        <v>0.939180975274725</v>
      </c>
      <c r="V17" s="65">
        <f t="shared" si="7"/>
        <v>0.940588715695464</v>
      </c>
      <c r="W17" s="62">
        <f t="shared" si="14"/>
        <v>350</v>
      </c>
      <c r="X17" s="63"/>
      <c r="Y17" s="63"/>
      <c r="Z17" s="12">
        <v>12</v>
      </c>
      <c r="AA17" s="12">
        <v>9</v>
      </c>
      <c r="AB17" s="15">
        <f t="shared" si="11"/>
        <v>18</v>
      </c>
      <c r="AC17" s="12">
        <v>5</v>
      </c>
      <c r="AD17" s="15">
        <f t="shared" si="12"/>
        <v>7.5</v>
      </c>
      <c r="AE17" s="67">
        <f t="shared" si="13"/>
        <v>25.5</v>
      </c>
      <c r="AF17" s="13">
        <v>14</v>
      </c>
      <c r="AG17" s="69">
        <f t="shared" si="9"/>
        <v>2</v>
      </c>
      <c r="AH17" s="70"/>
    </row>
    <row r="18" spans="1:34">
      <c r="A18" s="37">
        <v>16</v>
      </c>
      <c r="B18" s="38">
        <v>117184</v>
      </c>
      <c r="C18" s="39" t="s">
        <v>53</v>
      </c>
      <c r="D18" s="40">
        <v>2</v>
      </c>
      <c r="E18" s="40">
        <v>1</v>
      </c>
      <c r="F18" s="39" t="s">
        <v>36</v>
      </c>
      <c r="G18" s="41">
        <v>5500</v>
      </c>
      <c r="H18" s="41">
        <f t="shared" si="0"/>
        <v>22000</v>
      </c>
      <c r="I18" s="41">
        <v>1582.61403463869</v>
      </c>
      <c r="J18" s="41">
        <f t="shared" si="1"/>
        <v>6330.45613855476</v>
      </c>
      <c r="K18" s="46">
        <v>0.287748006297944</v>
      </c>
      <c r="L18" s="47">
        <v>6325</v>
      </c>
      <c r="M18" s="47">
        <f t="shared" si="2"/>
        <v>25300</v>
      </c>
      <c r="N18" s="48">
        <v>1759.94593721995</v>
      </c>
      <c r="O18" s="48">
        <f t="shared" si="3"/>
        <v>7039.7837488798</v>
      </c>
      <c r="P18" s="49">
        <v>0.278252322090111</v>
      </c>
      <c r="Q18" s="59">
        <v>23550.32</v>
      </c>
      <c r="R18" s="59">
        <v>5673.89</v>
      </c>
      <c r="S18" s="60">
        <f t="shared" si="4"/>
        <v>1.07046909090909</v>
      </c>
      <c r="T18" s="64">
        <f t="shared" si="5"/>
        <v>0.896284545033645</v>
      </c>
      <c r="U18" s="65">
        <f t="shared" si="6"/>
        <v>0.930842687747036</v>
      </c>
      <c r="V18" s="65">
        <f t="shared" si="7"/>
        <v>0.805975041620114</v>
      </c>
      <c r="W18" s="62">
        <f t="shared" si="14"/>
        <v>250</v>
      </c>
      <c r="X18" s="63"/>
      <c r="Y18" s="63"/>
      <c r="Z18" s="12">
        <v>4</v>
      </c>
      <c r="AA18" s="12">
        <v>4</v>
      </c>
      <c r="AB18" s="15">
        <f t="shared" si="11"/>
        <v>8</v>
      </c>
      <c r="AC18" s="12">
        <v>2</v>
      </c>
      <c r="AD18" s="15">
        <f t="shared" si="12"/>
        <v>3</v>
      </c>
      <c r="AE18" s="67">
        <f t="shared" si="13"/>
        <v>11</v>
      </c>
      <c r="AF18" s="13">
        <v>6</v>
      </c>
      <c r="AG18" s="69">
        <f t="shared" si="9"/>
        <v>2</v>
      </c>
      <c r="AH18" s="70"/>
    </row>
    <row r="19" spans="1:34">
      <c r="A19" s="37">
        <v>17</v>
      </c>
      <c r="B19" s="38">
        <v>114685</v>
      </c>
      <c r="C19" s="39" t="s">
        <v>54</v>
      </c>
      <c r="D19" s="40">
        <v>4</v>
      </c>
      <c r="E19" s="40">
        <v>2</v>
      </c>
      <c r="F19" s="39" t="s">
        <v>36</v>
      </c>
      <c r="G19" s="41">
        <v>20000</v>
      </c>
      <c r="H19" s="41">
        <f t="shared" si="0"/>
        <v>80000</v>
      </c>
      <c r="I19" s="41">
        <v>2500</v>
      </c>
      <c r="J19" s="41">
        <f t="shared" si="1"/>
        <v>10000</v>
      </c>
      <c r="K19" s="46">
        <v>0.125</v>
      </c>
      <c r="L19" s="47">
        <v>22000</v>
      </c>
      <c r="M19" s="47">
        <f t="shared" si="2"/>
        <v>88000</v>
      </c>
      <c r="N19" s="48">
        <v>2659.25</v>
      </c>
      <c r="O19" s="48">
        <f t="shared" si="3"/>
        <v>10637</v>
      </c>
      <c r="P19" s="49">
        <v>0.120875</v>
      </c>
      <c r="Q19" s="59">
        <v>81869.2</v>
      </c>
      <c r="R19" s="59">
        <v>9137.88</v>
      </c>
      <c r="S19" s="60">
        <f t="shared" si="4"/>
        <v>1.023365</v>
      </c>
      <c r="T19" s="64">
        <f t="shared" si="5"/>
        <v>0.913788</v>
      </c>
      <c r="U19" s="65">
        <f t="shared" si="6"/>
        <v>0.930331818181818</v>
      </c>
      <c r="V19" s="65">
        <f t="shared" si="7"/>
        <v>0.859065525994171</v>
      </c>
      <c r="W19" s="62">
        <f t="shared" si="14"/>
        <v>500</v>
      </c>
      <c r="X19" s="63"/>
      <c r="Y19" s="63"/>
      <c r="Z19" s="12">
        <v>16</v>
      </c>
      <c r="AA19" s="12">
        <v>0</v>
      </c>
      <c r="AB19" s="15">
        <f t="shared" si="11"/>
        <v>0</v>
      </c>
      <c r="AC19" s="12">
        <v>1</v>
      </c>
      <c r="AD19" s="15">
        <f t="shared" si="12"/>
        <v>1.5</v>
      </c>
      <c r="AE19" s="67">
        <f t="shared" si="13"/>
        <v>1.5</v>
      </c>
      <c r="AF19" s="13">
        <v>1</v>
      </c>
      <c r="AG19" s="69">
        <f t="shared" si="9"/>
        <v>-15</v>
      </c>
      <c r="AH19" s="67">
        <f>AG19*1</f>
        <v>-15</v>
      </c>
    </row>
    <row r="20" spans="1:34">
      <c r="A20" s="37">
        <v>18</v>
      </c>
      <c r="B20" s="38">
        <v>367</v>
      </c>
      <c r="C20" s="39" t="s">
        <v>55</v>
      </c>
      <c r="D20" s="40">
        <v>2</v>
      </c>
      <c r="E20" s="40">
        <v>1</v>
      </c>
      <c r="F20" s="39" t="s">
        <v>34</v>
      </c>
      <c r="G20" s="41">
        <v>7800</v>
      </c>
      <c r="H20" s="41">
        <f t="shared" si="0"/>
        <v>31200</v>
      </c>
      <c r="I20" s="41">
        <v>1944.08463314494</v>
      </c>
      <c r="J20" s="41">
        <f t="shared" si="1"/>
        <v>7776.33853257976</v>
      </c>
      <c r="K20" s="46">
        <v>0.249241619633967</v>
      </c>
      <c r="L20" s="47">
        <v>8736</v>
      </c>
      <c r="M20" s="47">
        <f t="shared" si="2"/>
        <v>34944</v>
      </c>
      <c r="N20" s="48">
        <v>2105.5214210813</v>
      </c>
      <c r="O20" s="48">
        <f t="shared" si="3"/>
        <v>8422.0856843252</v>
      </c>
      <c r="P20" s="49">
        <v>0.241016646186046</v>
      </c>
      <c r="Q20" s="59">
        <v>32399.86</v>
      </c>
      <c r="R20" s="59">
        <v>6848.54</v>
      </c>
      <c r="S20" s="60">
        <f t="shared" si="4"/>
        <v>1.03845705128205</v>
      </c>
      <c r="T20" s="64">
        <f t="shared" si="5"/>
        <v>0.880689539338771</v>
      </c>
      <c r="U20" s="65">
        <f t="shared" si="6"/>
        <v>0.927193795787546</v>
      </c>
      <c r="V20" s="65">
        <f t="shared" si="7"/>
        <v>0.813164370049831</v>
      </c>
      <c r="W20" s="62">
        <f t="shared" si="14"/>
        <v>250</v>
      </c>
      <c r="X20" s="63"/>
      <c r="Y20" s="63"/>
      <c r="Z20" s="12">
        <v>10</v>
      </c>
      <c r="AA20" s="12">
        <v>8</v>
      </c>
      <c r="AB20" s="15">
        <f t="shared" si="11"/>
        <v>16</v>
      </c>
      <c r="AC20" s="12">
        <v>0</v>
      </c>
      <c r="AD20" s="15">
        <f t="shared" si="12"/>
        <v>0</v>
      </c>
      <c r="AE20" s="67">
        <f t="shared" si="13"/>
        <v>16</v>
      </c>
      <c r="AF20" s="13">
        <v>8</v>
      </c>
      <c r="AG20" s="69">
        <f t="shared" si="9"/>
        <v>-2</v>
      </c>
      <c r="AH20" s="67">
        <f>AG20*1</f>
        <v>-2</v>
      </c>
    </row>
    <row r="21" spans="1:34">
      <c r="A21" s="37">
        <v>19</v>
      </c>
      <c r="B21" s="38">
        <v>343</v>
      </c>
      <c r="C21" s="39" t="s">
        <v>56</v>
      </c>
      <c r="D21" s="40">
        <v>3</v>
      </c>
      <c r="E21" s="40">
        <v>4</v>
      </c>
      <c r="F21" s="39" t="s">
        <v>32</v>
      </c>
      <c r="G21" s="41">
        <v>22000</v>
      </c>
      <c r="H21" s="41">
        <f t="shared" si="0"/>
        <v>88000</v>
      </c>
      <c r="I21" s="41">
        <v>6086.14297150706</v>
      </c>
      <c r="J21" s="41">
        <f t="shared" si="1"/>
        <v>24344.5718860282</v>
      </c>
      <c r="K21" s="46">
        <v>0.27664286234123</v>
      </c>
      <c r="L21" s="47">
        <v>24200</v>
      </c>
      <c r="M21" s="47">
        <f t="shared" si="2"/>
        <v>96800</v>
      </c>
      <c r="N21" s="48">
        <v>6473.83027879206</v>
      </c>
      <c r="O21" s="48">
        <f t="shared" si="3"/>
        <v>25895.3211151682</v>
      </c>
      <c r="P21" s="49">
        <v>0.26751364788397</v>
      </c>
      <c r="Q21" s="59">
        <v>89087.35</v>
      </c>
      <c r="R21" s="59">
        <v>22828.3</v>
      </c>
      <c r="S21" s="60">
        <f t="shared" si="4"/>
        <v>1.01235625</v>
      </c>
      <c r="T21" s="64">
        <f t="shared" si="5"/>
        <v>0.937716223019783</v>
      </c>
      <c r="U21" s="65">
        <f t="shared" si="6"/>
        <v>0.920323863636364</v>
      </c>
      <c r="V21" s="65">
        <f t="shared" si="7"/>
        <v>0.881560800056203</v>
      </c>
      <c r="W21" s="62">
        <f t="shared" si="14"/>
        <v>500</v>
      </c>
      <c r="X21" s="63"/>
      <c r="Y21" s="63"/>
      <c r="Z21" s="12">
        <v>20</v>
      </c>
      <c r="AA21" s="12">
        <v>6</v>
      </c>
      <c r="AB21" s="15">
        <f t="shared" si="11"/>
        <v>12</v>
      </c>
      <c r="AC21" s="12">
        <v>7</v>
      </c>
      <c r="AD21" s="15">
        <f t="shared" si="12"/>
        <v>10.5</v>
      </c>
      <c r="AE21" s="67">
        <f t="shared" si="13"/>
        <v>22.5</v>
      </c>
      <c r="AF21" s="13">
        <v>13</v>
      </c>
      <c r="AG21" s="69">
        <f t="shared" si="9"/>
        <v>-7</v>
      </c>
      <c r="AH21" s="67">
        <f>AG21*1</f>
        <v>-7</v>
      </c>
    </row>
    <row r="22" spans="1:34">
      <c r="A22" s="37">
        <v>20</v>
      </c>
      <c r="B22" s="38">
        <v>707</v>
      </c>
      <c r="C22" s="39" t="s">
        <v>57</v>
      </c>
      <c r="D22" s="40">
        <v>4</v>
      </c>
      <c r="E22" s="40">
        <v>1</v>
      </c>
      <c r="F22" s="39" t="s">
        <v>48</v>
      </c>
      <c r="G22" s="41">
        <v>14000</v>
      </c>
      <c r="H22" s="41">
        <f t="shared" si="0"/>
        <v>56000</v>
      </c>
      <c r="I22" s="41">
        <v>4340</v>
      </c>
      <c r="J22" s="41">
        <f t="shared" si="1"/>
        <v>17360</v>
      </c>
      <c r="K22" s="46">
        <v>0.31</v>
      </c>
      <c r="L22" s="47">
        <v>15400</v>
      </c>
      <c r="M22" s="47">
        <f t="shared" si="2"/>
        <v>61600</v>
      </c>
      <c r="N22" s="48">
        <v>4616.458</v>
      </c>
      <c r="O22" s="48">
        <f t="shared" si="3"/>
        <v>18465.832</v>
      </c>
      <c r="P22" s="49">
        <v>0.29977</v>
      </c>
      <c r="Q22" s="59">
        <v>56542.46</v>
      </c>
      <c r="R22" s="59">
        <v>15594.22</v>
      </c>
      <c r="S22" s="60">
        <f t="shared" si="4"/>
        <v>1.00968678571429</v>
      </c>
      <c r="T22" s="64">
        <f t="shared" si="5"/>
        <v>0.898284562211981</v>
      </c>
      <c r="U22" s="65">
        <f t="shared" si="6"/>
        <v>0.917897077922078</v>
      </c>
      <c r="V22" s="65">
        <f t="shared" si="7"/>
        <v>0.844490516322254</v>
      </c>
      <c r="W22" s="62">
        <f t="shared" si="14"/>
        <v>450</v>
      </c>
      <c r="X22" s="63"/>
      <c r="Y22" s="63"/>
      <c r="Z22" s="12">
        <v>20</v>
      </c>
      <c r="AA22" s="12">
        <v>5</v>
      </c>
      <c r="AB22" s="15">
        <f t="shared" si="11"/>
        <v>10</v>
      </c>
      <c r="AC22" s="12">
        <v>11</v>
      </c>
      <c r="AD22" s="15">
        <f t="shared" si="12"/>
        <v>16.5</v>
      </c>
      <c r="AE22" s="67">
        <f t="shared" si="13"/>
        <v>26.5</v>
      </c>
      <c r="AF22" s="13">
        <v>16</v>
      </c>
      <c r="AG22" s="69">
        <f t="shared" si="9"/>
        <v>-4</v>
      </c>
      <c r="AH22" s="67">
        <f>AG22*1</f>
        <v>-4</v>
      </c>
    </row>
    <row r="23" spans="1:34">
      <c r="A23" s="37">
        <v>21</v>
      </c>
      <c r="B23" s="38">
        <v>387</v>
      </c>
      <c r="C23" s="39" t="s">
        <v>58</v>
      </c>
      <c r="D23" s="40">
        <v>2</v>
      </c>
      <c r="E23" s="40">
        <v>2</v>
      </c>
      <c r="F23" s="39" t="s">
        <v>48</v>
      </c>
      <c r="G23" s="41">
        <v>10500</v>
      </c>
      <c r="H23" s="41">
        <f t="shared" si="0"/>
        <v>42000</v>
      </c>
      <c r="I23" s="41">
        <v>2774.50953249468</v>
      </c>
      <c r="J23" s="41">
        <f t="shared" si="1"/>
        <v>11098.0381299787</v>
      </c>
      <c r="K23" s="46">
        <v>0.264239003094731</v>
      </c>
      <c r="L23" s="47">
        <v>11550</v>
      </c>
      <c r="M23" s="47">
        <f t="shared" si="2"/>
        <v>46200</v>
      </c>
      <c r="N23" s="48">
        <v>2951.24578971459</v>
      </c>
      <c r="O23" s="48">
        <f t="shared" si="3"/>
        <v>11804.9831588584</v>
      </c>
      <c r="P23" s="49">
        <v>0.255519115992605</v>
      </c>
      <c r="Q23" s="59">
        <v>42384.45</v>
      </c>
      <c r="R23" s="59">
        <v>8484.99</v>
      </c>
      <c r="S23" s="60">
        <f t="shared" si="4"/>
        <v>1.00915357142857</v>
      </c>
      <c r="T23" s="64">
        <f t="shared" si="5"/>
        <v>0.764548643699449</v>
      </c>
      <c r="U23" s="65">
        <f t="shared" si="6"/>
        <v>0.917412337662338</v>
      </c>
      <c r="V23" s="65">
        <f t="shared" si="7"/>
        <v>0.718763414214016</v>
      </c>
      <c r="W23" s="62">
        <f t="shared" si="14"/>
        <v>300</v>
      </c>
      <c r="X23" s="63"/>
      <c r="Y23" s="63"/>
      <c r="Z23" s="12">
        <v>12</v>
      </c>
      <c r="AA23" s="12">
        <v>7</v>
      </c>
      <c r="AB23" s="15">
        <f t="shared" si="11"/>
        <v>14</v>
      </c>
      <c r="AC23" s="12">
        <v>2</v>
      </c>
      <c r="AD23" s="15">
        <f t="shared" si="12"/>
        <v>3</v>
      </c>
      <c r="AE23" s="67">
        <f t="shared" si="13"/>
        <v>17</v>
      </c>
      <c r="AF23" s="13">
        <v>9</v>
      </c>
      <c r="AG23" s="69">
        <f t="shared" si="9"/>
        <v>-3</v>
      </c>
      <c r="AH23" s="67">
        <f>AG23*1</f>
        <v>-3</v>
      </c>
    </row>
    <row r="24" spans="1:34">
      <c r="A24" s="37">
        <v>22</v>
      </c>
      <c r="B24" s="38">
        <v>585</v>
      </c>
      <c r="C24" s="39" t="s">
        <v>59</v>
      </c>
      <c r="D24" s="40">
        <v>5</v>
      </c>
      <c r="E24" s="40">
        <v>0</v>
      </c>
      <c r="F24" s="39" t="s">
        <v>36</v>
      </c>
      <c r="G24" s="41">
        <v>13000</v>
      </c>
      <c r="H24" s="41">
        <f t="shared" si="0"/>
        <v>52000</v>
      </c>
      <c r="I24" s="41">
        <v>3900</v>
      </c>
      <c r="J24" s="41">
        <f t="shared" si="1"/>
        <v>15600</v>
      </c>
      <c r="K24" s="46">
        <v>0.3</v>
      </c>
      <c r="L24" s="47">
        <v>14300</v>
      </c>
      <c r="M24" s="47">
        <f t="shared" si="2"/>
        <v>57200</v>
      </c>
      <c r="N24" s="48">
        <v>4148.43</v>
      </c>
      <c r="O24" s="48">
        <f t="shared" si="3"/>
        <v>16593.72</v>
      </c>
      <c r="P24" s="49">
        <v>0.2901</v>
      </c>
      <c r="Q24" s="59">
        <v>52216.91</v>
      </c>
      <c r="R24" s="59">
        <v>14308.7</v>
      </c>
      <c r="S24" s="60">
        <f t="shared" si="4"/>
        <v>1.00417134615385</v>
      </c>
      <c r="T24" s="64">
        <f t="shared" si="5"/>
        <v>0.917224358974359</v>
      </c>
      <c r="U24" s="65">
        <f t="shared" si="6"/>
        <v>0.912883041958042</v>
      </c>
      <c r="V24" s="65">
        <f t="shared" si="7"/>
        <v>0.8622960975598</v>
      </c>
      <c r="W24" s="62">
        <f t="shared" si="14"/>
        <v>500</v>
      </c>
      <c r="X24" s="63"/>
      <c r="Y24" s="63"/>
      <c r="Z24" s="12">
        <v>20</v>
      </c>
      <c r="AA24" s="12">
        <v>11</v>
      </c>
      <c r="AB24" s="15">
        <f t="shared" si="11"/>
        <v>22</v>
      </c>
      <c r="AC24" s="12">
        <v>10</v>
      </c>
      <c r="AD24" s="15">
        <f t="shared" si="12"/>
        <v>15</v>
      </c>
      <c r="AE24" s="67">
        <f t="shared" si="13"/>
        <v>37</v>
      </c>
      <c r="AF24" s="13">
        <v>21</v>
      </c>
      <c r="AG24" s="69">
        <f t="shared" si="9"/>
        <v>1</v>
      </c>
      <c r="AH24" s="70"/>
    </row>
    <row r="25" spans="1:34">
      <c r="A25" s="37">
        <v>23</v>
      </c>
      <c r="B25" s="38">
        <v>102565</v>
      </c>
      <c r="C25" s="39" t="s">
        <v>60</v>
      </c>
      <c r="D25" s="40">
        <v>3</v>
      </c>
      <c r="E25" s="40">
        <v>1</v>
      </c>
      <c r="F25" s="39" t="s">
        <v>32</v>
      </c>
      <c r="G25" s="41">
        <v>9500</v>
      </c>
      <c r="H25" s="41">
        <f t="shared" si="0"/>
        <v>38000</v>
      </c>
      <c r="I25" s="41">
        <v>3040</v>
      </c>
      <c r="J25" s="41">
        <f t="shared" si="1"/>
        <v>12160</v>
      </c>
      <c r="K25" s="46">
        <v>0.32</v>
      </c>
      <c r="L25" s="47">
        <v>10640</v>
      </c>
      <c r="M25" s="47">
        <f t="shared" si="2"/>
        <v>42560</v>
      </c>
      <c r="N25" s="48">
        <v>3292.4416</v>
      </c>
      <c r="O25" s="48">
        <f t="shared" si="3"/>
        <v>13169.7664</v>
      </c>
      <c r="P25" s="49">
        <v>0.30944</v>
      </c>
      <c r="Q25" s="59">
        <v>38454.6</v>
      </c>
      <c r="R25" s="59">
        <v>10133.13</v>
      </c>
      <c r="S25" s="60">
        <f t="shared" si="4"/>
        <v>1.01196315789474</v>
      </c>
      <c r="T25" s="64">
        <f t="shared" si="5"/>
        <v>0.833316611842105</v>
      </c>
      <c r="U25" s="65">
        <f t="shared" si="6"/>
        <v>0.903538533834586</v>
      </c>
      <c r="V25" s="65">
        <f t="shared" si="7"/>
        <v>0.76942367026343</v>
      </c>
      <c r="W25" s="62">
        <f t="shared" si="14"/>
        <v>350</v>
      </c>
      <c r="X25" s="63"/>
      <c r="Y25" s="63"/>
      <c r="Z25" s="12">
        <v>12</v>
      </c>
      <c r="AA25" s="12">
        <v>4</v>
      </c>
      <c r="AB25" s="15">
        <f t="shared" si="11"/>
        <v>8</v>
      </c>
      <c r="AC25" s="12">
        <v>8</v>
      </c>
      <c r="AD25" s="15">
        <f t="shared" si="12"/>
        <v>12</v>
      </c>
      <c r="AE25" s="67">
        <f t="shared" si="13"/>
        <v>20</v>
      </c>
      <c r="AF25" s="13">
        <v>12</v>
      </c>
      <c r="AG25" s="69">
        <f t="shared" si="9"/>
        <v>0</v>
      </c>
      <c r="AH25" s="70"/>
    </row>
    <row r="26" spans="1:34">
      <c r="A26" s="37">
        <v>24</v>
      </c>
      <c r="B26" s="38">
        <v>311</v>
      </c>
      <c r="C26" s="39" t="s">
        <v>61</v>
      </c>
      <c r="D26" s="40">
        <v>2</v>
      </c>
      <c r="E26" s="40">
        <v>0</v>
      </c>
      <c r="F26" s="39" t="s">
        <v>32</v>
      </c>
      <c r="G26" s="41">
        <v>7800</v>
      </c>
      <c r="H26" s="41">
        <f t="shared" si="0"/>
        <v>31200</v>
      </c>
      <c r="I26" s="41">
        <v>1760.01552810688</v>
      </c>
      <c r="J26" s="41">
        <f t="shared" si="1"/>
        <v>7040.06211242752</v>
      </c>
      <c r="K26" s="46">
        <v>0.225643016423959</v>
      </c>
      <c r="L26" s="47">
        <v>8736</v>
      </c>
      <c r="M26" s="47">
        <f t="shared" si="2"/>
        <v>34944</v>
      </c>
      <c r="N26" s="48">
        <v>1906.16721756088</v>
      </c>
      <c r="O26" s="48">
        <f t="shared" si="3"/>
        <v>7624.66887024352</v>
      </c>
      <c r="P26" s="49">
        <v>0.218196796881969</v>
      </c>
      <c r="Q26" s="59">
        <v>31447.38</v>
      </c>
      <c r="R26" s="59">
        <v>4445.32</v>
      </c>
      <c r="S26" s="60">
        <f t="shared" si="4"/>
        <v>1.00792884615385</v>
      </c>
      <c r="T26" s="64">
        <f t="shared" si="5"/>
        <v>0.631431929009954</v>
      </c>
      <c r="U26" s="65">
        <f t="shared" si="6"/>
        <v>0.89993646978022</v>
      </c>
      <c r="V26" s="65">
        <f t="shared" si="7"/>
        <v>0.583018105526991</v>
      </c>
      <c r="W26" s="62">
        <f t="shared" si="14"/>
        <v>200</v>
      </c>
      <c r="X26" s="63"/>
      <c r="Y26" s="63"/>
      <c r="Z26" s="12">
        <v>10</v>
      </c>
      <c r="AA26" s="12">
        <v>5</v>
      </c>
      <c r="AB26" s="15">
        <f t="shared" si="11"/>
        <v>10</v>
      </c>
      <c r="AC26" s="12">
        <v>0</v>
      </c>
      <c r="AD26" s="15">
        <f t="shared" si="12"/>
        <v>0</v>
      </c>
      <c r="AE26" s="67">
        <f t="shared" si="13"/>
        <v>10</v>
      </c>
      <c r="AF26" s="13">
        <v>5</v>
      </c>
      <c r="AG26" s="69">
        <f t="shared" si="9"/>
        <v>-5</v>
      </c>
      <c r="AH26" s="67">
        <f>AG26*1</f>
        <v>-5</v>
      </c>
    </row>
    <row r="27" spans="1:34">
      <c r="A27" s="37">
        <v>25</v>
      </c>
      <c r="B27" s="38">
        <v>587</v>
      </c>
      <c r="C27" s="39" t="s">
        <v>62</v>
      </c>
      <c r="D27" s="40">
        <v>3</v>
      </c>
      <c r="E27" s="40">
        <v>1</v>
      </c>
      <c r="F27" s="39" t="s">
        <v>34</v>
      </c>
      <c r="G27" s="41">
        <v>7800</v>
      </c>
      <c r="H27" s="41">
        <f t="shared" si="0"/>
        <v>31200</v>
      </c>
      <c r="I27" s="41">
        <v>2266.71563787997</v>
      </c>
      <c r="J27" s="41">
        <f t="shared" si="1"/>
        <v>9066.86255151988</v>
      </c>
      <c r="K27" s="46">
        <v>0.29060456895897</v>
      </c>
      <c r="L27" s="47">
        <v>8736</v>
      </c>
      <c r="M27" s="47">
        <f t="shared" si="2"/>
        <v>34944</v>
      </c>
      <c r="N27" s="48">
        <v>2454.94370444952</v>
      </c>
      <c r="O27" s="48">
        <f t="shared" si="3"/>
        <v>9819.77481779808</v>
      </c>
      <c r="P27" s="49">
        <v>0.281014618183324</v>
      </c>
      <c r="Q27" s="59">
        <v>31409.84</v>
      </c>
      <c r="R27" s="59">
        <v>6767.86</v>
      </c>
      <c r="S27" s="60">
        <f t="shared" si="4"/>
        <v>1.00672564102564</v>
      </c>
      <c r="T27" s="64">
        <f t="shared" si="5"/>
        <v>0.746439020283318</v>
      </c>
      <c r="U27" s="65">
        <f t="shared" si="6"/>
        <v>0.89886217948718</v>
      </c>
      <c r="V27" s="65">
        <f t="shared" si="7"/>
        <v>0.689207250224662</v>
      </c>
      <c r="W27" s="62">
        <f t="shared" si="14"/>
        <v>350</v>
      </c>
      <c r="X27" s="63"/>
      <c r="Y27" s="63"/>
      <c r="Z27" s="12">
        <v>10</v>
      </c>
      <c r="AA27" s="12">
        <v>6</v>
      </c>
      <c r="AB27" s="15">
        <f t="shared" si="11"/>
        <v>12</v>
      </c>
      <c r="AC27" s="12">
        <v>1</v>
      </c>
      <c r="AD27" s="15">
        <f t="shared" si="12"/>
        <v>1.5</v>
      </c>
      <c r="AE27" s="67">
        <f t="shared" si="13"/>
        <v>13.5</v>
      </c>
      <c r="AF27" s="13">
        <v>7</v>
      </c>
      <c r="AG27" s="69">
        <f t="shared" si="9"/>
        <v>-3</v>
      </c>
      <c r="AH27" s="67">
        <f>AG27*1</f>
        <v>-3</v>
      </c>
    </row>
    <row r="28" spans="1:34">
      <c r="A28" s="37">
        <v>26</v>
      </c>
      <c r="B28" s="38">
        <v>114622</v>
      </c>
      <c r="C28" s="39" t="s">
        <v>63</v>
      </c>
      <c r="D28" s="40">
        <v>3</v>
      </c>
      <c r="E28" s="40">
        <v>2</v>
      </c>
      <c r="F28" s="39" t="s">
        <v>36</v>
      </c>
      <c r="G28" s="41">
        <v>9500</v>
      </c>
      <c r="H28" s="41">
        <f t="shared" si="0"/>
        <v>38000</v>
      </c>
      <c r="I28" s="41">
        <v>2696.65130122376</v>
      </c>
      <c r="J28" s="41">
        <f t="shared" si="1"/>
        <v>10786.605204895</v>
      </c>
      <c r="K28" s="46">
        <v>0.283858031707764</v>
      </c>
      <c r="L28" s="47">
        <v>10640</v>
      </c>
      <c r="M28" s="47">
        <f t="shared" si="2"/>
        <v>42560</v>
      </c>
      <c r="N28" s="48">
        <v>2920.58122527738</v>
      </c>
      <c r="O28" s="48">
        <f t="shared" si="3"/>
        <v>11682.3249011095</v>
      </c>
      <c r="P28" s="49">
        <v>0.274490716661408</v>
      </c>
      <c r="Q28" s="59">
        <v>38189.34</v>
      </c>
      <c r="R28" s="59">
        <v>9636.55</v>
      </c>
      <c r="S28" s="60">
        <f t="shared" si="4"/>
        <v>1.00498263157895</v>
      </c>
      <c r="T28" s="64">
        <f t="shared" si="5"/>
        <v>0.893381172013866</v>
      </c>
      <c r="U28" s="65">
        <f t="shared" si="6"/>
        <v>0.897305921052632</v>
      </c>
      <c r="V28" s="65">
        <f t="shared" si="7"/>
        <v>0.824882896304722</v>
      </c>
      <c r="W28" s="62">
        <f t="shared" si="14"/>
        <v>400</v>
      </c>
      <c r="X28" s="63"/>
      <c r="Y28" s="63"/>
      <c r="Z28" s="12">
        <v>12</v>
      </c>
      <c r="AA28" s="12">
        <v>4</v>
      </c>
      <c r="AB28" s="15">
        <f t="shared" si="11"/>
        <v>8</v>
      </c>
      <c r="AC28" s="12">
        <v>0</v>
      </c>
      <c r="AD28" s="15">
        <f t="shared" si="12"/>
        <v>0</v>
      </c>
      <c r="AE28" s="67">
        <f t="shared" si="13"/>
        <v>8</v>
      </c>
      <c r="AF28" s="13">
        <v>4</v>
      </c>
      <c r="AG28" s="69">
        <f t="shared" si="9"/>
        <v>-8</v>
      </c>
      <c r="AH28" s="67">
        <f>AG28*1</f>
        <v>-8</v>
      </c>
    </row>
    <row r="29" spans="1:34">
      <c r="A29" s="37">
        <v>27</v>
      </c>
      <c r="B29" s="38">
        <v>727</v>
      </c>
      <c r="C29" s="39" t="s">
        <v>64</v>
      </c>
      <c r="D29" s="40">
        <v>2</v>
      </c>
      <c r="E29" s="40">
        <v>1</v>
      </c>
      <c r="F29" s="39" t="s">
        <v>32</v>
      </c>
      <c r="G29" s="41">
        <v>6500</v>
      </c>
      <c r="H29" s="41">
        <f t="shared" si="0"/>
        <v>26000</v>
      </c>
      <c r="I29" s="41">
        <v>1768.00926228292</v>
      </c>
      <c r="J29" s="41">
        <f t="shared" si="1"/>
        <v>7072.03704913168</v>
      </c>
      <c r="K29" s="46">
        <v>0.272001424966602</v>
      </c>
      <c r="L29" s="47">
        <v>7475</v>
      </c>
      <c r="M29" s="47">
        <f t="shared" si="2"/>
        <v>29900</v>
      </c>
      <c r="N29" s="48">
        <v>1966.11470012172</v>
      </c>
      <c r="O29" s="48">
        <f t="shared" si="3"/>
        <v>7864.45880048688</v>
      </c>
      <c r="P29" s="49">
        <v>0.263025377942704</v>
      </c>
      <c r="Q29" s="59">
        <v>26732.43</v>
      </c>
      <c r="R29" s="59">
        <v>6656.98</v>
      </c>
      <c r="S29" s="60">
        <f t="shared" si="4"/>
        <v>1.02817038461538</v>
      </c>
      <c r="T29" s="64">
        <f t="shared" si="5"/>
        <v>0.941310113868444</v>
      </c>
      <c r="U29" s="65">
        <f t="shared" si="6"/>
        <v>0.894061204013378</v>
      </c>
      <c r="V29" s="65">
        <f t="shared" si="7"/>
        <v>0.846463840536347</v>
      </c>
      <c r="W29" s="62">
        <f t="shared" si="14"/>
        <v>250</v>
      </c>
      <c r="X29" s="63"/>
      <c r="Y29" s="63"/>
      <c r="Z29" s="12">
        <v>8</v>
      </c>
      <c r="AA29" s="12">
        <v>2</v>
      </c>
      <c r="AB29" s="15">
        <f t="shared" si="11"/>
        <v>4</v>
      </c>
      <c r="AC29" s="12">
        <v>0</v>
      </c>
      <c r="AD29" s="15">
        <f t="shared" si="12"/>
        <v>0</v>
      </c>
      <c r="AE29" s="67">
        <f t="shared" si="13"/>
        <v>4</v>
      </c>
      <c r="AF29" s="13">
        <v>2</v>
      </c>
      <c r="AG29" s="69">
        <f t="shared" si="9"/>
        <v>-6</v>
      </c>
      <c r="AH29" s="67">
        <f>AG29*1</f>
        <v>-6</v>
      </c>
    </row>
    <row r="30" spans="1:34">
      <c r="A30" s="37">
        <v>28</v>
      </c>
      <c r="B30" s="38">
        <v>114286</v>
      </c>
      <c r="C30" s="39" t="s">
        <v>65</v>
      </c>
      <c r="D30" s="40">
        <v>3</v>
      </c>
      <c r="E30" s="40">
        <v>0</v>
      </c>
      <c r="F30" s="39" t="s">
        <v>32</v>
      </c>
      <c r="G30" s="41">
        <v>6500</v>
      </c>
      <c r="H30" s="41">
        <f t="shared" si="0"/>
        <v>26000</v>
      </c>
      <c r="I30" s="41">
        <v>1620.46735624287</v>
      </c>
      <c r="J30" s="41">
        <f t="shared" si="1"/>
        <v>6481.86942497148</v>
      </c>
      <c r="K30" s="46">
        <v>0.24930267019121</v>
      </c>
      <c r="L30" s="47">
        <v>7280</v>
      </c>
      <c r="M30" s="47">
        <f t="shared" si="2"/>
        <v>29120</v>
      </c>
      <c r="N30" s="48">
        <v>1755.03096550528</v>
      </c>
      <c r="O30" s="48">
        <f t="shared" si="3"/>
        <v>7020.12386202112</v>
      </c>
      <c r="P30" s="49">
        <v>0.2410756820749</v>
      </c>
      <c r="Q30" s="59">
        <v>25839.76</v>
      </c>
      <c r="R30" s="59">
        <v>4999.18</v>
      </c>
      <c r="S30" s="64">
        <f t="shared" si="4"/>
        <v>0.993836923076923</v>
      </c>
      <c r="T30" s="64">
        <f t="shared" si="5"/>
        <v>0.771255894285775</v>
      </c>
      <c r="U30" s="65">
        <f t="shared" si="6"/>
        <v>0.887354395604396</v>
      </c>
      <c r="V30" s="65">
        <f t="shared" si="7"/>
        <v>0.712121338349252</v>
      </c>
      <c r="W30" s="62"/>
      <c r="X30" s="63"/>
      <c r="Y30" s="63">
        <f>(Q30-H30)*0.01</f>
        <v>-1.60240000000002</v>
      </c>
      <c r="Z30" s="12">
        <v>10</v>
      </c>
      <c r="AA30" s="12">
        <v>4</v>
      </c>
      <c r="AB30" s="15">
        <f t="shared" si="11"/>
        <v>8</v>
      </c>
      <c r="AC30" s="12">
        <v>0</v>
      </c>
      <c r="AD30" s="15">
        <f t="shared" si="12"/>
        <v>0</v>
      </c>
      <c r="AE30" s="67">
        <f t="shared" si="13"/>
        <v>8</v>
      </c>
      <c r="AF30" s="13">
        <v>4</v>
      </c>
      <c r="AG30" s="69">
        <f t="shared" si="9"/>
        <v>-6</v>
      </c>
      <c r="AH30" s="67">
        <f>AG30*1</f>
        <v>-6</v>
      </c>
    </row>
    <row r="31" spans="1:34">
      <c r="A31" s="37">
        <v>29</v>
      </c>
      <c r="B31" s="38">
        <v>738</v>
      </c>
      <c r="C31" s="39" t="s">
        <v>66</v>
      </c>
      <c r="D31" s="40">
        <v>3</v>
      </c>
      <c r="E31" s="40">
        <v>0</v>
      </c>
      <c r="F31" s="39" t="s">
        <v>34</v>
      </c>
      <c r="G31" s="41">
        <v>6500</v>
      </c>
      <c r="H31" s="41">
        <f t="shared" si="0"/>
        <v>26000</v>
      </c>
      <c r="I31" s="41">
        <v>1820</v>
      </c>
      <c r="J31" s="41">
        <f t="shared" si="1"/>
        <v>7280</v>
      </c>
      <c r="K31" s="46">
        <v>0.28</v>
      </c>
      <c r="L31" s="47">
        <v>7475</v>
      </c>
      <c r="M31" s="47">
        <f t="shared" si="2"/>
        <v>29900</v>
      </c>
      <c r="N31" s="48">
        <v>2023.931</v>
      </c>
      <c r="O31" s="48">
        <f t="shared" si="3"/>
        <v>8095.724</v>
      </c>
      <c r="P31" s="49">
        <v>0.27076</v>
      </c>
      <c r="Q31" s="59">
        <v>26094.99</v>
      </c>
      <c r="R31" s="59">
        <v>6177.8</v>
      </c>
      <c r="S31" s="60">
        <f t="shared" si="4"/>
        <v>1.00365346153846</v>
      </c>
      <c r="T31" s="64">
        <f t="shared" si="5"/>
        <v>0.848598901098901</v>
      </c>
      <c r="U31" s="65">
        <f t="shared" si="6"/>
        <v>0.872742140468228</v>
      </c>
      <c r="V31" s="65">
        <f t="shared" si="7"/>
        <v>0.763094196393059</v>
      </c>
      <c r="W31" s="62">
        <f t="shared" si="14"/>
        <v>300</v>
      </c>
      <c r="X31" s="63"/>
      <c r="Y31" s="63"/>
      <c r="Z31" s="12">
        <v>8</v>
      </c>
      <c r="AA31" s="12">
        <v>4</v>
      </c>
      <c r="AB31" s="15">
        <f t="shared" si="11"/>
        <v>8</v>
      </c>
      <c r="AC31" s="12">
        <v>4</v>
      </c>
      <c r="AD31" s="15">
        <f t="shared" si="12"/>
        <v>6</v>
      </c>
      <c r="AE31" s="67">
        <f t="shared" si="13"/>
        <v>14</v>
      </c>
      <c r="AF31" s="13">
        <v>8</v>
      </c>
      <c r="AG31" s="69">
        <f t="shared" si="9"/>
        <v>0</v>
      </c>
      <c r="AH31" s="70"/>
    </row>
    <row r="32" spans="1:34">
      <c r="A32" s="37">
        <v>30</v>
      </c>
      <c r="B32" s="38">
        <v>351</v>
      </c>
      <c r="C32" s="39" t="s">
        <v>67</v>
      </c>
      <c r="D32" s="40">
        <v>3</v>
      </c>
      <c r="E32" s="40">
        <v>1</v>
      </c>
      <c r="F32" s="39" t="s">
        <v>34</v>
      </c>
      <c r="G32" s="41">
        <v>7500</v>
      </c>
      <c r="H32" s="41">
        <f t="shared" si="0"/>
        <v>30000</v>
      </c>
      <c r="I32" s="41">
        <v>1500</v>
      </c>
      <c r="J32" s="41">
        <f t="shared" si="1"/>
        <v>6000</v>
      </c>
      <c r="K32" s="46">
        <v>0.2</v>
      </c>
      <c r="L32" s="47">
        <v>8625</v>
      </c>
      <c r="M32" s="47">
        <f t="shared" si="2"/>
        <v>34500</v>
      </c>
      <c r="N32" s="48">
        <v>1668.075</v>
      </c>
      <c r="O32" s="48">
        <f t="shared" si="3"/>
        <v>6672.3</v>
      </c>
      <c r="P32" s="49">
        <v>0.1934</v>
      </c>
      <c r="Q32" s="59">
        <v>30069.25</v>
      </c>
      <c r="R32" s="59">
        <v>6473.17</v>
      </c>
      <c r="S32" s="60">
        <f t="shared" si="4"/>
        <v>1.00230833333333</v>
      </c>
      <c r="T32" s="64">
        <f t="shared" si="5"/>
        <v>1.07886166666667</v>
      </c>
      <c r="U32" s="65">
        <f t="shared" si="6"/>
        <v>0.871572463768116</v>
      </c>
      <c r="V32" s="65">
        <f t="shared" si="7"/>
        <v>0.970155718417937</v>
      </c>
      <c r="W32" s="62">
        <f t="shared" si="14"/>
        <v>350</v>
      </c>
      <c r="X32" s="63"/>
      <c r="Y32" s="63"/>
      <c r="Z32" s="12">
        <v>8</v>
      </c>
      <c r="AA32" s="12">
        <v>4</v>
      </c>
      <c r="AB32" s="15">
        <f t="shared" si="11"/>
        <v>8</v>
      </c>
      <c r="AC32" s="12">
        <v>4</v>
      </c>
      <c r="AD32" s="15">
        <f t="shared" si="12"/>
        <v>6</v>
      </c>
      <c r="AE32" s="67">
        <f t="shared" si="13"/>
        <v>14</v>
      </c>
      <c r="AF32" s="13">
        <v>8</v>
      </c>
      <c r="AG32" s="69">
        <f t="shared" si="9"/>
        <v>0</v>
      </c>
      <c r="AH32" s="70"/>
    </row>
    <row r="33" spans="1:34">
      <c r="A33" s="37">
        <v>31</v>
      </c>
      <c r="B33" s="38">
        <v>106399</v>
      </c>
      <c r="C33" s="39" t="s">
        <v>68</v>
      </c>
      <c r="D33" s="40">
        <v>2</v>
      </c>
      <c r="E33" s="40">
        <v>2</v>
      </c>
      <c r="F33" s="39" t="s">
        <v>32</v>
      </c>
      <c r="G33" s="41">
        <v>9000</v>
      </c>
      <c r="H33" s="41">
        <f t="shared" si="0"/>
        <v>36000</v>
      </c>
      <c r="I33" s="41">
        <v>2381.31959718137</v>
      </c>
      <c r="J33" s="41">
        <f t="shared" si="1"/>
        <v>9525.27838872548</v>
      </c>
      <c r="K33" s="46">
        <v>0.264591066353485</v>
      </c>
      <c r="L33" s="47">
        <v>10080</v>
      </c>
      <c r="M33" s="47">
        <f t="shared" si="2"/>
        <v>40320</v>
      </c>
      <c r="N33" s="48">
        <v>2579.06437653131</v>
      </c>
      <c r="O33" s="48">
        <f t="shared" si="3"/>
        <v>10316.2575061252</v>
      </c>
      <c r="P33" s="49">
        <v>0.25585956116382</v>
      </c>
      <c r="Q33" s="59">
        <v>35108.39</v>
      </c>
      <c r="R33" s="59">
        <v>10215.64</v>
      </c>
      <c r="S33" s="64">
        <f t="shared" si="4"/>
        <v>0.975233055555556</v>
      </c>
      <c r="T33" s="64">
        <f t="shared" si="5"/>
        <v>1.07247679102919</v>
      </c>
      <c r="U33" s="65">
        <f t="shared" si="6"/>
        <v>0.870743799603175</v>
      </c>
      <c r="V33" s="65">
        <f t="shared" si="7"/>
        <v>0.990246704673134</v>
      </c>
      <c r="W33" s="62"/>
      <c r="X33" s="63"/>
      <c r="Y33" s="63">
        <f t="shared" ref="Y31:Y62" si="15">(Q33-H33)*0.01</f>
        <v>-8.91610000000001</v>
      </c>
      <c r="Z33" s="12">
        <v>12</v>
      </c>
      <c r="AA33" s="12">
        <v>22</v>
      </c>
      <c r="AB33" s="15">
        <f t="shared" si="11"/>
        <v>44</v>
      </c>
      <c r="AC33" s="12">
        <v>1</v>
      </c>
      <c r="AD33" s="15">
        <f t="shared" si="12"/>
        <v>1.5</v>
      </c>
      <c r="AE33" s="67">
        <f t="shared" si="13"/>
        <v>45.5</v>
      </c>
      <c r="AF33" s="13">
        <v>23</v>
      </c>
      <c r="AG33" s="69">
        <f t="shared" si="9"/>
        <v>11</v>
      </c>
      <c r="AH33" s="70"/>
    </row>
    <row r="34" spans="1:34">
      <c r="A34" s="37">
        <v>32</v>
      </c>
      <c r="B34" s="38">
        <v>723</v>
      </c>
      <c r="C34" s="39" t="s">
        <v>69</v>
      </c>
      <c r="D34" s="40">
        <v>2</v>
      </c>
      <c r="E34" s="40">
        <v>1</v>
      </c>
      <c r="F34" s="39" t="s">
        <v>36</v>
      </c>
      <c r="G34" s="41">
        <v>6500</v>
      </c>
      <c r="H34" s="41">
        <f t="shared" si="0"/>
        <v>26000</v>
      </c>
      <c r="I34" s="41">
        <v>1710.84918337813</v>
      </c>
      <c r="J34" s="41">
        <f t="shared" si="1"/>
        <v>6843.39673351252</v>
      </c>
      <c r="K34" s="46">
        <v>0.263207566673558</v>
      </c>
      <c r="L34" s="47">
        <v>7475</v>
      </c>
      <c r="M34" s="47">
        <f t="shared" si="2"/>
        <v>29900</v>
      </c>
      <c r="N34" s="48">
        <v>1902.54983437565</v>
      </c>
      <c r="O34" s="48">
        <f t="shared" si="3"/>
        <v>7610.1993375026</v>
      </c>
      <c r="P34" s="49">
        <v>0.254521716973331</v>
      </c>
      <c r="Q34" s="59">
        <v>26033.68</v>
      </c>
      <c r="R34" s="59">
        <v>4952.32</v>
      </c>
      <c r="S34" s="60">
        <f t="shared" si="4"/>
        <v>1.00129538461538</v>
      </c>
      <c r="T34" s="64">
        <f t="shared" si="5"/>
        <v>0.723664021369417</v>
      </c>
      <c r="U34" s="65">
        <f t="shared" si="6"/>
        <v>0.870691638795987</v>
      </c>
      <c r="V34" s="65">
        <f t="shared" si="7"/>
        <v>0.650747737394376</v>
      </c>
      <c r="W34" s="62">
        <f t="shared" si="14"/>
        <v>250</v>
      </c>
      <c r="X34" s="63"/>
      <c r="Y34" s="63"/>
      <c r="Z34" s="12">
        <v>8</v>
      </c>
      <c r="AA34" s="12">
        <v>1</v>
      </c>
      <c r="AB34" s="15">
        <f t="shared" si="11"/>
        <v>2</v>
      </c>
      <c r="AC34" s="12">
        <v>0</v>
      </c>
      <c r="AD34" s="15">
        <f t="shared" si="12"/>
        <v>0</v>
      </c>
      <c r="AE34" s="67">
        <f t="shared" si="13"/>
        <v>2</v>
      </c>
      <c r="AF34" s="13">
        <v>1</v>
      </c>
      <c r="AG34" s="69">
        <f t="shared" si="9"/>
        <v>-7</v>
      </c>
      <c r="AH34" s="67">
        <f>AG34*1</f>
        <v>-7</v>
      </c>
    </row>
    <row r="35" spans="1:34">
      <c r="A35" s="37">
        <v>33</v>
      </c>
      <c r="B35" s="38">
        <v>747</v>
      </c>
      <c r="C35" s="39" t="s">
        <v>70</v>
      </c>
      <c r="D35" s="40">
        <v>3</v>
      </c>
      <c r="E35" s="40">
        <v>2</v>
      </c>
      <c r="F35" s="39" t="s">
        <v>36</v>
      </c>
      <c r="G35" s="41">
        <v>10500</v>
      </c>
      <c r="H35" s="41">
        <f t="shared" si="0"/>
        <v>42000</v>
      </c>
      <c r="I35" s="41">
        <v>1627.5</v>
      </c>
      <c r="J35" s="41">
        <f t="shared" si="1"/>
        <v>6510</v>
      </c>
      <c r="K35" s="46">
        <v>0.155</v>
      </c>
      <c r="L35" s="47">
        <v>11550</v>
      </c>
      <c r="M35" s="47">
        <f t="shared" si="2"/>
        <v>46200</v>
      </c>
      <c r="N35" s="48">
        <v>1731.17175</v>
      </c>
      <c r="O35" s="48">
        <f t="shared" si="3"/>
        <v>6924.687</v>
      </c>
      <c r="P35" s="49">
        <v>0.149885</v>
      </c>
      <c r="Q35" s="59">
        <v>39919</v>
      </c>
      <c r="R35" s="59">
        <v>5753.77</v>
      </c>
      <c r="S35" s="64">
        <f t="shared" si="4"/>
        <v>0.950452380952381</v>
      </c>
      <c r="T35" s="64">
        <f t="shared" si="5"/>
        <v>0.883835637480799</v>
      </c>
      <c r="U35" s="65">
        <f t="shared" si="6"/>
        <v>0.864047619047619</v>
      </c>
      <c r="V35" s="65">
        <f t="shared" si="7"/>
        <v>0.830906869870075</v>
      </c>
      <c r="W35" s="62"/>
      <c r="X35" s="63"/>
      <c r="Y35" s="63">
        <f t="shared" si="15"/>
        <v>-20.81</v>
      </c>
      <c r="Z35" s="12">
        <v>12</v>
      </c>
      <c r="AA35" s="12">
        <v>4</v>
      </c>
      <c r="AB35" s="15">
        <f t="shared" si="11"/>
        <v>8</v>
      </c>
      <c r="AC35" s="12">
        <v>5</v>
      </c>
      <c r="AD35" s="15">
        <f t="shared" si="12"/>
        <v>7.5</v>
      </c>
      <c r="AE35" s="67">
        <f t="shared" si="13"/>
        <v>15.5</v>
      </c>
      <c r="AF35" s="13">
        <v>9</v>
      </c>
      <c r="AG35" s="69">
        <f t="shared" si="9"/>
        <v>-3</v>
      </c>
      <c r="AH35" s="67">
        <f>AG35*1</f>
        <v>-3</v>
      </c>
    </row>
    <row r="36" spans="1:34">
      <c r="A36" s="37">
        <v>34</v>
      </c>
      <c r="B36" s="38">
        <v>105910</v>
      </c>
      <c r="C36" s="39" t="s">
        <v>71</v>
      </c>
      <c r="D36" s="40">
        <v>2</v>
      </c>
      <c r="E36" s="40">
        <v>2</v>
      </c>
      <c r="F36" s="39" t="s">
        <v>48</v>
      </c>
      <c r="G36" s="41">
        <v>6500</v>
      </c>
      <c r="H36" s="41">
        <f t="shared" si="0"/>
        <v>26000</v>
      </c>
      <c r="I36" s="41">
        <v>1745.1712224396</v>
      </c>
      <c r="J36" s="41">
        <f t="shared" si="1"/>
        <v>6980.6848897584</v>
      </c>
      <c r="K36" s="46">
        <v>0.268487880375323</v>
      </c>
      <c r="L36" s="47">
        <v>7280</v>
      </c>
      <c r="M36" s="47">
        <f t="shared" si="2"/>
        <v>29120</v>
      </c>
      <c r="N36" s="48">
        <v>1890.09024075098</v>
      </c>
      <c r="O36" s="48">
        <f t="shared" si="3"/>
        <v>7560.36096300392</v>
      </c>
      <c r="P36" s="49">
        <v>0.259627780322937</v>
      </c>
      <c r="Q36" s="59">
        <v>25035.56</v>
      </c>
      <c r="R36" s="59">
        <v>6453.99</v>
      </c>
      <c r="S36" s="64">
        <f t="shared" si="4"/>
        <v>0.962906153846154</v>
      </c>
      <c r="T36" s="64">
        <f t="shared" si="5"/>
        <v>0.924549682720798</v>
      </c>
      <c r="U36" s="65">
        <f t="shared" si="6"/>
        <v>0.859737637362637</v>
      </c>
      <c r="V36" s="65">
        <f t="shared" si="7"/>
        <v>0.853661621658296</v>
      </c>
      <c r="W36" s="62"/>
      <c r="X36" s="63"/>
      <c r="Y36" s="63">
        <f t="shared" si="15"/>
        <v>-9.64439999999999</v>
      </c>
      <c r="Z36" s="12">
        <v>10</v>
      </c>
      <c r="AA36" s="12">
        <v>8</v>
      </c>
      <c r="AB36" s="15">
        <f t="shared" ref="AB36:AB67" si="16">AA36*2</f>
        <v>16</v>
      </c>
      <c r="AC36" s="12">
        <v>2</v>
      </c>
      <c r="AD36" s="15">
        <f t="shared" ref="AD36:AD67" si="17">AC36*1.5</f>
        <v>3</v>
      </c>
      <c r="AE36" s="67">
        <f t="shared" ref="AE36:AE67" si="18">AB36+AD36</f>
        <v>19</v>
      </c>
      <c r="AF36" s="13">
        <v>10</v>
      </c>
      <c r="AG36" s="69">
        <f t="shared" si="9"/>
        <v>0</v>
      </c>
      <c r="AH36" s="70"/>
    </row>
    <row r="37" spans="1:34">
      <c r="A37" s="37">
        <v>35</v>
      </c>
      <c r="B37" s="38">
        <v>726</v>
      </c>
      <c r="C37" s="39" t="s">
        <v>72</v>
      </c>
      <c r="D37" s="40">
        <v>2</v>
      </c>
      <c r="E37" s="40">
        <v>2</v>
      </c>
      <c r="F37" s="39" t="s">
        <v>32</v>
      </c>
      <c r="G37" s="41">
        <v>9500</v>
      </c>
      <c r="H37" s="41">
        <f t="shared" si="0"/>
        <v>38000</v>
      </c>
      <c r="I37" s="41">
        <v>2219.15342325833</v>
      </c>
      <c r="J37" s="41">
        <f t="shared" si="1"/>
        <v>8876.61369303332</v>
      </c>
      <c r="K37" s="46">
        <v>0.233595097185087</v>
      </c>
      <c r="L37" s="47">
        <v>10640</v>
      </c>
      <c r="M37" s="47">
        <f t="shared" si="2"/>
        <v>42560</v>
      </c>
      <c r="N37" s="48">
        <v>2403.4319235257</v>
      </c>
      <c r="O37" s="48">
        <f t="shared" si="3"/>
        <v>9613.7276941028</v>
      </c>
      <c r="P37" s="49">
        <v>0.225886458977979</v>
      </c>
      <c r="Q37" s="59">
        <v>36584.33</v>
      </c>
      <c r="R37" s="59">
        <v>8346.65</v>
      </c>
      <c r="S37" s="64">
        <f t="shared" si="4"/>
        <v>0.962745526315789</v>
      </c>
      <c r="T37" s="64">
        <f t="shared" si="5"/>
        <v>0.940296636604874</v>
      </c>
      <c r="U37" s="65">
        <f t="shared" si="6"/>
        <v>0.859594219924812</v>
      </c>
      <c r="V37" s="65">
        <f t="shared" si="7"/>
        <v>0.868201208270124</v>
      </c>
      <c r="W37" s="62"/>
      <c r="X37" s="63"/>
      <c r="Y37" s="63">
        <f t="shared" si="15"/>
        <v>-14.1567</v>
      </c>
      <c r="Z37" s="12">
        <v>12</v>
      </c>
      <c r="AA37" s="12">
        <v>19</v>
      </c>
      <c r="AB37" s="15">
        <f t="shared" si="16"/>
        <v>38</v>
      </c>
      <c r="AC37" s="12">
        <v>6</v>
      </c>
      <c r="AD37" s="15">
        <f t="shared" si="17"/>
        <v>9</v>
      </c>
      <c r="AE37" s="67">
        <f t="shared" si="18"/>
        <v>47</v>
      </c>
      <c r="AF37" s="13">
        <v>25</v>
      </c>
      <c r="AG37" s="69">
        <f t="shared" si="9"/>
        <v>13</v>
      </c>
      <c r="AH37" s="70"/>
    </row>
    <row r="38" spans="1:34">
      <c r="A38" s="37">
        <v>36</v>
      </c>
      <c r="B38" s="38">
        <v>549</v>
      </c>
      <c r="C38" s="39" t="s">
        <v>73</v>
      </c>
      <c r="D38" s="40">
        <v>2</v>
      </c>
      <c r="E38" s="40">
        <v>0</v>
      </c>
      <c r="F38" s="39" t="s">
        <v>40</v>
      </c>
      <c r="G38" s="41">
        <v>6800</v>
      </c>
      <c r="H38" s="41">
        <f t="shared" si="0"/>
        <v>27200</v>
      </c>
      <c r="I38" s="41">
        <v>2040</v>
      </c>
      <c r="J38" s="41">
        <f t="shared" si="1"/>
        <v>8160</v>
      </c>
      <c r="K38" s="46">
        <v>0.3</v>
      </c>
      <c r="L38" s="47">
        <v>7820</v>
      </c>
      <c r="M38" s="47">
        <f t="shared" si="2"/>
        <v>31280</v>
      </c>
      <c r="N38" s="48">
        <v>2268.582</v>
      </c>
      <c r="O38" s="48">
        <f t="shared" si="3"/>
        <v>9074.328</v>
      </c>
      <c r="P38" s="49">
        <v>0.2901</v>
      </c>
      <c r="Q38" s="59">
        <v>26883.09</v>
      </c>
      <c r="R38" s="59">
        <v>6246.84</v>
      </c>
      <c r="S38" s="64">
        <f t="shared" si="4"/>
        <v>0.988348897058824</v>
      </c>
      <c r="T38" s="64">
        <f t="shared" si="5"/>
        <v>0.765544117647059</v>
      </c>
      <c r="U38" s="65">
        <f t="shared" si="6"/>
        <v>0.859433823529412</v>
      </c>
      <c r="V38" s="65">
        <f t="shared" si="7"/>
        <v>0.688408001121405</v>
      </c>
      <c r="W38" s="62"/>
      <c r="X38" s="63"/>
      <c r="Y38" s="63">
        <f t="shared" si="15"/>
        <v>-3.1691</v>
      </c>
      <c r="Z38" s="12">
        <v>8</v>
      </c>
      <c r="AA38" s="12">
        <v>4</v>
      </c>
      <c r="AB38" s="15">
        <f t="shared" si="16"/>
        <v>8</v>
      </c>
      <c r="AC38" s="12">
        <v>0</v>
      </c>
      <c r="AD38" s="15">
        <f t="shared" si="17"/>
        <v>0</v>
      </c>
      <c r="AE38" s="67">
        <f t="shared" si="18"/>
        <v>8</v>
      </c>
      <c r="AF38" s="13">
        <v>4</v>
      </c>
      <c r="AG38" s="69">
        <f t="shared" si="9"/>
        <v>-4</v>
      </c>
      <c r="AH38" s="67">
        <f>AG38*1</f>
        <v>-4</v>
      </c>
    </row>
    <row r="39" spans="1:34">
      <c r="A39" s="37">
        <v>37</v>
      </c>
      <c r="B39" s="38">
        <v>103198</v>
      </c>
      <c r="C39" s="39" t="s">
        <v>74</v>
      </c>
      <c r="D39" s="40">
        <v>2</v>
      </c>
      <c r="E39" s="40">
        <v>1</v>
      </c>
      <c r="F39" s="39" t="s">
        <v>32</v>
      </c>
      <c r="G39" s="41">
        <v>9500</v>
      </c>
      <c r="H39" s="41">
        <f t="shared" si="0"/>
        <v>38000</v>
      </c>
      <c r="I39" s="41">
        <v>2705.54663341567</v>
      </c>
      <c r="J39" s="41">
        <f t="shared" si="1"/>
        <v>10822.1865336627</v>
      </c>
      <c r="K39" s="46">
        <v>0.284794382464807</v>
      </c>
      <c r="L39" s="47">
        <v>10640</v>
      </c>
      <c r="M39" s="47">
        <f t="shared" si="2"/>
        <v>42560</v>
      </c>
      <c r="N39" s="48">
        <v>2930.2152258545</v>
      </c>
      <c r="O39" s="48">
        <f t="shared" si="3"/>
        <v>11720.860903418</v>
      </c>
      <c r="P39" s="49">
        <v>0.275396167843468</v>
      </c>
      <c r="Q39" s="59">
        <v>36567.49</v>
      </c>
      <c r="R39" s="59">
        <v>8612.94</v>
      </c>
      <c r="S39" s="64">
        <f t="shared" si="4"/>
        <v>0.962302368421053</v>
      </c>
      <c r="T39" s="64">
        <f t="shared" si="5"/>
        <v>0.795859503364615</v>
      </c>
      <c r="U39" s="65">
        <f t="shared" si="6"/>
        <v>0.859198543233083</v>
      </c>
      <c r="V39" s="65">
        <f t="shared" si="7"/>
        <v>0.734838513226304</v>
      </c>
      <c r="W39" s="62"/>
      <c r="X39" s="63"/>
      <c r="Y39" s="63">
        <f t="shared" si="15"/>
        <v>-14.3251</v>
      </c>
      <c r="Z39" s="12">
        <v>12</v>
      </c>
      <c r="AA39" s="12">
        <v>2</v>
      </c>
      <c r="AB39" s="15">
        <f t="shared" si="16"/>
        <v>4</v>
      </c>
      <c r="AC39" s="12">
        <v>4</v>
      </c>
      <c r="AD39" s="15">
        <f t="shared" si="17"/>
        <v>6</v>
      </c>
      <c r="AE39" s="67">
        <f t="shared" si="18"/>
        <v>10</v>
      </c>
      <c r="AF39" s="13">
        <v>6</v>
      </c>
      <c r="AG39" s="69">
        <f t="shared" si="9"/>
        <v>-6</v>
      </c>
      <c r="AH39" s="67">
        <f>AG39*1</f>
        <v>-6</v>
      </c>
    </row>
    <row r="40" spans="1:34">
      <c r="A40" s="37">
        <v>38</v>
      </c>
      <c r="B40" s="38">
        <v>517</v>
      </c>
      <c r="C40" s="39" t="s">
        <v>75</v>
      </c>
      <c r="D40" s="40">
        <v>4</v>
      </c>
      <c r="E40" s="40">
        <v>2</v>
      </c>
      <c r="F40" s="39" t="s">
        <v>36</v>
      </c>
      <c r="G40" s="41">
        <v>38000</v>
      </c>
      <c r="H40" s="41">
        <f t="shared" si="0"/>
        <v>152000</v>
      </c>
      <c r="I40" s="41">
        <v>4750</v>
      </c>
      <c r="J40" s="41">
        <f t="shared" si="1"/>
        <v>19000</v>
      </c>
      <c r="K40" s="46">
        <v>0.125</v>
      </c>
      <c r="L40" s="47">
        <v>41800</v>
      </c>
      <c r="M40" s="47">
        <f t="shared" si="2"/>
        <v>167200</v>
      </c>
      <c r="N40" s="48">
        <v>5052.575</v>
      </c>
      <c r="O40" s="48">
        <f t="shared" si="3"/>
        <v>20210.3</v>
      </c>
      <c r="P40" s="49">
        <v>0.120875</v>
      </c>
      <c r="Q40" s="59">
        <v>143474.51</v>
      </c>
      <c r="R40" s="59">
        <v>29217.9</v>
      </c>
      <c r="S40" s="64">
        <f t="shared" si="4"/>
        <v>0.94391125</v>
      </c>
      <c r="T40" s="64">
        <f t="shared" si="5"/>
        <v>1.53778421052632</v>
      </c>
      <c r="U40" s="65">
        <f t="shared" si="6"/>
        <v>0.858101136363636</v>
      </c>
      <c r="V40" s="65">
        <f t="shared" si="7"/>
        <v>1.4456935325057</v>
      </c>
      <c r="W40" s="62"/>
      <c r="X40" s="63"/>
      <c r="Y40" s="63">
        <f t="shared" si="15"/>
        <v>-85.2548999999999</v>
      </c>
      <c r="Z40" s="12">
        <v>16</v>
      </c>
      <c r="AA40" s="12">
        <v>4</v>
      </c>
      <c r="AB40" s="15">
        <f t="shared" si="16"/>
        <v>8</v>
      </c>
      <c r="AC40" s="12">
        <v>0</v>
      </c>
      <c r="AD40" s="15">
        <f t="shared" si="17"/>
        <v>0</v>
      </c>
      <c r="AE40" s="67">
        <f t="shared" si="18"/>
        <v>8</v>
      </c>
      <c r="AF40" s="13">
        <v>4</v>
      </c>
      <c r="AG40" s="69">
        <f t="shared" si="9"/>
        <v>-12</v>
      </c>
      <c r="AH40" s="67">
        <f>AG40*1</f>
        <v>-12</v>
      </c>
    </row>
    <row r="41" spans="1:34">
      <c r="A41" s="37">
        <v>39</v>
      </c>
      <c r="B41" s="38">
        <v>546</v>
      </c>
      <c r="C41" s="39" t="s">
        <v>76</v>
      </c>
      <c r="D41" s="40">
        <v>3</v>
      </c>
      <c r="E41" s="40">
        <v>1</v>
      </c>
      <c r="F41" s="39" t="s">
        <v>48</v>
      </c>
      <c r="G41" s="41">
        <v>13000</v>
      </c>
      <c r="H41" s="41">
        <f t="shared" si="0"/>
        <v>52000</v>
      </c>
      <c r="I41" s="41">
        <v>3900</v>
      </c>
      <c r="J41" s="41">
        <f t="shared" si="1"/>
        <v>15600</v>
      </c>
      <c r="K41" s="46">
        <v>0.3</v>
      </c>
      <c r="L41" s="47">
        <v>14300</v>
      </c>
      <c r="M41" s="47">
        <f t="shared" si="2"/>
        <v>57200</v>
      </c>
      <c r="N41" s="48">
        <v>4148.43</v>
      </c>
      <c r="O41" s="48">
        <f t="shared" si="3"/>
        <v>16593.72</v>
      </c>
      <c r="P41" s="49">
        <v>0.2901</v>
      </c>
      <c r="Q41" s="59">
        <v>48900.59</v>
      </c>
      <c r="R41" s="59">
        <v>12613.98</v>
      </c>
      <c r="S41" s="64">
        <f t="shared" si="4"/>
        <v>0.940395961538461</v>
      </c>
      <c r="T41" s="64">
        <f t="shared" si="5"/>
        <v>0.808588461538462</v>
      </c>
      <c r="U41" s="65">
        <f t="shared" si="6"/>
        <v>0.85490541958042</v>
      </c>
      <c r="V41" s="65">
        <f t="shared" si="7"/>
        <v>0.760165894085232</v>
      </c>
      <c r="W41" s="62"/>
      <c r="X41" s="63"/>
      <c r="Y41" s="63">
        <f t="shared" si="15"/>
        <v>-30.9941</v>
      </c>
      <c r="Z41" s="12">
        <v>20</v>
      </c>
      <c r="AA41" s="12">
        <v>17</v>
      </c>
      <c r="AB41" s="15">
        <f t="shared" si="16"/>
        <v>34</v>
      </c>
      <c r="AC41" s="12">
        <v>7</v>
      </c>
      <c r="AD41" s="15">
        <f t="shared" si="17"/>
        <v>10.5</v>
      </c>
      <c r="AE41" s="67">
        <f t="shared" si="18"/>
        <v>44.5</v>
      </c>
      <c r="AF41" s="13">
        <v>24</v>
      </c>
      <c r="AG41" s="69">
        <f t="shared" si="9"/>
        <v>4</v>
      </c>
      <c r="AH41" s="70"/>
    </row>
    <row r="42" spans="1:34">
      <c r="A42" s="37">
        <v>40</v>
      </c>
      <c r="B42" s="38">
        <v>385</v>
      </c>
      <c r="C42" s="39" t="s">
        <v>77</v>
      </c>
      <c r="D42" s="40">
        <v>3</v>
      </c>
      <c r="E42" s="40">
        <v>1</v>
      </c>
      <c r="F42" s="39" t="s">
        <v>78</v>
      </c>
      <c r="G42" s="41">
        <v>14500</v>
      </c>
      <c r="H42" s="41">
        <f t="shared" si="0"/>
        <v>58000</v>
      </c>
      <c r="I42" s="41">
        <v>3278.64847116766</v>
      </c>
      <c r="J42" s="41">
        <f t="shared" si="1"/>
        <v>13114.5938846706</v>
      </c>
      <c r="K42" s="46">
        <v>0.226113687666735</v>
      </c>
      <c r="L42" s="47">
        <v>15950</v>
      </c>
      <c r="M42" s="47">
        <f t="shared" si="2"/>
        <v>63800</v>
      </c>
      <c r="N42" s="48">
        <v>3487.49837878104</v>
      </c>
      <c r="O42" s="48">
        <f t="shared" si="3"/>
        <v>13949.9935151242</v>
      </c>
      <c r="P42" s="49">
        <v>0.218651935973733</v>
      </c>
      <c r="Q42" s="59">
        <v>54218.41</v>
      </c>
      <c r="R42" s="59">
        <v>12052.37</v>
      </c>
      <c r="S42" s="64">
        <f t="shared" si="4"/>
        <v>0.934800172413793</v>
      </c>
      <c r="T42" s="64">
        <f t="shared" si="5"/>
        <v>0.919004439328293</v>
      </c>
      <c r="U42" s="65">
        <f t="shared" si="6"/>
        <v>0.849818338557994</v>
      </c>
      <c r="V42" s="65">
        <f t="shared" si="7"/>
        <v>0.863969577257021</v>
      </c>
      <c r="W42" s="62"/>
      <c r="X42" s="63"/>
      <c r="Y42" s="63">
        <f t="shared" si="15"/>
        <v>-37.8159</v>
      </c>
      <c r="Z42" s="12">
        <v>16</v>
      </c>
      <c r="AA42" s="12">
        <v>14</v>
      </c>
      <c r="AB42" s="15">
        <f t="shared" si="16"/>
        <v>28</v>
      </c>
      <c r="AC42" s="12">
        <v>0</v>
      </c>
      <c r="AD42" s="15">
        <f t="shared" si="17"/>
        <v>0</v>
      </c>
      <c r="AE42" s="67">
        <f t="shared" si="18"/>
        <v>28</v>
      </c>
      <c r="AF42" s="13">
        <v>14</v>
      </c>
      <c r="AG42" s="69">
        <f t="shared" si="9"/>
        <v>-2</v>
      </c>
      <c r="AH42" s="67">
        <f>AG42*1</f>
        <v>-2</v>
      </c>
    </row>
    <row r="43" spans="1:34">
      <c r="A43" s="37">
        <v>41</v>
      </c>
      <c r="B43" s="38">
        <v>108656</v>
      </c>
      <c r="C43" s="39" t="s">
        <v>79</v>
      </c>
      <c r="D43" s="40">
        <v>2</v>
      </c>
      <c r="E43" s="40">
        <v>2</v>
      </c>
      <c r="F43" s="39" t="s">
        <v>78</v>
      </c>
      <c r="G43" s="41">
        <v>9500</v>
      </c>
      <c r="H43" s="41">
        <f t="shared" si="0"/>
        <v>38000</v>
      </c>
      <c r="I43" s="41">
        <v>1805</v>
      </c>
      <c r="J43" s="41">
        <f t="shared" si="1"/>
        <v>7220</v>
      </c>
      <c r="K43" s="46">
        <v>0.19</v>
      </c>
      <c r="L43" s="47">
        <v>10640</v>
      </c>
      <c r="M43" s="47">
        <f t="shared" si="2"/>
        <v>42560</v>
      </c>
      <c r="N43" s="48">
        <v>1954.8872</v>
      </c>
      <c r="O43" s="48">
        <f t="shared" si="3"/>
        <v>7819.5488</v>
      </c>
      <c r="P43" s="49">
        <v>0.18373</v>
      </c>
      <c r="Q43" s="59">
        <v>36035.52</v>
      </c>
      <c r="R43" s="59">
        <v>7445.97</v>
      </c>
      <c r="S43" s="64">
        <f t="shared" si="4"/>
        <v>0.948303157894737</v>
      </c>
      <c r="T43" s="64">
        <f t="shared" si="5"/>
        <v>1.03129778393352</v>
      </c>
      <c r="U43" s="65">
        <f t="shared" si="6"/>
        <v>0.846699248120301</v>
      </c>
      <c r="V43" s="65">
        <f t="shared" si="7"/>
        <v>0.952225018405154</v>
      </c>
      <c r="W43" s="62"/>
      <c r="X43" s="63"/>
      <c r="Y43" s="63">
        <f t="shared" si="15"/>
        <v>-19.6448</v>
      </c>
      <c r="Z43" s="12">
        <v>12</v>
      </c>
      <c r="AA43" s="12">
        <v>2</v>
      </c>
      <c r="AB43" s="15">
        <f t="shared" si="16"/>
        <v>4</v>
      </c>
      <c r="AC43" s="12">
        <v>0</v>
      </c>
      <c r="AD43" s="15">
        <f t="shared" si="17"/>
        <v>0</v>
      </c>
      <c r="AE43" s="67">
        <f t="shared" si="18"/>
        <v>4</v>
      </c>
      <c r="AF43" s="13">
        <v>2</v>
      </c>
      <c r="AG43" s="69">
        <f t="shared" si="9"/>
        <v>-10</v>
      </c>
      <c r="AH43" s="67">
        <f>AG43*1</f>
        <v>-10</v>
      </c>
    </row>
    <row r="44" spans="1:34">
      <c r="A44" s="37">
        <v>42</v>
      </c>
      <c r="B44" s="38">
        <v>117491</v>
      </c>
      <c r="C44" s="39" t="s">
        <v>80</v>
      </c>
      <c r="D44" s="40">
        <v>2</v>
      </c>
      <c r="E44" s="40">
        <v>0</v>
      </c>
      <c r="F44" s="39" t="s">
        <v>32</v>
      </c>
      <c r="G44" s="41">
        <v>5500</v>
      </c>
      <c r="H44" s="41">
        <f t="shared" si="0"/>
        <v>22000</v>
      </c>
      <c r="I44" s="41">
        <v>1273.9478767159</v>
      </c>
      <c r="J44" s="41">
        <f t="shared" si="1"/>
        <v>5095.7915068636</v>
      </c>
      <c r="K44" s="46">
        <v>0.231626886675619</v>
      </c>
      <c r="L44" s="47">
        <v>6325</v>
      </c>
      <c r="M44" s="47">
        <f t="shared" si="2"/>
        <v>25300</v>
      </c>
      <c r="N44" s="48">
        <v>1416.69373630192</v>
      </c>
      <c r="O44" s="48">
        <f t="shared" si="3"/>
        <v>5666.77494520768</v>
      </c>
      <c r="P44" s="49">
        <v>0.223983199415324</v>
      </c>
      <c r="Q44" s="59">
        <v>21193.3</v>
      </c>
      <c r="R44" s="59">
        <v>3864.16</v>
      </c>
      <c r="S44" s="64">
        <f t="shared" si="4"/>
        <v>0.963331818181818</v>
      </c>
      <c r="T44" s="64">
        <f t="shared" si="5"/>
        <v>0.758304179987604</v>
      </c>
      <c r="U44" s="65">
        <f t="shared" si="6"/>
        <v>0.837679841897233</v>
      </c>
      <c r="V44" s="65">
        <f t="shared" si="7"/>
        <v>0.681897558551866</v>
      </c>
      <c r="W44" s="62"/>
      <c r="X44" s="63"/>
      <c r="Y44" s="63">
        <f t="shared" si="15"/>
        <v>-8.06700000000001</v>
      </c>
      <c r="Z44" s="12">
        <v>4</v>
      </c>
      <c r="AA44" s="12">
        <v>2</v>
      </c>
      <c r="AB44" s="15">
        <f t="shared" si="16"/>
        <v>4</v>
      </c>
      <c r="AC44" s="12">
        <v>2</v>
      </c>
      <c r="AD44" s="15">
        <f t="shared" si="17"/>
        <v>3</v>
      </c>
      <c r="AE44" s="67">
        <f t="shared" si="18"/>
        <v>7</v>
      </c>
      <c r="AF44" s="13">
        <v>4</v>
      </c>
      <c r="AG44" s="69">
        <f t="shared" si="9"/>
        <v>0</v>
      </c>
      <c r="AH44" s="70"/>
    </row>
    <row r="45" spans="1:34">
      <c r="A45" s="37">
        <v>43</v>
      </c>
      <c r="B45" s="38">
        <v>105267</v>
      </c>
      <c r="C45" s="39" t="s">
        <v>81</v>
      </c>
      <c r="D45" s="40">
        <v>3</v>
      </c>
      <c r="E45" s="40">
        <v>1</v>
      </c>
      <c r="F45" s="39" t="s">
        <v>32</v>
      </c>
      <c r="G45" s="41">
        <v>9500</v>
      </c>
      <c r="H45" s="41">
        <f t="shared" si="0"/>
        <v>38000</v>
      </c>
      <c r="I45" s="41">
        <v>3102.39193603851</v>
      </c>
      <c r="J45" s="41">
        <f t="shared" si="1"/>
        <v>12409.567744154</v>
      </c>
      <c r="K45" s="46">
        <v>0.32656757221458</v>
      </c>
      <c r="L45" s="47">
        <v>10640</v>
      </c>
      <c r="M45" s="47">
        <f t="shared" si="2"/>
        <v>42560</v>
      </c>
      <c r="N45" s="48">
        <v>3360.01456240715</v>
      </c>
      <c r="O45" s="48">
        <f t="shared" si="3"/>
        <v>13440.0582496286</v>
      </c>
      <c r="P45" s="49">
        <v>0.315790842331499</v>
      </c>
      <c r="Q45" s="59">
        <v>35418.42</v>
      </c>
      <c r="R45" s="59">
        <v>9408.69</v>
      </c>
      <c r="S45" s="64">
        <f t="shared" si="4"/>
        <v>0.932063684210526</v>
      </c>
      <c r="T45" s="64">
        <f t="shared" si="5"/>
        <v>0.758180316508792</v>
      </c>
      <c r="U45" s="65">
        <f t="shared" si="6"/>
        <v>0.832199718045113</v>
      </c>
      <c r="V45" s="65">
        <f t="shared" si="7"/>
        <v>0.700048305241534</v>
      </c>
      <c r="W45" s="62"/>
      <c r="X45" s="63"/>
      <c r="Y45" s="63">
        <f t="shared" si="15"/>
        <v>-25.8158</v>
      </c>
      <c r="Z45" s="12">
        <v>12</v>
      </c>
      <c r="AA45" s="12">
        <v>7</v>
      </c>
      <c r="AB45" s="15">
        <f t="shared" si="16"/>
        <v>14</v>
      </c>
      <c r="AC45" s="12">
        <v>7</v>
      </c>
      <c r="AD45" s="15">
        <f t="shared" si="17"/>
        <v>10.5</v>
      </c>
      <c r="AE45" s="67">
        <f t="shared" si="18"/>
        <v>24.5</v>
      </c>
      <c r="AF45" s="13">
        <v>14</v>
      </c>
      <c r="AG45" s="69">
        <f t="shared" si="9"/>
        <v>2</v>
      </c>
      <c r="AH45" s="70"/>
    </row>
    <row r="46" spans="1:34">
      <c r="A46" s="37">
        <v>44</v>
      </c>
      <c r="B46" s="38">
        <v>113025</v>
      </c>
      <c r="C46" s="39" t="s">
        <v>82</v>
      </c>
      <c r="D46" s="40">
        <v>3</v>
      </c>
      <c r="E46" s="40">
        <v>0</v>
      </c>
      <c r="F46" s="39" t="s">
        <v>32</v>
      </c>
      <c r="G46" s="41">
        <v>5000</v>
      </c>
      <c r="H46" s="41">
        <f t="shared" si="0"/>
        <v>20000</v>
      </c>
      <c r="I46" s="41">
        <v>1051.23101417957</v>
      </c>
      <c r="J46" s="41">
        <f t="shared" si="1"/>
        <v>4204.92405671828</v>
      </c>
      <c r="K46" s="46">
        <v>0.210246202835914</v>
      </c>
      <c r="L46" s="47">
        <v>5750</v>
      </c>
      <c r="M46" s="47">
        <f t="shared" si="2"/>
        <v>23000</v>
      </c>
      <c r="N46" s="48">
        <v>1169.02144931839</v>
      </c>
      <c r="O46" s="48">
        <f t="shared" si="3"/>
        <v>4676.08579727356</v>
      </c>
      <c r="P46" s="49">
        <v>0.203308078142329</v>
      </c>
      <c r="Q46" s="59">
        <v>18829.74</v>
      </c>
      <c r="R46" s="59">
        <v>4170.23</v>
      </c>
      <c r="S46" s="64">
        <f t="shared" si="4"/>
        <v>0.941487</v>
      </c>
      <c r="T46" s="64">
        <f t="shared" si="5"/>
        <v>0.99174918351668</v>
      </c>
      <c r="U46" s="65">
        <f t="shared" si="6"/>
        <v>0.818684347826087</v>
      </c>
      <c r="V46" s="65">
        <f t="shared" si="7"/>
        <v>0.891820676693207</v>
      </c>
      <c r="W46" s="62"/>
      <c r="X46" s="63"/>
      <c r="Y46" s="63">
        <f t="shared" si="15"/>
        <v>-11.7026</v>
      </c>
      <c r="Z46" s="12">
        <v>8</v>
      </c>
      <c r="AA46" s="12">
        <v>2</v>
      </c>
      <c r="AB46" s="15">
        <f t="shared" si="16"/>
        <v>4</v>
      </c>
      <c r="AC46" s="12">
        <v>2</v>
      </c>
      <c r="AD46" s="15">
        <f t="shared" si="17"/>
        <v>3</v>
      </c>
      <c r="AE46" s="67">
        <f t="shared" si="18"/>
        <v>7</v>
      </c>
      <c r="AF46" s="13">
        <v>4</v>
      </c>
      <c r="AG46" s="69">
        <f t="shared" si="9"/>
        <v>-4</v>
      </c>
      <c r="AH46" s="67">
        <f>AG46*1</f>
        <v>-4</v>
      </c>
    </row>
    <row r="47" spans="1:34">
      <c r="A47" s="37">
        <v>45</v>
      </c>
      <c r="B47" s="38">
        <v>101453</v>
      </c>
      <c r="C47" s="39" t="s">
        <v>83</v>
      </c>
      <c r="D47" s="40">
        <v>4</v>
      </c>
      <c r="E47" s="40">
        <v>1</v>
      </c>
      <c r="F47" s="39" t="s">
        <v>34</v>
      </c>
      <c r="G47" s="41">
        <v>10000</v>
      </c>
      <c r="H47" s="41">
        <f t="shared" si="0"/>
        <v>40000</v>
      </c>
      <c r="I47" s="41">
        <v>3100</v>
      </c>
      <c r="J47" s="41">
        <f t="shared" si="1"/>
        <v>12400</v>
      </c>
      <c r="K47" s="46">
        <v>0.31</v>
      </c>
      <c r="L47" s="47">
        <v>11200</v>
      </c>
      <c r="M47" s="47">
        <f t="shared" si="2"/>
        <v>44800</v>
      </c>
      <c r="N47" s="48">
        <v>3357.424</v>
      </c>
      <c r="O47" s="48">
        <f t="shared" si="3"/>
        <v>13429.696</v>
      </c>
      <c r="P47" s="49">
        <v>0.29977</v>
      </c>
      <c r="Q47" s="59">
        <v>36506.45</v>
      </c>
      <c r="R47" s="59">
        <v>9202.95</v>
      </c>
      <c r="S47" s="64">
        <f t="shared" si="4"/>
        <v>0.91266125</v>
      </c>
      <c r="T47" s="64">
        <f t="shared" si="5"/>
        <v>0.742173387096774</v>
      </c>
      <c r="U47" s="65">
        <f t="shared" si="6"/>
        <v>0.814876116071429</v>
      </c>
      <c r="V47" s="65">
        <f t="shared" si="7"/>
        <v>0.6852686762232</v>
      </c>
      <c r="W47" s="62"/>
      <c r="X47" s="63"/>
      <c r="Y47" s="63">
        <f t="shared" si="15"/>
        <v>-34.9355</v>
      </c>
      <c r="Z47" s="12">
        <v>12</v>
      </c>
      <c r="AA47" s="12">
        <v>16</v>
      </c>
      <c r="AB47" s="15">
        <f t="shared" si="16"/>
        <v>32</v>
      </c>
      <c r="AC47" s="12">
        <v>5</v>
      </c>
      <c r="AD47" s="15">
        <f t="shared" si="17"/>
        <v>7.5</v>
      </c>
      <c r="AE47" s="67">
        <f t="shared" si="18"/>
        <v>39.5</v>
      </c>
      <c r="AF47" s="13">
        <v>21</v>
      </c>
      <c r="AG47" s="69">
        <f t="shared" si="9"/>
        <v>9</v>
      </c>
      <c r="AH47" s="70"/>
    </row>
    <row r="48" spans="1:34">
      <c r="A48" s="37">
        <v>46</v>
      </c>
      <c r="B48" s="38">
        <v>106568</v>
      </c>
      <c r="C48" s="39" t="s">
        <v>84</v>
      </c>
      <c r="D48" s="40">
        <v>2</v>
      </c>
      <c r="E48" s="40">
        <v>1</v>
      </c>
      <c r="F48" s="39" t="s">
        <v>48</v>
      </c>
      <c r="G48" s="41">
        <v>5500</v>
      </c>
      <c r="H48" s="41">
        <f t="shared" si="0"/>
        <v>22000</v>
      </c>
      <c r="I48" s="41">
        <v>1815</v>
      </c>
      <c r="J48" s="41">
        <f t="shared" si="1"/>
        <v>7260</v>
      </c>
      <c r="K48" s="46">
        <v>0.33</v>
      </c>
      <c r="L48" s="47">
        <v>6325</v>
      </c>
      <c r="M48" s="47">
        <f t="shared" si="2"/>
        <v>25300</v>
      </c>
      <c r="N48" s="48">
        <v>2018.37075</v>
      </c>
      <c r="O48" s="48">
        <f t="shared" si="3"/>
        <v>8073.483</v>
      </c>
      <c r="P48" s="49">
        <v>0.31911</v>
      </c>
      <c r="Q48" s="59">
        <v>20593.85</v>
      </c>
      <c r="R48" s="59">
        <v>6254.45</v>
      </c>
      <c r="S48" s="64">
        <f t="shared" si="4"/>
        <v>0.936084090909091</v>
      </c>
      <c r="T48" s="64">
        <f t="shared" si="5"/>
        <v>0.861494490358127</v>
      </c>
      <c r="U48" s="65">
        <f t="shared" si="6"/>
        <v>0.813986166007905</v>
      </c>
      <c r="V48" s="65">
        <f t="shared" si="7"/>
        <v>0.774690427910729</v>
      </c>
      <c r="W48" s="62"/>
      <c r="X48" s="63"/>
      <c r="Y48" s="63">
        <f t="shared" si="15"/>
        <v>-14.0615</v>
      </c>
      <c r="Z48" s="12">
        <v>8</v>
      </c>
      <c r="AA48" s="12">
        <v>2</v>
      </c>
      <c r="AB48" s="15">
        <f t="shared" si="16"/>
        <v>4</v>
      </c>
      <c r="AC48" s="12">
        <v>0</v>
      </c>
      <c r="AD48" s="15">
        <f t="shared" si="17"/>
        <v>0</v>
      </c>
      <c r="AE48" s="67">
        <f t="shared" si="18"/>
        <v>4</v>
      </c>
      <c r="AF48" s="13">
        <v>2</v>
      </c>
      <c r="AG48" s="69">
        <f t="shared" si="9"/>
        <v>-6</v>
      </c>
      <c r="AH48" s="67">
        <f>AG48*1</f>
        <v>-6</v>
      </c>
    </row>
    <row r="49" spans="1:34">
      <c r="A49" s="37">
        <v>47</v>
      </c>
      <c r="B49" s="38">
        <v>750</v>
      </c>
      <c r="C49" s="39" t="s">
        <v>85</v>
      </c>
      <c r="D49" s="40">
        <v>6</v>
      </c>
      <c r="E49" s="40">
        <v>2</v>
      </c>
      <c r="F49" s="39" t="s">
        <v>48</v>
      </c>
      <c r="G49" s="41">
        <v>38000</v>
      </c>
      <c r="H49" s="41">
        <f t="shared" si="0"/>
        <v>152000</v>
      </c>
      <c r="I49" s="41">
        <v>10640</v>
      </c>
      <c r="J49" s="41">
        <f t="shared" si="1"/>
        <v>42560</v>
      </c>
      <c r="K49" s="46">
        <v>0.28</v>
      </c>
      <c r="L49" s="47">
        <v>41800</v>
      </c>
      <c r="M49" s="47">
        <f t="shared" si="2"/>
        <v>167200</v>
      </c>
      <c r="N49" s="48">
        <v>11317.768</v>
      </c>
      <c r="O49" s="48">
        <f t="shared" si="3"/>
        <v>45271.072</v>
      </c>
      <c r="P49" s="49">
        <v>0.27076</v>
      </c>
      <c r="Q49" s="59">
        <v>135577.38</v>
      </c>
      <c r="R49" s="59">
        <v>35622.91</v>
      </c>
      <c r="S49" s="64">
        <f t="shared" si="4"/>
        <v>0.891956447368421</v>
      </c>
      <c r="T49" s="64">
        <f t="shared" si="5"/>
        <v>0.837004464285714</v>
      </c>
      <c r="U49" s="65">
        <f t="shared" si="6"/>
        <v>0.810869497607655</v>
      </c>
      <c r="V49" s="65">
        <f t="shared" si="7"/>
        <v>0.786880195812461</v>
      </c>
      <c r="W49" s="62"/>
      <c r="X49" s="63"/>
      <c r="Y49" s="63">
        <f t="shared" si="15"/>
        <v>-164.2262</v>
      </c>
      <c r="Z49" s="12">
        <v>16</v>
      </c>
      <c r="AA49" s="12">
        <v>27</v>
      </c>
      <c r="AB49" s="15">
        <f t="shared" si="16"/>
        <v>54</v>
      </c>
      <c r="AC49" s="12">
        <v>1</v>
      </c>
      <c r="AD49" s="15">
        <f t="shared" si="17"/>
        <v>1.5</v>
      </c>
      <c r="AE49" s="67">
        <f t="shared" si="18"/>
        <v>55.5</v>
      </c>
      <c r="AF49" s="13">
        <v>28</v>
      </c>
      <c r="AG49" s="69">
        <f t="shared" si="9"/>
        <v>12</v>
      </c>
      <c r="AH49" s="70"/>
    </row>
    <row r="50" spans="1:34">
      <c r="A50" s="37">
        <v>48</v>
      </c>
      <c r="B50" s="38">
        <v>103639</v>
      </c>
      <c r="C50" s="39" t="s">
        <v>86</v>
      </c>
      <c r="D50" s="40">
        <v>2</v>
      </c>
      <c r="E50" s="40">
        <v>2</v>
      </c>
      <c r="F50" s="39" t="s">
        <v>48</v>
      </c>
      <c r="G50" s="41">
        <v>7800</v>
      </c>
      <c r="H50" s="41">
        <f t="shared" si="0"/>
        <v>31200</v>
      </c>
      <c r="I50" s="41">
        <v>1729.82722599952</v>
      </c>
      <c r="J50" s="41">
        <f t="shared" si="1"/>
        <v>6919.30890399808</v>
      </c>
      <c r="K50" s="46">
        <v>0.22177272128199</v>
      </c>
      <c r="L50" s="47">
        <v>8736</v>
      </c>
      <c r="M50" s="47">
        <f t="shared" si="2"/>
        <v>34944</v>
      </c>
      <c r="N50" s="48">
        <v>1873.47207884652</v>
      </c>
      <c r="O50" s="48">
        <f t="shared" si="3"/>
        <v>7493.88831538608</v>
      </c>
      <c r="P50" s="49">
        <v>0.214454221479684</v>
      </c>
      <c r="Q50" s="59">
        <v>28274.97</v>
      </c>
      <c r="R50" s="59">
        <v>6758.03</v>
      </c>
      <c r="S50" s="64">
        <f t="shared" si="4"/>
        <v>0.906249038461538</v>
      </c>
      <c r="T50" s="64">
        <f t="shared" si="5"/>
        <v>0.976691472192419</v>
      </c>
      <c r="U50" s="65">
        <f t="shared" si="6"/>
        <v>0.809150927197802</v>
      </c>
      <c r="V50" s="65">
        <f t="shared" si="7"/>
        <v>0.901805540139256</v>
      </c>
      <c r="W50" s="62"/>
      <c r="X50" s="63"/>
      <c r="Y50" s="63">
        <f t="shared" si="15"/>
        <v>-29.2503</v>
      </c>
      <c r="Z50" s="12">
        <v>10</v>
      </c>
      <c r="AA50" s="12">
        <v>4</v>
      </c>
      <c r="AB50" s="15">
        <f t="shared" si="16"/>
        <v>8</v>
      </c>
      <c r="AC50" s="12">
        <v>6</v>
      </c>
      <c r="AD50" s="15">
        <f t="shared" si="17"/>
        <v>9</v>
      </c>
      <c r="AE50" s="67">
        <f t="shared" si="18"/>
        <v>17</v>
      </c>
      <c r="AF50" s="13">
        <v>10</v>
      </c>
      <c r="AG50" s="69">
        <f t="shared" si="9"/>
        <v>0</v>
      </c>
      <c r="AH50" s="70"/>
    </row>
    <row r="51" spans="1:34">
      <c r="A51" s="37">
        <v>49</v>
      </c>
      <c r="B51" s="38">
        <v>712</v>
      </c>
      <c r="C51" s="39" t="s">
        <v>87</v>
      </c>
      <c r="D51" s="40">
        <v>4</v>
      </c>
      <c r="E51" s="40">
        <v>0</v>
      </c>
      <c r="F51" s="39" t="s">
        <v>48</v>
      </c>
      <c r="G51" s="41">
        <v>14000</v>
      </c>
      <c r="H51" s="41">
        <f t="shared" si="0"/>
        <v>56000</v>
      </c>
      <c r="I51" s="41">
        <v>4760</v>
      </c>
      <c r="J51" s="41">
        <f t="shared" si="1"/>
        <v>19040</v>
      </c>
      <c r="K51" s="46">
        <v>0.34</v>
      </c>
      <c r="L51" s="47">
        <v>15400</v>
      </c>
      <c r="M51" s="47">
        <f t="shared" si="2"/>
        <v>61600</v>
      </c>
      <c r="N51" s="48">
        <v>5063.212</v>
      </c>
      <c r="O51" s="48">
        <f t="shared" si="3"/>
        <v>20252.848</v>
      </c>
      <c r="P51" s="49">
        <v>0.32878</v>
      </c>
      <c r="Q51" s="59">
        <v>49706.29</v>
      </c>
      <c r="R51" s="59">
        <v>16528.2</v>
      </c>
      <c r="S51" s="64">
        <f t="shared" si="4"/>
        <v>0.887612321428571</v>
      </c>
      <c r="T51" s="64">
        <f t="shared" si="5"/>
        <v>0.868077731092437</v>
      </c>
      <c r="U51" s="65">
        <f t="shared" si="6"/>
        <v>0.806920292207792</v>
      </c>
      <c r="V51" s="65">
        <f t="shared" si="7"/>
        <v>0.816092630527815</v>
      </c>
      <c r="W51" s="62"/>
      <c r="X51" s="63"/>
      <c r="Y51" s="63">
        <f t="shared" si="15"/>
        <v>-62.9371</v>
      </c>
      <c r="Z51" s="12">
        <v>20</v>
      </c>
      <c r="AA51" s="12">
        <v>10</v>
      </c>
      <c r="AB51" s="15">
        <f t="shared" si="16"/>
        <v>20</v>
      </c>
      <c r="AC51" s="12">
        <v>11</v>
      </c>
      <c r="AD51" s="15">
        <f t="shared" si="17"/>
        <v>16.5</v>
      </c>
      <c r="AE51" s="67">
        <f t="shared" si="18"/>
        <v>36.5</v>
      </c>
      <c r="AF51" s="13">
        <v>21</v>
      </c>
      <c r="AG51" s="69">
        <f t="shared" si="9"/>
        <v>1</v>
      </c>
      <c r="AH51" s="70"/>
    </row>
    <row r="52" spans="1:34">
      <c r="A52" s="37">
        <v>50</v>
      </c>
      <c r="B52" s="38">
        <v>349</v>
      </c>
      <c r="C52" s="39" t="s">
        <v>88</v>
      </c>
      <c r="D52" s="40">
        <v>2</v>
      </c>
      <c r="E52" s="40">
        <v>2</v>
      </c>
      <c r="F52" s="39" t="s">
        <v>36</v>
      </c>
      <c r="G52" s="41">
        <v>7000</v>
      </c>
      <c r="H52" s="41">
        <f t="shared" si="0"/>
        <v>28000</v>
      </c>
      <c r="I52" s="41">
        <v>1931.83102464377</v>
      </c>
      <c r="J52" s="41">
        <f t="shared" si="1"/>
        <v>7727.32409857508</v>
      </c>
      <c r="K52" s="46">
        <v>0.275975860663396</v>
      </c>
      <c r="L52" s="47">
        <v>8050</v>
      </c>
      <c r="M52" s="47">
        <f t="shared" si="2"/>
        <v>32200</v>
      </c>
      <c r="N52" s="48">
        <v>2148.29269095511</v>
      </c>
      <c r="O52" s="48">
        <f t="shared" si="3"/>
        <v>8593.17076382044</v>
      </c>
      <c r="P52" s="49">
        <v>0.266868657261504</v>
      </c>
      <c r="Q52" s="59">
        <v>25724.7</v>
      </c>
      <c r="R52" s="59">
        <v>6613.46</v>
      </c>
      <c r="S52" s="64">
        <f t="shared" si="4"/>
        <v>0.918739285714286</v>
      </c>
      <c r="T52" s="64">
        <f t="shared" si="5"/>
        <v>0.855853839651882</v>
      </c>
      <c r="U52" s="65">
        <f t="shared" si="6"/>
        <v>0.798903726708075</v>
      </c>
      <c r="V52" s="65">
        <f t="shared" si="7"/>
        <v>0.769618128368221</v>
      </c>
      <c r="W52" s="62"/>
      <c r="X52" s="63"/>
      <c r="Y52" s="63">
        <f t="shared" si="15"/>
        <v>-22.753</v>
      </c>
      <c r="Z52" s="12">
        <v>8</v>
      </c>
      <c r="AA52" s="12">
        <v>2</v>
      </c>
      <c r="AB52" s="15">
        <f t="shared" si="16"/>
        <v>4</v>
      </c>
      <c r="AC52" s="12">
        <v>2</v>
      </c>
      <c r="AD52" s="15">
        <f t="shared" si="17"/>
        <v>3</v>
      </c>
      <c r="AE52" s="67">
        <f t="shared" si="18"/>
        <v>7</v>
      </c>
      <c r="AF52" s="13">
        <v>4</v>
      </c>
      <c r="AG52" s="69">
        <f t="shared" si="9"/>
        <v>-4</v>
      </c>
      <c r="AH52" s="67">
        <f t="shared" ref="AH52:AH59" si="19">AG52*1</f>
        <v>-4</v>
      </c>
    </row>
    <row r="53" spans="1:34">
      <c r="A53" s="37">
        <v>51</v>
      </c>
      <c r="B53" s="38">
        <v>746</v>
      </c>
      <c r="C53" s="39" t="s">
        <v>89</v>
      </c>
      <c r="D53" s="40">
        <v>4</v>
      </c>
      <c r="E53" s="40">
        <v>0</v>
      </c>
      <c r="F53" s="39" t="s">
        <v>40</v>
      </c>
      <c r="G53" s="41">
        <v>10000</v>
      </c>
      <c r="H53" s="41">
        <f t="shared" si="0"/>
        <v>40000</v>
      </c>
      <c r="I53" s="41">
        <v>2955.84054554942</v>
      </c>
      <c r="J53" s="41">
        <f t="shared" si="1"/>
        <v>11823.3621821977</v>
      </c>
      <c r="K53" s="46">
        <v>0.295584054554942</v>
      </c>
      <c r="L53" s="47">
        <v>11200</v>
      </c>
      <c r="M53" s="47">
        <f t="shared" si="2"/>
        <v>44800</v>
      </c>
      <c r="N53" s="48">
        <v>3201.29354445184</v>
      </c>
      <c r="O53" s="48">
        <f t="shared" si="3"/>
        <v>12805.1741778074</v>
      </c>
      <c r="P53" s="49">
        <v>0.285829780754629</v>
      </c>
      <c r="Q53" s="59">
        <v>35790.84</v>
      </c>
      <c r="R53" s="59">
        <v>9624</v>
      </c>
      <c r="S53" s="64">
        <f t="shared" si="4"/>
        <v>0.894771</v>
      </c>
      <c r="T53" s="64">
        <f t="shared" si="5"/>
        <v>0.813981662042863</v>
      </c>
      <c r="U53" s="65">
        <f t="shared" si="6"/>
        <v>0.798902678571428</v>
      </c>
      <c r="V53" s="65">
        <f t="shared" si="7"/>
        <v>0.751571190392658</v>
      </c>
      <c r="W53" s="62"/>
      <c r="X53" s="63"/>
      <c r="Y53" s="63">
        <f t="shared" si="15"/>
        <v>-42.0916</v>
      </c>
      <c r="Z53" s="12">
        <v>12</v>
      </c>
      <c r="AA53" s="12">
        <v>1</v>
      </c>
      <c r="AB53" s="15">
        <f t="shared" si="16"/>
        <v>2</v>
      </c>
      <c r="AC53" s="12">
        <v>3</v>
      </c>
      <c r="AD53" s="15">
        <f t="shared" si="17"/>
        <v>4.5</v>
      </c>
      <c r="AE53" s="67">
        <f t="shared" si="18"/>
        <v>6.5</v>
      </c>
      <c r="AF53" s="13">
        <v>4</v>
      </c>
      <c r="AG53" s="69">
        <f t="shared" si="9"/>
        <v>-8</v>
      </c>
      <c r="AH53" s="67">
        <f t="shared" si="19"/>
        <v>-8</v>
      </c>
    </row>
    <row r="54" spans="1:34">
      <c r="A54" s="37">
        <v>52</v>
      </c>
      <c r="B54" s="38">
        <v>582</v>
      </c>
      <c r="C54" s="39" t="s">
        <v>90</v>
      </c>
      <c r="D54" s="40">
        <v>4</v>
      </c>
      <c r="E54" s="40">
        <v>3</v>
      </c>
      <c r="F54" s="39" t="s">
        <v>32</v>
      </c>
      <c r="G54" s="41">
        <v>45000</v>
      </c>
      <c r="H54" s="41">
        <f t="shared" si="0"/>
        <v>180000</v>
      </c>
      <c r="I54" s="41">
        <v>6975</v>
      </c>
      <c r="J54" s="41">
        <f t="shared" si="1"/>
        <v>27900</v>
      </c>
      <c r="K54" s="46">
        <v>0.155</v>
      </c>
      <c r="L54" s="47">
        <v>49500</v>
      </c>
      <c r="M54" s="47">
        <f t="shared" si="2"/>
        <v>198000</v>
      </c>
      <c r="N54" s="48">
        <v>7419.3075</v>
      </c>
      <c r="O54" s="48">
        <f t="shared" si="3"/>
        <v>29677.23</v>
      </c>
      <c r="P54" s="49">
        <v>0.149885</v>
      </c>
      <c r="Q54" s="59">
        <v>158067.05</v>
      </c>
      <c r="R54" s="59">
        <v>23673.58</v>
      </c>
      <c r="S54" s="64">
        <f t="shared" si="4"/>
        <v>0.878150277777778</v>
      </c>
      <c r="T54" s="64">
        <f t="shared" si="5"/>
        <v>0.84851541218638</v>
      </c>
      <c r="U54" s="65">
        <f t="shared" si="6"/>
        <v>0.798318434343434</v>
      </c>
      <c r="V54" s="65">
        <f t="shared" si="7"/>
        <v>0.79770180707566</v>
      </c>
      <c r="W54" s="62"/>
      <c r="X54" s="63"/>
      <c r="Y54" s="63">
        <f t="shared" si="15"/>
        <v>-219.3295</v>
      </c>
      <c r="Z54" s="12">
        <v>16</v>
      </c>
      <c r="AA54" s="12">
        <v>0</v>
      </c>
      <c r="AB54" s="15">
        <f t="shared" si="16"/>
        <v>0</v>
      </c>
      <c r="AC54" s="12">
        <v>1</v>
      </c>
      <c r="AD54" s="15">
        <f t="shared" si="17"/>
        <v>1.5</v>
      </c>
      <c r="AE54" s="67">
        <f t="shared" si="18"/>
        <v>1.5</v>
      </c>
      <c r="AF54" s="13">
        <v>1</v>
      </c>
      <c r="AG54" s="69">
        <f t="shared" si="9"/>
        <v>-15</v>
      </c>
      <c r="AH54" s="67">
        <f t="shared" si="19"/>
        <v>-15</v>
      </c>
    </row>
    <row r="55" spans="1:34">
      <c r="A55" s="37">
        <v>53</v>
      </c>
      <c r="B55" s="38">
        <v>740</v>
      </c>
      <c r="C55" s="39" t="s">
        <v>91</v>
      </c>
      <c r="D55" s="40">
        <v>2</v>
      </c>
      <c r="E55" s="40">
        <v>0</v>
      </c>
      <c r="F55" s="39" t="s">
        <v>48</v>
      </c>
      <c r="G55" s="41">
        <v>6500</v>
      </c>
      <c r="H55" s="41">
        <f t="shared" si="0"/>
        <v>26000</v>
      </c>
      <c r="I55" s="41">
        <v>2145</v>
      </c>
      <c r="J55" s="41">
        <f t="shared" si="1"/>
        <v>8580</v>
      </c>
      <c r="K55" s="46">
        <v>0.33</v>
      </c>
      <c r="L55" s="47">
        <v>7475</v>
      </c>
      <c r="M55" s="47">
        <f t="shared" si="2"/>
        <v>29900</v>
      </c>
      <c r="N55" s="48">
        <v>2385.34725</v>
      </c>
      <c r="O55" s="48">
        <f t="shared" si="3"/>
        <v>9541.389</v>
      </c>
      <c r="P55" s="49">
        <v>0.31911</v>
      </c>
      <c r="Q55" s="59">
        <v>23821.55</v>
      </c>
      <c r="R55" s="59">
        <v>7025.13</v>
      </c>
      <c r="S55" s="64">
        <f t="shared" si="4"/>
        <v>0.916213461538462</v>
      </c>
      <c r="T55" s="64">
        <f t="shared" si="5"/>
        <v>0.81877972027972</v>
      </c>
      <c r="U55" s="65">
        <f t="shared" si="6"/>
        <v>0.796707357859532</v>
      </c>
      <c r="V55" s="65">
        <f t="shared" si="7"/>
        <v>0.736279591996511</v>
      </c>
      <c r="W55" s="62"/>
      <c r="X55" s="63"/>
      <c r="Y55" s="63">
        <f t="shared" si="15"/>
        <v>-21.7845</v>
      </c>
      <c r="Z55" s="12">
        <v>8</v>
      </c>
      <c r="AA55" s="12">
        <v>4</v>
      </c>
      <c r="AB55" s="15">
        <f t="shared" si="16"/>
        <v>8</v>
      </c>
      <c r="AC55" s="12">
        <v>2</v>
      </c>
      <c r="AD55" s="15">
        <f t="shared" si="17"/>
        <v>3</v>
      </c>
      <c r="AE55" s="67">
        <f t="shared" si="18"/>
        <v>11</v>
      </c>
      <c r="AF55" s="13">
        <v>6</v>
      </c>
      <c r="AG55" s="69">
        <f t="shared" si="9"/>
        <v>-2</v>
      </c>
      <c r="AH55" s="67">
        <f t="shared" si="19"/>
        <v>-2</v>
      </c>
    </row>
    <row r="56" spans="1:34">
      <c r="A56" s="37">
        <v>54</v>
      </c>
      <c r="B56" s="38">
        <v>104428</v>
      </c>
      <c r="C56" s="39" t="s">
        <v>92</v>
      </c>
      <c r="D56" s="40">
        <v>3</v>
      </c>
      <c r="E56" s="40">
        <v>2</v>
      </c>
      <c r="F56" s="39" t="s">
        <v>34</v>
      </c>
      <c r="G56" s="41">
        <v>8500</v>
      </c>
      <c r="H56" s="41">
        <f t="shared" si="0"/>
        <v>34000</v>
      </c>
      <c r="I56" s="41">
        <v>2550</v>
      </c>
      <c r="J56" s="41">
        <f t="shared" si="1"/>
        <v>10200</v>
      </c>
      <c r="K56" s="46">
        <v>0.3</v>
      </c>
      <c r="L56" s="47">
        <v>9520</v>
      </c>
      <c r="M56" s="47">
        <f t="shared" si="2"/>
        <v>38080</v>
      </c>
      <c r="N56" s="48">
        <v>2761.752</v>
      </c>
      <c r="O56" s="48">
        <f t="shared" si="3"/>
        <v>11047.008</v>
      </c>
      <c r="P56" s="49">
        <v>0.2901</v>
      </c>
      <c r="Q56" s="59">
        <v>30227.64</v>
      </c>
      <c r="R56" s="59">
        <v>8694.62</v>
      </c>
      <c r="S56" s="64">
        <f t="shared" si="4"/>
        <v>0.889048235294118</v>
      </c>
      <c r="T56" s="64">
        <f t="shared" si="5"/>
        <v>0.852413725490196</v>
      </c>
      <c r="U56" s="65">
        <f t="shared" si="6"/>
        <v>0.793793067226891</v>
      </c>
      <c r="V56" s="65">
        <f t="shared" si="7"/>
        <v>0.787056549610537</v>
      </c>
      <c r="W56" s="62"/>
      <c r="X56" s="63"/>
      <c r="Y56" s="63">
        <f t="shared" si="15"/>
        <v>-37.7236</v>
      </c>
      <c r="Z56" s="12">
        <v>10</v>
      </c>
      <c r="AA56" s="12">
        <v>1</v>
      </c>
      <c r="AB56" s="15">
        <f t="shared" si="16"/>
        <v>2</v>
      </c>
      <c r="AC56" s="12">
        <v>4</v>
      </c>
      <c r="AD56" s="15">
        <f t="shared" si="17"/>
        <v>6</v>
      </c>
      <c r="AE56" s="67">
        <f t="shared" si="18"/>
        <v>8</v>
      </c>
      <c r="AF56" s="13">
        <v>5</v>
      </c>
      <c r="AG56" s="69">
        <f t="shared" si="9"/>
        <v>-5</v>
      </c>
      <c r="AH56" s="67">
        <f t="shared" si="19"/>
        <v>-5</v>
      </c>
    </row>
    <row r="57" spans="1:34">
      <c r="A57" s="37">
        <v>55</v>
      </c>
      <c r="B57" s="38">
        <v>748</v>
      </c>
      <c r="C57" s="39" t="s">
        <v>93</v>
      </c>
      <c r="D57" s="40">
        <v>3</v>
      </c>
      <c r="E57" s="40">
        <v>0</v>
      </c>
      <c r="F57" s="39" t="s">
        <v>40</v>
      </c>
      <c r="G57" s="41">
        <v>8000</v>
      </c>
      <c r="H57" s="41">
        <f t="shared" si="0"/>
        <v>32000</v>
      </c>
      <c r="I57" s="41">
        <v>2530.15673940023</v>
      </c>
      <c r="J57" s="41">
        <f t="shared" si="1"/>
        <v>10120.6269576009</v>
      </c>
      <c r="K57" s="46">
        <v>0.316269592425028</v>
      </c>
      <c r="L57" s="47">
        <v>8960</v>
      </c>
      <c r="M57" s="47">
        <f t="shared" si="2"/>
        <v>35840</v>
      </c>
      <c r="N57" s="48">
        <v>2740.26095504002</v>
      </c>
      <c r="O57" s="48">
        <f t="shared" si="3"/>
        <v>10961.0438201601</v>
      </c>
      <c r="P57" s="49">
        <v>0.305832695875002</v>
      </c>
      <c r="Q57" s="59">
        <v>28214.94</v>
      </c>
      <c r="R57" s="59">
        <v>7095.38</v>
      </c>
      <c r="S57" s="64">
        <f t="shared" si="4"/>
        <v>0.881716875</v>
      </c>
      <c r="T57" s="64">
        <f t="shared" si="5"/>
        <v>0.701081072321428</v>
      </c>
      <c r="U57" s="65">
        <f t="shared" si="6"/>
        <v>0.787247209821428</v>
      </c>
      <c r="V57" s="65">
        <f t="shared" si="7"/>
        <v>0.647327035309341</v>
      </c>
      <c r="W57" s="62"/>
      <c r="X57" s="63"/>
      <c r="Y57" s="63">
        <f t="shared" si="15"/>
        <v>-37.8506</v>
      </c>
      <c r="Z57" s="12">
        <v>12</v>
      </c>
      <c r="AA57" s="12">
        <v>1</v>
      </c>
      <c r="AB57" s="15">
        <f t="shared" si="16"/>
        <v>2</v>
      </c>
      <c r="AC57" s="12">
        <v>4</v>
      </c>
      <c r="AD57" s="15">
        <f t="shared" si="17"/>
        <v>6</v>
      </c>
      <c r="AE57" s="67">
        <f t="shared" si="18"/>
        <v>8</v>
      </c>
      <c r="AF57" s="13">
        <v>5</v>
      </c>
      <c r="AG57" s="69">
        <f t="shared" si="9"/>
        <v>-7</v>
      </c>
      <c r="AH57" s="67">
        <f t="shared" si="19"/>
        <v>-7</v>
      </c>
    </row>
    <row r="58" spans="1:34">
      <c r="A58" s="37">
        <v>56</v>
      </c>
      <c r="B58" s="38">
        <v>514</v>
      </c>
      <c r="C58" s="39" t="s">
        <v>94</v>
      </c>
      <c r="D58" s="40">
        <v>4</v>
      </c>
      <c r="E58" s="40">
        <v>0</v>
      </c>
      <c r="F58" s="39" t="s">
        <v>78</v>
      </c>
      <c r="G58" s="41">
        <v>12000</v>
      </c>
      <c r="H58" s="41">
        <f t="shared" si="0"/>
        <v>48000</v>
      </c>
      <c r="I58" s="41">
        <v>3600</v>
      </c>
      <c r="J58" s="41">
        <f t="shared" si="1"/>
        <v>14400</v>
      </c>
      <c r="K58" s="46">
        <v>0.3</v>
      </c>
      <c r="L58" s="47">
        <v>13200</v>
      </c>
      <c r="M58" s="47">
        <f t="shared" si="2"/>
        <v>52800</v>
      </c>
      <c r="N58" s="48">
        <v>3829.32</v>
      </c>
      <c r="O58" s="48">
        <f t="shared" si="3"/>
        <v>15317.28</v>
      </c>
      <c r="P58" s="49">
        <v>0.2901</v>
      </c>
      <c r="Q58" s="59">
        <v>41449.64</v>
      </c>
      <c r="R58" s="59">
        <v>10350.66</v>
      </c>
      <c r="S58" s="64">
        <f t="shared" si="4"/>
        <v>0.863534166666667</v>
      </c>
      <c r="T58" s="64">
        <f t="shared" si="5"/>
        <v>0.718795833333333</v>
      </c>
      <c r="U58" s="65">
        <f t="shared" si="6"/>
        <v>0.785031060606061</v>
      </c>
      <c r="V58" s="65">
        <f t="shared" si="7"/>
        <v>0.675750524897371</v>
      </c>
      <c r="W58" s="62"/>
      <c r="X58" s="63"/>
      <c r="Y58" s="63">
        <f t="shared" si="15"/>
        <v>-65.5036</v>
      </c>
      <c r="Z58" s="12">
        <v>12</v>
      </c>
      <c r="AA58" s="12">
        <v>8</v>
      </c>
      <c r="AB58" s="15">
        <f t="shared" si="16"/>
        <v>16</v>
      </c>
      <c r="AC58" s="12">
        <v>1</v>
      </c>
      <c r="AD58" s="15">
        <f t="shared" si="17"/>
        <v>1.5</v>
      </c>
      <c r="AE58" s="67">
        <f t="shared" si="18"/>
        <v>17.5</v>
      </c>
      <c r="AF58" s="13">
        <v>9</v>
      </c>
      <c r="AG58" s="69">
        <f t="shared" si="9"/>
        <v>-3</v>
      </c>
      <c r="AH58" s="67">
        <f t="shared" si="19"/>
        <v>-3</v>
      </c>
    </row>
    <row r="59" spans="1:34">
      <c r="A59" s="37">
        <v>57</v>
      </c>
      <c r="B59" s="38">
        <v>713</v>
      </c>
      <c r="C59" s="39" t="s">
        <v>95</v>
      </c>
      <c r="D59" s="40">
        <v>2</v>
      </c>
      <c r="E59" s="40">
        <v>0</v>
      </c>
      <c r="F59" s="39" t="s">
        <v>34</v>
      </c>
      <c r="G59" s="41">
        <v>6000</v>
      </c>
      <c r="H59" s="41">
        <f t="shared" si="0"/>
        <v>24000</v>
      </c>
      <c r="I59" s="41">
        <v>1713.96211598569</v>
      </c>
      <c r="J59" s="41">
        <f t="shared" si="1"/>
        <v>6855.84846394276</v>
      </c>
      <c r="K59" s="46">
        <v>0.285660352664281</v>
      </c>
      <c r="L59" s="47">
        <v>6900</v>
      </c>
      <c r="M59" s="47">
        <f t="shared" si="2"/>
        <v>27600</v>
      </c>
      <c r="N59" s="48">
        <v>1906.01157108188</v>
      </c>
      <c r="O59" s="48">
        <f t="shared" si="3"/>
        <v>7624.04628432752</v>
      </c>
      <c r="P59" s="49">
        <v>0.27623356102636</v>
      </c>
      <c r="Q59" s="59">
        <v>21452.84</v>
      </c>
      <c r="R59" s="59">
        <v>6214.1</v>
      </c>
      <c r="S59" s="64">
        <f t="shared" si="4"/>
        <v>0.893868333333333</v>
      </c>
      <c r="T59" s="64">
        <f t="shared" si="5"/>
        <v>0.906394012744311</v>
      </c>
      <c r="U59" s="65">
        <f t="shared" si="6"/>
        <v>0.777276811594203</v>
      </c>
      <c r="V59" s="65">
        <f t="shared" si="7"/>
        <v>0.815065880800606</v>
      </c>
      <c r="W59" s="62"/>
      <c r="X59" s="63"/>
      <c r="Y59" s="63">
        <f t="shared" si="15"/>
        <v>-25.4716</v>
      </c>
      <c r="Z59" s="12">
        <v>8</v>
      </c>
      <c r="AA59" s="12">
        <v>6</v>
      </c>
      <c r="AB59" s="15">
        <f t="shared" si="16"/>
        <v>12</v>
      </c>
      <c r="AC59" s="12">
        <v>0</v>
      </c>
      <c r="AD59" s="15">
        <f t="shared" si="17"/>
        <v>0</v>
      </c>
      <c r="AE59" s="67">
        <f t="shared" si="18"/>
        <v>12</v>
      </c>
      <c r="AF59" s="13">
        <v>6</v>
      </c>
      <c r="AG59" s="69">
        <f t="shared" si="9"/>
        <v>-2</v>
      </c>
      <c r="AH59" s="67">
        <f t="shared" si="19"/>
        <v>-2</v>
      </c>
    </row>
    <row r="60" spans="1:34">
      <c r="A60" s="37">
        <v>58</v>
      </c>
      <c r="B60" s="38">
        <v>116919</v>
      </c>
      <c r="C60" s="39" t="s">
        <v>96</v>
      </c>
      <c r="D60" s="40">
        <v>2</v>
      </c>
      <c r="E60" s="40">
        <v>0</v>
      </c>
      <c r="F60" s="39" t="s">
        <v>36</v>
      </c>
      <c r="G60" s="41">
        <v>4500</v>
      </c>
      <c r="H60" s="41">
        <f t="shared" si="0"/>
        <v>18000</v>
      </c>
      <c r="I60" s="41">
        <v>1257.10698864545</v>
      </c>
      <c r="J60" s="41">
        <f t="shared" si="1"/>
        <v>5028.4279545818</v>
      </c>
      <c r="K60" s="46">
        <v>0.279357108587878</v>
      </c>
      <c r="L60" s="47">
        <v>5175</v>
      </c>
      <c r="M60" s="47">
        <f t="shared" si="2"/>
        <v>20700</v>
      </c>
      <c r="N60" s="48">
        <v>1397.96582672317</v>
      </c>
      <c r="O60" s="48">
        <f t="shared" si="3"/>
        <v>5591.86330689268</v>
      </c>
      <c r="P60" s="49">
        <v>0.270138324004478</v>
      </c>
      <c r="Q60" s="59">
        <v>15983.37</v>
      </c>
      <c r="R60" s="59">
        <v>3693.97</v>
      </c>
      <c r="S60" s="64">
        <f t="shared" si="4"/>
        <v>0.887965</v>
      </c>
      <c r="T60" s="64">
        <f t="shared" si="5"/>
        <v>0.734617266741215</v>
      </c>
      <c r="U60" s="65">
        <f t="shared" si="6"/>
        <v>0.77214347826087</v>
      </c>
      <c r="V60" s="65">
        <f t="shared" si="7"/>
        <v>0.66059733531875</v>
      </c>
      <c r="W60" s="62"/>
      <c r="X60" s="63"/>
      <c r="Y60" s="63">
        <f t="shared" si="15"/>
        <v>-20.1663</v>
      </c>
      <c r="Z60" s="12">
        <v>4</v>
      </c>
      <c r="AA60" s="12">
        <v>3</v>
      </c>
      <c r="AB60" s="15">
        <f t="shared" si="16"/>
        <v>6</v>
      </c>
      <c r="AC60" s="12">
        <v>4</v>
      </c>
      <c r="AD60" s="15">
        <f t="shared" si="17"/>
        <v>6</v>
      </c>
      <c r="AE60" s="67">
        <f t="shared" si="18"/>
        <v>12</v>
      </c>
      <c r="AF60" s="13">
        <v>7</v>
      </c>
      <c r="AG60" s="69">
        <f t="shared" si="9"/>
        <v>3</v>
      </c>
      <c r="AH60" s="70"/>
    </row>
    <row r="61" spans="1:34">
      <c r="A61" s="37">
        <v>59</v>
      </c>
      <c r="B61" s="38">
        <v>337</v>
      </c>
      <c r="C61" s="39" t="s">
        <v>97</v>
      </c>
      <c r="D61" s="40">
        <v>5</v>
      </c>
      <c r="E61" s="40">
        <v>1</v>
      </c>
      <c r="F61" s="39" t="s">
        <v>36</v>
      </c>
      <c r="G61" s="41">
        <v>32000</v>
      </c>
      <c r="H61" s="41">
        <f t="shared" si="0"/>
        <v>128000</v>
      </c>
      <c r="I61" s="41">
        <v>6632.70541466503</v>
      </c>
      <c r="J61" s="41">
        <f t="shared" si="1"/>
        <v>26530.8216586601</v>
      </c>
      <c r="K61" s="46">
        <v>0.207272044208282</v>
      </c>
      <c r="L61" s="47">
        <v>35200</v>
      </c>
      <c r="M61" s="47">
        <f t="shared" si="2"/>
        <v>140800</v>
      </c>
      <c r="N61" s="48">
        <v>7055.2087495792</v>
      </c>
      <c r="O61" s="48">
        <f t="shared" si="3"/>
        <v>28220.8349983168</v>
      </c>
      <c r="P61" s="49">
        <v>0.200432066749409</v>
      </c>
      <c r="Q61" s="59">
        <v>107938.65</v>
      </c>
      <c r="R61" s="59">
        <v>21107.59</v>
      </c>
      <c r="S61" s="64">
        <f t="shared" si="4"/>
        <v>0.843270703125</v>
      </c>
      <c r="T61" s="64">
        <f t="shared" si="5"/>
        <v>0.795587497121866</v>
      </c>
      <c r="U61" s="65">
        <f t="shared" si="6"/>
        <v>0.766609730113636</v>
      </c>
      <c r="V61" s="65">
        <f t="shared" si="7"/>
        <v>0.747943496401114</v>
      </c>
      <c r="W61" s="62"/>
      <c r="X61" s="63"/>
      <c r="Y61" s="63">
        <f t="shared" si="15"/>
        <v>-200.6135</v>
      </c>
      <c r="Z61" s="12">
        <v>16</v>
      </c>
      <c r="AA61" s="12">
        <v>7</v>
      </c>
      <c r="AB61" s="15">
        <f t="shared" si="16"/>
        <v>14</v>
      </c>
      <c r="AC61" s="12">
        <v>11</v>
      </c>
      <c r="AD61" s="15">
        <f t="shared" si="17"/>
        <v>16.5</v>
      </c>
      <c r="AE61" s="67">
        <f t="shared" si="18"/>
        <v>30.5</v>
      </c>
      <c r="AF61" s="13">
        <v>18</v>
      </c>
      <c r="AG61" s="69">
        <f t="shared" si="9"/>
        <v>2</v>
      </c>
      <c r="AH61" s="70"/>
    </row>
    <row r="62" spans="1:34">
      <c r="A62" s="37">
        <v>60</v>
      </c>
      <c r="B62" s="38">
        <v>102479</v>
      </c>
      <c r="C62" s="39" t="s">
        <v>98</v>
      </c>
      <c r="D62" s="40">
        <v>2</v>
      </c>
      <c r="E62" s="40">
        <v>2</v>
      </c>
      <c r="F62" s="39" t="s">
        <v>36</v>
      </c>
      <c r="G62" s="41">
        <v>6500</v>
      </c>
      <c r="H62" s="41">
        <f t="shared" si="0"/>
        <v>26000</v>
      </c>
      <c r="I62" s="41">
        <v>1992.55161023947</v>
      </c>
      <c r="J62" s="41">
        <f t="shared" si="1"/>
        <v>7970.20644095788</v>
      </c>
      <c r="K62" s="46">
        <v>0.306546401575303</v>
      </c>
      <c r="L62" s="47">
        <v>7280</v>
      </c>
      <c r="M62" s="47">
        <f t="shared" si="2"/>
        <v>29120</v>
      </c>
      <c r="N62" s="48">
        <v>2158.01309595376</v>
      </c>
      <c r="O62" s="48">
        <f t="shared" si="3"/>
        <v>8632.05238381504</v>
      </c>
      <c r="P62" s="49">
        <v>0.296430370323318</v>
      </c>
      <c r="Q62" s="59">
        <v>22165.36</v>
      </c>
      <c r="R62" s="59">
        <v>5412.72</v>
      </c>
      <c r="S62" s="64">
        <f t="shared" si="4"/>
        <v>0.852513846153846</v>
      </c>
      <c r="T62" s="64">
        <f t="shared" si="5"/>
        <v>0.679119172143989</v>
      </c>
      <c r="U62" s="65">
        <f t="shared" si="6"/>
        <v>0.761173076923077</v>
      </c>
      <c r="V62" s="65">
        <f t="shared" si="7"/>
        <v>0.6270490214064</v>
      </c>
      <c r="W62" s="62"/>
      <c r="X62" s="63"/>
      <c r="Y62" s="63">
        <f t="shared" si="15"/>
        <v>-38.3464</v>
      </c>
      <c r="Z62" s="12">
        <v>10</v>
      </c>
      <c r="AA62" s="12">
        <v>4</v>
      </c>
      <c r="AB62" s="15">
        <f t="shared" si="16"/>
        <v>8</v>
      </c>
      <c r="AC62" s="12">
        <v>4</v>
      </c>
      <c r="AD62" s="15">
        <f t="shared" si="17"/>
        <v>6</v>
      </c>
      <c r="AE62" s="67">
        <f t="shared" si="18"/>
        <v>14</v>
      </c>
      <c r="AF62" s="13">
        <v>8</v>
      </c>
      <c r="AG62" s="69">
        <f t="shared" si="9"/>
        <v>-2</v>
      </c>
      <c r="AH62" s="67">
        <f>AG62*1</f>
        <v>-2</v>
      </c>
    </row>
    <row r="63" spans="1:34">
      <c r="A63" s="37">
        <v>61</v>
      </c>
      <c r="B63" s="38">
        <v>107658</v>
      </c>
      <c r="C63" s="39" t="s">
        <v>99</v>
      </c>
      <c r="D63" s="40">
        <v>2</v>
      </c>
      <c r="E63" s="40">
        <v>2</v>
      </c>
      <c r="F63" s="39" t="s">
        <v>32</v>
      </c>
      <c r="G63" s="41">
        <v>10000</v>
      </c>
      <c r="H63" s="41">
        <f t="shared" si="0"/>
        <v>40000</v>
      </c>
      <c r="I63" s="41">
        <v>2350</v>
      </c>
      <c r="J63" s="41">
        <f t="shared" si="1"/>
        <v>9400</v>
      </c>
      <c r="K63" s="46">
        <v>0.235</v>
      </c>
      <c r="L63" s="47">
        <v>11200</v>
      </c>
      <c r="M63" s="47">
        <f t="shared" si="2"/>
        <v>44800</v>
      </c>
      <c r="N63" s="48">
        <v>2545.144</v>
      </c>
      <c r="O63" s="48">
        <f t="shared" si="3"/>
        <v>10180.576</v>
      </c>
      <c r="P63" s="49">
        <v>0.227245</v>
      </c>
      <c r="Q63" s="59">
        <v>34094.78</v>
      </c>
      <c r="R63" s="59">
        <v>6898.16</v>
      </c>
      <c r="S63" s="64">
        <f t="shared" si="4"/>
        <v>0.8523695</v>
      </c>
      <c r="T63" s="64">
        <f t="shared" si="5"/>
        <v>0.733846808510638</v>
      </c>
      <c r="U63" s="65">
        <f t="shared" si="6"/>
        <v>0.761044196428571</v>
      </c>
      <c r="V63" s="65">
        <f t="shared" si="7"/>
        <v>0.677580521966537</v>
      </c>
      <c r="W63" s="62"/>
      <c r="X63" s="63"/>
      <c r="Y63" s="63">
        <f t="shared" ref="Y63:Y94" si="20">(Q63-H63)*0.01</f>
        <v>-59.0522</v>
      </c>
      <c r="Z63" s="12">
        <v>12</v>
      </c>
      <c r="AA63" s="12">
        <v>5</v>
      </c>
      <c r="AB63" s="15">
        <f t="shared" si="16"/>
        <v>10</v>
      </c>
      <c r="AC63" s="12">
        <v>3</v>
      </c>
      <c r="AD63" s="15">
        <f t="shared" si="17"/>
        <v>4.5</v>
      </c>
      <c r="AE63" s="67">
        <f t="shared" si="18"/>
        <v>14.5</v>
      </c>
      <c r="AF63" s="13">
        <v>8</v>
      </c>
      <c r="AG63" s="69">
        <f t="shared" si="9"/>
        <v>-4</v>
      </c>
      <c r="AH63" s="67">
        <f>AG63*1</f>
        <v>-4</v>
      </c>
    </row>
    <row r="64" spans="1:34">
      <c r="A64" s="37">
        <v>62</v>
      </c>
      <c r="B64" s="38">
        <v>717</v>
      </c>
      <c r="C64" s="39" t="s">
        <v>100</v>
      </c>
      <c r="D64" s="40">
        <v>2</v>
      </c>
      <c r="E64" s="40">
        <v>1</v>
      </c>
      <c r="F64" s="39" t="s">
        <v>40</v>
      </c>
      <c r="G64" s="41">
        <v>7800</v>
      </c>
      <c r="H64" s="41">
        <f t="shared" si="0"/>
        <v>31200</v>
      </c>
      <c r="I64" s="41">
        <v>2418</v>
      </c>
      <c r="J64" s="41">
        <f t="shared" si="1"/>
        <v>9672</v>
      </c>
      <c r="K64" s="46">
        <v>0.31</v>
      </c>
      <c r="L64" s="47">
        <v>8736</v>
      </c>
      <c r="M64" s="47">
        <f t="shared" si="2"/>
        <v>34944</v>
      </c>
      <c r="N64" s="48">
        <v>2618.79072</v>
      </c>
      <c r="O64" s="48">
        <f t="shared" si="3"/>
        <v>10475.16288</v>
      </c>
      <c r="P64" s="49">
        <v>0.29977</v>
      </c>
      <c r="Q64" s="59">
        <v>26585.56</v>
      </c>
      <c r="R64" s="59">
        <v>7192</v>
      </c>
      <c r="S64" s="64">
        <f t="shared" si="4"/>
        <v>0.852101282051282</v>
      </c>
      <c r="T64" s="64">
        <f t="shared" si="5"/>
        <v>0.743589743589744</v>
      </c>
      <c r="U64" s="65">
        <f t="shared" si="6"/>
        <v>0.760804716117216</v>
      </c>
      <c r="V64" s="65">
        <f t="shared" si="7"/>
        <v>0.686576436317905</v>
      </c>
      <c r="W64" s="62"/>
      <c r="X64" s="63"/>
      <c r="Y64" s="63">
        <f t="shared" si="20"/>
        <v>-46.1444</v>
      </c>
      <c r="Z64" s="12">
        <v>10</v>
      </c>
      <c r="AA64" s="12">
        <v>2</v>
      </c>
      <c r="AB64" s="15">
        <f t="shared" si="16"/>
        <v>4</v>
      </c>
      <c r="AC64" s="12">
        <v>1</v>
      </c>
      <c r="AD64" s="15">
        <f t="shared" si="17"/>
        <v>1.5</v>
      </c>
      <c r="AE64" s="67">
        <f t="shared" si="18"/>
        <v>5.5</v>
      </c>
      <c r="AF64" s="13">
        <v>3</v>
      </c>
      <c r="AG64" s="69">
        <f t="shared" si="9"/>
        <v>-7</v>
      </c>
      <c r="AH64" s="67">
        <f>AG64*1</f>
        <v>-7</v>
      </c>
    </row>
    <row r="65" spans="1:34">
      <c r="A65" s="37">
        <v>63</v>
      </c>
      <c r="B65" s="38">
        <v>359</v>
      </c>
      <c r="C65" s="39" t="s">
        <v>101</v>
      </c>
      <c r="D65" s="40">
        <v>2</v>
      </c>
      <c r="E65" s="40">
        <v>3</v>
      </c>
      <c r="F65" s="39" t="s">
        <v>32</v>
      </c>
      <c r="G65" s="41">
        <v>10500</v>
      </c>
      <c r="H65" s="41">
        <f t="shared" si="0"/>
        <v>42000</v>
      </c>
      <c r="I65" s="41">
        <v>2440.26918421076</v>
      </c>
      <c r="J65" s="41">
        <f t="shared" si="1"/>
        <v>9761.07673684304</v>
      </c>
      <c r="K65" s="46">
        <v>0.232406588972453</v>
      </c>
      <c r="L65" s="47">
        <v>11550</v>
      </c>
      <c r="M65" s="47">
        <f t="shared" si="2"/>
        <v>46200</v>
      </c>
      <c r="N65" s="48">
        <v>2595.71433124498</v>
      </c>
      <c r="O65" s="48">
        <f t="shared" si="3"/>
        <v>10382.8573249799</v>
      </c>
      <c r="P65" s="49">
        <v>0.224737171536362</v>
      </c>
      <c r="Q65" s="59">
        <v>35080.7</v>
      </c>
      <c r="R65" s="59">
        <v>9024.32</v>
      </c>
      <c r="S65" s="64">
        <f t="shared" si="4"/>
        <v>0.835254761904762</v>
      </c>
      <c r="T65" s="64">
        <f t="shared" si="5"/>
        <v>0.924520956375421</v>
      </c>
      <c r="U65" s="65">
        <f t="shared" si="6"/>
        <v>0.759322510822511</v>
      </c>
      <c r="V65" s="65">
        <f t="shared" si="7"/>
        <v>0.869155735992689</v>
      </c>
      <c r="W65" s="62"/>
      <c r="X65" s="63"/>
      <c r="Y65" s="63">
        <f t="shared" si="20"/>
        <v>-69.193</v>
      </c>
      <c r="Z65" s="12">
        <v>12</v>
      </c>
      <c r="AA65" s="12">
        <v>2</v>
      </c>
      <c r="AB65" s="15">
        <f t="shared" si="16"/>
        <v>4</v>
      </c>
      <c r="AC65" s="12">
        <v>3</v>
      </c>
      <c r="AD65" s="15">
        <f t="shared" si="17"/>
        <v>4.5</v>
      </c>
      <c r="AE65" s="67">
        <f t="shared" si="18"/>
        <v>8.5</v>
      </c>
      <c r="AF65" s="13">
        <v>5</v>
      </c>
      <c r="AG65" s="69">
        <f t="shared" si="9"/>
        <v>-7</v>
      </c>
      <c r="AH65" s="67">
        <f>AG65*1</f>
        <v>-7</v>
      </c>
    </row>
    <row r="66" spans="1:34">
      <c r="A66" s="37">
        <v>64</v>
      </c>
      <c r="B66" s="38">
        <v>115971</v>
      </c>
      <c r="C66" s="39" t="s">
        <v>102</v>
      </c>
      <c r="D66" s="40">
        <v>2</v>
      </c>
      <c r="E66" s="40">
        <v>1</v>
      </c>
      <c r="F66" s="39" t="s">
        <v>48</v>
      </c>
      <c r="G66" s="41">
        <v>5000</v>
      </c>
      <c r="H66" s="41">
        <f t="shared" si="0"/>
        <v>20000</v>
      </c>
      <c r="I66" s="41">
        <v>1454.40644562949</v>
      </c>
      <c r="J66" s="41">
        <f t="shared" si="1"/>
        <v>5817.62578251796</v>
      </c>
      <c r="K66" s="46">
        <v>0.290881289125898</v>
      </c>
      <c r="L66" s="47">
        <v>5750</v>
      </c>
      <c r="M66" s="47">
        <f t="shared" si="2"/>
        <v>23000</v>
      </c>
      <c r="N66" s="48">
        <v>1617.37268786228</v>
      </c>
      <c r="O66" s="48">
        <f t="shared" si="3"/>
        <v>6469.49075144912</v>
      </c>
      <c r="P66" s="49">
        <v>0.281282206584744</v>
      </c>
      <c r="Q66" s="59">
        <v>17428.06</v>
      </c>
      <c r="R66" s="59">
        <v>3698.87</v>
      </c>
      <c r="S66" s="64">
        <f t="shared" si="4"/>
        <v>0.871403</v>
      </c>
      <c r="T66" s="64">
        <f t="shared" si="5"/>
        <v>0.635804044171275</v>
      </c>
      <c r="U66" s="65">
        <f t="shared" si="6"/>
        <v>0.757741739130435</v>
      </c>
      <c r="V66" s="65">
        <f t="shared" si="7"/>
        <v>0.571740519015578</v>
      </c>
      <c r="W66" s="62"/>
      <c r="X66" s="63"/>
      <c r="Y66" s="63">
        <f t="shared" si="20"/>
        <v>-25.7194</v>
      </c>
      <c r="Z66" s="12">
        <v>4</v>
      </c>
      <c r="AA66" s="12">
        <v>0</v>
      </c>
      <c r="AB66" s="15">
        <f t="shared" si="16"/>
        <v>0</v>
      </c>
      <c r="AC66" s="12">
        <v>0</v>
      </c>
      <c r="AD66" s="15">
        <f t="shared" si="17"/>
        <v>0</v>
      </c>
      <c r="AE66" s="67">
        <f t="shared" si="18"/>
        <v>0</v>
      </c>
      <c r="AF66" s="13">
        <v>0</v>
      </c>
      <c r="AG66" s="69">
        <f t="shared" si="9"/>
        <v>-4</v>
      </c>
      <c r="AH66" s="67">
        <f>AG66*1</f>
        <v>-4</v>
      </c>
    </row>
    <row r="67" spans="1:34">
      <c r="A67" s="37">
        <v>65</v>
      </c>
      <c r="B67" s="38">
        <v>709</v>
      </c>
      <c r="C67" s="39" t="s">
        <v>103</v>
      </c>
      <c r="D67" s="40">
        <v>3</v>
      </c>
      <c r="E67" s="40">
        <v>1</v>
      </c>
      <c r="F67" s="39" t="s">
        <v>32</v>
      </c>
      <c r="G67" s="41">
        <v>13000</v>
      </c>
      <c r="H67" s="41">
        <f t="shared" ref="H67:H130" si="21">G67*4</f>
        <v>52000</v>
      </c>
      <c r="I67" s="41">
        <v>3536.76069776426</v>
      </c>
      <c r="J67" s="41">
        <f t="shared" ref="J67:J130" si="22">I67*4</f>
        <v>14147.042791057</v>
      </c>
      <c r="K67" s="46">
        <v>0.272058515212635</v>
      </c>
      <c r="L67" s="47">
        <v>14300</v>
      </c>
      <c r="M67" s="47">
        <f t="shared" ref="M67:M130" si="23">L67*4</f>
        <v>57200</v>
      </c>
      <c r="N67" s="48">
        <v>3762.05235421184</v>
      </c>
      <c r="O67" s="48">
        <f t="shared" ref="O67:O130" si="24">N67*4</f>
        <v>15048.2094168474</v>
      </c>
      <c r="P67" s="49">
        <v>0.263080584210618</v>
      </c>
      <c r="Q67" s="59">
        <v>43330.67</v>
      </c>
      <c r="R67" s="59">
        <v>11275.73</v>
      </c>
      <c r="S67" s="64">
        <f t="shared" ref="S67:S130" si="25">Q67/H67</f>
        <v>0.833282115384615</v>
      </c>
      <c r="T67" s="64">
        <f t="shared" ref="T67:T130" si="26">R67/J67</f>
        <v>0.79703795107822</v>
      </c>
      <c r="U67" s="65">
        <f t="shared" ref="U67:U130" si="27">Q67/M67</f>
        <v>0.757529195804196</v>
      </c>
      <c r="V67" s="65">
        <f t="shared" ref="V67:V130" si="28">R67/O67</f>
        <v>0.749307089478443</v>
      </c>
      <c r="W67" s="62"/>
      <c r="X67" s="63"/>
      <c r="Y67" s="63">
        <f t="shared" si="20"/>
        <v>-86.6933</v>
      </c>
      <c r="Z67" s="12">
        <v>12</v>
      </c>
      <c r="AA67" s="12">
        <v>14</v>
      </c>
      <c r="AB67" s="15">
        <f t="shared" si="16"/>
        <v>28</v>
      </c>
      <c r="AC67" s="12">
        <v>3</v>
      </c>
      <c r="AD67" s="15">
        <f t="shared" si="17"/>
        <v>4.5</v>
      </c>
      <c r="AE67" s="67">
        <f t="shared" si="18"/>
        <v>32.5</v>
      </c>
      <c r="AF67" s="13">
        <v>17</v>
      </c>
      <c r="AG67" s="69">
        <f t="shared" ref="AG67:AG130" si="29">AF67-Z67</f>
        <v>5</v>
      </c>
      <c r="AH67" s="70"/>
    </row>
    <row r="68" spans="1:34">
      <c r="A68" s="37">
        <v>66</v>
      </c>
      <c r="B68" s="38">
        <v>114844</v>
      </c>
      <c r="C68" s="39" t="s">
        <v>104</v>
      </c>
      <c r="D68" s="40">
        <v>2</v>
      </c>
      <c r="E68" s="40">
        <v>2</v>
      </c>
      <c r="F68" s="39" t="s">
        <v>36</v>
      </c>
      <c r="G68" s="41">
        <v>9000</v>
      </c>
      <c r="H68" s="41">
        <f t="shared" si="21"/>
        <v>36000</v>
      </c>
      <c r="I68" s="41">
        <v>1485</v>
      </c>
      <c r="J68" s="41">
        <f t="shared" si="22"/>
        <v>5940</v>
      </c>
      <c r="K68" s="46">
        <v>0.165</v>
      </c>
      <c r="L68" s="47">
        <v>10080</v>
      </c>
      <c r="M68" s="47">
        <f t="shared" si="23"/>
        <v>40320</v>
      </c>
      <c r="N68" s="48">
        <v>1608.3144</v>
      </c>
      <c r="O68" s="48">
        <f t="shared" si="24"/>
        <v>6433.2576</v>
      </c>
      <c r="P68" s="49">
        <v>0.159555</v>
      </c>
      <c r="Q68" s="59">
        <v>30509</v>
      </c>
      <c r="R68" s="59">
        <v>3955.04</v>
      </c>
      <c r="S68" s="64">
        <f t="shared" si="25"/>
        <v>0.847472222222222</v>
      </c>
      <c r="T68" s="64">
        <f t="shared" si="26"/>
        <v>0.66583164983165</v>
      </c>
      <c r="U68" s="65">
        <f t="shared" si="27"/>
        <v>0.756671626984127</v>
      </c>
      <c r="V68" s="65">
        <f t="shared" si="28"/>
        <v>0.614780294201184</v>
      </c>
      <c r="W68" s="62"/>
      <c r="X68" s="63"/>
      <c r="Y68" s="63">
        <f t="shared" si="20"/>
        <v>-54.91</v>
      </c>
      <c r="Z68" s="12">
        <v>10</v>
      </c>
      <c r="AA68" s="12">
        <v>0</v>
      </c>
      <c r="AB68" s="15">
        <f t="shared" ref="AB68:AB99" si="30">AA68*2</f>
        <v>0</v>
      </c>
      <c r="AC68" s="12">
        <v>1</v>
      </c>
      <c r="AD68" s="15">
        <f t="shared" ref="AD68:AD99" si="31">AC68*1.5</f>
        <v>1.5</v>
      </c>
      <c r="AE68" s="67">
        <f t="shared" ref="AE68:AE99" si="32">AB68+AD68</f>
        <v>1.5</v>
      </c>
      <c r="AF68" s="13">
        <v>1</v>
      </c>
      <c r="AG68" s="69">
        <f t="shared" si="29"/>
        <v>-9</v>
      </c>
      <c r="AH68" s="67">
        <f>AG68*1</f>
        <v>-9</v>
      </c>
    </row>
    <row r="69" spans="1:34">
      <c r="A69" s="37">
        <v>67</v>
      </c>
      <c r="B69" s="38">
        <v>106865</v>
      </c>
      <c r="C69" s="39" t="s">
        <v>105</v>
      </c>
      <c r="D69" s="40">
        <v>3</v>
      </c>
      <c r="E69" s="40">
        <v>2</v>
      </c>
      <c r="F69" s="39" t="s">
        <v>36</v>
      </c>
      <c r="G69" s="41">
        <v>6500</v>
      </c>
      <c r="H69" s="41">
        <f t="shared" si="21"/>
        <v>26000</v>
      </c>
      <c r="I69" s="41">
        <v>1442.97272180152</v>
      </c>
      <c r="J69" s="41">
        <f t="shared" si="22"/>
        <v>5771.89088720608</v>
      </c>
      <c r="K69" s="46">
        <v>0.22199580335408</v>
      </c>
      <c r="L69" s="47">
        <v>7475</v>
      </c>
      <c r="M69" s="47">
        <f t="shared" si="23"/>
        <v>29900</v>
      </c>
      <c r="N69" s="48">
        <v>1604.65781527938</v>
      </c>
      <c r="O69" s="48">
        <f t="shared" si="24"/>
        <v>6418.63126111752</v>
      </c>
      <c r="P69" s="49">
        <v>0.214669941843396</v>
      </c>
      <c r="Q69" s="59">
        <v>22611.03</v>
      </c>
      <c r="R69" s="59">
        <v>5500.43</v>
      </c>
      <c r="S69" s="64">
        <f t="shared" si="25"/>
        <v>0.869655</v>
      </c>
      <c r="T69" s="64">
        <f t="shared" si="26"/>
        <v>0.952968465185682</v>
      </c>
      <c r="U69" s="65">
        <f t="shared" si="27"/>
        <v>0.756221739130435</v>
      </c>
      <c r="V69" s="65">
        <f t="shared" si="28"/>
        <v>0.856947498031277</v>
      </c>
      <c r="W69" s="62"/>
      <c r="X69" s="63"/>
      <c r="Y69" s="63">
        <f t="shared" si="20"/>
        <v>-33.8897</v>
      </c>
      <c r="Z69" s="12">
        <v>8</v>
      </c>
      <c r="AA69" s="12">
        <v>8</v>
      </c>
      <c r="AB69" s="15">
        <f t="shared" si="30"/>
        <v>16</v>
      </c>
      <c r="AC69" s="12">
        <v>2</v>
      </c>
      <c r="AD69" s="15">
        <f t="shared" si="31"/>
        <v>3</v>
      </c>
      <c r="AE69" s="67">
        <f t="shared" si="32"/>
        <v>19</v>
      </c>
      <c r="AF69" s="13">
        <v>10</v>
      </c>
      <c r="AG69" s="69">
        <f t="shared" si="29"/>
        <v>2</v>
      </c>
      <c r="AH69" s="70"/>
    </row>
    <row r="70" spans="1:34">
      <c r="A70" s="37">
        <v>68</v>
      </c>
      <c r="B70" s="38">
        <v>539</v>
      </c>
      <c r="C70" s="39" t="s">
        <v>106</v>
      </c>
      <c r="D70" s="40">
        <v>2</v>
      </c>
      <c r="E70" s="40">
        <v>1</v>
      </c>
      <c r="F70" s="39" t="s">
        <v>40</v>
      </c>
      <c r="G70" s="41">
        <v>7500</v>
      </c>
      <c r="H70" s="41">
        <f t="shared" si="21"/>
        <v>30000</v>
      </c>
      <c r="I70" s="41">
        <v>1945.07257802206</v>
      </c>
      <c r="J70" s="41">
        <f t="shared" si="22"/>
        <v>7780.29031208824</v>
      </c>
      <c r="K70" s="46">
        <v>0.259343010402942</v>
      </c>
      <c r="L70" s="47">
        <v>8400</v>
      </c>
      <c r="M70" s="47">
        <f t="shared" si="23"/>
        <v>33600</v>
      </c>
      <c r="N70" s="48">
        <v>2106.59140490101</v>
      </c>
      <c r="O70" s="48">
        <f t="shared" si="24"/>
        <v>8426.36561960404</v>
      </c>
      <c r="P70" s="49">
        <v>0.250784691059645</v>
      </c>
      <c r="Q70" s="59">
        <v>25361.49</v>
      </c>
      <c r="R70" s="59">
        <v>6644.05</v>
      </c>
      <c r="S70" s="64">
        <f t="shared" si="25"/>
        <v>0.845383</v>
      </c>
      <c r="T70" s="64">
        <f t="shared" si="26"/>
        <v>0.853959136933122</v>
      </c>
      <c r="U70" s="65">
        <f t="shared" si="27"/>
        <v>0.75480625</v>
      </c>
      <c r="V70" s="65">
        <f t="shared" si="28"/>
        <v>0.788483469616194</v>
      </c>
      <c r="W70" s="62"/>
      <c r="X70" s="63"/>
      <c r="Y70" s="63">
        <f t="shared" si="20"/>
        <v>-46.3851</v>
      </c>
      <c r="Z70" s="12">
        <v>10</v>
      </c>
      <c r="AA70" s="12">
        <v>10</v>
      </c>
      <c r="AB70" s="15">
        <f t="shared" si="30"/>
        <v>20</v>
      </c>
      <c r="AC70" s="12">
        <v>2</v>
      </c>
      <c r="AD70" s="15">
        <f t="shared" si="31"/>
        <v>3</v>
      </c>
      <c r="AE70" s="67">
        <f t="shared" si="32"/>
        <v>23</v>
      </c>
      <c r="AF70" s="13">
        <v>12</v>
      </c>
      <c r="AG70" s="69">
        <f t="shared" si="29"/>
        <v>2</v>
      </c>
      <c r="AH70" s="70"/>
    </row>
    <row r="71" spans="1:34">
      <c r="A71" s="37">
        <v>69</v>
      </c>
      <c r="B71" s="38">
        <v>329</v>
      </c>
      <c r="C71" s="39" t="s">
        <v>107</v>
      </c>
      <c r="D71" s="40">
        <v>2</v>
      </c>
      <c r="E71" s="40">
        <v>1</v>
      </c>
      <c r="F71" s="39" t="s">
        <v>34</v>
      </c>
      <c r="G71" s="41">
        <v>7800</v>
      </c>
      <c r="H71" s="41">
        <f t="shared" si="21"/>
        <v>31200</v>
      </c>
      <c r="I71" s="41">
        <v>1935.40560468904</v>
      </c>
      <c r="J71" s="41">
        <f t="shared" si="22"/>
        <v>7741.62241875616</v>
      </c>
      <c r="K71" s="46">
        <v>0.248128923678082</v>
      </c>
      <c r="L71" s="47">
        <v>8736</v>
      </c>
      <c r="M71" s="47">
        <f t="shared" si="23"/>
        <v>34944</v>
      </c>
      <c r="N71" s="48">
        <v>2096.12168610242</v>
      </c>
      <c r="O71" s="48">
        <f t="shared" si="24"/>
        <v>8384.48674440968</v>
      </c>
      <c r="P71" s="49">
        <v>0.239940669196706</v>
      </c>
      <c r="Q71" s="59">
        <v>26322.68</v>
      </c>
      <c r="R71" s="59">
        <v>5046.96</v>
      </c>
      <c r="S71" s="64">
        <f t="shared" si="25"/>
        <v>0.843675641025641</v>
      </c>
      <c r="T71" s="64">
        <f t="shared" si="26"/>
        <v>0.65192536228225</v>
      </c>
      <c r="U71" s="65">
        <f t="shared" si="27"/>
        <v>0.753281822344322</v>
      </c>
      <c r="V71" s="65">
        <f t="shared" si="28"/>
        <v>0.601940244388249</v>
      </c>
      <c r="W71" s="62"/>
      <c r="X71" s="63"/>
      <c r="Y71" s="63">
        <f t="shared" si="20"/>
        <v>-48.7732</v>
      </c>
      <c r="Z71" s="12">
        <v>8</v>
      </c>
      <c r="AA71" s="12">
        <v>1</v>
      </c>
      <c r="AB71" s="15">
        <f t="shared" si="30"/>
        <v>2</v>
      </c>
      <c r="AC71" s="12">
        <v>0</v>
      </c>
      <c r="AD71" s="15">
        <f t="shared" si="31"/>
        <v>0</v>
      </c>
      <c r="AE71" s="67">
        <f t="shared" si="32"/>
        <v>2</v>
      </c>
      <c r="AF71" s="13">
        <v>1</v>
      </c>
      <c r="AG71" s="69">
        <f t="shared" si="29"/>
        <v>-7</v>
      </c>
      <c r="AH71" s="67">
        <f>AG71*1</f>
        <v>-7</v>
      </c>
    </row>
    <row r="72" spans="1:34">
      <c r="A72" s="37">
        <v>70</v>
      </c>
      <c r="B72" s="38">
        <v>744</v>
      </c>
      <c r="C72" s="39" t="s">
        <v>108</v>
      </c>
      <c r="D72" s="40">
        <v>3</v>
      </c>
      <c r="E72" s="40">
        <v>1</v>
      </c>
      <c r="F72" s="39" t="s">
        <v>36</v>
      </c>
      <c r="G72" s="41">
        <v>10500</v>
      </c>
      <c r="H72" s="41">
        <f t="shared" si="21"/>
        <v>42000</v>
      </c>
      <c r="I72" s="41">
        <v>3045</v>
      </c>
      <c r="J72" s="41">
        <f t="shared" si="22"/>
        <v>12180</v>
      </c>
      <c r="K72" s="46">
        <v>0.29</v>
      </c>
      <c r="L72" s="47">
        <v>11550</v>
      </c>
      <c r="M72" s="47">
        <f t="shared" si="23"/>
        <v>46200</v>
      </c>
      <c r="N72" s="48">
        <v>3238.9665</v>
      </c>
      <c r="O72" s="48">
        <f t="shared" si="24"/>
        <v>12955.866</v>
      </c>
      <c r="P72" s="49">
        <v>0.28043</v>
      </c>
      <c r="Q72" s="59">
        <v>34708.26</v>
      </c>
      <c r="R72" s="59">
        <v>10254.76</v>
      </c>
      <c r="S72" s="64">
        <f t="shared" si="25"/>
        <v>0.826387142857143</v>
      </c>
      <c r="T72" s="64">
        <f t="shared" si="26"/>
        <v>0.841934318555008</v>
      </c>
      <c r="U72" s="65">
        <f t="shared" si="27"/>
        <v>0.751261038961039</v>
      </c>
      <c r="V72" s="65">
        <f t="shared" si="28"/>
        <v>0.791514824250266</v>
      </c>
      <c r="W72" s="62"/>
      <c r="X72" s="63"/>
      <c r="Y72" s="63">
        <f t="shared" si="20"/>
        <v>-72.9174</v>
      </c>
      <c r="Z72" s="12">
        <v>12</v>
      </c>
      <c r="AA72" s="12">
        <v>8</v>
      </c>
      <c r="AB72" s="15">
        <f t="shared" si="30"/>
        <v>16</v>
      </c>
      <c r="AC72" s="12">
        <v>2</v>
      </c>
      <c r="AD72" s="15">
        <f t="shared" si="31"/>
        <v>3</v>
      </c>
      <c r="AE72" s="67">
        <f t="shared" si="32"/>
        <v>19</v>
      </c>
      <c r="AF72" s="13">
        <v>10</v>
      </c>
      <c r="AG72" s="69">
        <f t="shared" si="29"/>
        <v>-2</v>
      </c>
      <c r="AH72" s="67">
        <f>AG72*1</f>
        <v>-2</v>
      </c>
    </row>
    <row r="73" spans="1:34">
      <c r="A73" s="37">
        <v>71</v>
      </c>
      <c r="B73" s="38">
        <v>578</v>
      </c>
      <c r="C73" s="39" t="s">
        <v>109</v>
      </c>
      <c r="D73" s="40">
        <v>4</v>
      </c>
      <c r="E73" s="40">
        <v>1</v>
      </c>
      <c r="F73" s="39" t="s">
        <v>36</v>
      </c>
      <c r="G73" s="41">
        <v>14000</v>
      </c>
      <c r="H73" s="41">
        <f t="shared" si="21"/>
        <v>56000</v>
      </c>
      <c r="I73" s="41">
        <v>4480</v>
      </c>
      <c r="J73" s="41">
        <f t="shared" si="22"/>
        <v>17920</v>
      </c>
      <c r="K73" s="46">
        <v>0.32</v>
      </c>
      <c r="L73" s="47">
        <v>15400</v>
      </c>
      <c r="M73" s="47">
        <f t="shared" si="23"/>
        <v>61600</v>
      </c>
      <c r="N73" s="48">
        <v>4765.376</v>
      </c>
      <c r="O73" s="48">
        <f t="shared" si="24"/>
        <v>19061.504</v>
      </c>
      <c r="P73" s="49">
        <v>0.30944</v>
      </c>
      <c r="Q73" s="59">
        <v>46023.47</v>
      </c>
      <c r="R73" s="59">
        <v>13822.88</v>
      </c>
      <c r="S73" s="64">
        <f t="shared" si="25"/>
        <v>0.821847678571429</v>
      </c>
      <c r="T73" s="64">
        <f t="shared" si="26"/>
        <v>0.771366071428571</v>
      </c>
      <c r="U73" s="65">
        <f t="shared" si="27"/>
        <v>0.747134253246753</v>
      </c>
      <c r="V73" s="65">
        <f t="shared" si="28"/>
        <v>0.725172578197397</v>
      </c>
      <c r="W73" s="62"/>
      <c r="X73" s="63"/>
      <c r="Y73" s="63">
        <f t="shared" si="20"/>
        <v>-99.7653</v>
      </c>
      <c r="Z73" s="12">
        <v>12</v>
      </c>
      <c r="AA73" s="12">
        <v>8</v>
      </c>
      <c r="AB73" s="15">
        <f t="shared" si="30"/>
        <v>16</v>
      </c>
      <c r="AC73" s="12">
        <v>5</v>
      </c>
      <c r="AD73" s="15">
        <f t="shared" si="31"/>
        <v>7.5</v>
      </c>
      <c r="AE73" s="67">
        <f t="shared" si="32"/>
        <v>23.5</v>
      </c>
      <c r="AF73" s="13">
        <v>13</v>
      </c>
      <c r="AG73" s="69">
        <f t="shared" si="29"/>
        <v>1</v>
      </c>
      <c r="AH73" s="70"/>
    </row>
    <row r="74" spans="1:34">
      <c r="A74" s="37">
        <v>72</v>
      </c>
      <c r="B74" s="38">
        <v>742</v>
      </c>
      <c r="C74" s="39" t="s">
        <v>110</v>
      </c>
      <c r="D74" s="40">
        <v>0</v>
      </c>
      <c r="E74" s="40">
        <v>0</v>
      </c>
      <c r="F74" s="39" t="s">
        <v>50</v>
      </c>
      <c r="G74" s="41">
        <v>13000</v>
      </c>
      <c r="H74" s="41">
        <f t="shared" si="21"/>
        <v>52000</v>
      </c>
      <c r="I74" s="41">
        <v>2724.96257641351</v>
      </c>
      <c r="J74" s="41">
        <f t="shared" si="22"/>
        <v>10899.850305654</v>
      </c>
      <c r="K74" s="46">
        <v>0.209612505877962</v>
      </c>
      <c r="L74" s="47">
        <v>14300</v>
      </c>
      <c r="M74" s="47">
        <f t="shared" si="23"/>
        <v>57200</v>
      </c>
      <c r="N74" s="48">
        <v>2898.54269253105</v>
      </c>
      <c r="O74" s="48">
        <f t="shared" si="24"/>
        <v>11594.1707701242</v>
      </c>
      <c r="P74" s="49">
        <v>0.202695293183989</v>
      </c>
      <c r="Q74" s="59">
        <v>42664.6</v>
      </c>
      <c r="R74" s="59">
        <v>8789.73</v>
      </c>
      <c r="S74" s="64">
        <f t="shared" si="25"/>
        <v>0.820473076923077</v>
      </c>
      <c r="T74" s="64">
        <f t="shared" si="26"/>
        <v>0.806408322455634</v>
      </c>
      <c r="U74" s="65">
        <f t="shared" si="27"/>
        <v>0.745884615384615</v>
      </c>
      <c r="V74" s="65">
        <f t="shared" si="28"/>
        <v>0.758116313298518</v>
      </c>
      <c r="W74" s="62"/>
      <c r="X74" s="63"/>
      <c r="Y74" s="63">
        <v>0</v>
      </c>
      <c r="Z74" s="12">
        <v>16</v>
      </c>
      <c r="AA74" s="12">
        <v>4</v>
      </c>
      <c r="AB74" s="15">
        <f t="shared" si="30"/>
        <v>8</v>
      </c>
      <c r="AC74" s="12">
        <v>0</v>
      </c>
      <c r="AD74" s="15">
        <f t="shared" si="31"/>
        <v>0</v>
      </c>
      <c r="AE74" s="67">
        <f t="shared" si="32"/>
        <v>8</v>
      </c>
      <c r="AF74" s="13">
        <v>4</v>
      </c>
      <c r="AG74" s="69">
        <f t="shared" si="29"/>
        <v>-12</v>
      </c>
      <c r="AH74" s="67">
        <f>AG74*1</f>
        <v>-12</v>
      </c>
    </row>
    <row r="75" spans="1:34">
      <c r="A75" s="37">
        <v>73</v>
      </c>
      <c r="B75" s="38">
        <v>704</v>
      </c>
      <c r="C75" s="39" t="s">
        <v>111</v>
      </c>
      <c r="D75" s="40">
        <v>4</v>
      </c>
      <c r="E75" s="40">
        <v>0</v>
      </c>
      <c r="F75" s="39" t="s">
        <v>34</v>
      </c>
      <c r="G75" s="41">
        <v>7500</v>
      </c>
      <c r="H75" s="41">
        <f t="shared" si="21"/>
        <v>30000</v>
      </c>
      <c r="I75" s="41">
        <v>1922.9344194274</v>
      </c>
      <c r="J75" s="41">
        <f t="shared" si="22"/>
        <v>7691.7376777096</v>
      </c>
      <c r="K75" s="46">
        <v>0.256391255923653</v>
      </c>
      <c r="L75" s="47">
        <v>8625</v>
      </c>
      <c r="M75" s="47">
        <f t="shared" si="23"/>
        <v>34500</v>
      </c>
      <c r="N75" s="48">
        <v>2138.39922112424</v>
      </c>
      <c r="O75" s="48">
        <f t="shared" si="24"/>
        <v>8553.59688449696</v>
      </c>
      <c r="P75" s="49">
        <v>0.247930344478173</v>
      </c>
      <c r="Q75" s="59">
        <v>25670.32</v>
      </c>
      <c r="R75" s="59">
        <v>6041.22</v>
      </c>
      <c r="S75" s="64">
        <f t="shared" si="25"/>
        <v>0.855677333333333</v>
      </c>
      <c r="T75" s="64">
        <f t="shared" si="26"/>
        <v>0.785416800875471</v>
      </c>
      <c r="U75" s="65">
        <f t="shared" si="27"/>
        <v>0.744067246376812</v>
      </c>
      <c r="V75" s="65">
        <f t="shared" si="28"/>
        <v>0.706278315611233</v>
      </c>
      <c r="W75" s="62"/>
      <c r="X75" s="63"/>
      <c r="Y75" s="63">
        <f t="shared" si="20"/>
        <v>-43.2968</v>
      </c>
      <c r="Z75" s="12">
        <v>8</v>
      </c>
      <c r="AA75" s="12">
        <v>8</v>
      </c>
      <c r="AB75" s="15">
        <f t="shared" si="30"/>
        <v>16</v>
      </c>
      <c r="AC75" s="12">
        <v>4</v>
      </c>
      <c r="AD75" s="15">
        <f t="shared" si="31"/>
        <v>6</v>
      </c>
      <c r="AE75" s="67">
        <f t="shared" si="32"/>
        <v>22</v>
      </c>
      <c r="AF75" s="13">
        <v>12</v>
      </c>
      <c r="AG75" s="69">
        <f t="shared" si="29"/>
        <v>4</v>
      </c>
      <c r="AH75" s="70"/>
    </row>
    <row r="76" spans="1:34">
      <c r="A76" s="37">
        <v>74</v>
      </c>
      <c r="B76" s="38">
        <v>745</v>
      </c>
      <c r="C76" s="39" t="s">
        <v>112</v>
      </c>
      <c r="D76" s="40">
        <v>2</v>
      </c>
      <c r="E76" s="40">
        <v>2</v>
      </c>
      <c r="F76" s="39" t="s">
        <v>32</v>
      </c>
      <c r="G76" s="41">
        <v>7800</v>
      </c>
      <c r="H76" s="41">
        <f t="shared" si="21"/>
        <v>31200</v>
      </c>
      <c r="I76" s="41">
        <v>1965.28060611486</v>
      </c>
      <c r="J76" s="41">
        <f t="shared" si="22"/>
        <v>7861.12242445944</v>
      </c>
      <c r="K76" s="46">
        <v>0.251959052066008</v>
      </c>
      <c r="L76" s="47">
        <v>8736</v>
      </c>
      <c r="M76" s="47">
        <f t="shared" si="23"/>
        <v>34944</v>
      </c>
      <c r="N76" s="48">
        <v>2128.47750764664</v>
      </c>
      <c r="O76" s="48">
        <f t="shared" si="24"/>
        <v>8513.91003058656</v>
      </c>
      <c r="P76" s="49">
        <v>0.24364440334783</v>
      </c>
      <c r="Q76" s="59">
        <v>25994.99</v>
      </c>
      <c r="R76" s="59">
        <v>5863.35</v>
      </c>
      <c r="S76" s="64">
        <f t="shared" si="25"/>
        <v>0.833172756410256</v>
      </c>
      <c r="T76" s="64">
        <f t="shared" si="26"/>
        <v>0.745866771105932</v>
      </c>
      <c r="U76" s="65">
        <f t="shared" si="27"/>
        <v>0.743904246794872</v>
      </c>
      <c r="V76" s="65">
        <f t="shared" si="28"/>
        <v>0.688678877147595</v>
      </c>
      <c r="W76" s="62"/>
      <c r="X76" s="63"/>
      <c r="Y76" s="63">
        <f t="shared" si="20"/>
        <v>-52.0501</v>
      </c>
      <c r="Z76" s="12">
        <v>10</v>
      </c>
      <c r="AA76" s="12">
        <v>4</v>
      </c>
      <c r="AB76" s="15">
        <f t="shared" si="30"/>
        <v>8</v>
      </c>
      <c r="AC76" s="12">
        <v>1</v>
      </c>
      <c r="AD76" s="15">
        <f t="shared" si="31"/>
        <v>1.5</v>
      </c>
      <c r="AE76" s="67">
        <f t="shared" si="32"/>
        <v>9.5</v>
      </c>
      <c r="AF76" s="13">
        <v>5</v>
      </c>
      <c r="AG76" s="69">
        <f t="shared" si="29"/>
        <v>-5</v>
      </c>
      <c r="AH76" s="67">
        <f t="shared" ref="AH76:AH81" si="33">AG76*1</f>
        <v>-5</v>
      </c>
    </row>
    <row r="77" spans="1:34">
      <c r="A77" s="37">
        <v>75</v>
      </c>
      <c r="B77" s="38">
        <v>102564</v>
      </c>
      <c r="C77" s="39" t="s">
        <v>113</v>
      </c>
      <c r="D77" s="40">
        <v>3</v>
      </c>
      <c r="E77" s="40">
        <v>0</v>
      </c>
      <c r="F77" s="39" t="s">
        <v>38</v>
      </c>
      <c r="G77" s="41">
        <v>6820</v>
      </c>
      <c r="H77" s="41">
        <f t="shared" si="21"/>
        <v>27280</v>
      </c>
      <c r="I77" s="41">
        <v>2046</v>
      </c>
      <c r="J77" s="41">
        <f t="shared" si="22"/>
        <v>8184</v>
      </c>
      <c r="K77" s="46">
        <v>0.3</v>
      </c>
      <c r="L77" s="47">
        <v>7638.4</v>
      </c>
      <c r="M77" s="47">
        <f t="shared" si="23"/>
        <v>30553.6</v>
      </c>
      <c r="N77" s="48">
        <v>2215.89984</v>
      </c>
      <c r="O77" s="48">
        <f t="shared" si="24"/>
        <v>8863.59936</v>
      </c>
      <c r="P77" s="49">
        <v>0.2901</v>
      </c>
      <c r="Q77" s="59">
        <v>22718.54</v>
      </c>
      <c r="R77" s="59">
        <v>5577.65</v>
      </c>
      <c r="S77" s="64">
        <f t="shared" si="25"/>
        <v>0.832791055718475</v>
      </c>
      <c r="T77" s="64">
        <f t="shared" si="26"/>
        <v>0.681531036168133</v>
      </c>
      <c r="U77" s="65">
        <f t="shared" si="27"/>
        <v>0.743563442605781</v>
      </c>
      <c r="V77" s="65">
        <f t="shared" si="28"/>
        <v>0.62927596041525</v>
      </c>
      <c r="W77" s="62"/>
      <c r="X77" s="63"/>
      <c r="Y77" s="63">
        <f t="shared" si="20"/>
        <v>-45.6146</v>
      </c>
      <c r="Z77" s="12">
        <v>10</v>
      </c>
      <c r="AA77" s="12">
        <v>1</v>
      </c>
      <c r="AB77" s="15">
        <f t="shared" si="30"/>
        <v>2</v>
      </c>
      <c r="AC77" s="12">
        <v>0</v>
      </c>
      <c r="AD77" s="15">
        <f t="shared" si="31"/>
        <v>0</v>
      </c>
      <c r="AE77" s="67">
        <f t="shared" si="32"/>
        <v>2</v>
      </c>
      <c r="AF77" s="13">
        <v>1</v>
      </c>
      <c r="AG77" s="69">
        <f t="shared" si="29"/>
        <v>-9</v>
      </c>
      <c r="AH77" s="67">
        <f t="shared" si="33"/>
        <v>-9</v>
      </c>
    </row>
    <row r="78" spans="1:34">
      <c r="A78" s="37">
        <v>76</v>
      </c>
      <c r="B78" s="38">
        <v>102567</v>
      </c>
      <c r="C78" s="39" t="s">
        <v>114</v>
      </c>
      <c r="D78" s="40">
        <v>3</v>
      </c>
      <c r="E78" s="40">
        <v>0</v>
      </c>
      <c r="F78" s="39" t="s">
        <v>78</v>
      </c>
      <c r="G78" s="41">
        <v>5500</v>
      </c>
      <c r="H78" s="41">
        <f t="shared" si="21"/>
        <v>22000</v>
      </c>
      <c r="I78" s="41">
        <v>1524.69036230127</v>
      </c>
      <c r="J78" s="41">
        <f t="shared" si="22"/>
        <v>6098.76144920508</v>
      </c>
      <c r="K78" s="46">
        <v>0.277216429509322</v>
      </c>
      <c r="L78" s="47">
        <v>6325</v>
      </c>
      <c r="M78" s="47">
        <f t="shared" si="23"/>
        <v>25300</v>
      </c>
      <c r="N78" s="48">
        <v>1695.53191739713</v>
      </c>
      <c r="O78" s="48">
        <f t="shared" si="24"/>
        <v>6782.12766958852</v>
      </c>
      <c r="P78" s="49">
        <v>0.268068287335515</v>
      </c>
      <c r="Q78" s="59">
        <v>18793.15</v>
      </c>
      <c r="R78" s="59">
        <v>3750.66</v>
      </c>
      <c r="S78" s="64">
        <f t="shared" si="25"/>
        <v>0.854234090909091</v>
      </c>
      <c r="T78" s="64">
        <f t="shared" si="26"/>
        <v>0.614987162760541</v>
      </c>
      <c r="U78" s="65">
        <f t="shared" si="27"/>
        <v>0.742812252964427</v>
      </c>
      <c r="V78" s="65">
        <f t="shared" si="28"/>
        <v>0.553021143618129</v>
      </c>
      <c r="W78" s="62"/>
      <c r="X78" s="63"/>
      <c r="Y78" s="63">
        <f t="shared" si="20"/>
        <v>-32.0685</v>
      </c>
      <c r="Z78" s="12">
        <v>8</v>
      </c>
      <c r="AA78" s="12">
        <v>0</v>
      </c>
      <c r="AB78" s="15">
        <f t="shared" si="30"/>
        <v>0</v>
      </c>
      <c r="AC78" s="12">
        <v>0</v>
      </c>
      <c r="AD78" s="15">
        <f t="shared" si="31"/>
        <v>0</v>
      </c>
      <c r="AE78" s="67">
        <f t="shared" si="32"/>
        <v>0</v>
      </c>
      <c r="AF78" s="13">
        <v>0</v>
      </c>
      <c r="AG78" s="69">
        <f t="shared" si="29"/>
        <v>-8</v>
      </c>
      <c r="AH78" s="67">
        <f t="shared" si="33"/>
        <v>-8</v>
      </c>
    </row>
    <row r="79" spans="1:34">
      <c r="A79" s="37">
        <v>77</v>
      </c>
      <c r="B79" s="38">
        <v>113023</v>
      </c>
      <c r="C79" s="39" t="s">
        <v>115</v>
      </c>
      <c r="D79" s="40">
        <v>2</v>
      </c>
      <c r="E79" s="40">
        <v>1</v>
      </c>
      <c r="F79" s="39" t="s">
        <v>36</v>
      </c>
      <c r="G79" s="41">
        <v>4500</v>
      </c>
      <c r="H79" s="41">
        <f t="shared" si="21"/>
        <v>18000</v>
      </c>
      <c r="I79" s="41">
        <v>900</v>
      </c>
      <c r="J79" s="41">
        <f t="shared" si="22"/>
        <v>3600</v>
      </c>
      <c r="K79" s="46">
        <v>0.2</v>
      </c>
      <c r="L79" s="47">
        <v>5175</v>
      </c>
      <c r="M79" s="47">
        <f t="shared" si="23"/>
        <v>20700</v>
      </c>
      <c r="N79" s="48">
        <v>1000.845</v>
      </c>
      <c r="O79" s="48">
        <f t="shared" si="24"/>
        <v>4003.38</v>
      </c>
      <c r="P79" s="49">
        <v>0.1934</v>
      </c>
      <c r="Q79" s="59">
        <v>15340.23</v>
      </c>
      <c r="R79" s="59">
        <v>2891.71</v>
      </c>
      <c r="S79" s="64">
        <f t="shared" si="25"/>
        <v>0.852235</v>
      </c>
      <c r="T79" s="64">
        <f t="shared" si="26"/>
        <v>0.803252777777778</v>
      </c>
      <c r="U79" s="65">
        <f t="shared" si="27"/>
        <v>0.741073913043478</v>
      </c>
      <c r="V79" s="65">
        <f t="shared" si="28"/>
        <v>0.722317142014997</v>
      </c>
      <c r="W79" s="62"/>
      <c r="X79" s="63"/>
      <c r="Y79" s="63">
        <f t="shared" si="20"/>
        <v>-26.5977</v>
      </c>
      <c r="Z79" s="12">
        <v>4</v>
      </c>
      <c r="AA79" s="12">
        <v>2</v>
      </c>
      <c r="AB79" s="15">
        <f t="shared" si="30"/>
        <v>4</v>
      </c>
      <c r="AC79" s="12">
        <v>0</v>
      </c>
      <c r="AD79" s="15">
        <f t="shared" si="31"/>
        <v>0</v>
      </c>
      <c r="AE79" s="67">
        <f t="shared" si="32"/>
        <v>4</v>
      </c>
      <c r="AF79" s="13">
        <v>2</v>
      </c>
      <c r="AG79" s="69">
        <f t="shared" si="29"/>
        <v>-2</v>
      </c>
      <c r="AH79" s="67">
        <f t="shared" si="33"/>
        <v>-2</v>
      </c>
    </row>
    <row r="80" spans="1:34">
      <c r="A80" s="37">
        <v>78</v>
      </c>
      <c r="B80" s="38">
        <v>377</v>
      </c>
      <c r="C80" s="39" t="s">
        <v>116</v>
      </c>
      <c r="D80" s="40">
        <v>2</v>
      </c>
      <c r="E80" s="40">
        <v>2</v>
      </c>
      <c r="F80" s="39" t="s">
        <v>48</v>
      </c>
      <c r="G80" s="41">
        <v>10000</v>
      </c>
      <c r="H80" s="41">
        <f t="shared" si="21"/>
        <v>40000</v>
      </c>
      <c r="I80" s="41">
        <v>3200</v>
      </c>
      <c r="J80" s="41">
        <f t="shared" si="22"/>
        <v>12800</v>
      </c>
      <c r="K80" s="46">
        <v>0.32</v>
      </c>
      <c r="L80" s="47">
        <v>11200</v>
      </c>
      <c r="M80" s="47">
        <f t="shared" si="23"/>
        <v>44800</v>
      </c>
      <c r="N80" s="48">
        <v>3465.728</v>
      </c>
      <c r="O80" s="48">
        <f t="shared" si="24"/>
        <v>13862.912</v>
      </c>
      <c r="P80" s="49">
        <v>0.30944</v>
      </c>
      <c r="Q80" s="59">
        <v>33080.73</v>
      </c>
      <c r="R80" s="59">
        <v>10531.01</v>
      </c>
      <c r="S80" s="64">
        <f t="shared" si="25"/>
        <v>0.82701825</v>
      </c>
      <c r="T80" s="64">
        <f t="shared" si="26"/>
        <v>0.82273515625</v>
      </c>
      <c r="U80" s="65">
        <f t="shared" si="27"/>
        <v>0.738409151785714</v>
      </c>
      <c r="V80" s="65">
        <f t="shared" si="28"/>
        <v>0.75965352733971</v>
      </c>
      <c r="W80" s="62"/>
      <c r="X80" s="63"/>
      <c r="Y80" s="63">
        <f t="shared" si="20"/>
        <v>-69.1927</v>
      </c>
      <c r="Z80" s="12">
        <v>12</v>
      </c>
      <c r="AA80" s="12">
        <v>0</v>
      </c>
      <c r="AB80" s="15">
        <f t="shared" si="30"/>
        <v>0</v>
      </c>
      <c r="AC80" s="12">
        <v>0</v>
      </c>
      <c r="AD80" s="15">
        <f t="shared" si="31"/>
        <v>0</v>
      </c>
      <c r="AE80" s="67">
        <f t="shared" si="32"/>
        <v>0</v>
      </c>
      <c r="AF80" s="13">
        <v>0</v>
      </c>
      <c r="AG80" s="69">
        <f t="shared" si="29"/>
        <v>-12</v>
      </c>
      <c r="AH80" s="67">
        <f t="shared" si="33"/>
        <v>-12</v>
      </c>
    </row>
    <row r="81" spans="1:34">
      <c r="A81" s="37">
        <v>79</v>
      </c>
      <c r="B81" s="38">
        <v>572</v>
      </c>
      <c r="C81" s="39" t="s">
        <v>117</v>
      </c>
      <c r="D81" s="40">
        <v>3</v>
      </c>
      <c r="E81" s="40">
        <v>1</v>
      </c>
      <c r="F81" s="39" t="s">
        <v>36</v>
      </c>
      <c r="G81" s="41">
        <v>8500</v>
      </c>
      <c r="H81" s="41">
        <f t="shared" si="21"/>
        <v>34000</v>
      </c>
      <c r="I81" s="41">
        <v>2446.72097401355</v>
      </c>
      <c r="J81" s="41">
        <f t="shared" si="22"/>
        <v>9786.8838960542</v>
      </c>
      <c r="K81" s="46">
        <v>0.287849526354535</v>
      </c>
      <c r="L81" s="47">
        <v>9520</v>
      </c>
      <c r="M81" s="47">
        <f t="shared" si="23"/>
        <v>38080</v>
      </c>
      <c r="N81" s="48">
        <v>2649.89668369563</v>
      </c>
      <c r="O81" s="48">
        <f t="shared" si="24"/>
        <v>10599.5867347825</v>
      </c>
      <c r="P81" s="49">
        <v>0.278350491984836</v>
      </c>
      <c r="Q81" s="59">
        <v>27961.26</v>
      </c>
      <c r="R81" s="59">
        <v>6829.77</v>
      </c>
      <c r="S81" s="64">
        <f t="shared" si="25"/>
        <v>0.82239</v>
      </c>
      <c r="T81" s="64">
        <f t="shared" si="26"/>
        <v>0.697849292230142</v>
      </c>
      <c r="U81" s="65">
        <f t="shared" si="27"/>
        <v>0.734276785714286</v>
      </c>
      <c r="V81" s="65">
        <f t="shared" si="28"/>
        <v>0.644343045714049</v>
      </c>
      <c r="W81" s="62"/>
      <c r="X81" s="63"/>
      <c r="Y81" s="63">
        <f t="shared" si="20"/>
        <v>-60.3874</v>
      </c>
      <c r="Z81" s="12">
        <v>10</v>
      </c>
      <c r="AA81" s="12">
        <v>0</v>
      </c>
      <c r="AB81" s="15">
        <f t="shared" si="30"/>
        <v>0</v>
      </c>
      <c r="AC81" s="12">
        <v>0</v>
      </c>
      <c r="AD81" s="15">
        <f t="shared" si="31"/>
        <v>0</v>
      </c>
      <c r="AE81" s="67">
        <f t="shared" si="32"/>
        <v>0</v>
      </c>
      <c r="AF81" s="13">
        <v>0</v>
      </c>
      <c r="AG81" s="69">
        <f t="shared" si="29"/>
        <v>-10</v>
      </c>
      <c r="AH81" s="67">
        <f t="shared" si="33"/>
        <v>-10</v>
      </c>
    </row>
    <row r="82" spans="1:34">
      <c r="A82" s="37">
        <v>80</v>
      </c>
      <c r="B82" s="38">
        <v>515</v>
      </c>
      <c r="C82" s="39" t="s">
        <v>118</v>
      </c>
      <c r="D82" s="40">
        <v>2</v>
      </c>
      <c r="E82" s="40">
        <v>1</v>
      </c>
      <c r="F82" s="39" t="s">
        <v>36</v>
      </c>
      <c r="G82" s="41">
        <v>9000</v>
      </c>
      <c r="H82" s="41">
        <f t="shared" si="21"/>
        <v>36000</v>
      </c>
      <c r="I82" s="41">
        <v>2607.62255524511</v>
      </c>
      <c r="J82" s="41">
        <f t="shared" si="22"/>
        <v>10430.4902209804</v>
      </c>
      <c r="K82" s="46">
        <v>0.289735839471679</v>
      </c>
      <c r="L82" s="47">
        <v>10080</v>
      </c>
      <c r="M82" s="47">
        <f t="shared" si="23"/>
        <v>40320</v>
      </c>
      <c r="N82" s="48">
        <v>2824.15953223266</v>
      </c>
      <c r="O82" s="48">
        <f t="shared" si="24"/>
        <v>11296.6381289306</v>
      </c>
      <c r="P82" s="49">
        <v>0.280174556769114</v>
      </c>
      <c r="Q82" s="59">
        <v>29475.79</v>
      </c>
      <c r="R82" s="59">
        <v>7034.09</v>
      </c>
      <c r="S82" s="64">
        <f t="shared" si="25"/>
        <v>0.818771944444444</v>
      </c>
      <c r="T82" s="64">
        <f t="shared" si="26"/>
        <v>0.67437769951131</v>
      </c>
      <c r="U82" s="65">
        <f t="shared" si="27"/>
        <v>0.731046378968254</v>
      </c>
      <c r="V82" s="65">
        <f t="shared" si="28"/>
        <v>0.622671092029205</v>
      </c>
      <c r="W82" s="62"/>
      <c r="X82" s="63"/>
      <c r="Y82" s="63">
        <f t="shared" si="20"/>
        <v>-65.2421</v>
      </c>
      <c r="Z82" s="12">
        <v>12</v>
      </c>
      <c r="AA82" s="12">
        <v>1</v>
      </c>
      <c r="AB82" s="15">
        <f t="shared" si="30"/>
        <v>2</v>
      </c>
      <c r="AC82" s="12">
        <v>11</v>
      </c>
      <c r="AD82" s="15">
        <f t="shared" si="31"/>
        <v>16.5</v>
      </c>
      <c r="AE82" s="67">
        <f t="shared" si="32"/>
        <v>18.5</v>
      </c>
      <c r="AF82" s="13">
        <v>12</v>
      </c>
      <c r="AG82" s="69">
        <f t="shared" si="29"/>
        <v>0</v>
      </c>
      <c r="AH82" s="70"/>
    </row>
    <row r="83" spans="1:34">
      <c r="A83" s="37">
        <v>81</v>
      </c>
      <c r="B83" s="38">
        <v>737</v>
      </c>
      <c r="C83" s="39" t="s">
        <v>119</v>
      </c>
      <c r="D83" s="40">
        <v>2</v>
      </c>
      <c r="E83" s="40">
        <v>2</v>
      </c>
      <c r="F83" s="39" t="s">
        <v>48</v>
      </c>
      <c r="G83" s="41">
        <v>10500</v>
      </c>
      <c r="H83" s="41">
        <f t="shared" si="21"/>
        <v>42000</v>
      </c>
      <c r="I83" s="41">
        <v>3433.4523588932</v>
      </c>
      <c r="J83" s="41">
        <f t="shared" si="22"/>
        <v>13733.8094355728</v>
      </c>
      <c r="K83" s="46">
        <v>0.326995462751733</v>
      </c>
      <c r="L83" s="47">
        <v>11550</v>
      </c>
      <c r="M83" s="47">
        <f t="shared" si="23"/>
        <v>46200</v>
      </c>
      <c r="N83" s="48">
        <v>3652.1632741547</v>
      </c>
      <c r="O83" s="48">
        <f t="shared" si="24"/>
        <v>14608.6530966188</v>
      </c>
      <c r="P83" s="49">
        <v>0.316204612480926</v>
      </c>
      <c r="Q83" s="59">
        <v>33728.11</v>
      </c>
      <c r="R83" s="59">
        <v>10124.35</v>
      </c>
      <c r="S83" s="64">
        <f t="shared" si="25"/>
        <v>0.803050238095238</v>
      </c>
      <c r="T83" s="64">
        <f t="shared" si="26"/>
        <v>0.737184395013978</v>
      </c>
      <c r="U83" s="65">
        <f t="shared" si="27"/>
        <v>0.730045670995671</v>
      </c>
      <c r="V83" s="65">
        <f t="shared" si="28"/>
        <v>0.693037881934735</v>
      </c>
      <c r="W83" s="62"/>
      <c r="X83" s="63"/>
      <c r="Y83" s="63">
        <f t="shared" si="20"/>
        <v>-82.7189</v>
      </c>
      <c r="Z83" s="12">
        <v>12</v>
      </c>
      <c r="AA83" s="12">
        <v>7</v>
      </c>
      <c r="AB83" s="15">
        <f t="shared" si="30"/>
        <v>14</v>
      </c>
      <c r="AC83" s="12">
        <v>2</v>
      </c>
      <c r="AD83" s="15">
        <f t="shared" si="31"/>
        <v>3</v>
      </c>
      <c r="AE83" s="67">
        <f t="shared" si="32"/>
        <v>17</v>
      </c>
      <c r="AF83" s="13">
        <v>9</v>
      </c>
      <c r="AG83" s="69">
        <f t="shared" si="29"/>
        <v>-3</v>
      </c>
      <c r="AH83" s="67">
        <f>AG83*1</f>
        <v>-3</v>
      </c>
    </row>
    <row r="84" spans="1:34">
      <c r="A84" s="37">
        <v>82</v>
      </c>
      <c r="B84" s="38">
        <v>108277</v>
      </c>
      <c r="C84" s="39" t="s">
        <v>120</v>
      </c>
      <c r="D84" s="40">
        <v>2</v>
      </c>
      <c r="E84" s="40">
        <v>2</v>
      </c>
      <c r="F84" s="39" t="s">
        <v>32</v>
      </c>
      <c r="G84" s="41">
        <v>6800</v>
      </c>
      <c r="H84" s="41">
        <f t="shared" si="21"/>
        <v>27200</v>
      </c>
      <c r="I84" s="41">
        <v>1379.93206503497</v>
      </c>
      <c r="J84" s="41">
        <f t="shared" si="22"/>
        <v>5519.72826013988</v>
      </c>
      <c r="K84" s="46">
        <v>0.202931186034555</v>
      </c>
      <c r="L84" s="47">
        <v>7820</v>
      </c>
      <c r="M84" s="47">
        <f t="shared" si="23"/>
        <v>31280</v>
      </c>
      <c r="N84" s="48">
        <v>1534.55345292214</v>
      </c>
      <c r="O84" s="48">
        <f t="shared" si="24"/>
        <v>6138.21381168856</v>
      </c>
      <c r="P84" s="49">
        <v>0.196234456895415</v>
      </c>
      <c r="Q84" s="59">
        <v>22722.67</v>
      </c>
      <c r="R84" s="59">
        <v>3128.66</v>
      </c>
      <c r="S84" s="64">
        <f t="shared" si="25"/>
        <v>0.835392279411765</v>
      </c>
      <c r="T84" s="64">
        <f t="shared" si="26"/>
        <v>0.566814135143804</v>
      </c>
      <c r="U84" s="65">
        <f t="shared" si="27"/>
        <v>0.726428069053708</v>
      </c>
      <c r="V84" s="65">
        <f t="shared" si="28"/>
        <v>0.509702023419633</v>
      </c>
      <c r="W84" s="62"/>
      <c r="X84" s="63"/>
      <c r="Y84" s="63">
        <f t="shared" si="20"/>
        <v>-44.7733</v>
      </c>
      <c r="Z84" s="12">
        <v>8</v>
      </c>
      <c r="AA84" s="12">
        <v>7</v>
      </c>
      <c r="AB84" s="15">
        <f t="shared" si="30"/>
        <v>14</v>
      </c>
      <c r="AC84" s="12">
        <v>0</v>
      </c>
      <c r="AD84" s="15">
        <f t="shared" si="31"/>
        <v>0</v>
      </c>
      <c r="AE84" s="67">
        <f t="shared" si="32"/>
        <v>14</v>
      </c>
      <c r="AF84" s="13">
        <v>7</v>
      </c>
      <c r="AG84" s="69">
        <f t="shared" si="29"/>
        <v>-1</v>
      </c>
      <c r="AH84" s="67">
        <f>AG84*1</f>
        <v>-1</v>
      </c>
    </row>
    <row r="85" spans="1:34">
      <c r="A85" s="37">
        <v>83</v>
      </c>
      <c r="B85" s="38">
        <v>56</v>
      </c>
      <c r="C85" s="39" t="s">
        <v>121</v>
      </c>
      <c r="D85" s="40">
        <v>2</v>
      </c>
      <c r="E85" s="40">
        <v>0</v>
      </c>
      <c r="F85" s="39" t="s">
        <v>34</v>
      </c>
      <c r="G85" s="41">
        <v>7500</v>
      </c>
      <c r="H85" s="41">
        <f t="shared" si="21"/>
        <v>30000</v>
      </c>
      <c r="I85" s="41">
        <v>2132.63203845613</v>
      </c>
      <c r="J85" s="41">
        <f t="shared" si="22"/>
        <v>8530.52815382452</v>
      </c>
      <c r="K85" s="46">
        <v>0.284350938460817</v>
      </c>
      <c r="L85" s="47">
        <v>8625</v>
      </c>
      <c r="M85" s="47">
        <f t="shared" si="23"/>
        <v>34500</v>
      </c>
      <c r="N85" s="48">
        <v>2371.59345836513</v>
      </c>
      <c r="O85" s="48">
        <f t="shared" si="24"/>
        <v>9486.37383346052</v>
      </c>
      <c r="P85" s="49">
        <v>0.27496735749161</v>
      </c>
      <c r="Q85" s="59">
        <v>25003.05</v>
      </c>
      <c r="R85" s="59">
        <v>6278.89</v>
      </c>
      <c r="S85" s="64">
        <f t="shared" si="25"/>
        <v>0.833435</v>
      </c>
      <c r="T85" s="64">
        <f t="shared" si="26"/>
        <v>0.736049384842012</v>
      </c>
      <c r="U85" s="65">
        <f t="shared" si="27"/>
        <v>0.724726086956522</v>
      </c>
      <c r="V85" s="65">
        <f t="shared" si="28"/>
        <v>0.661885153403187</v>
      </c>
      <c r="W85" s="62"/>
      <c r="X85" s="63"/>
      <c r="Y85" s="63">
        <f t="shared" si="20"/>
        <v>-49.9695</v>
      </c>
      <c r="Z85" s="12">
        <v>8</v>
      </c>
      <c r="AA85" s="12">
        <v>12</v>
      </c>
      <c r="AB85" s="15">
        <f t="shared" si="30"/>
        <v>24</v>
      </c>
      <c r="AC85" s="12">
        <v>0</v>
      </c>
      <c r="AD85" s="15">
        <f t="shared" si="31"/>
        <v>0</v>
      </c>
      <c r="AE85" s="67">
        <f t="shared" si="32"/>
        <v>24</v>
      </c>
      <c r="AF85" s="13">
        <v>12</v>
      </c>
      <c r="AG85" s="69">
        <f t="shared" si="29"/>
        <v>4</v>
      </c>
      <c r="AH85" s="70"/>
    </row>
    <row r="86" spans="1:34">
      <c r="A86" s="37">
        <v>84</v>
      </c>
      <c r="B86" s="38">
        <v>105751</v>
      </c>
      <c r="C86" s="39" t="s">
        <v>122</v>
      </c>
      <c r="D86" s="40">
        <v>2</v>
      </c>
      <c r="E86" s="40">
        <v>3</v>
      </c>
      <c r="F86" s="39" t="s">
        <v>48</v>
      </c>
      <c r="G86" s="41">
        <v>10000</v>
      </c>
      <c r="H86" s="41">
        <f t="shared" si="21"/>
        <v>40000</v>
      </c>
      <c r="I86" s="41">
        <v>2843.20948191382</v>
      </c>
      <c r="J86" s="41">
        <f t="shared" si="22"/>
        <v>11372.8379276553</v>
      </c>
      <c r="K86" s="46">
        <v>0.284320948191382</v>
      </c>
      <c r="L86" s="47">
        <v>11200</v>
      </c>
      <c r="M86" s="47">
        <f t="shared" si="23"/>
        <v>44800</v>
      </c>
      <c r="N86" s="48">
        <v>3079.30959729194</v>
      </c>
      <c r="O86" s="48">
        <f t="shared" si="24"/>
        <v>12317.2383891678</v>
      </c>
      <c r="P86" s="49">
        <v>0.274938356901066</v>
      </c>
      <c r="Q86" s="59">
        <v>32446.73</v>
      </c>
      <c r="R86" s="59">
        <v>8749.4</v>
      </c>
      <c r="S86" s="64">
        <f t="shared" si="25"/>
        <v>0.81116825</v>
      </c>
      <c r="T86" s="64">
        <f t="shared" si="26"/>
        <v>0.76932424920293</v>
      </c>
      <c r="U86" s="65">
        <f t="shared" si="27"/>
        <v>0.724257366071429</v>
      </c>
      <c r="V86" s="65">
        <f t="shared" si="28"/>
        <v>0.71033779842197</v>
      </c>
      <c r="W86" s="62"/>
      <c r="X86" s="63"/>
      <c r="Y86" s="63">
        <f t="shared" si="20"/>
        <v>-75.5327</v>
      </c>
      <c r="Z86" s="12">
        <v>12</v>
      </c>
      <c r="AA86" s="12">
        <v>3</v>
      </c>
      <c r="AB86" s="15">
        <f t="shared" si="30"/>
        <v>6</v>
      </c>
      <c r="AC86" s="12">
        <v>6</v>
      </c>
      <c r="AD86" s="15">
        <f t="shared" si="31"/>
        <v>9</v>
      </c>
      <c r="AE86" s="67">
        <f t="shared" si="32"/>
        <v>15</v>
      </c>
      <c r="AF86" s="13">
        <v>9</v>
      </c>
      <c r="AG86" s="69">
        <f t="shared" si="29"/>
        <v>-3</v>
      </c>
      <c r="AH86" s="67">
        <f>AG86*1</f>
        <v>-3</v>
      </c>
    </row>
    <row r="87" spans="1:34">
      <c r="A87" s="37">
        <v>85</v>
      </c>
      <c r="B87" s="38">
        <v>371</v>
      </c>
      <c r="C87" s="39" t="s">
        <v>123</v>
      </c>
      <c r="D87" s="40">
        <v>3</v>
      </c>
      <c r="E87" s="40">
        <v>0</v>
      </c>
      <c r="F87" s="39" t="s">
        <v>78</v>
      </c>
      <c r="G87" s="41">
        <v>4500</v>
      </c>
      <c r="H87" s="41">
        <f t="shared" si="21"/>
        <v>18000</v>
      </c>
      <c r="I87" s="41">
        <v>1260</v>
      </c>
      <c r="J87" s="41">
        <f t="shared" si="22"/>
        <v>5040</v>
      </c>
      <c r="K87" s="46">
        <v>0.28</v>
      </c>
      <c r="L87" s="47">
        <v>5175</v>
      </c>
      <c r="M87" s="47">
        <f t="shared" si="23"/>
        <v>20700</v>
      </c>
      <c r="N87" s="48">
        <v>1401.183</v>
      </c>
      <c r="O87" s="48">
        <f t="shared" si="24"/>
        <v>5604.732</v>
      </c>
      <c r="P87" s="49">
        <v>0.27076</v>
      </c>
      <c r="Q87" s="59">
        <v>14986.33</v>
      </c>
      <c r="R87" s="59">
        <v>4005.44</v>
      </c>
      <c r="S87" s="64">
        <f t="shared" si="25"/>
        <v>0.832573888888889</v>
      </c>
      <c r="T87" s="64">
        <f t="shared" si="26"/>
        <v>0.794730158730159</v>
      </c>
      <c r="U87" s="65">
        <f t="shared" si="27"/>
        <v>0.72397729468599</v>
      </c>
      <c r="V87" s="65">
        <f t="shared" si="28"/>
        <v>0.714653260851723</v>
      </c>
      <c r="W87" s="62"/>
      <c r="X87" s="63"/>
      <c r="Y87" s="63">
        <f t="shared" si="20"/>
        <v>-30.1367</v>
      </c>
      <c r="Z87" s="12">
        <v>4</v>
      </c>
      <c r="AA87" s="12">
        <v>8</v>
      </c>
      <c r="AB87" s="15">
        <f t="shared" si="30"/>
        <v>16</v>
      </c>
      <c r="AC87" s="12">
        <v>2</v>
      </c>
      <c r="AD87" s="15">
        <f t="shared" si="31"/>
        <v>3</v>
      </c>
      <c r="AE87" s="67">
        <f t="shared" si="32"/>
        <v>19</v>
      </c>
      <c r="AF87" s="13">
        <v>10</v>
      </c>
      <c r="AG87" s="69">
        <f t="shared" si="29"/>
        <v>6</v>
      </c>
      <c r="AH87" s="70"/>
    </row>
    <row r="88" spans="1:34">
      <c r="A88" s="37">
        <v>86</v>
      </c>
      <c r="B88" s="38">
        <v>118151</v>
      </c>
      <c r="C88" s="39" t="s">
        <v>124</v>
      </c>
      <c r="D88" s="40">
        <v>2</v>
      </c>
      <c r="E88" s="40">
        <v>1</v>
      </c>
      <c r="F88" s="39" t="s">
        <v>32</v>
      </c>
      <c r="G88" s="41">
        <v>3500</v>
      </c>
      <c r="H88" s="41">
        <f t="shared" si="21"/>
        <v>14000</v>
      </c>
      <c r="I88" s="41">
        <v>840</v>
      </c>
      <c r="J88" s="41">
        <f t="shared" si="22"/>
        <v>3360</v>
      </c>
      <c r="K88" s="46">
        <v>0.24</v>
      </c>
      <c r="L88" s="47">
        <v>4025</v>
      </c>
      <c r="M88" s="47">
        <f t="shared" si="23"/>
        <v>16100</v>
      </c>
      <c r="N88" s="48">
        <v>934.122</v>
      </c>
      <c r="O88" s="48">
        <f t="shared" si="24"/>
        <v>3736.488</v>
      </c>
      <c r="P88" s="49">
        <v>0.23208</v>
      </c>
      <c r="Q88" s="59">
        <v>11485.98</v>
      </c>
      <c r="R88" s="59">
        <v>2202.33</v>
      </c>
      <c r="S88" s="64">
        <f t="shared" si="25"/>
        <v>0.820427142857143</v>
      </c>
      <c r="T88" s="64">
        <f t="shared" si="26"/>
        <v>0.655455357142857</v>
      </c>
      <c r="U88" s="65">
        <f t="shared" si="27"/>
        <v>0.713414906832298</v>
      </c>
      <c r="V88" s="65">
        <f t="shared" si="28"/>
        <v>0.589411768484202</v>
      </c>
      <c r="W88" s="62"/>
      <c r="X88" s="63"/>
      <c r="Y88" s="63">
        <f t="shared" si="20"/>
        <v>-25.1402</v>
      </c>
      <c r="Z88" s="12">
        <v>4</v>
      </c>
      <c r="AA88" s="12">
        <v>0</v>
      </c>
      <c r="AB88" s="15">
        <f t="shared" si="30"/>
        <v>0</v>
      </c>
      <c r="AC88" s="12">
        <v>4</v>
      </c>
      <c r="AD88" s="15">
        <f t="shared" si="31"/>
        <v>6</v>
      </c>
      <c r="AE88" s="67">
        <f t="shared" si="32"/>
        <v>6</v>
      </c>
      <c r="AF88" s="13">
        <v>4</v>
      </c>
      <c r="AG88" s="69">
        <f t="shared" si="29"/>
        <v>0</v>
      </c>
      <c r="AH88" s="70"/>
    </row>
    <row r="89" spans="1:34">
      <c r="A89" s="37">
        <v>87</v>
      </c>
      <c r="B89" s="38">
        <v>116773</v>
      </c>
      <c r="C89" s="39" t="s">
        <v>125</v>
      </c>
      <c r="D89" s="40">
        <v>1</v>
      </c>
      <c r="E89" s="40">
        <v>1</v>
      </c>
      <c r="F89" s="39" t="s">
        <v>32</v>
      </c>
      <c r="G89" s="41">
        <v>5000</v>
      </c>
      <c r="H89" s="41">
        <f t="shared" si="21"/>
        <v>20000</v>
      </c>
      <c r="I89" s="41">
        <v>1234.52902353977</v>
      </c>
      <c r="J89" s="41">
        <f t="shared" si="22"/>
        <v>4938.11609415908</v>
      </c>
      <c r="K89" s="46">
        <v>0.246905804707955</v>
      </c>
      <c r="L89" s="47">
        <v>5750</v>
      </c>
      <c r="M89" s="47">
        <f t="shared" si="23"/>
        <v>23000</v>
      </c>
      <c r="N89" s="48">
        <v>1372.85800062741</v>
      </c>
      <c r="O89" s="48">
        <f t="shared" si="24"/>
        <v>5491.43200250964</v>
      </c>
      <c r="P89" s="49">
        <v>0.238757913152592</v>
      </c>
      <c r="Q89" s="59">
        <v>16366.63</v>
      </c>
      <c r="R89" s="59">
        <v>3619.31</v>
      </c>
      <c r="S89" s="64">
        <f t="shared" si="25"/>
        <v>0.8183315</v>
      </c>
      <c r="T89" s="64">
        <f t="shared" si="26"/>
        <v>0.732933355755043</v>
      </c>
      <c r="U89" s="65">
        <f t="shared" si="27"/>
        <v>0.711592608695652</v>
      </c>
      <c r="V89" s="65">
        <f t="shared" si="28"/>
        <v>0.65908309496429</v>
      </c>
      <c r="W89" s="62"/>
      <c r="X89" s="63"/>
      <c r="Y89" s="63">
        <f t="shared" si="20"/>
        <v>-36.3337</v>
      </c>
      <c r="Z89" s="12">
        <v>4</v>
      </c>
      <c r="AA89" s="12">
        <v>2</v>
      </c>
      <c r="AB89" s="15">
        <f t="shared" si="30"/>
        <v>4</v>
      </c>
      <c r="AC89" s="12">
        <v>5</v>
      </c>
      <c r="AD89" s="15">
        <f t="shared" si="31"/>
        <v>7.5</v>
      </c>
      <c r="AE89" s="67">
        <f t="shared" si="32"/>
        <v>11.5</v>
      </c>
      <c r="AF89" s="13">
        <v>7</v>
      </c>
      <c r="AG89" s="69">
        <f t="shared" si="29"/>
        <v>3</v>
      </c>
      <c r="AH89" s="70"/>
    </row>
    <row r="90" spans="1:34">
      <c r="A90" s="37">
        <v>88</v>
      </c>
      <c r="B90" s="38">
        <v>104430</v>
      </c>
      <c r="C90" s="39" t="s">
        <v>126</v>
      </c>
      <c r="D90" s="40">
        <v>2</v>
      </c>
      <c r="E90" s="40">
        <v>1</v>
      </c>
      <c r="F90" s="39" t="s">
        <v>48</v>
      </c>
      <c r="G90" s="41">
        <v>5000</v>
      </c>
      <c r="H90" s="41">
        <f t="shared" si="21"/>
        <v>20000</v>
      </c>
      <c r="I90" s="41">
        <v>1450</v>
      </c>
      <c r="J90" s="41">
        <f t="shared" si="22"/>
        <v>5800</v>
      </c>
      <c r="K90" s="46">
        <v>0.29</v>
      </c>
      <c r="L90" s="47">
        <v>5750</v>
      </c>
      <c r="M90" s="47">
        <f t="shared" si="23"/>
        <v>23000</v>
      </c>
      <c r="N90" s="48">
        <v>1612.4725</v>
      </c>
      <c r="O90" s="48">
        <f t="shared" si="24"/>
        <v>6449.89</v>
      </c>
      <c r="P90" s="49">
        <v>0.28043</v>
      </c>
      <c r="Q90" s="59">
        <v>16303.16</v>
      </c>
      <c r="R90" s="59">
        <v>3398.84</v>
      </c>
      <c r="S90" s="64">
        <f t="shared" si="25"/>
        <v>0.815158</v>
      </c>
      <c r="T90" s="64">
        <f t="shared" si="26"/>
        <v>0.586006896551724</v>
      </c>
      <c r="U90" s="65">
        <f t="shared" si="27"/>
        <v>0.708833043478261</v>
      </c>
      <c r="V90" s="65">
        <f t="shared" si="28"/>
        <v>0.526960924914999</v>
      </c>
      <c r="W90" s="62"/>
      <c r="X90" s="63"/>
      <c r="Y90" s="63">
        <f t="shared" si="20"/>
        <v>-36.9684</v>
      </c>
      <c r="Z90" s="12">
        <v>8</v>
      </c>
      <c r="AA90" s="12">
        <v>1</v>
      </c>
      <c r="AB90" s="15">
        <f t="shared" si="30"/>
        <v>2</v>
      </c>
      <c r="AC90" s="12">
        <v>0</v>
      </c>
      <c r="AD90" s="15">
        <f t="shared" si="31"/>
        <v>0</v>
      </c>
      <c r="AE90" s="67">
        <f t="shared" si="32"/>
        <v>2</v>
      </c>
      <c r="AF90" s="13">
        <v>1</v>
      </c>
      <c r="AG90" s="69">
        <f t="shared" si="29"/>
        <v>-7</v>
      </c>
      <c r="AH90" s="67">
        <f>AG90*1</f>
        <v>-7</v>
      </c>
    </row>
    <row r="91" spans="1:34">
      <c r="A91" s="37">
        <v>89</v>
      </c>
      <c r="B91" s="38">
        <v>399</v>
      </c>
      <c r="C91" s="39" t="s">
        <v>127</v>
      </c>
      <c r="D91" s="40">
        <v>3</v>
      </c>
      <c r="E91" s="40">
        <v>1</v>
      </c>
      <c r="F91" s="39" t="s">
        <v>48</v>
      </c>
      <c r="G91" s="41">
        <v>10000</v>
      </c>
      <c r="H91" s="41">
        <f t="shared" si="21"/>
        <v>40000</v>
      </c>
      <c r="I91" s="41">
        <v>2350</v>
      </c>
      <c r="J91" s="41">
        <f t="shared" si="22"/>
        <v>9400</v>
      </c>
      <c r="K91" s="46">
        <v>0.235</v>
      </c>
      <c r="L91" s="47">
        <v>11200</v>
      </c>
      <c r="M91" s="47">
        <f t="shared" si="23"/>
        <v>44800</v>
      </c>
      <c r="N91" s="48">
        <v>2545.144</v>
      </c>
      <c r="O91" s="48">
        <f t="shared" si="24"/>
        <v>10180.576</v>
      </c>
      <c r="P91" s="49">
        <v>0.227245</v>
      </c>
      <c r="Q91" s="59">
        <v>31536.02</v>
      </c>
      <c r="R91" s="59">
        <v>6994.59</v>
      </c>
      <c r="S91" s="64">
        <f t="shared" si="25"/>
        <v>0.7884005</v>
      </c>
      <c r="T91" s="64">
        <f t="shared" si="26"/>
        <v>0.744105319148936</v>
      </c>
      <c r="U91" s="65">
        <f t="shared" si="27"/>
        <v>0.703929017857143</v>
      </c>
      <c r="V91" s="65">
        <f t="shared" si="28"/>
        <v>0.687052481116982</v>
      </c>
      <c r="W91" s="62"/>
      <c r="X91" s="63"/>
      <c r="Y91" s="63">
        <f t="shared" si="20"/>
        <v>-84.6398</v>
      </c>
      <c r="Z91" s="12">
        <v>12</v>
      </c>
      <c r="AA91" s="12">
        <v>5</v>
      </c>
      <c r="AB91" s="15">
        <f t="shared" si="30"/>
        <v>10</v>
      </c>
      <c r="AC91" s="12">
        <v>0</v>
      </c>
      <c r="AD91" s="15">
        <f t="shared" si="31"/>
        <v>0</v>
      </c>
      <c r="AE91" s="67">
        <f t="shared" si="32"/>
        <v>10</v>
      </c>
      <c r="AF91" s="13">
        <v>5</v>
      </c>
      <c r="AG91" s="69">
        <f t="shared" si="29"/>
        <v>-7</v>
      </c>
      <c r="AH91" s="67">
        <f>AG91*1</f>
        <v>-7</v>
      </c>
    </row>
    <row r="92" spans="1:34">
      <c r="A92" s="37">
        <v>90</v>
      </c>
      <c r="B92" s="38">
        <v>720</v>
      </c>
      <c r="C92" s="39" t="s">
        <v>128</v>
      </c>
      <c r="D92" s="40">
        <v>3</v>
      </c>
      <c r="E92" s="40">
        <v>0</v>
      </c>
      <c r="F92" s="39" t="s">
        <v>40</v>
      </c>
      <c r="G92" s="41">
        <v>7800</v>
      </c>
      <c r="H92" s="41">
        <f t="shared" si="21"/>
        <v>31200</v>
      </c>
      <c r="I92" s="41">
        <v>2301.81160701182</v>
      </c>
      <c r="J92" s="41">
        <f t="shared" si="22"/>
        <v>9207.24642804728</v>
      </c>
      <c r="K92" s="46">
        <v>0.295104052181003</v>
      </c>
      <c r="L92" s="47">
        <v>8736</v>
      </c>
      <c r="M92" s="47">
        <f t="shared" si="23"/>
        <v>34944</v>
      </c>
      <c r="N92" s="48">
        <v>2492.95404285808</v>
      </c>
      <c r="O92" s="48">
        <f t="shared" si="24"/>
        <v>9971.81617143232</v>
      </c>
      <c r="P92" s="49">
        <v>0.28536561845903</v>
      </c>
      <c r="Q92" s="59">
        <v>24507.1</v>
      </c>
      <c r="R92" s="59">
        <v>6910.75</v>
      </c>
      <c r="S92" s="64">
        <f t="shared" si="25"/>
        <v>0.785483974358974</v>
      </c>
      <c r="T92" s="64">
        <f t="shared" si="26"/>
        <v>0.750577282144676</v>
      </c>
      <c r="U92" s="65">
        <f t="shared" si="27"/>
        <v>0.701324977106227</v>
      </c>
      <c r="V92" s="65">
        <f t="shared" si="28"/>
        <v>0.693028218851267</v>
      </c>
      <c r="W92" s="62"/>
      <c r="X92" s="63"/>
      <c r="Y92" s="63">
        <f t="shared" si="20"/>
        <v>-66.929</v>
      </c>
      <c r="Z92" s="12">
        <v>8</v>
      </c>
      <c r="AA92" s="12">
        <v>2</v>
      </c>
      <c r="AB92" s="15">
        <f t="shared" si="30"/>
        <v>4</v>
      </c>
      <c r="AC92" s="12">
        <v>1</v>
      </c>
      <c r="AD92" s="15">
        <f t="shared" si="31"/>
        <v>1.5</v>
      </c>
      <c r="AE92" s="67">
        <f t="shared" si="32"/>
        <v>5.5</v>
      </c>
      <c r="AF92" s="13">
        <v>3</v>
      </c>
      <c r="AG92" s="69">
        <f t="shared" si="29"/>
        <v>-5</v>
      </c>
      <c r="AH92" s="67">
        <f>AG92*1</f>
        <v>-5</v>
      </c>
    </row>
    <row r="93" spans="1:34">
      <c r="A93" s="37">
        <v>91</v>
      </c>
      <c r="B93" s="38">
        <v>102934</v>
      </c>
      <c r="C93" s="39" t="s">
        <v>129</v>
      </c>
      <c r="D93" s="40">
        <v>2</v>
      </c>
      <c r="E93" s="40">
        <v>2</v>
      </c>
      <c r="F93" s="39" t="s">
        <v>32</v>
      </c>
      <c r="G93" s="41">
        <v>11000</v>
      </c>
      <c r="H93" s="41">
        <f t="shared" si="21"/>
        <v>44000</v>
      </c>
      <c r="I93" s="41">
        <v>2697.52623937878</v>
      </c>
      <c r="J93" s="41">
        <f t="shared" si="22"/>
        <v>10790.1049575151</v>
      </c>
      <c r="K93" s="46">
        <v>0.245229658125343</v>
      </c>
      <c r="L93" s="47">
        <v>12100</v>
      </c>
      <c r="M93" s="47">
        <f t="shared" si="23"/>
        <v>48400</v>
      </c>
      <c r="N93" s="48">
        <v>2869.3586608272</v>
      </c>
      <c r="O93" s="48">
        <f t="shared" si="24"/>
        <v>11477.4346433088</v>
      </c>
      <c r="P93" s="49">
        <v>0.237137079407207</v>
      </c>
      <c r="Q93" s="59">
        <v>33928.36</v>
      </c>
      <c r="R93" s="59">
        <v>6216.79</v>
      </c>
      <c r="S93" s="64">
        <f t="shared" si="25"/>
        <v>0.771099090909091</v>
      </c>
      <c r="T93" s="64">
        <f t="shared" si="26"/>
        <v>0.576156582765223</v>
      </c>
      <c r="U93" s="65">
        <f t="shared" si="27"/>
        <v>0.700999173553719</v>
      </c>
      <c r="V93" s="65">
        <f t="shared" si="28"/>
        <v>0.54165326949819</v>
      </c>
      <c r="W93" s="62"/>
      <c r="X93" s="63"/>
      <c r="Y93" s="63">
        <f t="shared" si="20"/>
        <v>-100.7164</v>
      </c>
      <c r="Z93" s="12">
        <v>12</v>
      </c>
      <c r="AA93" s="12">
        <v>7</v>
      </c>
      <c r="AB93" s="15">
        <f t="shared" si="30"/>
        <v>14</v>
      </c>
      <c r="AC93" s="12">
        <v>2</v>
      </c>
      <c r="AD93" s="15">
        <f t="shared" si="31"/>
        <v>3</v>
      </c>
      <c r="AE93" s="67">
        <f t="shared" si="32"/>
        <v>17</v>
      </c>
      <c r="AF93" s="13">
        <v>9</v>
      </c>
      <c r="AG93" s="69">
        <f t="shared" si="29"/>
        <v>-3</v>
      </c>
      <c r="AH93" s="67">
        <f>AG93*1</f>
        <v>-3</v>
      </c>
    </row>
    <row r="94" spans="1:34">
      <c r="A94" s="37">
        <v>92</v>
      </c>
      <c r="B94" s="38">
        <v>571</v>
      </c>
      <c r="C94" s="39" t="s">
        <v>130</v>
      </c>
      <c r="D94" s="40">
        <v>3</v>
      </c>
      <c r="E94" s="40">
        <v>2</v>
      </c>
      <c r="F94" s="39" t="s">
        <v>48</v>
      </c>
      <c r="G94" s="41">
        <v>20000</v>
      </c>
      <c r="H94" s="41">
        <f t="shared" si="21"/>
        <v>80000</v>
      </c>
      <c r="I94" s="41">
        <v>5109.39348298335</v>
      </c>
      <c r="J94" s="41">
        <f t="shared" si="22"/>
        <v>20437.5739319334</v>
      </c>
      <c r="K94" s="46">
        <v>0.255469674149167</v>
      </c>
      <c r="L94" s="47">
        <v>22000</v>
      </c>
      <c r="M94" s="47">
        <f t="shared" si="23"/>
        <v>88000</v>
      </c>
      <c r="N94" s="48">
        <v>5434.86184784938</v>
      </c>
      <c r="O94" s="48">
        <f t="shared" si="24"/>
        <v>21739.4473913975</v>
      </c>
      <c r="P94" s="49">
        <v>0.247039174902245</v>
      </c>
      <c r="Q94" s="59">
        <v>61671.51</v>
      </c>
      <c r="R94" s="59">
        <v>14484.99</v>
      </c>
      <c r="S94" s="64">
        <f t="shared" si="25"/>
        <v>0.770893875</v>
      </c>
      <c r="T94" s="64">
        <f t="shared" si="26"/>
        <v>0.70874312422021</v>
      </c>
      <c r="U94" s="65">
        <f t="shared" si="27"/>
        <v>0.700812613636364</v>
      </c>
      <c r="V94" s="65">
        <f t="shared" si="28"/>
        <v>0.666299825345691</v>
      </c>
      <c r="W94" s="62"/>
      <c r="X94" s="63"/>
      <c r="Y94" s="63">
        <f t="shared" si="20"/>
        <v>-183.2849</v>
      </c>
      <c r="Z94" s="12">
        <v>16</v>
      </c>
      <c r="AA94" s="12">
        <v>4</v>
      </c>
      <c r="AB94" s="15">
        <f t="shared" si="30"/>
        <v>8</v>
      </c>
      <c r="AC94" s="12">
        <v>4</v>
      </c>
      <c r="AD94" s="15">
        <f t="shared" si="31"/>
        <v>6</v>
      </c>
      <c r="AE94" s="67">
        <f t="shared" si="32"/>
        <v>14</v>
      </c>
      <c r="AF94" s="13">
        <v>8</v>
      </c>
      <c r="AG94" s="69">
        <f t="shared" si="29"/>
        <v>-8</v>
      </c>
      <c r="AH94" s="67">
        <f>AG94*1</f>
        <v>-8</v>
      </c>
    </row>
    <row r="95" spans="1:34">
      <c r="A95" s="37">
        <v>93</v>
      </c>
      <c r="B95" s="38">
        <v>107728</v>
      </c>
      <c r="C95" s="39" t="s">
        <v>131</v>
      </c>
      <c r="D95" s="40">
        <v>2</v>
      </c>
      <c r="E95" s="40">
        <v>1</v>
      </c>
      <c r="F95" s="39" t="s">
        <v>40</v>
      </c>
      <c r="G95" s="41">
        <v>7500</v>
      </c>
      <c r="H95" s="41">
        <f t="shared" si="21"/>
        <v>30000</v>
      </c>
      <c r="I95" s="41">
        <v>1735.53828236192</v>
      </c>
      <c r="J95" s="41">
        <f t="shared" si="22"/>
        <v>6942.15312944768</v>
      </c>
      <c r="K95" s="46">
        <v>0.231405104314922</v>
      </c>
      <c r="L95" s="47">
        <v>8400</v>
      </c>
      <c r="M95" s="47">
        <f t="shared" si="23"/>
        <v>33600</v>
      </c>
      <c r="N95" s="48">
        <v>1879.65738132925</v>
      </c>
      <c r="O95" s="48">
        <f t="shared" si="24"/>
        <v>7518.629525317</v>
      </c>
      <c r="P95" s="49">
        <v>0.22376873587253</v>
      </c>
      <c r="Q95" s="59">
        <v>23539.49</v>
      </c>
      <c r="R95" s="59">
        <v>4939.64</v>
      </c>
      <c r="S95" s="64">
        <f t="shared" si="25"/>
        <v>0.784649666666667</v>
      </c>
      <c r="T95" s="64">
        <f t="shared" si="26"/>
        <v>0.711542933135069</v>
      </c>
      <c r="U95" s="65">
        <f t="shared" si="27"/>
        <v>0.70058005952381</v>
      </c>
      <c r="V95" s="65">
        <f t="shared" si="28"/>
        <v>0.656986753153227</v>
      </c>
      <c r="W95" s="62"/>
      <c r="X95" s="63"/>
      <c r="Y95" s="63">
        <f t="shared" ref="Y95:Y141" si="34">(Q95-H95)*0.01</f>
        <v>-64.6051</v>
      </c>
      <c r="Z95" s="12">
        <v>8</v>
      </c>
      <c r="AA95" s="12">
        <v>11</v>
      </c>
      <c r="AB95" s="15">
        <f t="shared" si="30"/>
        <v>22</v>
      </c>
      <c r="AC95" s="12">
        <v>0</v>
      </c>
      <c r="AD95" s="15">
        <f t="shared" si="31"/>
        <v>0</v>
      </c>
      <c r="AE95" s="67">
        <f t="shared" si="32"/>
        <v>22</v>
      </c>
      <c r="AF95" s="13">
        <v>11</v>
      </c>
      <c r="AG95" s="69">
        <f t="shared" si="29"/>
        <v>3</v>
      </c>
      <c r="AH95" s="70"/>
    </row>
    <row r="96" spans="1:34">
      <c r="A96" s="37">
        <v>94</v>
      </c>
      <c r="B96" s="38">
        <v>104838</v>
      </c>
      <c r="C96" s="39" t="s">
        <v>132</v>
      </c>
      <c r="D96" s="40">
        <v>2</v>
      </c>
      <c r="E96" s="40">
        <v>1</v>
      </c>
      <c r="F96" s="39" t="s">
        <v>34</v>
      </c>
      <c r="G96" s="41">
        <v>6500</v>
      </c>
      <c r="H96" s="41">
        <f t="shared" si="21"/>
        <v>26000</v>
      </c>
      <c r="I96" s="41">
        <v>1950</v>
      </c>
      <c r="J96" s="41">
        <f t="shared" si="22"/>
        <v>7800</v>
      </c>
      <c r="K96" s="46">
        <v>0.3</v>
      </c>
      <c r="L96" s="47">
        <v>7475</v>
      </c>
      <c r="M96" s="47">
        <f t="shared" si="23"/>
        <v>29900</v>
      </c>
      <c r="N96" s="48">
        <v>2168.4975</v>
      </c>
      <c r="O96" s="48">
        <f t="shared" si="24"/>
        <v>8673.99</v>
      </c>
      <c r="P96" s="49">
        <v>0.2901</v>
      </c>
      <c r="Q96" s="59">
        <v>20693.97</v>
      </c>
      <c r="R96" s="59">
        <v>5048.66</v>
      </c>
      <c r="S96" s="64">
        <f t="shared" si="25"/>
        <v>0.795921923076923</v>
      </c>
      <c r="T96" s="64">
        <f t="shared" si="26"/>
        <v>0.647264102564102</v>
      </c>
      <c r="U96" s="65">
        <f t="shared" si="27"/>
        <v>0.69210602006689</v>
      </c>
      <c r="V96" s="65">
        <f t="shared" si="28"/>
        <v>0.58204586355299</v>
      </c>
      <c r="W96" s="62"/>
      <c r="X96" s="63"/>
      <c r="Y96" s="63">
        <f t="shared" si="34"/>
        <v>-53.0603</v>
      </c>
      <c r="Z96" s="12">
        <v>8</v>
      </c>
      <c r="AA96" s="12">
        <v>11</v>
      </c>
      <c r="AB96" s="15">
        <f t="shared" si="30"/>
        <v>22</v>
      </c>
      <c r="AC96" s="12">
        <v>5</v>
      </c>
      <c r="AD96" s="15">
        <f t="shared" si="31"/>
        <v>7.5</v>
      </c>
      <c r="AE96" s="67">
        <f t="shared" si="32"/>
        <v>29.5</v>
      </c>
      <c r="AF96" s="13">
        <v>16</v>
      </c>
      <c r="AG96" s="69">
        <f t="shared" si="29"/>
        <v>8</v>
      </c>
      <c r="AH96" s="70"/>
    </row>
    <row r="97" spans="1:34">
      <c r="A97" s="37">
        <v>95</v>
      </c>
      <c r="B97" s="38">
        <v>732</v>
      </c>
      <c r="C97" s="39" t="s">
        <v>133</v>
      </c>
      <c r="D97" s="40">
        <v>2</v>
      </c>
      <c r="E97" s="40">
        <v>0</v>
      </c>
      <c r="F97" s="39" t="s">
        <v>38</v>
      </c>
      <c r="G97" s="41">
        <v>6000</v>
      </c>
      <c r="H97" s="41">
        <f t="shared" si="21"/>
        <v>24000</v>
      </c>
      <c r="I97" s="41">
        <v>1578.78226710997</v>
      </c>
      <c r="J97" s="41">
        <f t="shared" si="22"/>
        <v>6315.12906843988</v>
      </c>
      <c r="K97" s="46">
        <v>0.263130377851661</v>
      </c>
      <c r="L97" s="47">
        <v>6900</v>
      </c>
      <c r="M97" s="47">
        <f t="shared" si="23"/>
        <v>27600</v>
      </c>
      <c r="N97" s="48">
        <v>1755.68482013964</v>
      </c>
      <c r="O97" s="48">
        <f t="shared" si="24"/>
        <v>7022.73928055856</v>
      </c>
      <c r="P97" s="49">
        <v>0.254447075382556</v>
      </c>
      <c r="Q97" s="59">
        <v>18981.09</v>
      </c>
      <c r="R97" s="59">
        <v>5029.39</v>
      </c>
      <c r="S97" s="64">
        <f t="shared" si="25"/>
        <v>0.79087875</v>
      </c>
      <c r="T97" s="64">
        <f t="shared" si="26"/>
        <v>0.79640335858448</v>
      </c>
      <c r="U97" s="65">
        <f t="shared" si="27"/>
        <v>0.687720652173913</v>
      </c>
      <c r="V97" s="65">
        <f t="shared" si="28"/>
        <v>0.716157869326452</v>
      </c>
      <c r="W97" s="62"/>
      <c r="X97" s="63"/>
      <c r="Y97" s="63">
        <f t="shared" si="34"/>
        <v>-50.1891</v>
      </c>
      <c r="Z97" s="12">
        <v>8</v>
      </c>
      <c r="AA97" s="12">
        <v>7</v>
      </c>
      <c r="AB97" s="15">
        <f t="shared" si="30"/>
        <v>14</v>
      </c>
      <c r="AC97" s="12">
        <v>4</v>
      </c>
      <c r="AD97" s="15">
        <f t="shared" si="31"/>
        <v>6</v>
      </c>
      <c r="AE97" s="67">
        <f t="shared" si="32"/>
        <v>20</v>
      </c>
      <c r="AF97" s="13">
        <v>11</v>
      </c>
      <c r="AG97" s="69">
        <f t="shared" si="29"/>
        <v>3</v>
      </c>
      <c r="AH97" s="70"/>
    </row>
    <row r="98" spans="1:34">
      <c r="A98" s="37">
        <v>96</v>
      </c>
      <c r="B98" s="38">
        <v>724</v>
      </c>
      <c r="C98" s="39" t="s">
        <v>134</v>
      </c>
      <c r="D98" s="40">
        <v>2</v>
      </c>
      <c r="E98" s="40">
        <v>2</v>
      </c>
      <c r="F98" s="39" t="s">
        <v>48</v>
      </c>
      <c r="G98" s="41">
        <v>10500</v>
      </c>
      <c r="H98" s="41">
        <f t="shared" si="21"/>
        <v>42000</v>
      </c>
      <c r="I98" s="41">
        <v>3045</v>
      </c>
      <c r="J98" s="41">
        <f t="shared" si="22"/>
        <v>12180</v>
      </c>
      <c r="K98" s="46">
        <v>0.29</v>
      </c>
      <c r="L98" s="47">
        <v>11550</v>
      </c>
      <c r="M98" s="47">
        <f t="shared" si="23"/>
        <v>46200</v>
      </c>
      <c r="N98" s="48">
        <v>3238.9665</v>
      </c>
      <c r="O98" s="48">
        <f t="shared" si="24"/>
        <v>12955.866</v>
      </c>
      <c r="P98" s="49">
        <v>0.28043</v>
      </c>
      <c r="Q98" s="59">
        <v>31487.99</v>
      </c>
      <c r="R98" s="59">
        <v>8098.26</v>
      </c>
      <c r="S98" s="64">
        <f t="shared" si="25"/>
        <v>0.749714047619048</v>
      </c>
      <c r="T98" s="64">
        <f t="shared" si="26"/>
        <v>0.664881773399015</v>
      </c>
      <c r="U98" s="65">
        <f t="shared" si="27"/>
        <v>0.681558225108225</v>
      </c>
      <c r="V98" s="65">
        <f t="shared" si="28"/>
        <v>0.625065124940317</v>
      </c>
      <c r="W98" s="62"/>
      <c r="X98" s="63"/>
      <c r="Y98" s="63">
        <f t="shared" si="34"/>
        <v>-105.1201</v>
      </c>
      <c r="Z98" s="12">
        <v>12</v>
      </c>
      <c r="AA98" s="12">
        <v>2</v>
      </c>
      <c r="AB98" s="15">
        <f t="shared" si="30"/>
        <v>4</v>
      </c>
      <c r="AC98" s="12">
        <v>1</v>
      </c>
      <c r="AD98" s="15">
        <f t="shared" si="31"/>
        <v>1.5</v>
      </c>
      <c r="AE98" s="67">
        <f t="shared" si="32"/>
        <v>5.5</v>
      </c>
      <c r="AF98" s="13">
        <v>3</v>
      </c>
      <c r="AG98" s="69">
        <f t="shared" si="29"/>
        <v>-9</v>
      </c>
      <c r="AH98" s="67">
        <f>AG98*1</f>
        <v>-9</v>
      </c>
    </row>
    <row r="99" spans="1:34">
      <c r="A99" s="37">
        <v>97</v>
      </c>
      <c r="B99" s="38">
        <v>743</v>
      </c>
      <c r="C99" s="39" t="s">
        <v>135</v>
      </c>
      <c r="D99" s="40">
        <v>3</v>
      </c>
      <c r="E99" s="40">
        <v>2</v>
      </c>
      <c r="F99" s="39" t="s">
        <v>48</v>
      </c>
      <c r="G99" s="41">
        <v>7800</v>
      </c>
      <c r="H99" s="41">
        <f t="shared" si="21"/>
        <v>31200</v>
      </c>
      <c r="I99" s="41">
        <v>2496</v>
      </c>
      <c r="J99" s="41">
        <f t="shared" si="22"/>
        <v>9984</v>
      </c>
      <c r="K99" s="46">
        <v>0.32</v>
      </c>
      <c r="L99" s="47">
        <v>8736</v>
      </c>
      <c r="M99" s="47">
        <f t="shared" si="23"/>
        <v>34944</v>
      </c>
      <c r="N99" s="48">
        <v>2703.26784</v>
      </c>
      <c r="O99" s="48">
        <f t="shared" si="24"/>
        <v>10813.07136</v>
      </c>
      <c r="P99" s="49">
        <v>0.30944</v>
      </c>
      <c r="Q99" s="59">
        <v>23788.74</v>
      </c>
      <c r="R99" s="59">
        <v>5663.74</v>
      </c>
      <c r="S99" s="64">
        <f t="shared" si="25"/>
        <v>0.762459615384615</v>
      </c>
      <c r="T99" s="64">
        <f t="shared" si="26"/>
        <v>0.567281650641026</v>
      </c>
      <c r="U99" s="65">
        <f t="shared" si="27"/>
        <v>0.680767513736264</v>
      </c>
      <c r="V99" s="65">
        <f t="shared" si="28"/>
        <v>0.523786425839328</v>
      </c>
      <c r="W99" s="62"/>
      <c r="X99" s="63"/>
      <c r="Y99" s="63">
        <f t="shared" si="34"/>
        <v>-74.1126</v>
      </c>
      <c r="Z99" s="12">
        <v>10</v>
      </c>
      <c r="AA99" s="12">
        <v>11</v>
      </c>
      <c r="AB99" s="15">
        <f t="shared" si="30"/>
        <v>22</v>
      </c>
      <c r="AC99" s="12">
        <v>3</v>
      </c>
      <c r="AD99" s="15">
        <f t="shared" si="31"/>
        <v>4.5</v>
      </c>
      <c r="AE99" s="67">
        <f t="shared" si="32"/>
        <v>26.5</v>
      </c>
      <c r="AF99" s="13">
        <v>14</v>
      </c>
      <c r="AG99" s="69">
        <f t="shared" si="29"/>
        <v>4</v>
      </c>
      <c r="AH99" s="70"/>
    </row>
    <row r="100" spans="1:34">
      <c r="A100" s="37">
        <v>98</v>
      </c>
      <c r="B100" s="38">
        <v>341</v>
      </c>
      <c r="C100" s="39" t="s">
        <v>136</v>
      </c>
      <c r="D100" s="40">
        <v>4</v>
      </c>
      <c r="E100" s="40">
        <v>2</v>
      </c>
      <c r="F100" s="39" t="s">
        <v>38</v>
      </c>
      <c r="G100" s="41">
        <v>22000</v>
      </c>
      <c r="H100" s="41">
        <f t="shared" si="21"/>
        <v>88000</v>
      </c>
      <c r="I100" s="41">
        <v>6159.23280211571</v>
      </c>
      <c r="J100" s="41">
        <f t="shared" si="22"/>
        <v>24636.9312084628</v>
      </c>
      <c r="K100" s="46">
        <v>0.279965127368896</v>
      </c>
      <c r="L100" s="47">
        <v>24200</v>
      </c>
      <c r="M100" s="47">
        <f t="shared" si="23"/>
        <v>96800</v>
      </c>
      <c r="N100" s="48">
        <v>6551.57593161048</v>
      </c>
      <c r="O100" s="48">
        <f t="shared" si="24"/>
        <v>26206.3037264419</v>
      </c>
      <c r="P100" s="49">
        <v>0.270726278165722</v>
      </c>
      <c r="Q100" s="59">
        <v>65647.84</v>
      </c>
      <c r="R100" s="59">
        <v>17019.77</v>
      </c>
      <c r="S100" s="64">
        <f t="shared" si="25"/>
        <v>0.745998181818182</v>
      </c>
      <c r="T100" s="64">
        <f t="shared" si="26"/>
        <v>0.690823457515426</v>
      </c>
      <c r="U100" s="65">
        <f t="shared" si="27"/>
        <v>0.678180165289256</v>
      </c>
      <c r="V100" s="65">
        <f t="shared" si="28"/>
        <v>0.649453283365071</v>
      </c>
      <c r="W100" s="62"/>
      <c r="X100" s="63"/>
      <c r="Y100" s="63">
        <f t="shared" si="34"/>
        <v>-223.5216</v>
      </c>
      <c r="Z100" s="12">
        <v>20</v>
      </c>
      <c r="AA100" s="12">
        <v>0</v>
      </c>
      <c r="AB100" s="15">
        <f t="shared" ref="AB100:AB142" si="35">AA100*2</f>
        <v>0</v>
      </c>
      <c r="AC100" s="12">
        <v>3</v>
      </c>
      <c r="AD100" s="15">
        <f t="shared" ref="AD100:AD142" si="36">AC100*1.5</f>
        <v>4.5</v>
      </c>
      <c r="AE100" s="67">
        <f t="shared" ref="AE100:AE142" si="37">AB100+AD100</f>
        <v>4.5</v>
      </c>
      <c r="AF100" s="13">
        <v>3</v>
      </c>
      <c r="AG100" s="69">
        <f t="shared" si="29"/>
        <v>-17</v>
      </c>
      <c r="AH100" s="67">
        <f>AG100*1</f>
        <v>-17</v>
      </c>
    </row>
    <row r="101" spans="1:34">
      <c r="A101" s="37">
        <v>99</v>
      </c>
      <c r="B101" s="38">
        <v>733</v>
      </c>
      <c r="C101" s="39" t="s">
        <v>137</v>
      </c>
      <c r="D101" s="40">
        <v>3</v>
      </c>
      <c r="E101" s="40">
        <v>2</v>
      </c>
      <c r="F101" s="39" t="s">
        <v>48</v>
      </c>
      <c r="G101" s="41">
        <v>6500</v>
      </c>
      <c r="H101" s="41">
        <f t="shared" si="21"/>
        <v>26000</v>
      </c>
      <c r="I101" s="41">
        <v>2080</v>
      </c>
      <c r="J101" s="41">
        <f t="shared" si="22"/>
        <v>8320</v>
      </c>
      <c r="K101" s="46">
        <v>0.32</v>
      </c>
      <c r="L101" s="47">
        <v>7475</v>
      </c>
      <c r="M101" s="47">
        <f t="shared" si="23"/>
        <v>29900</v>
      </c>
      <c r="N101" s="48">
        <v>2313.064</v>
      </c>
      <c r="O101" s="48">
        <f t="shared" si="24"/>
        <v>9252.256</v>
      </c>
      <c r="P101" s="49">
        <v>0.30944</v>
      </c>
      <c r="Q101" s="59">
        <v>20209.27</v>
      </c>
      <c r="R101" s="59">
        <v>6194.3</v>
      </c>
      <c r="S101" s="64">
        <f t="shared" si="25"/>
        <v>0.777279615384615</v>
      </c>
      <c r="T101" s="64">
        <f t="shared" si="26"/>
        <v>0.744507211538462</v>
      </c>
      <c r="U101" s="65">
        <f t="shared" si="27"/>
        <v>0.675895317725753</v>
      </c>
      <c r="V101" s="65">
        <f t="shared" si="28"/>
        <v>0.669490770683388</v>
      </c>
      <c r="W101" s="62"/>
      <c r="X101" s="63"/>
      <c r="Y101" s="63">
        <f t="shared" si="34"/>
        <v>-57.9073</v>
      </c>
      <c r="Z101" s="12">
        <v>8</v>
      </c>
      <c r="AA101" s="12">
        <v>8</v>
      </c>
      <c r="AB101" s="15">
        <f t="shared" si="35"/>
        <v>16</v>
      </c>
      <c r="AC101" s="12">
        <v>1</v>
      </c>
      <c r="AD101" s="15">
        <f t="shared" si="36"/>
        <v>1.5</v>
      </c>
      <c r="AE101" s="67">
        <f t="shared" si="37"/>
        <v>17.5</v>
      </c>
      <c r="AF101" s="13">
        <v>9</v>
      </c>
      <c r="AG101" s="69">
        <f t="shared" si="29"/>
        <v>1</v>
      </c>
      <c r="AH101" s="70"/>
    </row>
    <row r="102" spans="1:34">
      <c r="A102" s="37">
        <v>100</v>
      </c>
      <c r="B102" s="38">
        <v>706</v>
      </c>
      <c r="C102" s="39" t="s">
        <v>138</v>
      </c>
      <c r="D102" s="40">
        <v>3</v>
      </c>
      <c r="E102" s="40">
        <v>0</v>
      </c>
      <c r="F102" s="39" t="s">
        <v>34</v>
      </c>
      <c r="G102" s="41">
        <v>6500</v>
      </c>
      <c r="H102" s="41">
        <f t="shared" si="21"/>
        <v>26000</v>
      </c>
      <c r="I102" s="41">
        <v>1943.7017964181</v>
      </c>
      <c r="J102" s="41">
        <f t="shared" si="22"/>
        <v>7774.8071856724</v>
      </c>
      <c r="K102" s="46">
        <v>0.299031045602784</v>
      </c>
      <c r="L102" s="47">
        <v>7475</v>
      </c>
      <c r="M102" s="47">
        <f t="shared" si="23"/>
        <v>29900</v>
      </c>
      <c r="N102" s="48">
        <v>2161.49358270674</v>
      </c>
      <c r="O102" s="48">
        <f t="shared" si="24"/>
        <v>8645.97433082696</v>
      </c>
      <c r="P102" s="49">
        <v>0.289163021097892</v>
      </c>
      <c r="Q102" s="59">
        <v>19981.58</v>
      </c>
      <c r="R102" s="59">
        <v>4971.96</v>
      </c>
      <c r="S102" s="64">
        <f t="shared" si="25"/>
        <v>0.768522307692308</v>
      </c>
      <c r="T102" s="64">
        <f t="shared" si="26"/>
        <v>0.639496244892407</v>
      </c>
      <c r="U102" s="65">
        <f t="shared" si="27"/>
        <v>0.668280267558529</v>
      </c>
      <c r="V102" s="65">
        <f t="shared" si="28"/>
        <v>0.57506069411664</v>
      </c>
      <c r="W102" s="62"/>
      <c r="X102" s="63"/>
      <c r="Y102" s="63">
        <f t="shared" si="34"/>
        <v>-60.1842</v>
      </c>
      <c r="Z102" s="12">
        <v>8</v>
      </c>
      <c r="AA102" s="12">
        <v>9</v>
      </c>
      <c r="AB102" s="15">
        <f t="shared" si="35"/>
        <v>18</v>
      </c>
      <c r="AC102" s="12">
        <v>3</v>
      </c>
      <c r="AD102" s="15">
        <f t="shared" si="36"/>
        <v>4.5</v>
      </c>
      <c r="AE102" s="67">
        <f t="shared" si="37"/>
        <v>22.5</v>
      </c>
      <c r="AF102" s="13">
        <v>12</v>
      </c>
      <c r="AG102" s="69">
        <f t="shared" si="29"/>
        <v>4</v>
      </c>
      <c r="AH102" s="70"/>
    </row>
    <row r="103" spans="1:34">
      <c r="A103" s="37">
        <v>101</v>
      </c>
      <c r="B103" s="38">
        <v>594</v>
      </c>
      <c r="C103" s="39" t="s">
        <v>139</v>
      </c>
      <c r="D103" s="40">
        <v>2</v>
      </c>
      <c r="E103" s="40">
        <v>0</v>
      </c>
      <c r="F103" s="39" t="s">
        <v>40</v>
      </c>
      <c r="G103" s="41">
        <v>6800</v>
      </c>
      <c r="H103" s="41">
        <f t="shared" si="21"/>
        <v>27200</v>
      </c>
      <c r="I103" s="41">
        <v>1905.45424186907</v>
      </c>
      <c r="J103" s="41">
        <f t="shared" si="22"/>
        <v>7621.81696747628</v>
      </c>
      <c r="K103" s="46">
        <v>0.280213859098393</v>
      </c>
      <c r="L103" s="47">
        <v>7820</v>
      </c>
      <c r="M103" s="47">
        <f t="shared" si="23"/>
        <v>31280</v>
      </c>
      <c r="N103" s="48">
        <v>2118.9603896705</v>
      </c>
      <c r="O103" s="48">
        <f t="shared" si="24"/>
        <v>8475.841558682</v>
      </c>
      <c r="P103" s="49">
        <v>0.270966801748146</v>
      </c>
      <c r="Q103" s="59">
        <v>20903.15</v>
      </c>
      <c r="R103" s="59">
        <v>5333.76</v>
      </c>
      <c r="S103" s="64">
        <f t="shared" si="25"/>
        <v>0.768498161764706</v>
      </c>
      <c r="T103" s="64">
        <f t="shared" si="26"/>
        <v>0.69980163821306</v>
      </c>
      <c r="U103" s="65">
        <f t="shared" si="27"/>
        <v>0.668259271099744</v>
      </c>
      <c r="V103" s="65">
        <f t="shared" si="28"/>
        <v>0.629289724574489</v>
      </c>
      <c r="W103" s="62"/>
      <c r="X103" s="63"/>
      <c r="Y103" s="63">
        <f t="shared" si="34"/>
        <v>-62.9685</v>
      </c>
      <c r="Z103" s="12">
        <v>8</v>
      </c>
      <c r="AA103" s="12">
        <v>2</v>
      </c>
      <c r="AB103" s="15">
        <f t="shared" si="35"/>
        <v>4</v>
      </c>
      <c r="AC103" s="12">
        <v>0</v>
      </c>
      <c r="AD103" s="15">
        <f t="shared" si="36"/>
        <v>0</v>
      </c>
      <c r="AE103" s="67">
        <f t="shared" si="37"/>
        <v>4</v>
      </c>
      <c r="AF103" s="13">
        <v>2</v>
      </c>
      <c r="AG103" s="69">
        <f t="shared" si="29"/>
        <v>-6</v>
      </c>
      <c r="AH103" s="67">
        <f>AG103*1</f>
        <v>-6</v>
      </c>
    </row>
    <row r="104" spans="1:34">
      <c r="A104" s="37">
        <v>102</v>
      </c>
      <c r="B104" s="38">
        <v>754</v>
      </c>
      <c r="C104" s="39" t="s">
        <v>140</v>
      </c>
      <c r="D104" s="40">
        <v>3</v>
      </c>
      <c r="E104" s="40">
        <v>0</v>
      </c>
      <c r="F104" s="39" t="s">
        <v>34</v>
      </c>
      <c r="G104" s="41">
        <v>8500</v>
      </c>
      <c r="H104" s="41">
        <f t="shared" si="21"/>
        <v>34000</v>
      </c>
      <c r="I104" s="41">
        <v>1885.53858468504</v>
      </c>
      <c r="J104" s="41">
        <f t="shared" si="22"/>
        <v>7542.15433874016</v>
      </c>
      <c r="K104" s="46">
        <v>0.221828068786475</v>
      </c>
      <c r="L104" s="47">
        <v>9520</v>
      </c>
      <c r="M104" s="47">
        <f t="shared" si="23"/>
        <v>38080</v>
      </c>
      <c r="N104" s="48">
        <v>2042.11370875729</v>
      </c>
      <c r="O104" s="48">
        <f t="shared" si="24"/>
        <v>8168.45483502916</v>
      </c>
      <c r="P104" s="49">
        <v>0.214507742516522</v>
      </c>
      <c r="Q104" s="59">
        <v>25392.99</v>
      </c>
      <c r="R104" s="59">
        <v>7082.21</v>
      </c>
      <c r="S104" s="64">
        <f t="shared" si="25"/>
        <v>0.746852647058824</v>
      </c>
      <c r="T104" s="64">
        <f t="shared" si="26"/>
        <v>0.939016848756639</v>
      </c>
      <c r="U104" s="65">
        <f t="shared" si="27"/>
        <v>0.666832720588235</v>
      </c>
      <c r="V104" s="65">
        <f t="shared" si="28"/>
        <v>0.867019545683112</v>
      </c>
      <c r="W104" s="62"/>
      <c r="X104" s="63"/>
      <c r="Y104" s="63">
        <f t="shared" si="34"/>
        <v>-86.0701</v>
      </c>
      <c r="Z104" s="12">
        <v>12</v>
      </c>
      <c r="AA104" s="12">
        <v>3</v>
      </c>
      <c r="AB104" s="15">
        <f t="shared" si="35"/>
        <v>6</v>
      </c>
      <c r="AC104" s="12">
        <v>1</v>
      </c>
      <c r="AD104" s="15">
        <f t="shared" si="36"/>
        <v>1.5</v>
      </c>
      <c r="AE104" s="67">
        <f t="shared" si="37"/>
        <v>7.5</v>
      </c>
      <c r="AF104" s="13">
        <v>4</v>
      </c>
      <c r="AG104" s="69">
        <f t="shared" si="29"/>
        <v>-8</v>
      </c>
      <c r="AH104" s="67">
        <f>AG104*1</f>
        <v>-8</v>
      </c>
    </row>
    <row r="105" spans="1:34">
      <c r="A105" s="37">
        <v>103</v>
      </c>
      <c r="B105" s="38">
        <v>106569</v>
      </c>
      <c r="C105" s="39" t="s">
        <v>141</v>
      </c>
      <c r="D105" s="40">
        <v>1</v>
      </c>
      <c r="E105" s="40">
        <v>2</v>
      </c>
      <c r="F105" s="39" t="s">
        <v>32</v>
      </c>
      <c r="G105" s="41">
        <v>8000</v>
      </c>
      <c r="H105" s="41">
        <f t="shared" si="21"/>
        <v>32000</v>
      </c>
      <c r="I105" s="41">
        <v>2302.32670347138</v>
      </c>
      <c r="J105" s="41">
        <f t="shared" si="22"/>
        <v>9209.30681388552</v>
      </c>
      <c r="K105" s="46">
        <v>0.287790837933923</v>
      </c>
      <c r="L105" s="47">
        <v>8960</v>
      </c>
      <c r="M105" s="47">
        <f t="shared" si="23"/>
        <v>35840</v>
      </c>
      <c r="N105" s="48">
        <v>2493.51191292765</v>
      </c>
      <c r="O105" s="48">
        <f t="shared" si="24"/>
        <v>9974.0476517106</v>
      </c>
      <c r="P105" s="49">
        <v>0.278293740282104</v>
      </c>
      <c r="Q105" s="59">
        <v>23827.12</v>
      </c>
      <c r="R105" s="59">
        <v>5839.07</v>
      </c>
      <c r="S105" s="64">
        <f t="shared" si="25"/>
        <v>0.7445975</v>
      </c>
      <c r="T105" s="64">
        <f t="shared" si="26"/>
        <v>0.634040120283106</v>
      </c>
      <c r="U105" s="65">
        <f t="shared" si="27"/>
        <v>0.664819196428571</v>
      </c>
      <c r="V105" s="65">
        <f t="shared" si="28"/>
        <v>0.585426318772256</v>
      </c>
      <c r="W105" s="62"/>
      <c r="X105" s="63"/>
      <c r="Y105" s="63">
        <f t="shared" si="34"/>
        <v>-81.7288</v>
      </c>
      <c r="Z105" s="12">
        <v>12</v>
      </c>
      <c r="AA105" s="12">
        <v>10</v>
      </c>
      <c r="AB105" s="15">
        <f t="shared" si="35"/>
        <v>20</v>
      </c>
      <c r="AC105" s="12">
        <v>5</v>
      </c>
      <c r="AD105" s="15">
        <f t="shared" si="36"/>
        <v>7.5</v>
      </c>
      <c r="AE105" s="67">
        <f t="shared" si="37"/>
        <v>27.5</v>
      </c>
      <c r="AF105" s="13">
        <v>15</v>
      </c>
      <c r="AG105" s="69">
        <f t="shared" si="29"/>
        <v>3</v>
      </c>
      <c r="AH105" s="70"/>
    </row>
    <row r="106" spans="1:34">
      <c r="A106" s="37">
        <v>104</v>
      </c>
      <c r="B106" s="38">
        <v>112888</v>
      </c>
      <c r="C106" s="39" t="s">
        <v>142</v>
      </c>
      <c r="D106" s="40">
        <v>2</v>
      </c>
      <c r="E106" s="40">
        <v>2</v>
      </c>
      <c r="F106" s="39" t="s">
        <v>32</v>
      </c>
      <c r="G106" s="41">
        <v>6500</v>
      </c>
      <c r="H106" s="41">
        <f t="shared" si="21"/>
        <v>26000</v>
      </c>
      <c r="I106" s="41">
        <v>1799.90634551901</v>
      </c>
      <c r="J106" s="41">
        <f t="shared" si="22"/>
        <v>7199.62538207604</v>
      </c>
      <c r="K106" s="46">
        <v>0.276908668541387</v>
      </c>
      <c r="L106" s="47">
        <v>7475</v>
      </c>
      <c r="M106" s="47">
        <f t="shared" si="23"/>
        <v>29900</v>
      </c>
      <c r="N106" s="48">
        <v>2001.58585153442</v>
      </c>
      <c r="O106" s="48">
        <f t="shared" si="24"/>
        <v>8006.34340613768</v>
      </c>
      <c r="P106" s="49">
        <v>0.267770682479521</v>
      </c>
      <c r="Q106" s="59">
        <v>19844.43</v>
      </c>
      <c r="R106" s="59">
        <v>4835.68</v>
      </c>
      <c r="S106" s="64">
        <f t="shared" si="25"/>
        <v>0.763247307692308</v>
      </c>
      <c r="T106" s="64">
        <f t="shared" si="26"/>
        <v>0.671657168724189</v>
      </c>
      <c r="U106" s="65">
        <f t="shared" si="27"/>
        <v>0.663693311036789</v>
      </c>
      <c r="V106" s="65">
        <f t="shared" si="28"/>
        <v>0.60398108783255</v>
      </c>
      <c r="W106" s="62"/>
      <c r="X106" s="63"/>
      <c r="Y106" s="63">
        <f t="shared" si="34"/>
        <v>-61.5557</v>
      </c>
      <c r="Z106" s="12">
        <v>8</v>
      </c>
      <c r="AA106" s="12">
        <v>4</v>
      </c>
      <c r="AB106" s="15">
        <f t="shared" si="35"/>
        <v>8</v>
      </c>
      <c r="AC106" s="12">
        <v>1</v>
      </c>
      <c r="AD106" s="15">
        <f t="shared" si="36"/>
        <v>1.5</v>
      </c>
      <c r="AE106" s="67">
        <f t="shared" si="37"/>
        <v>9.5</v>
      </c>
      <c r="AF106" s="13">
        <v>5</v>
      </c>
      <c r="AG106" s="69">
        <f t="shared" si="29"/>
        <v>-3</v>
      </c>
      <c r="AH106" s="67">
        <f>AG106*1</f>
        <v>-3</v>
      </c>
    </row>
    <row r="107" spans="1:34">
      <c r="A107" s="37">
        <v>105</v>
      </c>
      <c r="B107" s="38">
        <v>104533</v>
      </c>
      <c r="C107" s="39" t="s">
        <v>143</v>
      </c>
      <c r="D107" s="40">
        <v>2</v>
      </c>
      <c r="E107" s="40">
        <v>1</v>
      </c>
      <c r="F107" s="39" t="s">
        <v>40</v>
      </c>
      <c r="G107" s="41">
        <v>6500</v>
      </c>
      <c r="H107" s="41">
        <f t="shared" si="21"/>
        <v>26000</v>
      </c>
      <c r="I107" s="41">
        <v>1826.98599760084</v>
      </c>
      <c r="J107" s="41">
        <f t="shared" si="22"/>
        <v>7307.94399040336</v>
      </c>
      <c r="K107" s="46">
        <v>0.281074768861668</v>
      </c>
      <c r="L107" s="47">
        <v>7475</v>
      </c>
      <c r="M107" s="47">
        <f t="shared" si="23"/>
        <v>29900</v>
      </c>
      <c r="N107" s="48">
        <v>2031.69977863202</v>
      </c>
      <c r="O107" s="48">
        <f t="shared" si="24"/>
        <v>8126.79911452808</v>
      </c>
      <c r="P107" s="49">
        <v>0.271799301489233</v>
      </c>
      <c r="Q107" s="59">
        <v>19798.88</v>
      </c>
      <c r="R107" s="59">
        <v>5562.47</v>
      </c>
      <c r="S107" s="64">
        <f t="shared" si="25"/>
        <v>0.761495384615385</v>
      </c>
      <c r="T107" s="64">
        <f t="shared" si="26"/>
        <v>0.761153890520305</v>
      </c>
      <c r="U107" s="65">
        <f t="shared" si="27"/>
        <v>0.662169899665552</v>
      </c>
      <c r="V107" s="65">
        <f t="shared" si="28"/>
        <v>0.684460132656178</v>
      </c>
      <c r="W107" s="62"/>
      <c r="X107" s="63"/>
      <c r="Y107" s="63">
        <f t="shared" si="34"/>
        <v>-62.0112</v>
      </c>
      <c r="Z107" s="12">
        <v>8</v>
      </c>
      <c r="AA107" s="12">
        <v>3</v>
      </c>
      <c r="AB107" s="15">
        <f t="shared" si="35"/>
        <v>6</v>
      </c>
      <c r="AC107" s="12">
        <v>3</v>
      </c>
      <c r="AD107" s="15">
        <f t="shared" si="36"/>
        <v>4.5</v>
      </c>
      <c r="AE107" s="67">
        <f t="shared" si="37"/>
        <v>10.5</v>
      </c>
      <c r="AF107" s="13">
        <v>6</v>
      </c>
      <c r="AG107" s="69">
        <f t="shared" si="29"/>
        <v>-2</v>
      </c>
      <c r="AH107" s="67">
        <f>AG107*1</f>
        <v>-2</v>
      </c>
    </row>
    <row r="108" spans="1:34">
      <c r="A108" s="37">
        <v>106</v>
      </c>
      <c r="B108" s="38">
        <v>570</v>
      </c>
      <c r="C108" s="39" t="s">
        <v>144</v>
      </c>
      <c r="D108" s="40">
        <v>2</v>
      </c>
      <c r="E108" s="40">
        <v>2</v>
      </c>
      <c r="F108" s="39" t="s">
        <v>32</v>
      </c>
      <c r="G108" s="41">
        <v>6500</v>
      </c>
      <c r="H108" s="41">
        <f t="shared" si="21"/>
        <v>26000</v>
      </c>
      <c r="I108" s="41">
        <v>1593.1380272956</v>
      </c>
      <c r="J108" s="41">
        <f t="shared" si="22"/>
        <v>6372.5521091824</v>
      </c>
      <c r="K108" s="46">
        <v>0.245098158045477</v>
      </c>
      <c r="L108" s="47">
        <v>7280</v>
      </c>
      <c r="M108" s="47">
        <f t="shared" si="23"/>
        <v>29120</v>
      </c>
      <c r="N108" s="48">
        <v>1725.43220908222</v>
      </c>
      <c r="O108" s="48">
        <f t="shared" si="24"/>
        <v>6901.72883632888</v>
      </c>
      <c r="P108" s="49">
        <v>0.237009918829976</v>
      </c>
      <c r="Q108" s="59">
        <v>19273.56</v>
      </c>
      <c r="R108" s="59">
        <v>5280.42</v>
      </c>
      <c r="S108" s="64">
        <f t="shared" si="25"/>
        <v>0.741290769230769</v>
      </c>
      <c r="T108" s="64">
        <f t="shared" si="26"/>
        <v>0.828619352110324</v>
      </c>
      <c r="U108" s="65">
        <f t="shared" si="27"/>
        <v>0.661866758241758</v>
      </c>
      <c r="V108" s="65">
        <f t="shared" si="28"/>
        <v>0.76508656384836</v>
      </c>
      <c r="W108" s="62"/>
      <c r="X108" s="63"/>
      <c r="Y108" s="63">
        <f t="shared" si="34"/>
        <v>-67.2644</v>
      </c>
      <c r="Z108" s="12">
        <v>8</v>
      </c>
      <c r="AA108" s="12">
        <v>0</v>
      </c>
      <c r="AB108" s="15">
        <f t="shared" si="35"/>
        <v>0</v>
      </c>
      <c r="AC108" s="12">
        <v>1</v>
      </c>
      <c r="AD108" s="15">
        <f t="shared" si="36"/>
        <v>1.5</v>
      </c>
      <c r="AE108" s="67">
        <f t="shared" si="37"/>
        <v>1.5</v>
      </c>
      <c r="AF108" s="13">
        <v>1</v>
      </c>
      <c r="AG108" s="69">
        <f t="shared" si="29"/>
        <v>-7</v>
      </c>
      <c r="AH108" s="67">
        <f>AG108*1</f>
        <v>-7</v>
      </c>
    </row>
    <row r="109" spans="1:34">
      <c r="A109" s="37">
        <v>107</v>
      </c>
      <c r="B109" s="38">
        <v>113299</v>
      </c>
      <c r="C109" s="39" t="s">
        <v>145</v>
      </c>
      <c r="D109" s="40">
        <v>1</v>
      </c>
      <c r="E109" s="40">
        <v>3</v>
      </c>
      <c r="F109" s="39" t="s">
        <v>36</v>
      </c>
      <c r="G109" s="41">
        <v>5000</v>
      </c>
      <c r="H109" s="41">
        <f t="shared" si="21"/>
        <v>20000</v>
      </c>
      <c r="I109" s="41">
        <v>1251.92160251267</v>
      </c>
      <c r="J109" s="41">
        <f t="shared" si="22"/>
        <v>5007.68641005068</v>
      </c>
      <c r="K109" s="46">
        <v>0.250384320502534</v>
      </c>
      <c r="L109" s="47">
        <v>5750</v>
      </c>
      <c r="M109" s="47">
        <f t="shared" si="23"/>
        <v>23000</v>
      </c>
      <c r="N109" s="48">
        <v>1392.19941807421</v>
      </c>
      <c r="O109" s="48">
        <f t="shared" si="24"/>
        <v>5568.79767229684</v>
      </c>
      <c r="P109" s="49">
        <v>0.24212163792595</v>
      </c>
      <c r="Q109" s="59">
        <v>15074.33</v>
      </c>
      <c r="R109" s="59">
        <v>3911.27</v>
      </c>
      <c r="S109" s="64">
        <f t="shared" si="25"/>
        <v>0.7537165</v>
      </c>
      <c r="T109" s="64">
        <f t="shared" si="26"/>
        <v>0.781053300811705</v>
      </c>
      <c r="U109" s="65">
        <f t="shared" si="27"/>
        <v>0.655405652173913</v>
      </c>
      <c r="V109" s="65">
        <f t="shared" si="28"/>
        <v>0.702354481193928</v>
      </c>
      <c r="W109" s="62"/>
      <c r="X109" s="63"/>
      <c r="Y109" s="63">
        <f t="shared" si="34"/>
        <v>-49.2567</v>
      </c>
      <c r="Z109" s="12">
        <v>8</v>
      </c>
      <c r="AA109" s="12">
        <v>1</v>
      </c>
      <c r="AB109" s="15">
        <f t="shared" si="35"/>
        <v>2</v>
      </c>
      <c r="AC109" s="12">
        <v>4</v>
      </c>
      <c r="AD109" s="15">
        <f t="shared" si="36"/>
        <v>6</v>
      </c>
      <c r="AE109" s="67">
        <f t="shared" si="37"/>
        <v>8</v>
      </c>
      <c r="AF109" s="13">
        <v>5</v>
      </c>
      <c r="AG109" s="69">
        <f t="shared" si="29"/>
        <v>-3</v>
      </c>
      <c r="AH109" s="67">
        <f>AG109*1</f>
        <v>-3</v>
      </c>
    </row>
    <row r="110" spans="1:34">
      <c r="A110" s="37">
        <v>108</v>
      </c>
      <c r="B110" s="38">
        <v>710</v>
      </c>
      <c r="C110" s="39" t="s">
        <v>146</v>
      </c>
      <c r="D110" s="40">
        <v>3</v>
      </c>
      <c r="E110" s="40">
        <v>0</v>
      </c>
      <c r="F110" s="39" t="s">
        <v>34</v>
      </c>
      <c r="G110" s="41">
        <v>6500</v>
      </c>
      <c r="H110" s="41">
        <f t="shared" si="21"/>
        <v>26000</v>
      </c>
      <c r="I110" s="41">
        <v>2145</v>
      </c>
      <c r="J110" s="41">
        <f t="shared" si="22"/>
        <v>8580</v>
      </c>
      <c r="K110" s="46">
        <v>0.33</v>
      </c>
      <c r="L110" s="47">
        <v>7475</v>
      </c>
      <c r="M110" s="47">
        <f t="shared" si="23"/>
        <v>29900</v>
      </c>
      <c r="N110" s="48">
        <v>2385.34725</v>
      </c>
      <c r="O110" s="48">
        <f t="shared" si="24"/>
        <v>9541.389</v>
      </c>
      <c r="P110" s="49">
        <v>0.31911</v>
      </c>
      <c r="Q110" s="59">
        <v>19542.74</v>
      </c>
      <c r="R110" s="59">
        <v>4966.4</v>
      </c>
      <c r="S110" s="64">
        <f t="shared" si="25"/>
        <v>0.751643846153846</v>
      </c>
      <c r="T110" s="64">
        <f t="shared" si="26"/>
        <v>0.578834498834499</v>
      </c>
      <c r="U110" s="65">
        <f t="shared" si="27"/>
        <v>0.653603344481605</v>
      </c>
      <c r="V110" s="65">
        <f t="shared" si="28"/>
        <v>0.520511216972707</v>
      </c>
      <c r="W110" s="62"/>
      <c r="X110" s="63"/>
      <c r="Y110" s="63">
        <f t="shared" si="34"/>
        <v>-64.5726</v>
      </c>
      <c r="Z110" s="12">
        <v>8</v>
      </c>
      <c r="AA110" s="12">
        <v>0</v>
      </c>
      <c r="AB110" s="15">
        <f t="shared" si="35"/>
        <v>0</v>
      </c>
      <c r="AC110" s="12">
        <v>8</v>
      </c>
      <c r="AD110" s="15">
        <f t="shared" si="36"/>
        <v>12</v>
      </c>
      <c r="AE110" s="67">
        <f t="shared" si="37"/>
        <v>12</v>
      </c>
      <c r="AF110" s="13">
        <v>8</v>
      </c>
      <c r="AG110" s="69">
        <f t="shared" si="29"/>
        <v>0</v>
      </c>
      <c r="AH110" s="70"/>
    </row>
    <row r="111" spans="1:34">
      <c r="A111" s="37">
        <v>109</v>
      </c>
      <c r="B111" s="38">
        <v>545</v>
      </c>
      <c r="C111" s="39" t="s">
        <v>147</v>
      </c>
      <c r="D111" s="40">
        <v>2</v>
      </c>
      <c r="E111" s="40">
        <v>0</v>
      </c>
      <c r="F111" s="39" t="s">
        <v>48</v>
      </c>
      <c r="G111" s="41">
        <v>5500</v>
      </c>
      <c r="H111" s="41">
        <f t="shared" si="21"/>
        <v>22000</v>
      </c>
      <c r="I111" s="41">
        <v>1392.77729424327</v>
      </c>
      <c r="J111" s="41">
        <f t="shared" si="22"/>
        <v>5571.10917697308</v>
      </c>
      <c r="K111" s="46">
        <v>0.253232235316958</v>
      </c>
      <c r="L111" s="47">
        <v>6325</v>
      </c>
      <c r="M111" s="47">
        <f t="shared" si="23"/>
        <v>25300</v>
      </c>
      <c r="N111" s="48">
        <v>1548.83799006323</v>
      </c>
      <c r="O111" s="48">
        <f t="shared" si="24"/>
        <v>6195.35196025292</v>
      </c>
      <c r="P111" s="49">
        <v>0.244875571551499</v>
      </c>
      <c r="Q111" s="59">
        <v>16328.76</v>
      </c>
      <c r="R111" s="59">
        <v>3914.56</v>
      </c>
      <c r="S111" s="64">
        <f t="shared" si="25"/>
        <v>0.742216363636364</v>
      </c>
      <c r="T111" s="64">
        <f t="shared" si="26"/>
        <v>0.702653614504621</v>
      </c>
      <c r="U111" s="65">
        <f t="shared" si="27"/>
        <v>0.645405533596838</v>
      </c>
      <c r="V111" s="65">
        <f t="shared" si="28"/>
        <v>0.63185433614012</v>
      </c>
      <c r="W111" s="62"/>
      <c r="X111" s="63"/>
      <c r="Y111" s="63">
        <f t="shared" si="34"/>
        <v>-56.7124</v>
      </c>
      <c r="Z111" s="12">
        <v>4</v>
      </c>
      <c r="AA111" s="12">
        <v>4</v>
      </c>
      <c r="AB111" s="15">
        <f t="shared" si="35"/>
        <v>8</v>
      </c>
      <c r="AC111" s="12">
        <v>0</v>
      </c>
      <c r="AD111" s="15">
        <f t="shared" si="36"/>
        <v>0</v>
      </c>
      <c r="AE111" s="67">
        <f t="shared" si="37"/>
        <v>8</v>
      </c>
      <c r="AF111" s="13">
        <v>4</v>
      </c>
      <c r="AG111" s="69">
        <f t="shared" si="29"/>
        <v>0</v>
      </c>
      <c r="AH111" s="70"/>
    </row>
    <row r="112" spans="1:34">
      <c r="A112" s="37">
        <v>110</v>
      </c>
      <c r="B112" s="38">
        <v>104429</v>
      </c>
      <c r="C112" s="39" t="s">
        <v>148</v>
      </c>
      <c r="D112" s="40">
        <v>2</v>
      </c>
      <c r="E112" s="40">
        <v>0</v>
      </c>
      <c r="F112" s="39" t="s">
        <v>32</v>
      </c>
      <c r="G112" s="41">
        <v>5000</v>
      </c>
      <c r="H112" s="41">
        <f t="shared" si="21"/>
        <v>20000</v>
      </c>
      <c r="I112" s="41">
        <v>1077.70273593908</v>
      </c>
      <c r="J112" s="41">
        <f t="shared" si="22"/>
        <v>4310.81094375632</v>
      </c>
      <c r="K112" s="46">
        <v>0.215540547187817</v>
      </c>
      <c r="L112" s="47">
        <v>5750</v>
      </c>
      <c r="M112" s="47">
        <f t="shared" si="23"/>
        <v>23000</v>
      </c>
      <c r="N112" s="48">
        <v>1198.45932750106</v>
      </c>
      <c r="O112" s="48">
        <f t="shared" si="24"/>
        <v>4793.83731000424</v>
      </c>
      <c r="P112" s="49">
        <v>0.208427709130619</v>
      </c>
      <c r="Q112" s="59">
        <v>14692.05</v>
      </c>
      <c r="R112" s="59">
        <v>3222.14</v>
      </c>
      <c r="S112" s="64">
        <f t="shared" si="25"/>
        <v>0.7346025</v>
      </c>
      <c r="T112" s="64">
        <f t="shared" si="26"/>
        <v>0.747455650929641</v>
      </c>
      <c r="U112" s="65">
        <f t="shared" si="27"/>
        <v>0.638784782608696</v>
      </c>
      <c r="V112" s="65">
        <f t="shared" si="28"/>
        <v>0.672142125740423</v>
      </c>
      <c r="W112" s="62"/>
      <c r="X112" s="63"/>
      <c r="Y112" s="63">
        <f t="shared" si="34"/>
        <v>-53.0795</v>
      </c>
      <c r="Z112" s="12">
        <v>8</v>
      </c>
      <c r="AA112" s="12">
        <v>0</v>
      </c>
      <c r="AB112" s="15">
        <f t="shared" si="35"/>
        <v>0</v>
      </c>
      <c r="AC112" s="12">
        <v>1</v>
      </c>
      <c r="AD112" s="15">
        <f t="shared" si="36"/>
        <v>1.5</v>
      </c>
      <c r="AE112" s="67">
        <f t="shared" si="37"/>
        <v>1.5</v>
      </c>
      <c r="AF112" s="13">
        <v>1</v>
      </c>
      <c r="AG112" s="69">
        <f t="shared" si="29"/>
        <v>-7</v>
      </c>
      <c r="AH112" s="67">
        <f>AG112*1</f>
        <v>-7</v>
      </c>
    </row>
    <row r="113" spans="1:34">
      <c r="A113" s="37">
        <v>111</v>
      </c>
      <c r="B113" s="38">
        <v>105396</v>
      </c>
      <c r="C113" s="39" t="s">
        <v>149</v>
      </c>
      <c r="D113" s="40">
        <v>2</v>
      </c>
      <c r="E113" s="40">
        <v>0</v>
      </c>
      <c r="F113" s="39" t="s">
        <v>48</v>
      </c>
      <c r="G113" s="41">
        <v>5500</v>
      </c>
      <c r="H113" s="41">
        <f t="shared" si="21"/>
        <v>22000</v>
      </c>
      <c r="I113" s="41">
        <v>1650</v>
      </c>
      <c r="J113" s="41">
        <f t="shared" si="22"/>
        <v>6600</v>
      </c>
      <c r="K113" s="46">
        <v>0.3</v>
      </c>
      <c r="L113" s="47">
        <v>6325</v>
      </c>
      <c r="M113" s="47">
        <f t="shared" si="23"/>
        <v>25300</v>
      </c>
      <c r="N113" s="48">
        <v>1834.8825</v>
      </c>
      <c r="O113" s="48">
        <f t="shared" si="24"/>
        <v>7339.53</v>
      </c>
      <c r="P113" s="49">
        <v>0.2901</v>
      </c>
      <c r="Q113" s="59">
        <v>16132.6</v>
      </c>
      <c r="R113" s="59">
        <v>4708.4</v>
      </c>
      <c r="S113" s="64">
        <f t="shared" si="25"/>
        <v>0.7333</v>
      </c>
      <c r="T113" s="64">
        <f t="shared" si="26"/>
        <v>0.713393939393939</v>
      </c>
      <c r="U113" s="65">
        <f t="shared" si="27"/>
        <v>0.637652173913044</v>
      </c>
      <c r="V113" s="65">
        <f t="shared" si="28"/>
        <v>0.641512467419576</v>
      </c>
      <c r="W113" s="62"/>
      <c r="X113" s="63"/>
      <c r="Y113" s="63">
        <f t="shared" si="34"/>
        <v>-58.674</v>
      </c>
      <c r="Z113" s="12">
        <v>8</v>
      </c>
      <c r="AA113" s="12">
        <v>2</v>
      </c>
      <c r="AB113" s="15">
        <f t="shared" si="35"/>
        <v>4</v>
      </c>
      <c r="AC113" s="12">
        <v>3</v>
      </c>
      <c r="AD113" s="15">
        <f t="shared" si="36"/>
        <v>4.5</v>
      </c>
      <c r="AE113" s="67">
        <f t="shared" si="37"/>
        <v>8.5</v>
      </c>
      <c r="AF113" s="13">
        <v>5</v>
      </c>
      <c r="AG113" s="69">
        <f t="shared" si="29"/>
        <v>-3</v>
      </c>
      <c r="AH113" s="67">
        <f>AG113*1</f>
        <v>-3</v>
      </c>
    </row>
    <row r="114" spans="1:34">
      <c r="A114" s="37">
        <v>112</v>
      </c>
      <c r="B114" s="38">
        <v>339</v>
      </c>
      <c r="C114" s="39" t="s">
        <v>150</v>
      </c>
      <c r="D114" s="40">
        <v>2</v>
      </c>
      <c r="E114" s="40">
        <v>1</v>
      </c>
      <c r="F114" s="39" t="s">
        <v>32</v>
      </c>
      <c r="G114" s="41">
        <v>6500</v>
      </c>
      <c r="H114" s="41">
        <f t="shared" si="21"/>
        <v>26000</v>
      </c>
      <c r="I114" s="41">
        <v>1950</v>
      </c>
      <c r="J114" s="41">
        <f t="shared" si="22"/>
        <v>7800</v>
      </c>
      <c r="K114" s="46">
        <v>0.3</v>
      </c>
      <c r="L114" s="47">
        <v>7475</v>
      </c>
      <c r="M114" s="47">
        <f t="shared" si="23"/>
        <v>29900</v>
      </c>
      <c r="N114" s="48">
        <v>2168.4975</v>
      </c>
      <c r="O114" s="48">
        <f t="shared" si="24"/>
        <v>8673.99</v>
      </c>
      <c r="P114" s="49">
        <v>0.2901</v>
      </c>
      <c r="Q114" s="59">
        <v>18617.9</v>
      </c>
      <c r="R114" s="59">
        <v>5438.82</v>
      </c>
      <c r="S114" s="64">
        <f t="shared" si="25"/>
        <v>0.716073076923077</v>
      </c>
      <c r="T114" s="64">
        <f t="shared" si="26"/>
        <v>0.697284615384615</v>
      </c>
      <c r="U114" s="65">
        <f t="shared" si="27"/>
        <v>0.622672240802676</v>
      </c>
      <c r="V114" s="65">
        <f t="shared" si="28"/>
        <v>0.62702631660862</v>
      </c>
      <c r="W114" s="62"/>
      <c r="X114" s="63"/>
      <c r="Y114" s="63">
        <f t="shared" si="34"/>
        <v>-73.821</v>
      </c>
      <c r="Z114" s="12">
        <v>8</v>
      </c>
      <c r="AA114" s="12">
        <v>4</v>
      </c>
      <c r="AB114" s="15">
        <f t="shared" si="35"/>
        <v>8</v>
      </c>
      <c r="AC114" s="12">
        <v>0</v>
      </c>
      <c r="AD114" s="15">
        <f t="shared" si="36"/>
        <v>0</v>
      </c>
      <c r="AE114" s="67">
        <f t="shared" si="37"/>
        <v>8</v>
      </c>
      <c r="AF114" s="13">
        <v>4</v>
      </c>
      <c r="AG114" s="69">
        <f t="shared" si="29"/>
        <v>-4</v>
      </c>
      <c r="AH114" s="67">
        <f>AG114*1</f>
        <v>-4</v>
      </c>
    </row>
    <row r="115" spans="1:34">
      <c r="A115" s="37">
        <v>113</v>
      </c>
      <c r="B115" s="38">
        <v>307</v>
      </c>
      <c r="C115" s="39" t="s">
        <v>151</v>
      </c>
      <c r="D115" s="40">
        <v>18</v>
      </c>
      <c r="E115" s="40">
        <v>6</v>
      </c>
      <c r="F115" s="39" t="s">
        <v>50</v>
      </c>
      <c r="G115" s="41">
        <v>85000</v>
      </c>
      <c r="H115" s="41">
        <f t="shared" si="21"/>
        <v>340000</v>
      </c>
      <c r="I115" s="41">
        <v>22525</v>
      </c>
      <c r="J115" s="41">
        <f t="shared" si="22"/>
        <v>90100</v>
      </c>
      <c r="K115" s="46">
        <v>0.265</v>
      </c>
      <c r="L115" s="47">
        <v>93500</v>
      </c>
      <c r="M115" s="47">
        <f t="shared" si="23"/>
        <v>374000</v>
      </c>
      <c r="N115" s="48">
        <v>23959.8425</v>
      </c>
      <c r="O115" s="48">
        <f t="shared" si="24"/>
        <v>95839.37</v>
      </c>
      <c r="P115" s="49">
        <v>0.256255</v>
      </c>
      <c r="Q115" s="59">
        <v>230238.97</v>
      </c>
      <c r="R115" s="59">
        <v>53886.37</v>
      </c>
      <c r="S115" s="64">
        <f t="shared" si="25"/>
        <v>0.677173441176471</v>
      </c>
      <c r="T115" s="64">
        <f t="shared" si="26"/>
        <v>0.598072918978912</v>
      </c>
      <c r="U115" s="65">
        <f t="shared" si="27"/>
        <v>0.615612219251337</v>
      </c>
      <c r="V115" s="65">
        <f t="shared" si="28"/>
        <v>0.562257139211161</v>
      </c>
      <c r="W115" s="62"/>
      <c r="X115" s="63"/>
      <c r="Y115" s="63">
        <v>-500</v>
      </c>
      <c r="Z115" s="12">
        <v>40</v>
      </c>
      <c r="AA115" s="12">
        <v>17</v>
      </c>
      <c r="AB115" s="15">
        <f t="shared" si="35"/>
        <v>34</v>
      </c>
      <c r="AC115" s="12">
        <v>7</v>
      </c>
      <c r="AD115" s="15">
        <f t="shared" si="36"/>
        <v>10.5</v>
      </c>
      <c r="AE115" s="67">
        <f t="shared" si="37"/>
        <v>44.5</v>
      </c>
      <c r="AF115" s="13">
        <v>24</v>
      </c>
      <c r="AG115" s="69">
        <f t="shared" si="29"/>
        <v>-16</v>
      </c>
      <c r="AH115" s="67">
        <f>AG115*1</f>
        <v>-16</v>
      </c>
    </row>
    <row r="116" spans="1:34">
      <c r="A116" s="37">
        <v>114</v>
      </c>
      <c r="B116" s="38">
        <v>52</v>
      </c>
      <c r="C116" s="39" t="s">
        <v>152</v>
      </c>
      <c r="D116" s="40">
        <v>2</v>
      </c>
      <c r="E116" s="40">
        <v>1</v>
      </c>
      <c r="F116" s="39" t="s">
        <v>34</v>
      </c>
      <c r="G116" s="41">
        <v>6500</v>
      </c>
      <c r="H116" s="41">
        <f t="shared" si="21"/>
        <v>26000</v>
      </c>
      <c r="I116" s="41">
        <v>1508.22197475872</v>
      </c>
      <c r="J116" s="41">
        <f t="shared" si="22"/>
        <v>6032.88789903488</v>
      </c>
      <c r="K116" s="46">
        <v>0.23203414996288</v>
      </c>
      <c r="L116" s="47">
        <v>7475</v>
      </c>
      <c r="M116" s="47">
        <f t="shared" si="23"/>
        <v>29900</v>
      </c>
      <c r="N116" s="48">
        <v>1677.21824703044</v>
      </c>
      <c r="O116" s="48">
        <f t="shared" si="24"/>
        <v>6708.87298812176</v>
      </c>
      <c r="P116" s="49">
        <v>0.224377023014105</v>
      </c>
      <c r="Q116" s="59">
        <v>18379.1</v>
      </c>
      <c r="R116" s="59">
        <v>4099.36</v>
      </c>
      <c r="S116" s="64">
        <f t="shared" si="25"/>
        <v>0.706888461538462</v>
      </c>
      <c r="T116" s="64">
        <f t="shared" si="26"/>
        <v>0.679502100586984</v>
      </c>
      <c r="U116" s="65">
        <f t="shared" si="27"/>
        <v>0.614685618729097</v>
      </c>
      <c r="V116" s="65">
        <f t="shared" si="28"/>
        <v>0.611035565475457</v>
      </c>
      <c r="W116" s="62"/>
      <c r="X116" s="63"/>
      <c r="Y116" s="63">
        <f t="shared" si="34"/>
        <v>-76.209</v>
      </c>
      <c r="Z116" s="12">
        <v>8</v>
      </c>
      <c r="AA116" s="12">
        <v>4</v>
      </c>
      <c r="AB116" s="15">
        <f t="shared" si="35"/>
        <v>8</v>
      </c>
      <c r="AC116" s="12">
        <v>5</v>
      </c>
      <c r="AD116" s="15">
        <f t="shared" si="36"/>
        <v>7.5</v>
      </c>
      <c r="AE116" s="67">
        <f t="shared" si="37"/>
        <v>15.5</v>
      </c>
      <c r="AF116" s="13">
        <v>9</v>
      </c>
      <c r="AG116" s="69">
        <f t="shared" si="29"/>
        <v>1</v>
      </c>
      <c r="AH116" s="70"/>
    </row>
    <row r="117" spans="1:34">
      <c r="A117" s="37">
        <v>115</v>
      </c>
      <c r="B117" s="38">
        <v>102935</v>
      </c>
      <c r="C117" s="39" t="s">
        <v>153</v>
      </c>
      <c r="D117" s="40">
        <v>2</v>
      </c>
      <c r="E117" s="40">
        <v>2</v>
      </c>
      <c r="F117" s="39" t="s">
        <v>36</v>
      </c>
      <c r="G117" s="41">
        <v>6500</v>
      </c>
      <c r="H117" s="41">
        <f t="shared" si="21"/>
        <v>26000</v>
      </c>
      <c r="I117" s="41">
        <v>2275</v>
      </c>
      <c r="J117" s="41">
        <f t="shared" si="22"/>
        <v>9100</v>
      </c>
      <c r="K117" s="46">
        <v>0.35</v>
      </c>
      <c r="L117" s="47">
        <v>7280</v>
      </c>
      <c r="M117" s="47">
        <f t="shared" si="23"/>
        <v>29120</v>
      </c>
      <c r="N117" s="48">
        <v>2463.916</v>
      </c>
      <c r="O117" s="48">
        <f t="shared" si="24"/>
        <v>9855.664</v>
      </c>
      <c r="P117" s="49">
        <v>0.33845</v>
      </c>
      <c r="Q117" s="59">
        <v>17816.39</v>
      </c>
      <c r="R117" s="59">
        <v>5178.12</v>
      </c>
      <c r="S117" s="64">
        <f t="shared" si="25"/>
        <v>0.685245769230769</v>
      </c>
      <c r="T117" s="64">
        <f t="shared" si="26"/>
        <v>0.569024175824176</v>
      </c>
      <c r="U117" s="65">
        <f t="shared" si="27"/>
        <v>0.61182657967033</v>
      </c>
      <c r="V117" s="65">
        <f t="shared" si="28"/>
        <v>0.525395346269921</v>
      </c>
      <c r="W117" s="62"/>
      <c r="X117" s="63"/>
      <c r="Y117" s="63">
        <f t="shared" si="34"/>
        <v>-81.8361</v>
      </c>
      <c r="Z117" s="12">
        <v>10</v>
      </c>
      <c r="AA117" s="12">
        <v>11</v>
      </c>
      <c r="AB117" s="15">
        <f t="shared" si="35"/>
        <v>22</v>
      </c>
      <c r="AC117" s="12">
        <v>3</v>
      </c>
      <c r="AD117" s="15">
        <f t="shared" si="36"/>
        <v>4.5</v>
      </c>
      <c r="AE117" s="67">
        <f t="shared" si="37"/>
        <v>26.5</v>
      </c>
      <c r="AF117" s="13">
        <v>14</v>
      </c>
      <c r="AG117" s="69">
        <f t="shared" si="29"/>
        <v>4</v>
      </c>
      <c r="AH117" s="70"/>
    </row>
    <row r="118" spans="1:34">
      <c r="A118" s="37">
        <v>116</v>
      </c>
      <c r="B118" s="38">
        <v>752</v>
      </c>
      <c r="C118" s="39" t="s">
        <v>154</v>
      </c>
      <c r="D118" s="40">
        <v>2</v>
      </c>
      <c r="E118" s="40">
        <v>2</v>
      </c>
      <c r="F118" s="39" t="s">
        <v>32</v>
      </c>
      <c r="G118" s="41">
        <v>6500</v>
      </c>
      <c r="H118" s="41">
        <f t="shared" si="21"/>
        <v>26000</v>
      </c>
      <c r="I118" s="41">
        <v>1945.06653817915</v>
      </c>
      <c r="J118" s="41">
        <f t="shared" si="22"/>
        <v>7780.2661527166</v>
      </c>
      <c r="K118" s="46">
        <v>0.299241005873715</v>
      </c>
      <c r="L118" s="47">
        <v>7475</v>
      </c>
      <c r="M118" s="47">
        <f t="shared" si="23"/>
        <v>29900</v>
      </c>
      <c r="N118" s="48">
        <v>2163.01124378212</v>
      </c>
      <c r="O118" s="48">
        <f t="shared" si="24"/>
        <v>8652.04497512848</v>
      </c>
      <c r="P118" s="49">
        <v>0.289366052679883</v>
      </c>
      <c r="Q118" s="59">
        <v>18100.91</v>
      </c>
      <c r="R118" s="59">
        <v>5902.41</v>
      </c>
      <c r="S118" s="64">
        <f t="shared" si="25"/>
        <v>0.696188846153846</v>
      </c>
      <c r="T118" s="64">
        <f t="shared" si="26"/>
        <v>0.758638571501707</v>
      </c>
      <c r="U118" s="65">
        <f t="shared" si="27"/>
        <v>0.605381605351171</v>
      </c>
      <c r="V118" s="65">
        <f t="shared" si="28"/>
        <v>0.68219825682452</v>
      </c>
      <c r="W118" s="62"/>
      <c r="X118" s="63"/>
      <c r="Y118" s="63">
        <f t="shared" si="34"/>
        <v>-78.9909</v>
      </c>
      <c r="Z118" s="12">
        <v>8</v>
      </c>
      <c r="AA118" s="12">
        <v>0</v>
      </c>
      <c r="AB118" s="15">
        <f t="shared" si="35"/>
        <v>0</v>
      </c>
      <c r="AC118" s="12">
        <v>0</v>
      </c>
      <c r="AD118" s="15">
        <f t="shared" si="36"/>
        <v>0</v>
      </c>
      <c r="AE118" s="67">
        <f t="shared" si="37"/>
        <v>0</v>
      </c>
      <c r="AF118" s="13">
        <v>0</v>
      </c>
      <c r="AG118" s="69">
        <f t="shared" si="29"/>
        <v>-8</v>
      </c>
      <c r="AH118" s="67">
        <f t="shared" ref="AH118:AH125" si="38">AG118*1</f>
        <v>-8</v>
      </c>
    </row>
    <row r="119" spans="1:34">
      <c r="A119" s="37">
        <v>117</v>
      </c>
      <c r="B119" s="38">
        <v>357</v>
      </c>
      <c r="C119" s="39" t="s">
        <v>155</v>
      </c>
      <c r="D119" s="40">
        <v>3</v>
      </c>
      <c r="E119" s="40">
        <v>1</v>
      </c>
      <c r="F119" s="39" t="s">
        <v>32</v>
      </c>
      <c r="G119" s="41">
        <v>9500</v>
      </c>
      <c r="H119" s="41">
        <f t="shared" si="21"/>
        <v>38000</v>
      </c>
      <c r="I119" s="41">
        <v>2327.5</v>
      </c>
      <c r="J119" s="41">
        <f t="shared" si="22"/>
        <v>9310</v>
      </c>
      <c r="K119" s="46">
        <v>0.245</v>
      </c>
      <c r="L119" s="47">
        <v>10640</v>
      </c>
      <c r="M119" s="47">
        <f t="shared" si="23"/>
        <v>42560</v>
      </c>
      <c r="N119" s="48">
        <v>2520.7756</v>
      </c>
      <c r="O119" s="48">
        <f t="shared" si="24"/>
        <v>10083.1024</v>
      </c>
      <c r="P119" s="49">
        <v>0.236915</v>
      </c>
      <c r="Q119" s="59">
        <v>25698.55</v>
      </c>
      <c r="R119" s="59">
        <v>6259.85</v>
      </c>
      <c r="S119" s="64">
        <f t="shared" si="25"/>
        <v>0.676277631578947</v>
      </c>
      <c r="T119" s="64">
        <f t="shared" si="26"/>
        <v>0.672379162191192</v>
      </c>
      <c r="U119" s="65">
        <f t="shared" si="27"/>
        <v>0.603819313909774</v>
      </c>
      <c r="V119" s="65">
        <f t="shared" si="28"/>
        <v>0.620825788697733</v>
      </c>
      <c r="W119" s="62"/>
      <c r="X119" s="63"/>
      <c r="Y119" s="63">
        <f t="shared" si="34"/>
        <v>-123.0145</v>
      </c>
      <c r="Z119" s="12">
        <v>12</v>
      </c>
      <c r="AA119" s="12">
        <v>0</v>
      </c>
      <c r="AB119" s="15">
        <f t="shared" si="35"/>
        <v>0</v>
      </c>
      <c r="AC119" s="12">
        <v>0</v>
      </c>
      <c r="AD119" s="15">
        <f t="shared" si="36"/>
        <v>0</v>
      </c>
      <c r="AE119" s="67">
        <f t="shared" si="37"/>
        <v>0</v>
      </c>
      <c r="AF119" s="13">
        <v>0</v>
      </c>
      <c r="AG119" s="69">
        <f t="shared" si="29"/>
        <v>-12</v>
      </c>
      <c r="AH119" s="67">
        <f t="shared" si="38"/>
        <v>-12</v>
      </c>
    </row>
    <row r="120" spans="1:34">
      <c r="A120" s="37">
        <v>118</v>
      </c>
      <c r="B120" s="38">
        <v>347</v>
      </c>
      <c r="C120" s="39" t="s">
        <v>156</v>
      </c>
      <c r="D120" s="40">
        <v>3</v>
      </c>
      <c r="E120" s="40">
        <v>1</v>
      </c>
      <c r="F120" s="39" t="s">
        <v>32</v>
      </c>
      <c r="G120" s="41">
        <v>6500</v>
      </c>
      <c r="H120" s="41">
        <f t="shared" si="21"/>
        <v>26000</v>
      </c>
      <c r="I120" s="41">
        <v>1508.56666356337</v>
      </c>
      <c r="J120" s="41">
        <f t="shared" si="22"/>
        <v>6034.26665425348</v>
      </c>
      <c r="K120" s="46">
        <v>0.23208717900975</v>
      </c>
      <c r="L120" s="47">
        <v>7475</v>
      </c>
      <c r="M120" s="47">
        <f t="shared" si="23"/>
        <v>29900</v>
      </c>
      <c r="N120" s="48">
        <v>1677.60155821565</v>
      </c>
      <c r="O120" s="48">
        <f t="shared" si="24"/>
        <v>6710.4062328626</v>
      </c>
      <c r="P120" s="49">
        <v>0.224428302102428</v>
      </c>
      <c r="Q120" s="59">
        <v>17973.36</v>
      </c>
      <c r="R120" s="59">
        <v>4123</v>
      </c>
      <c r="S120" s="64">
        <f t="shared" si="25"/>
        <v>0.691283076923077</v>
      </c>
      <c r="T120" s="64">
        <f t="shared" si="26"/>
        <v>0.683264468780767</v>
      </c>
      <c r="U120" s="65">
        <f t="shared" si="27"/>
        <v>0.601115719063545</v>
      </c>
      <c r="V120" s="65">
        <f t="shared" si="28"/>
        <v>0.614418837984592</v>
      </c>
      <c r="W120" s="62"/>
      <c r="X120" s="63"/>
      <c r="Y120" s="63">
        <f t="shared" si="34"/>
        <v>-80.2664</v>
      </c>
      <c r="Z120" s="12">
        <v>8</v>
      </c>
      <c r="AA120" s="12">
        <v>3</v>
      </c>
      <c r="AB120" s="15">
        <f t="shared" si="35"/>
        <v>6</v>
      </c>
      <c r="AC120" s="12">
        <v>0</v>
      </c>
      <c r="AD120" s="15">
        <f t="shared" si="36"/>
        <v>0</v>
      </c>
      <c r="AE120" s="67">
        <f t="shared" si="37"/>
        <v>6</v>
      </c>
      <c r="AF120" s="13">
        <v>3</v>
      </c>
      <c r="AG120" s="69">
        <f t="shared" si="29"/>
        <v>-5</v>
      </c>
      <c r="AH120" s="67">
        <f t="shared" si="38"/>
        <v>-5</v>
      </c>
    </row>
    <row r="121" spans="1:34">
      <c r="A121" s="37">
        <v>119</v>
      </c>
      <c r="B121" s="38">
        <v>113298</v>
      </c>
      <c r="C121" s="39" t="s">
        <v>157</v>
      </c>
      <c r="D121" s="40">
        <v>3</v>
      </c>
      <c r="E121" s="40">
        <v>1</v>
      </c>
      <c r="F121" s="39" t="s">
        <v>32</v>
      </c>
      <c r="G121" s="41">
        <v>5500</v>
      </c>
      <c r="H121" s="41">
        <f t="shared" si="21"/>
        <v>22000</v>
      </c>
      <c r="I121" s="41">
        <v>1533.88807565974</v>
      </c>
      <c r="J121" s="41">
        <f t="shared" si="22"/>
        <v>6135.55230263896</v>
      </c>
      <c r="K121" s="46">
        <v>0.278888741029043</v>
      </c>
      <c r="L121" s="47">
        <v>6325</v>
      </c>
      <c r="M121" s="47">
        <f t="shared" si="23"/>
        <v>25300</v>
      </c>
      <c r="N121" s="48">
        <v>1705.76023453741</v>
      </c>
      <c r="O121" s="48">
        <f t="shared" si="24"/>
        <v>6823.04093814964</v>
      </c>
      <c r="P121" s="49">
        <v>0.269685412575085</v>
      </c>
      <c r="Q121" s="59">
        <v>15201.34</v>
      </c>
      <c r="R121" s="59">
        <v>4016.05</v>
      </c>
      <c r="S121" s="64">
        <f t="shared" si="25"/>
        <v>0.69097</v>
      </c>
      <c r="T121" s="64">
        <f t="shared" si="26"/>
        <v>0.654553950794724</v>
      </c>
      <c r="U121" s="65">
        <f t="shared" si="27"/>
        <v>0.60084347826087</v>
      </c>
      <c r="V121" s="65">
        <f t="shared" si="28"/>
        <v>0.588601187711637</v>
      </c>
      <c r="W121" s="62"/>
      <c r="X121" s="63"/>
      <c r="Y121" s="63">
        <f t="shared" si="34"/>
        <v>-67.9866</v>
      </c>
      <c r="Z121" s="12">
        <v>8</v>
      </c>
      <c r="AA121" s="12">
        <v>1</v>
      </c>
      <c r="AB121" s="15">
        <f t="shared" si="35"/>
        <v>2</v>
      </c>
      <c r="AC121" s="12">
        <v>3</v>
      </c>
      <c r="AD121" s="15">
        <f t="shared" si="36"/>
        <v>4.5</v>
      </c>
      <c r="AE121" s="67">
        <f t="shared" si="37"/>
        <v>6.5</v>
      </c>
      <c r="AF121" s="13">
        <v>4</v>
      </c>
      <c r="AG121" s="69">
        <f t="shared" si="29"/>
        <v>-4</v>
      </c>
      <c r="AH121" s="67">
        <f t="shared" si="38"/>
        <v>-4</v>
      </c>
    </row>
    <row r="122" spans="1:34">
      <c r="A122" s="37">
        <v>120</v>
      </c>
      <c r="B122" s="38">
        <v>573</v>
      </c>
      <c r="C122" s="39" t="s">
        <v>158</v>
      </c>
      <c r="D122" s="40">
        <v>2</v>
      </c>
      <c r="E122" s="40">
        <v>2</v>
      </c>
      <c r="F122" s="39" t="s">
        <v>48</v>
      </c>
      <c r="G122" s="41">
        <v>6500</v>
      </c>
      <c r="H122" s="41">
        <f t="shared" si="21"/>
        <v>26000</v>
      </c>
      <c r="I122" s="41">
        <v>1791.93622235472</v>
      </c>
      <c r="J122" s="41">
        <f t="shared" si="22"/>
        <v>7167.74488941888</v>
      </c>
      <c r="K122" s="46">
        <v>0.275682495746881</v>
      </c>
      <c r="L122" s="47">
        <v>7475</v>
      </c>
      <c r="M122" s="47">
        <f t="shared" si="23"/>
        <v>29900</v>
      </c>
      <c r="N122" s="48">
        <v>1992.72267606957</v>
      </c>
      <c r="O122" s="48">
        <f t="shared" si="24"/>
        <v>7970.89070427828</v>
      </c>
      <c r="P122" s="49">
        <v>0.266584973387234</v>
      </c>
      <c r="Q122" s="59">
        <v>17560.47</v>
      </c>
      <c r="R122" s="59">
        <v>5278.25</v>
      </c>
      <c r="S122" s="64">
        <f t="shared" si="25"/>
        <v>0.675402692307692</v>
      </c>
      <c r="T122" s="64">
        <f t="shared" si="26"/>
        <v>0.736389210474249</v>
      </c>
      <c r="U122" s="65">
        <f t="shared" si="27"/>
        <v>0.587306688963211</v>
      </c>
      <c r="V122" s="65">
        <f t="shared" si="28"/>
        <v>0.662190738252999</v>
      </c>
      <c r="W122" s="62"/>
      <c r="X122" s="63"/>
      <c r="Y122" s="63">
        <f t="shared" si="34"/>
        <v>-84.3953</v>
      </c>
      <c r="Z122" s="12">
        <v>8</v>
      </c>
      <c r="AA122" s="12">
        <v>4</v>
      </c>
      <c r="AB122" s="15">
        <f t="shared" si="35"/>
        <v>8</v>
      </c>
      <c r="AC122" s="12">
        <v>2</v>
      </c>
      <c r="AD122" s="15">
        <f t="shared" si="36"/>
        <v>3</v>
      </c>
      <c r="AE122" s="67">
        <f t="shared" si="37"/>
        <v>11</v>
      </c>
      <c r="AF122" s="13">
        <v>6</v>
      </c>
      <c r="AG122" s="69">
        <f t="shared" si="29"/>
        <v>-2</v>
      </c>
      <c r="AH122" s="67">
        <f t="shared" si="38"/>
        <v>-2</v>
      </c>
    </row>
    <row r="123" spans="1:34">
      <c r="A123" s="37">
        <v>121</v>
      </c>
      <c r="B123" s="38">
        <v>110378</v>
      </c>
      <c r="C123" s="39" t="s">
        <v>159</v>
      </c>
      <c r="D123" s="40">
        <v>2</v>
      </c>
      <c r="E123" s="40">
        <v>0</v>
      </c>
      <c r="F123" s="39" t="s">
        <v>34</v>
      </c>
      <c r="G123" s="41">
        <v>5500</v>
      </c>
      <c r="H123" s="41">
        <f t="shared" si="21"/>
        <v>22000</v>
      </c>
      <c r="I123" s="41">
        <v>1182.71120547533</v>
      </c>
      <c r="J123" s="41">
        <f t="shared" si="22"/>
        <v>4730.84482190132</v>
      </c>
      <c r="K123" s="46">
        <v>0.215038400995515</v>
      </c>
      <c r="L123" s="47">
        <v>6325</v>
      </c>
      <c r="M123" s="47">
        <f t="shared" si="23"/>
        <v>25300</v>
      </c>
      <c r="N123" s="48">
        <v>1315.23399604884</v>
      </c>
      <c r="O123" s="48">
        <f t="shared" si="24"/>
        <v>5260.93598419536</v>
      </c>
      <c r="P123" s="49">
        <v>0.207942133762663</v>
      </c>
      <c r="Q123" s="59">
        <v>14857.81</v>
      </c>
      <c r="R123" s="59">
        <v>3998.82</v>
      </c>
      <c r="S123" s="64">
        <f t="shared" si="25"/>
        <v>0.675355</v>
      </c>
      <c r="T123" s="64">
        <f t="shared" si="26"/>
        <v>0.845265518219403</v>
      </c>
      <c r="U123" s="65">
        <f t="shared" si="27"/>
        <v>0.587265217391304</v>
      </c>
      <c r="V123" s="65">
        <f t="shared" si="28"/>
        <v>0.760096684698893</v>
      </c>
      <c r="W123" s="62"/>
      <c r="X123" s="63"/>
      <c r="Y123" s="63">
        <f t="shared" si="34"/>
        <v>-71.4219</v>
      </c>
      <c r="Z123" s="12">
        <v>4</v>
      </c>
      <c r="AA123" s="12">
        <v>0</v>
      </c>
      <c r="AB123" s="15">
        <f t="shared" si="35"/>
        <v>0</v>
      </c>
      <c r="AC123" s="12">
        <v>0</v>
      </c>
      <c r="AD123" s="15">
        <f t="shared" si="36"/>
        <v>0</v>
      </c>
      <c r="AE123" s="67">
        <f t="shared" si="37"/>
        <v>0</v>
      </c>
      <c r="AF123" s="13">
        <v>0</v>
      </c>
      <c r="AG123" s="69">
        <f t="shared" si="29"/>
        <v>-4</v>
      </c>
      <c r="AH123" s="67">
        <f t="shared" si="38"/>
        <v>-4</v>
      </c>
    </row>
    <row r="124" spans="1:34">
      <c r="A124" s="37">
        <v>122</v>
      </c>
      <c r="B124" s="38">
        <v>355</v>
      </c>
      <c r="C124" s="39" t="s">
        <v>160</v>
      </c>
      <c r="D124" s="40">
        <v>3</v>
      </c>
      <c r="E124" s="40">
        <v>1</v>
      </c>
      <c r="F124" s="39" t="s">
        <v>36</v>
      </c>
      <c r="G124" s="41">
        <v>8000</v>
      </c>
      <c r="H124" s="41">
        <f t="shared" si="21"/>
        <v>32000</v>
      </c>
      <c r="I124" s="41">
        <v>2800</v>
      </c>
      <c r="J124" s="41">
        <f t="shared" si="22"/>
        <v>11200</v>
      </c>
      <c r="K124" s="46">
        <v>0.35</v>
      </c>
      <c r="L124" s="47">
        <v>8960</v>
      </c>
      <c r="M124" s="47">
        <f t="shared" si="23"/>
        <v>35840</v>
      </c>
      <c r="N124" s="48">
        <v>3032.512</v>
      </c>
      <c r="O124" s="48">
        <f t="shared" si="24"/>
        <v>12130.048</v>
      </c>
      <c r="P124" s="49">
        <v>0.33845</v>
      </c>
      <c r="Q124" s="59">
        <v>20994.97</v>
      </c>
      <c r="R124" s="59">
        <v>6125.67</v>
      </c>
      <c r="S124" s="64">
        <f t="shared" si="25"/>
        <v>0.6560928125</v>
      </c>
      <c r="T124" s="64">
        <f t="shared" si="26"/>
        <v>0.546934821428571</v>
      </c>
      <c r="U124" s="65">
        <f t="shared" si="27"/>
        <v>0.585797154017857</v>
      </c>
      <c r="V124" s="65">
        <f t="shared" si="28"/>
        <v>0.504999650454804</v>
      </c>
      <c r="W124" s="62"/>
      <c r="X124" s="63"/>
      <c r="Y124" s="63">
        <f t="shared" si="34"/>
        <v>-110.0503</v>
      </c>
      <c r="Z124" s="12">
        <v>10</v>
      </c>
      <c r="AA124" s="12">
        <v>0</v>
      </c>
      <c r="AB124" s="15">
        <f t="shared" si="35"/>
        <v>0</v>
      </c>
      <c r="AC124" s="12">
        <v>5</v>
      </c>
      <c r="AD124" s="15">
        <f t="shared" si="36"/>
        <v>7.5</v>
      </c>
      <c r="AE124" s="67">
        <f t="shared" si="37"/>
        <v>7.5</v>
      </c>
      <c r="AF124" s="13">
        <v>5</v>
      </c>
      <c r="AG124" s="69">
        <f t="shared" si="29"/>
        <v>-5</v>
      </c>
      <c r="AH124" s="67">
        <f t="shared" si="38"/>
        <v>-5</v>
      </c>
    </row>
    <row r="125" spans="1:34">
      <c r="A125" s="37">
        <v>123</v>
      </c>
      <c r="B125" s="38">
        <v>103199</v>
      </c>
      <c r="C125" s="39" t="s">
        <v>161</v>
      </c>
      <c r="D125" s="40">
        <v>3</v>
      </c>
      <c r="E125" s="40">
        <v>1</v>
      </c>
      <c r="F125" s="39" t="s">
        <v>36</v>
      </c>
      <c r="G125" s="41">
        <v>8000</v>
      </c>
      <c r="H125" s="41">
        <f t="shared" si="21"/>
        <v>32000</v>
      </c>
      <c r="I125" s="41">
        <v>2439.45832971526</v>
      </c>
      <c r="J125" s="41">
        <f t="shared" si="22"/>
        <v>9757.83331886104</v>
      </c>
      <c r="K125" s="46">
        <v>0.304932291214408</v>
      </c>
      <c r="L125" s="47">
        <v>8960</v>
      </c>
      <c r="M125" s="47">
        <f t="shared" si="23"/>
        <v>35840</v>
      </c>
      <c r="N125" s="48">
        <v>2642.03094941482</v>
      </c>
      <c r="O125" s="48">
        <f t="shared" si="24"/>
        <v>10568.1237976593</v>
      </c>
      <c r="P125" s="49">
        <v>0.294869525604332</v>
      </c>
      <c r="Q125" s="59">
        <v>20810.46</v>
      </c>
      <c r="R125" s="59">
        <v>6774.37</v>
      </c>
      <c r="S125" s="64">
        <f t="shared" si="25"/>
        <v>0.650326875</v>
      </c>
      <c r="T125" s="64">
        <f t="shared" si="26"/>
        <v>0.694249407489441</v>
      </c>
      <c r="U125" s="65">
        <f t="shared" si="27"/>
        <v>0.580648995535714</v>
      </c>
      <c r="V125" s="65">
        <f t="shared" si="28"/>
        <v>0.641019175182301</v>
      </c>
      <c r="W125" s="62"/>
      <c r="X125" s="63"/>
      <c r="Y125" s="63">
        <f t="shared" si="34"/>
        <v>-111.8954</v>
      </c>
      <c r="Z125" s="12">
        <v>10</v>
      </c>
      <c r="AA125" s="12">
        <v>0</v>
      </c>
      <c r="AB125" s="15">
        <f t="shared" si="35"/>
        <v>0</v>
      </c>
      <c r="AC125" s="12">
        <v>4</v>
      </c>
      <c r="AD125" s="15">
        <f t="shared" si="36"/>
        <v>6</v>
      </c>
      <c r="AE125" s="67">
        <f t="shared" si="37"/>
        <v>6</v>
      </c>
      <c r="AF125" s="13">
        <v>4</v>
      </c>
      <c r="AG125" s="69">
        <f t="shared" si="29"/>
        <v>-6</v>
      </c>
      <c r="AH125" s="67">
        <f t="shared" si="38"/>
        <v>-6</v>
      </c>
    </row>
    <row r="126" spans="1:34">
      <c r="A126" s="37">
        <v>124</v>
      </c>
      <c r="B126" s="38">
        <v>591</v>
      </c>
      <c r="C126" s="39" t="s">
        <v>162</v>
      </c>
      <c r="D126" s="40">
        <v>2</v>
      </c>
      <c r="E126" s="40">
        <v>1</v>
      </c>
      <c r="F126" s="39" t="s">
        <v>38</v>
      </c>
      <c r="G126" s="41">
        <v>5500</v>
      </c>
      <c r="H126" s="41">
        <f t="shared" si="21"/>
        <v>22000</v>
      </c>
      <c r="I126" s="41">
        <v>1646.37851884871</v>
      </c>
      <c r="J126" s="41">
        <f t="shared" si="22"/>
        <v>6585.51407539484</v>
      </c>
      <c r="K126" s="46">
        <v>0.299341548881583</v>
      </c>
      <c r="L126" s="47">
        <v>6325</v>
      </c>
      <c r="M126" s="47">
        <f t="shared" si="23"/>
        <v>25300</v>
      </c>
      <c r="N126" s="48">
        <v>1830.85523188571</v>
      </c>
      <c r="O126" s="48">
        <f t="shared" si="24"/>
        <v>7323.42092754284</v>
      </c>
      <c r="P126" s="49">
        <v>0.289463277768491</v>
      </c>
      <c r="Q126" s="59">
        <v>14523.19</v>
      </c>
      <c r="R126" s="59">
        <v>4888.08</v>
      </c>
      <c r="S126" s="64">
        <f t="shared" si="25"/>
        <v>0.660145</v>
      </c>
      <c r="T126" s="64">
        <f t="shared" si="26"/>
        <v>0.742247293687081</v>
      </c>
      <c r="U126" s="65">
        <f t="shared" si="27"/>
        <v>0.574039130434783</v>
      </c>
      <c r="V126" s="65">
        <f t="shared" si="28"/>
        <v>0.667458561833623</v>
      </c>
      <c r="W126" s="62"/>
      <c r="X126" s="63"/>
      <c r="Y126" s="63">
        <f t="shared" si="34"/>
        <v>-74.7681</v>
      </c>
      <c r="Z126" s="12">
        <v>4</v>
      </c>
      <c r="AA126" s="12">
        <v>8</v>
      </c>
      <c r="AB126" s="15">
        <f t="shared" si="35"/>
        <v>16</v>
      </c>
      <c r="AC126" s="12">
        <v>0</v>
      </c>
      <c r="AD126" s="15">
        <f t="shared" si="36"/>
        <v>0</v>
      </c>
      <c r="AE126" s="67">
        <f t="shared" si="37"/>
        <v>16</v>
      </c>
      <c r="AF126" s="13">
        <v>8</v>
      </c>
      <c r="AG126" s="69">
        <f t="shared" si="29"/>
        <v>4</v>
      </c>
      <c r="AH126" s="70"/>
    </row>
    <row r="127" spans="1:34">
      <c r="A127" s="37">
        <v>125</v>
      </c>
      <c r="B127" s="38">
        <v>112415</v>
      </c>
      <c r="C127" s="39" t="s">
        <v>163</v>
      </c>
      <c r="D127" s="40">
        <v>2</v>
      </c>
      <c r="E127" s="40">
        <v>1</v>
      </c>
      <c r="F127" s="39" t="s">
        <v>32</v>
      </c>
      <c r="G127" s="41">
        <v>6500</v>
      </c>
      <c r="H127" s="41">
        <f t="shared" si="21"/>
        <v>26000</v>
      </c>
      <c r="I127" s="41">
        <v>1300</v>
      </c>
      <c r="J127" s="41">
        <f t="shared" si="22"/>
        <v>5200</v>
      </c>
      <c r="K127" s="46">
        <v>0.2</v>
      </c>
      <c r="L127" s="47">
        <v>7475</v>
      </c>
      <c r="M127" s="47">
        <f t="shared" si="23"/>
        <v>29900</v>
      </c>
      <c r="N127" s="48">
        <v>1445.665</v>
      </c>
      <c r="O127" s="48">
        <f t="shared" si="24"/>
        <v>5782.66</v>
      </c>
      <c r="P127" s="49">
        <v>0.1934</v>
      </c>
      <c r="Q127" s="59">
        <v>16381.7</v>
      </c>
      <c r="R127" s="59">
        <v>3612.08</v>
      </c>
      <c r="S127" s="64">
        <f t="shared" si="25"/>
        <v>0.630065384615385</v>
      </c>
      <c r="T127" s="64">
        <f t="shared" si="26"/>
        <v>0.694630769230769</v>
      </c>
      <c r="U127" s="65">
        <f t="shared" si="27"/>
        <v>0.547882943143813</v>
      </c>
      <c r="V127" s="65">
        <f t="shared" si="28"/>
        <v>0.624639871616177</v>
      </c>
      <c r="W127" s="62"/>
      <c r="X127" s="63"/>
      <c r="Y127" s="63">
        <f t="shared" si="34"/>
        <v>-96.183</v>
      </c>
      <c r="Z127" s="12">
        <v>8</v>
      </c>
      <c r="AA127" s="12">
        <v>0</v>
      </c>
      <c r="AB127" s="15">
        <f t="shared" si="35"/>
        <v>0</v>
      </c>
      <c r="AC127" s="12">
        <v>2</v>
      </c>
      <c r="AD127" s="15">
        <f t="shared" si="36"/>
        <v>3</v>
      </c>
      <c r="AE127" s="67">
        <f t="shared" si="37"/>
        <v>3</v>
      </c>
      <c r="AF127" s="13">
        <v>2</v>
      </c>
      <c r="AG127" s="69">
        <f t="shared" si="29"/>
        <v>-6</v>
      </c>
      <c r="AH127" s="67">
        <f>AG127*1</f>
        <v>-6</v>
      </c>
    </row>
    <row r="128" spans="1:34">
      <c r="A128" s="37">
        <v>126</v>
      </c>
      <c r="B128" s="38">
        <v>753</v>
      </c>
      <c r="C128" s="39" t="s">
        <v>164</v>
      </c>
      <c r="D128" s="40">
        <v>2</v>
      </c>
      <c r="E128" s="40">
        <v>1</v>
      </c>
      <c r="F128" s="39" t="s">
        <v>48</v>
      </c>
      <c r="G128" s="41">
        <v>5000</v>
      </c>
      <c r="H128" s="41">
        <f t="shared" si="21"/>
        <v>20000</v>
      </c>
      <c r="I128" s="41">
        <v>1400</v>
      </c>
      <c r="J128" s="41">
        <f t="shared" si="22"/>
        <v>5600</v>
      </c>
      <c r="K128" s="46">
        <v>0.28</v>
      </c>
      <c r="L128" s="47">
        <v>5750</v>
      </c>
      <c r="M128" s="47">
        <f t="shared" si="23"/>
        <v>23000</v>
      </c>
      <c r="N128" s="48">
        <v>1556.87</v>
      </c>
      <c r="O128" s="48">
        <f t="shared" si="24"/>
        <v>6227.48</v>
      </c>
      <c r="P128" s="49">
        <v>0.27076</v>
      </c>
      <c r="Q128" s="59">
        <v>12420.07</v>
      </c>
      <c r="R128" s="59">
        <v>2358.04</v>
      </c>
      <c r="S128" s="64">
        <f t="shared" si="25"/>
        <v>0.6210035</v>
      </c>
      <c r="T128" s="64">
        <f t="shared" si="26"/>
        <v>0.421078571428571</v>
      </c>
      <c r="U128" s="65">
        <f t="shared" si="27"/>
        <v>0.540003043478261</v>
      </c>
      <c r="V128" s="65">
        <f t="shared" si="28"/>
        <v>0.378650754398248</v>
      </c>
      <c r="W128" s="62"/>
      <c r="X128" s="63"/>
      <c r="Y128" s="63">
        <f t="shared" si="34"/>
        <v>-75.7993</v>
      </c>
      <c r="Z128" s="12">
        <v>8</v>
      </c>
      <c r="AA128" s="12">
        <v>1</v>
      </c>
      <c r="AB128" s="15">
        <f t="shared" si="35"/>
        <v>2</v>
      </c>
      <c r="AC128" s="12">
        <v>2</v>
      </c>
      <c r="AD128" s="15">
        <f t="shared" si="36"/>
        <v>3</v>
      </c>
      <c r="AE128" s="67">
        <f t="shared" si="37"/>
        <v>5</v>
      </c>
      <c r="AF128" s="13">
        <v>3</v>
      </c>
      <c r="AG128" s="69">
        <f t="shared" si="29"/>
        <v>-5</v>
      </c>
      <c r="AH128" s="67">
        <f>AG128*1</f>
        <v>-5</v>
      </c>
    </row>
    <row r="129" spans="1:34">
      <c r="A129" s="37">
        <v>127</v>
      </c>
      <c r="B129" s="38">
        <v>106485</v>
      </c>
      <c r="C129" s="39" t="s">
        <v>165</v>
      </c>
      <c r="D129" s="40">
        <v>1</v>
      </c>
      <c r="E129" s="40">
        <v>3</v>
      </c>
      <c r="F129" s="39" t="s">
        <v>48</v>
      </c>
      <c r="G129" s="41">
        <v>6500</v>
      </c>
      <c r="H129" s="41">
        <f t="shared" si="21"/>
        <v>26000</v>
      </c>
      <c r="I129" s="41">
        <v>1583.40784316214</v>
      </c>
      <c r="J129" s="41">
        <f t="shared" si="22"/>
        <v>6333.63137264856</v>
      </c>
      <c r="K129" s="46">
        <v>0.24360120664033</v>
      </c>
      <c r="L129" s="47">
        <v>7475</v>
      </c>
      <c r="M129" s="47">
        <f t="shared" si="23"/>
        <v>29900</v>
      </c>
      <c r="N129" s="48">
        <v>1760.82869198846</v>
      </c>
      <c r="O129" s="48">
        <f t="shared" si="24"/>
        <v>7043.31476795384</v>
      </c>
      <c r="P129" s="49">
        <v>0.235562366821199</v>
      </c>
      <c r="Q129" s="59">
        <v>15996.04</v>
      </c>
      <c r="R129" s="59">
        <v>4286.99</v>
      </c>
      <c r="S129" s="64">
        <f t="shared" si="25"/>
        <v>0.615232307692308</v>
      </c>
      <c r="T129" s="64">
        <f t="shared" si="26"/>
        <v>0.676861305587365</v>
      </c>
      <c r="U129" s="65">
        <f t="shared" si="27"/>
        <v>0.534984615384615</v>
      </c>
      <c r="V129" s="65">
        <f t="shared" si="28"/>
        <v>0.608660856604797</v>
      </c>
      <c r="W129" s="62"/>
      <c r="X129" s="63"/>
      <c r="Y129" s="63">
        <f t="shared" si="34"/>
        <v>-100.0396</v>
      </c>
      <c r="Z129" s="12">
        <v>8</v>
      </c>
      <c r="AA129" s="12">
        <v>4</v>
      </c>
      <c r="AB129" s="15">
        <f t="shared" si="35"/>
        <v>8</v>
      </c>
      <c r="AC129" s="12">
        <v>3</v>
      </c>
      <c r="AD129" s="15">
        <f t="shared" si="36"/>
        <v>4.5</v>
      </c>
      <c r="AE129" s="67">
        <f t="shared" si="37"/>
        <v>12.5</v>
      </c>
      <c r="AF129" s="13">
        <v>7</v>
      </c>
      <c r="AG129" s="69">
        <f t="shared" si="29"/>
        <v>-1</v>
      </c>
      <c r="AH129" s="67">
        <f>AG129*1</f>
        <v>-1</v>
      </c>
    </row>
    <row r="130" spans="1:34">
      <c r="A130" s="37">
        <v>128</v>
      </c>
      <c r="B130" s="38">
        <v>118074</v>
      </c>
      <c r="C130" s="39" t="s">
        <v>166</v>
      </c>
      <c r="D130" s="40">
        <v>1</v>
      </c>
      <c r="E130" s="40">
        <v>2</v>
      </c>
      <c r="F130" s="39" t="s">
        <v>48</v>
      </c>
      <c r="G130" s="41">
        <v>3500</v>
      </c>
      <c r="H130" s="41">
        <f t="shared" si="21"/>
        <v>14000</v>
      </c>
      <c r="I130" s="41">
        <v>525</v>
      </c>
      <c r="J130" s="41">
        <f t="shared" si="22"/>
        <v>2100</v>
      </c>
      <c r="K130" s="46">
        <v>0.15</v>
      </c>
      <c r="L130" s="47">
        <v>4025</v>
      </c>
      <c r="M130" s="47">
        <f t="shared" si="23"/>
        <v>16100</v>
      </c>
      <c r="N130" s="48">
        <v>583.82625</v>
      </c>
      <c r="O130" s="48">
        <f t="shared" si="24"/>
        <v>2335.305</v>
      </c>
      <c r="P130" s="49">
        <v>0.14505</v>
      </c>
      <c r="Q130" s="59">
        <v>8556.99</v>
      </c>
      <c r="R130" s="59">
        <v>2105.46</v>
      </c>
      <c r="S130" s="64">
        <f t="shared" si="25"/>
        <v>0.611213571428571</v>
      </c>
      <c r="T130" s="64">
        <f t="shared" si="26"/>
        <v>1.0026</v>
      </c>
      <c r="U130" s="65">
        <f t="shared" si="27"/>
        <v>0.531490062111801</v>
      </c>
      <c r="V130" s="65">
        <f t="shared" si="28"/>
        <v>0.90157816644935</v>
      </c>
      <c r="W130" s="62"/>
      <c r="X130" s="63"/>
      <c r="Y130" s="63">
        <f t="shared" si="34"/>
        <v>-54.4301</v>
      </c>
      <c r="Z130" s="12">
        <v>4</v>
      </c>
      <c r="AA130" s="12">
        <v>1</v>
      </c>
      <c r="AB130" s="15">
        <f t="shared" si="35"/>
        <v>2</v>
      </c>
      <c r="AC130" s="12">
        <v>0</v>
      </c>
      <c r="AD130" s="15">
        <f t="shared" si="36"/>
        <v>0</v>
      </c>
      <c r="AE130" s="67">
        <f t="shared" si="37"/>
        <v>2</v>
      </c>
      <c r="AF130" s="13">
        <v>1</v>
      </c>
      <c r="AG130" s="69">
        <f t="shared" si="29"/>
        <v>-3</v>
      </c>
      <c r="AH130" s="67">
        <f>AG130*1</f>
        <v>-3</v>
      </c>
    </row>
    <row r="131" spans="1:34">
      <c r="A131" s="37">
        <v>129</v>
      </c>
      <c r="B131" s="38">
        <v>114069</v>
      </c>
      <c r="C131" s="39" t="s">
        <v>167</v>
      </c>
      <c r="D131" s="40">
        <v>1</v>
      </c>
      <c r="E131" s="40">
        <v>3</v>
      </c>
      <c r="F131" s="39" t="s">
        <v>48</v>
      </c>
      <c r="G131" s="41">
        <v>4000</v>
      </c>
      <c r="H131" s="41">
        <f t="shared" ref="H131:H141" si="39">G131*4</f>
        <v>16000</v>
      </c>
      <c r="I131" s="41">
        <v>1089.80399289282</v>
      </c>
      <c r="J131" s="41">
        <f t="shared" ref="J131:J141" si="40">I131*4</f>
        <v>4359.21597157128</v>
      </c>
      <c r="K131" s="46">
        <v>0.272450998223205</v>
      </c>
      <c r="L131" s="47">
        <v>4600</v>
      </c>
      <c r="M131" s="47">
        <f t="shared" ref="M131:M141" si="41">L131*4</f>
        <v>18400</v>
      </c>
      <c r="N131" s="48">
        <v>1211.91653029646</v>
      </c>
      <c r="O131" s="48">
        <f t="shared" ref="O131:O141" si="42">N131*4</f>
        <v>4847.66612118584</v>
      </c>
      <c r="P131" s="49">
        <v>0.263460115281839</v>
      </c>
      <c r="Q131" s="59">
        <v>9455.08</v>
      </c>
      <c r="R131" s="59">
        <v>2936.42</v>
      </c>
      <c r="S131" s="64">
        <f t="shared" ref="S131:S142" si="43">Q131/H131</f>
        <v>0.5909425</v>
      </c>
      <c r="T131" s="64">
        <f t="shared" ref="T131:T142" si="44">R131/J131</f>
        <v>0.673611956633928</v>
      </c>
      <c r="U131" s="65">
        <f t="shared" ref="U131:U142" si="45">Q131/M131</f>
        <v>0.513863043478261</v>
      </c>
      <c r="V131" s="65">
        <f t="shared" ref="V131:V142" si="46">R131/O131</f>
        <v>0.605738911590242</v>
      </c>
      <c r="W131" s="62"/>
      <c r="X131" s="63"/>
      <c r="Y131" s="63">
        <f t="shared" si="34"/>
        <v>-65.4492</v>
      </c>
      <c r="Z131" s="12">
        <v>4</v>
      </c>
      <c r="AA131" s="12">
        <v>1</v>
      </c>
      <c r="AB131" s="15">
        <f t="shared" si="35"/>
        <v>2</v>
      </c>
      <c r="AC131" s="12">
        <v>1</v>
      </c>
      <c r="AD131" s="15">
        <f t="shared" si="36"/>
        <v>1.5</v>
      </c>
      <c r="AE131" s="67">
        <f t="shared" si="37"/>
        <v>3.5</v>
      </c>
      <c r="AF131" s="13">
        <v>2</v>
      </c>
      <c r="AG131" s="69">
        <f t="shared" ref="AG131:AG142" si="47">AF131-Z131</f>
        <v>-2</v>
      </c>
      <c r="AH131" s="67">
        <f>AG131*1</f>
        <v>-2</v>
      </c>
    </row>
    <row r="132" spans="1:34">
      <c r="A132" s="37">
        <v>130</v>
      </c>
      <c r="B132" s="38">
        <v>117637</v>
      </c>
      <c r="C132" s="39" t="s">
        <v>168</v>
      </c>
      <c r="D132" s="40">
        <v>3</v>
      </c>
      <c r="E132" s="40">
        <v>0</v>
      </c>
      <c r="F132" s="39" t="s">
        <v>40</v>
      </c>
      <c r="G132" s="41">
        <v>4000</v>
      </c>
      <c r="H132" s="41">
        <f t="shared" si="39"/>
        <v>16000</v>
      </c>
      <c r="I132" s="41">
        <v>1115.79695900261</v>
      </c>
      <c r="J132" s="41">
        <f t="shared" si="40"/>
        <v>4463.18783601044</v>
      </c>
      <c r="K132" s="46">
        <v>0.278949239750651</v>
      </c>
      <c r="L132" s="47">
        <v>4600</v>
      </c>
      <c r="M132" s="47">
        <f t="shared" si="41"/>
        <v>18400</v>
      </c>
      <c r="N132" s="48">
        <v>1240.82200825885</v>
      </c>
      <c r="O132" s="48">
        <f t="shared" si="42"/>
        <v>4963.2880330354</v>
      </c>
      <c r="P132" s="49">
        <v>0.26974391483888</v>
      </c>
      <c r="Q132" s="59">
        <v>9303.07</v>
      </c>
      <c r="R132" s="59">
        <v>2231.17</v>
      </c>
      <c r="S132" s="64">
        <f t="shared" si="43"/>
        <v>0.581441875</v>
      </c>
      <c r="T132" s="64">
        <f t="shared" si="44"/>
        <v>0.499905019008656</v>
      </c>
      <c r="U132" s="65">
        <f t="shared" si="45"/>
        <v>0.505601630434783</v>
      </c>
      <c r="V132" s="65">
        <f t="shared" si="46"/>
        <v>0.449534660319821</v>
      </c>
      <c r="W132" s="62"/>
      <c r="X132" s="63"/>
      <c r="Y132" s="63">
        <f t="shared" si="34"/>
        <v>-66.9693</v>
      </c>
      <c r="Z132" s="12">
        <v>4</v>
      </c>
      <c r="AA132" s="12">
        <v>5</v>
      </c>
      <c r="AB132" s="15">
        <f t="shared" si="35"/>
        <v>10</v>
      </c>
      <c r="AC132" s="12">
        <v>0</v>
      </c>
      <c r="AD132" s="15">
        <f t="shared" si="36"/>
        <v>0</v>
      </c>
      <c r="AE132" s="67">
        <f t="shared" si="37"/>
        <v>10</v>
      </c>
      <c r="AF132" s="13">
        <v>5</v>
      </c>
      <c r="AG132" s="69">
        <f t="shared" si="47"/>
        <v>1</v>
      </c>
      <c r="AH132" s="70"/>
    </row>
    <row r="133" spans="1:34">
      <c r="A133" s="37">
        <v>131</v>
      </c>
      <c r="B133" s="38">
        <v>113833</v>
      </c>
      <c r="C133" s="39" t="s">
        <v>169</v>
      </c>
      <c r="D133" s="40">
        <v>2</v>
      </c>
      <c r="E133" s="40">
        <v>1</v>
      </c>
      <c r="F133" s="39" t="s">
        <v>32</v>
      </c>
      <c r="G133" s="41">
        <v>5500</v>
      </c>
      <c r="H133" s="41">
        <f t="shared" si="39"/>
        <v>22000</v>
      </c>
      <c r="I133" s="41">
        <v>1461.70266137868</v>
      </c>
      <c r="J133" s="41">
        <f t="shared" si="40"/>
        <v>5846.81064551472</v>
      </c>
      <c r="K133" s="46">
        <v>0.265764120250669</v>
      </c>
      <c r="L133" s="47">
        <v>6325</v>
      </c>
      <c r="M133" s="47">
        <f t="shared" si="41"/>
        <v>25300</v>
      </c>
      <c r="N133" s="48">
        <v>1625.48644458616</v>
      </c>
      <c r="O133" s="48">
        <f t="shared" si="42"/>
        <v>6501.94577834464</v>
      </c>
      <c r="P133" s="49">
        <v>0.256993904282397</v>
      </c>
      <c r="Q133" s="59">
        <v>12638.07</v>
      </c>
      <c r="R133" s="59">
        <v>2181.67</v>
      </c>
      <c r="S133" s="64">
        <f t="shared" si="43"/>
        <v>0.574457727272727</v>
      </c>
      <c r="T133" s="64">
        <f t="shared" si="44"/>
        <v>0.373138473652064</v>
      </c>
      <c r="U133" s="65">
        <f t="shared" si="45"/>
        <v>0.499528458498024</v>
      </c>
      <c r="V133" s="65">
        <f t="shared" si="46"/>
        <v>0.335541094062375</v>
      </c>
      <c r="W133" s="62"/>
      <c r="X133" s="63"/>
      <c r="Y133" s="63">
        <f t="shared" si="34"/>
        <v>-93.6193</v>
      </c>
      <c r="Z133" s="12">
        <v>4</v>
      </c>
      <c r="AA133" s="12">
        <v>0</v>
      </c>
      <c r="AB133" s="15">
        <f t="shared" si="35"/>
        <v>0</v>
      </c>
      <c r="AC133" s="12">
        <v>0</v>
      </c>
      <c r="AD133" s="15">
        <f t="shared" si="36"/>
        <v>0</v>
      </c>
      <c r="AE133" s="67">
        <f t="shared" si="37"/>
        <v>0</v>
      </c>
      <c r="AF133" s="13">
        <v>0</v>
      </c>
      <c r="AG133" s="69">
        <f t="shared" si="47"/>
        <v>-4</v>
      </c>
      <c r="AH133" s="67">
        <f t="shared" ref="AH133:AH139" si="48">AG133*1</f>
        <v>-4</v>
      </c>
    </row>
    <row r="134" spans="1:34">
      <c r="A134" s="37">
        <v>132</v>
      </c>
      <c r="B134" s="38">
        <v>117310</v>
      </c>
      <c r="C134" s="39" t="s">
        <v>170</v>
      </c>
      <c r="D134" s="40">
        <v>1</v>
      </c>
      <c r="E134" s="40">
        <v>1</v>
      </c>
      <c r="F134" s="39" t="s">
        <v>48</v>
      </c>
      <c r="G134" s="41">
        <v>4500</v>
      </c>
      <c r="H134" s="41">
        <f t="shared" si="39"/>
        <v>18000</v>
      </c>
      <c r="I134" s="41">
        <v>1020.2682556491</v>
      </c>
      <c r="J134" s="41">
        <f t="shared" si="40"/>
        <v>4081.0730225964</v>
      </c>
      <c r="K134" s="46">
        <v>0.226726279033133</v>
      </c>
      <c r="L134" s="47">
        <v>5175</v>
      </c>
      <c r="M134" s="47">
        <f t="shared" si="41"/>
        <v>20700</v>
      </c>
      <c r="N134" s="48">
        <v>1134.58931369458</v>
      </c>
      <c r="O134" s="48">
        <f t="shared" si="42"/>
        <v>4538.35725477832</v>
      </c>
      <c r="P134" s="49">
        <v>0.21924431182504</v>
      </c>
      <c r="Q134" s="59">
        <v>9608.38</v>
      </c>
      <c r="R134" s="59">
        <v>2877.92</v>
      </c>
      <c r="S134" s="64">
        <f t="shared" si="43"/>
        <v>0.533798888888889</v>
      </c>
      <c r="T134" s="64">
        <f t="shared" si="44"/>
        <v>0.705187087823548</v>
      </c>
      <c r="U134" s="65">
        <f t="shared" si="45"/>
        <v>0.464172946859903</v>
      </c>
      <c r="V134" s="65">
        <f t="shared" si="46"/>
        <v>0.634132537047389</v>
      </c>
      <c r="W134" s="62"/>
      <c r="X134" s="63"/>
      <c r="Y134" s="63">
        <f t="shared" si="34"/>
        <v>-83.9162</v>
      </c>
      <c r="Z134" s="12">
        <v>4</v>
      </c>
      <c r="AA134" s="12">
        <v>0</v>
      </c>
      <c r="AB134" s="15">
        <f t="shared" si="35"/>
        <v>0</v>
      </c>
      <c r="AC134" s="12">
        <v>0</v>
      </c>
      <c r="AD134" s="15">
        <f t="shared" si="36"/>
        <v>0</v>
      </c>
      <c r="AE134" s="67">
        <f t="shared" si="37"/>
        <v>0</v>
      </c>
      <c r="AF134" s="13">
        <v>0</v>
      </c>
      <c r="AG134" s="69">
        <f t="shared" si="47"/>
        <v>-4</v>
      </c>
      <c r="AH134" s="67">
        <f t="shared" si="48"/>
        <v>-4</v>
      </c>
    </row>
    <row r="135" spans="1:34">
      <c r="A135" s="37">
        <v>133</v>
      </c>
      <c r="B135" s="38">
        <v>391</v>
      </c>
      <c r="C135" s="39" t="s">
        <v>171</v>
      </c>
      <c r="D135" s="40">
        <v>3</v>
      </c>
      <c r="E135" s="40">
        <v>0</v>
      </c>
      <c r="F135" s="39" t="s">
        <v>36</v>
      </c>
      <c r="G135" s="41">
        <v>8500</v>
      </c>
      <c r="H135" s="41">
        <f t="shared" si="39"/>
        <v>34000</v>
      </c>
      <c r="I135" s="41">
        <v>2742.75240106288</v>
      </c>
      <c r="J135" s="41">
        <f t="shared" si="40"/>
        <v>10971.0096042515</v>
      </c>
      <c r="K135" s="46">
        <v>0.322676753066221</v>
      </c>
      <c r="L135" s="47">
        <v>9520</v>
      </c>
      <c r="M135" s="47">
        <f t="shared" si="41"/>
        <v>38080</v>
      </c>
      <c r="N135" s="48">
        <v>2970.51056044714</v>
      </c>
      <c r="O135" s="48">
        <f t="shared" si="42"/>
        <v>11882.0422417886</v>
      </c>
      <c r="P135" s="49">
        <v>0.312028420215036</v>
      </c>
      <c r="Q135" s="59">
        <v>17420.01</v>
      </c>
      <c r="R135" s="59">
        <v>5586.64</v>
      </c>
      <c r="S135" s="64">
        <f t="shared" si="43"/>
        <v>0.512353235294118</v>
      </c>
      <c r="T135" s="64">
        <f t="shared" si="44"/>
        <v>0.509218403913806</v>
      </c>
      <c r="U135" s="65">
        <f t="shared" si="45"/>
        <v>0.457458245798319</v>
      </c>
      <c r="V135" s="65">
        <f t="shared" si="46"/>
        <v>0.470175066399954</v>
      </c>
      <c r="W135" s="62"/>
      <c r="X135" s="63"/>
      <c r="Y135" s="63">
        <f t="shared" si="34"/>
        <v>-165.7999</v>
      </c>
      <c r="Z135" s="12">
        <v>10</v>
      </c>
      <c r="AA135" s="12">
        <v>0</v>
      </c>
      <c r="AB135" s="15">
        <f t="shared" si="35"/>
        <v>0</v>
      </c>
      <c r="AC135" s="12">
        <v>2</v>
      </c>
      <c r="AD135" s="15">
        <f t="shared" si="36"/>
        <v>3</v>
      </c>
      <c r="AE135" s="67">
        <f t="shared" si="37"/>
        <v>3</v>
      </c>
      <c r="AF135" s="13">
        <v>2</v>
      </c>
      <c r="AG135" s="69">
        <f t="shared" si="47"/>
        <v>-8</v>
      </c>
      <c r="AH135" s="67">
        <f t="shared" si="48"/>
        <v>-8</v>
      </c>
    </row>
    <row r="136" spans="1:34">
      <c r="A136" s="37">
        <v>134</v>
      </c>
      <c r="B136" s="38">
        <v>113008</v>
      </c>
      <c r="C136" s="39" t="s">
        <v>172</v>
      </c>
      <c r="D136" s="40">
        <v>2</v>
      </c>
      <c r="E136" s="40">
        <v>1</v>
      </c>
      <c r="F136" s="39" t="s">
        <v>48</v>
      </c>
      <c r="G136" s="41">
        <v>3500</v>
      </c>
      <c r="H136" s="41">
        <f t="shared" si="39"/>
        <v>14000</v>
      </c>
      <c r="I136" s="41">
        <v>980</v>
      </c>
      <c r="J136" s="41">
        <f t="shared" si="40"/>
        <v>3920</v>
      </c>
      <c r="K136" s="46">
        <v>0.28</v>
      </c>
      <c r="L136" s="47">
        <v>4025</v>
      </c>
      <c r="M136" s="47">
        <f t="shared" si="41"/>
        <v>16100</v>
      </c>
      <c r="N136" s="48">
        <v>1089.809</v>
      </c>
      <c r="O136" s="48">
        <f t="shared" si="42"/>
        <v>4359.236</v>
      </c>
      <c r="P136" s="49">
        <v>0.27076</v>
      </c>
      <c r="Q136" s="59">
        <v>7239.96</v>
      </c>
      <c r="R136" s="59">
        <v>1605.82</v>
      </c>
      <c r="S136" s="64">
        <f t="shared" si="43"/>
        <v>0.51714</v>
      </c>
      <c r="T136" s="64">
        <f t="shared" si="44"/>
        <v>0.409647959183673</v>
      </c>
      <c r="U136" s="65">
        <f t="shared" si="45"/>
        <v>0.449686956521739</v>
      </c>
      <c r="V136" s="65">
        <f t="shared" si="46"/>
        <v>0.368371889019085</v>
      </c>
      <c r="W136" s="62"/>
      <c r="X136" s="63"/>
      <c r="Y136" s="63">
        <f t="shared" si="34"/>
        <v>-67.6004</v>
      </c>
      <c r="Z136" s="12">
        <v>4</v>
      </c>
      <c r="AA136" s="12">
        <v>0</v>
      </c>
      <c r="AB136" s="15">
        <f t="shared" si="35"/>
        <v>0</v>
      </c>
      <c r="AC136" s="12">
        <v>0</v>
      </c>
      <c r="AD136" s="15">
        <f t="shared" si="36"/>
        <v>0</v>
      </c>
      <c r="AE136" s="67">
        <f t="shared" si="37"/>
        <v>0</v>
      </c>
      <c r="AF136" s="13">
        <v>0</v>
      </c>
      <c r="AG136" s="69">
        <f t="shared" si="47"/>
        <v>-4</v>
      </c>
      <c r="AH136" s="67">
        <f t="shared" si="48"/>
        <v>-4</v>
      </c>
    </row>
    <row r="137" spans="1:34">
      <c r="A137" s="37">
        <v>135</v>
      </c>
      <c r="B137" s="38">
        <v>308</v>
      </c>
      <c r="C137" s="39" t="s">
        <v>173</v>
      </c>
      <c r="D137" s="40">
        <v>3</v>
      </c>
      <c r="E137" s="40">
        <v>1</v>
      </c>
      <c r="F137" s="39" t="s">
        <v>36</v>
      </c>
      <c r="G137" s="41">
        <v>7800</v>
      </c>
      <c r="H137" s="41">
        <f t="shared" si="39"/>
        <v>31200</v>
      </c>
      <c r="I137" s="41">
        <v>2406.31721046096</v>
      </c>
      <c r="J137" s="41">
        <f t="shared" si="40"/>
        <v>9625.26884184384</v>
      </c>
      <c r="K137" s="46">
        <v>0.308502206469353</v>
      </c>
      <c r="L137" s="47">
        <v>8736</v>
      </c>
      <c r="M137" s="47">
        <f t="shared" si="41"/>
        <v>34944</v>
      </c>
      <c r="N137" s="48">
        <v>2606.13779161763</v>
      </c>
      <c r="O137" s="48">
        <f t="shared" si="42"/>
        <v>10424.5511664705</v>
      </c>
      <c r="P137" s="49">
        <v>0.298321633655865</v>
      </c>
      <c r="Q137" s="59">
        <v>15289.69</v>
      </c>
      <c r="R137" s="59">
        <v>4552.8</v>
      </c>
      <c r="S137" s="64">
        <f t="shared" si="43"/>
        <v>0.490054166666667</v>
      </c>
      <c r="T137" s="64">
        <f t="shared" si="44"/>
        <v>0.473004970023035</v>
      </c>
      <c r="U137" s="65">
        <f t="shared" si="45"/>
        <v>0.437548363095238</v>
      </c>
      <c r="V137" s="65">
        <f t="shared" si="46"/>
        <v>0.436738227602892</v>
      </c>
      <c r="W137" s="62"/>
      <c r="X137" s="63"/>
      <c r="Y137" s="63">
        <f t="shared" si="34"/>
        <v>-159.1031</v>
      </c>
      <c r="Z137" s="12">
        <v>8</v>
      </c>
      <c r="AA137" s="12">
        <v>0</v>
      </c>
      <c r="AB137" s="15">
        <f t="shared" si="35"/>
        <v>0</v>
      </c>
      <c r="AC137" s="12">
        <v>1</v>
      </c>
      <c r="AD137" s="15">
        <f t="shared" si="36"/>
        <v>1.5</v>
      </c>
      <c r="AE137" s="67">
        <f t="shared" si="37"/>
        <v>1.5</v>
      </c>
      <c r="AF137" s="13">
        <v>1</v>
      </c>
      <c r="AG137" s="69">
        <f t="shared" si="47"/>
        <v>-7</v>
      </c>
      <c r="AH137" s="67">
        <f t="shared" si="48"/>
        <v>-7</v>
      </c>
    </row>
    <row r="138" spans="1:34">
      <c r="A138" s="37">
        <v>136</v>
      </c>
      <c r="B138" s="38">
        <v>102478</v>
      </c>
      <c r="C138" s="39" t="s">
        <v>174</v>
      </c>
      <c r="D138" s="40">
        <v>2</v>
      </c>
      <c r="E138" s="40">
        <v>0</v>
      </c>
      <c r="F138" s="39" t="s">
        <v>36</v>
      </c>
      <c r="G138" s="41">
        <v>5000</v>
      </c>
      <c r="H138" s="41">
        <f t="shared" si="39"/>
        <v>20000</v>
      </c>
      <c r="I138" s="41">
        <v>1055.94388719389</v>
      </c>
      <c r="J138" s="41">
        <f t="shared" si="40"/>
        <v>4223.77554877556</v>
      </c>
      <c r="K138" s="46">
        <v>0.211188777438777</v>
      </c>
      <c r="L138" s="47">
        <v>5750</v>
      </c>
      <c r="M138" s="47">
        <f t="shared" si="41"/>
        <v>23000</v>
      </c>
      <c r="N138" s="48">
        <v>1174.26239975396</v>
      </c>
      <c r="O138" s="48">
        <f t="shared" si="42"/>
        <v>4697.04959901584</v>
      </c>
      <c r="P138" s="49">
        <v>0.204219547783298</v>
      </c>
      <c r="Q138" s="59">
        <v>9248.43</v>
      </c>
      <c r="R138" s="59">
        <v>1837.21</v>
      </c>
      <c r="S138" s="64">
        <f t="shared" si="43"/>
        <v>0.4624215</v>
      </c>
      <c r="T138" s="64">
        <f t="shared" si="44"/>
        <v>0.434968662227469</v>
      </c>
      <c r="U138" s="65">
        <f t="shared" si="45"/>
        <v>0.402105652173913</v>
      </c>
      <c r="V138" s="65">
        <f t="shared" si="46"/>
        <v>0.391141281621754</v>
      </c>
      <c r="W138" s="62"/>
      <c r="X138" s="63"/>
      <c r="Y138" s="63">
        <f t="shared" si="34"/>
        <v>-107.5157</v>
      </c>
      <c r="Z138" s="12">
        <v>4</v>
      </c>
      <c r="AA138" s="12">
        <v>0</v>
      </c>
      <c r="AB138" s="15">
        <f t="shared" si="35"/>
        <v>0</v>
      </c>
      <c r="AC138" s="12">
        <v>0</v>
      </c>
      <c r="AD138" s="15">
        <f t="shared" si="36"/>
        <v>0</v>
      </c>
      <c r="AE138" s="67">
        <f t="shared" si="37"/>
        <v>0</v>
      </c>
      <c r="AF138" s="13">
        <v>0</v>
      </c>
      <c r="AG138" s="69">
        <f t="shared" si="47"/>
        <v>-4</v>
      </c>
      <c r="AH138" s="67">
        <f t="shared" si="48"/>
        <v>-4</v>
      </c>
    </row>
    <row r="139" spans="1:34">
      <c r="A139" s="37">
        <v>137</v>
      </c>
      <c r="B139" s="38">
        <v>111064</v>
      </c>
      <c r="C139" s="39" t="s">
        <v>175</v>
      </c>
      <c r="D139" s="40">
        <v>1</v>
      </c>
      <c r="E139" s="40">
        <v>1</v>
      </c>
      <c r="F139" s="39" t="s">
        <v>38</v>
      </c>
      <c r="G139" s="41">
        <v>3000</v>
      </c>
      <c r="H139" s="41">
        <f t="shared" si="39"/>
        <v>12000</v>
      </c>
      <c r="I139" s="41">
        <v>900</v>
      </c>
      <c r="J139" s="41">
        <f t="shared" si="40"/>
        <v>3600</v>
      </c>
      <c r="K139" s="46">
        <v>0.3</v>
      </c>
      <c r="L139" s="47">
        <v>3450</v>
      </c>
      <c r="M139" s="47">
        <f t="shared" si="41"/>
        <v>13800</v>
      </c>
      <c r="N139" s="48">
        <v>1000.845</v>
      </c>
      <c r="O139" s="48">
        <f t="shared" si="42"/>
        <v>4003.38</v>
      </c>
      <c r="P139" s="49">
        <v>0.2901</v>
      </c>
      <c r="Q139" s="59">
        <v>4676.56</v>
      </c>
      <c r="R139" s="59">
        <v>985.93</v>
      </c>
      <c r="S139" s="64">
        <f t="shared" si="43"/>
        <v>0.389713333333333</v>
      </c>
      <c r="T139" s="64">
        <f t="shared" si="44"/>
        <v>0.273869444444444</v>
      </c>
      <c r="U139" s="65">
        <f t="shared" si="45"/>
        <v>0.33888115942029</v>
      </c>
      <c r="V139" s="65">
        <f t="shared" si="46"/>
        <v>0.246274398133577</v>
      </c>
      <c r="W139" s="62"/>
      <c r="X139" s="63"/>
      <c r="Y139" s="63">
        <f t="shared" si="34"/>
        <v>-73.2344</v>
      </c>
      <c r="Z139" s="12">
        <v>4</v>
      </c>
      <c r="AA139" s="12">
        <v>0</v>
      </c>
      <c r="AB139" s="15">
        <f t="shared" si="35"/>
        <v>0</v>
      </c>
      <c r="AC139" s="12">
        <v>3</v>
      </c>
      <c r="AD139" s="15">
        <f t="shared" si="36"/>
        <v>4.5</v>
      </c>
      <c r="AE139" s="67">
        <f t="shared" si="37"/>
        <v>4.5</v>
      </c>
      <c r="AF139" s="13">
        <v>3</v>
      </c>
      <c r="AG139" s="69">
        <f t="shared" si="47"/>
        <v>-1</v>
      </c>
      <c r="AH139" s="67">
        <f t="shared" si="48"/>
        <v>-1</v>
      </c>
    </row>
    <row r="140" spans="1:34">
      <c r="A140" s="37">
        <v>138</v>
      </c>
      <c r="B140" s="38">
        <v>117923</v>
      </c>
      <c r="C140" s="39" t="s">
        <v>176</v>
      </c>
      <c r="D140" s="40">
        <v>2</v>
      </c>
      <c r="E140" s="40">
        <v>0</v>
      </c>
      <c r="F140" s="39" t="s">
        <v>40</v>
      </c>
      <c r="G140" s="41">
        <v>3500</v>
      </c>
      <c r="H140" s="41">
        <f t="shared" si="39"/>
        <v>14000</v>
      </c>
      <c r="I140" s="41">
        <v>989.431421707568</v>
      </c>
      <c r="J140" s="41">
        <f t="shared" si="40"/>
        <v>3957.72568683027</v>
      </c>
      <c r="K140" s="46">
        <v>0.282694691916448</v>
      </c>
      <c r="L140" s="47">
        <v>4025</v>
      </c>
      <c r="M140" s="47">
        <f t="shared" si="41"/>
        <v>16100</v>
      </c>
      <c r="N140" s="48">
        <v>1100.2972125099</v>
      </c>
      <c r="O140" s="48">
        <f t="shared" si="42"/>
        <v>4401.1888500396</v>
      </c>
      <c r="P140" s="49">
        <v>0.273365767083205</v>
      </c>
      <c r="Q140" s="59">
        <v>5254.2</v>
      </c>
      <c r="R140" s="59">
        <v>968.35</v>
      </c>
      <c r="S140" s="64">
        <f t="shared" si="43"/>
        <v>0.3753</v>
      </c>
      <c r="T140" s="64">
        <f t="shared" si="44"/>
        <v>0.244673349449731</v>
      </c>
      <c r="U140" s="65">
        <f t="shared" si="45"/>
        <v>0.326347826086957</v>
      </c>
      <c r="V140" s="65">
        <f t="shared" si="46"/>
        <v>0.220020097522352</v>
      </c>
      <c r="W140" s="62"/>
      <c r="X140" s="63"/>
      <c r="Y140" s="63">
        <f t="shared" si="34"/>
        <v>-87.458</v>
      </c>
      <c r="Z140" s="12">
        <v>4</v>
      </c>
      <c r="AA140" s="12">
        <v>3</v>
      </c>
      <c r="AB140" s="15">
        <f t="shared" si="35"/>
        <v>6</v>
      </c>
      <c r="AC140" s="12">
        <v>1</v>
      </c>
      <c r="AD140" s="15">
        <f t="shared" si="36"/>
        <v>1.5</v>
      </c>
      <c r="AE140" s="67">
        <f t="shared" si="37"/>
        <v>7.5</v>
      </c>
      <c r="AF140" s="13">
        <v>4</v>
      </c>
      <c r="AG140" s="69">
        <f t="shared" si="47"/>
        <v>0</v>
      </c>
      <c r="AH140" s="70"/>
    </row>
    <row r="141" spans="1:34">
      <c r="A141" s="37">
        <v>139</v>
      </c>
      <c r="B141" s="71">
        <v>107829</v>
      </c>
      <c r="C141" s="39" t="s">
        <v>177</v>
      </c>
      <c r="D141" s="40">
        <v>1</v>
      </c>
      <c r="E141" s="40">
        <v>1</v>
      </c>
      <c r="F141" s="72" t="s">
        <v>36</v>
      </c>
      <c r="G141" s="41">
        <v>5000</v>
      </c>
      <c r="H141" s="41">
        <f t="shared" si="39"/>
        <v>20000</v>
      </c>
      <c r="I141" s="41">
        <v>900</v>
      </c>
      <c r="J141" s="41">
        <f t="shared" si="40"/>
        <v>3600</v>
      </c>
      <c r="K141" s="46">
        <v>0.18</v>
      </c>
      <c r="L141" s="47">
        <v>5750</v>
      </c>
      <c r="M141" s="47">
        <f t="shared" si="41"/>
        <v>23000</v>
      </c>
      <c r="N141" s="48">
        <v>1000.845</v>
      </c>
      <c r="O141" s="48">
        <f t="shared" si="42"/>
        <v>4003.38</v>
      </c>
      <c r="P141" s="49">
        <v>0.17406</v>
      </c>
      <c r="Q141" s="59">
        <v>6349.61</v>
      </c>
      <c r="R141" s="59">
        <v>1762.99</v>
      </c>
      <c r="S141" s="64">
        <f t="shared" si="43"/>
        <v>0.3174805</v>
      </c>
      <c r="T141" s="64">
        <f t="shared" si="44"/>
        <v>0.489719444444444</v>
      </c>
      <c r="U141" s="65">
        <f t="shared" si="45"/>
        <v>0.27607</v>
      </c>
      <c r="V141" s="65">
        <f t="shared" si="46"/>
        <v>0.440375382801533</v>
      </c>
      <c r="W141" s="62"/>
      <c r="X141" s="63"/>
      <c r="Y141" s="63">
        <f t="shared" si="34"/>
        <v>-136.5039</v>
      </c>
      <c r="Z141" s="12">
        <v>4</v>
      </c>
      <c r="AA141" s="12">
        <v>0</v>
      </c>
      <c r="AB141" s="15">
        <f t="shared" si="35"/>
        <v>0</v>
      </c>
      <c r="AC141" s="12">
        <v>1</v>
      </c>
      <c r="AD141" s="15">
        <f t="shared" si="36"/>
        <v>1.5</v>
      </c>
      <c r="AE141" s="67">
        <f t="shared" si="37"/>
        <v>1.5</v>
      </c>
      <c r="AF141" s="13">
        <v>1</v>
      </c>
      <c r="AG141" s="69">
        <f t="shared" si="47"/>
        <v>-3</v>
      </c>
      <c r="AH141" s="67">
        <f>AG141*1</f>
        <v>-3</v>
      </c>
    </row>
    <row r="142" spans="1:34">
      <c r="A142" s="37"/>
      <c r="B142" s="73"/>
      <c r="C142" s="73"/>
      <c r="D142" s="40">
        <f>SUM(D3:D141)</f>
        <v>365</v>
      </c>
      <c r="E142" s="40">
        <f>SUM(E3:E141)</f>
        <v>158</v>
      </c>
      <c r="F142" s="73"/>
      <c r="G142" s="41">
        <f>SUM(G3:G141)</f>
        <v>1350320</v>
      </c>
      <c r="H142" s="41">
        <f>SUM(H3:H141)</f>
        <v>5401280</v>
      </c>
      <c r="I142" s="41">
        <f>SUM(I3:I141)</f>
        <v>349067.127169267</v>
      </c>
      <c r="J142" s="41">
        <f>SUM(J3:J141)</f>
        <v>1396268.50867707</v>
      </c>
      <c r="K142" s="46">
        <v>0.258506966622183</v>
      </c>
      <c r="L142" s="47">
        <f>SUM(L3:L141)</f>
        <v>1510105.4</v>
      </c>
      <c r="M142" s="47">
        <f>SUM(M3:M141)</f>
        <v>6040421.6</v>
      </c>
      <c r="N142" s="48">
        <f>SUM(N3:N141)</f>
        <v>377751.897508607</v>
      </c>
      <c r="O142" s="48">
        <f>SUM(O3:O141)</f>
        <v>1511007.59003443</v>
      </c>
      <c r="P142" s="49">
        <v>0.249976236723651</v>
      </c>
      <c r="Q142" s="59">
        <f>SUM(Q3:Q141)</f>
        <v>4670699.78</v>
      </c>
      <c r="R142" s="59">
        <f>SUM(R3:R141)</f>
        <v>1107735.11</v>
      </c>
      <c r="S142" s="64">
        <f t="shared" si="43"/>
        <v>0.864739428431779</v>
      </c>
      <c r="T142" s="64">
        <f t="shared" si="44"/>
        <v>0.793353930935215</v>
      </c>
      <c r="U142" s="65">
        <f t="shared" si="45"/>
        <v>0.773240692338429</v>
      </c>
      <c r="V142" s="65">
        <f t="shared" si="46"/>
        <v>0.733110222149685</v>
      </c>
      <c r="W142" s="62"/>
      <c r="X142" s="63"/>
      <c r="Y142" s="63"/>
      <c r="Z142" s="12">
        <f>SUM(Z3:Z141)</f>
        <v>1424</v>
      </c>
      <c r="AA142" s="12">
        <f>SUM(AA3:AA141)</f>
        <v>708</v>
      </c>
      <c r="AB142" s="15">
        <f t="shared" si="35"/>
        <v>1416</v>
      </c>
      <c r="AC142" s="12">
        <f>SUM(AC3:AC141)</f>
        <v>361</v>
      </c>
      <c r="AD142" s="15">
        <f t="shared" si="36"/>
        <v>541.5</v>
      </c>
      <c r="AE142" s="67">
        <f t="shared" si="37"/>
        <v>1957.5</v>
      </c>
      <c r="AF142" s="13">
        <f>SUM(AF3:AF141)</f>
        <v>1069</v>
      </c>
      <c r="AG142" s="69">
        <f t="shared" si="47"/>
        <v>-355</v>
      </c>
      <c r="AH142" s="67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5" customWidth="1"/>
  </cols>
  <sheetData>
    <row r="1" customHeight="1" spans="1:6">
      <c r="A1" s="6" t="s">
        <v>178</v>
      </c>
      <c r="B1" s="6"/>
      <c r="C1" s="6"/>
      <c r="D1" s="6"/>
      <c r="E1" s="6"/>
      <c r="F1" s="7"/>
    </row>
    <row r="2" customHeight="1" spans="1:6">
      <c r="A2" s="8" t="s">
        <v>14</v>
      </c>
      <c r="B2" s="8" t="s">
        <v>179</v>
      </c>
      <c r="C2" s="8" t="s">
        <v>180</v>
      </c>
      <c r="D2" s="9" t="s">
        <v>181</v>
      </c>
      <c r="E2" s="10" t="s">
        <v>182</v>
      </c>
      <c r="F2" s="11" t="s">
        <v>183</v>
      </c>
    </row>
    <row r="3" customHeight="1" spans="1:6">
      <c r="A3" s="12">
        <v>1</v>
      </c>
      <c r="B3" s="12" t="s">
        <v>34</v>
      </c>
      <c r="C3" s="12">
        <v>17</v>
      </c>
      <c r="D3" s="13">
        <v>5</v>
      </c>
      <c r="E3" s="14">
        <f t="shared" ref="E3:E11" si="0">D3/C3</f>
        <v>0.294117647058824</v>
      </c>
      <c r="F3" s="15">
        <f>(C3-D3)*-1</f>
        <v>-12</v>
      </c>
    </row>
    <row r="4" customHeight="1" spans="1:6">
      <c r="A4" s="12">
        <v>2</v>
      </c>
      <c r="B4" s="12" t="s">
        <v>40</v>
      </c>
      <c r="C4" s="12">
        <v>12</v>
      </c>
      <c r="D4" s="13">
        <v>1</v>
      </c>
      <c r="E4" s="14">
        <f t="shared" si="0"/>
        <v>0.0833333333333333</v>
      </c>
      <c r="F4" s="15">
        <f t="shared" ref="F4:F10" si="1">(C4-D4)*-1</f>
        <v>-11</v>
      </c>
    </row>
    <row r="5" customHeight="1" spans="1:6">
      <c r="A5" s="12">
        <v>3</v>
      </c>
      <c r="B5" s="12" t="s">
        <v>38</v>
      </c>
      <c r="C5" s="12">
        <v>7</v>
      </c>
      <c r="D5" s="13">
        <v>2</v>
      </c>
      <c r="E5" s="14">
        <f t="shared" si="0"/>
        <v>0.285714285714286</v>
      </c>
      <c r="F5" s="15">
        <f t="shared" si="1"/>
        <v>-5</v>
      </c>
    </row>
    <row r="6" customHeight="1" spans="1:6">
      <c r="A6" s="12">
        <v>4</v>
      </c>
      <c r="B6" s="12" t="s">
        <v>78</v>
      </c>
      <c r="C6" s="12">
        <v>5</v>
      </c>
      <c r="D6" s="13">
        <v>0</v>
      </c>
      <c r="E6" s="14">
        <f t="shared" si="0"/>
        <v>0</v>
      </c>
      <c r="F6" s="15">
        <f t="shared" si="1"/>
        <v>-5</v>
      </c>
    </row>
    <row r="7" customHeight="1" spans="1:6">
      <c r="A7" s="12">
        <v>5</v>
      </c>
      <c r="B7" s="12" t="s">
        <v>36</v>
      </c>
      <c r="C7" s="12">
        <v>30</v>
      </c>
      <c r="D7" s="13">
        <v>9</v>
      </c>
      <c r="E7" s="14">
        <f t="shared" si="0"/>
        <v>0.3</v>
      </c>
      <c r="F7" s="15">
        <f t="shared" si="1"/>
        <v>-21</v>
      </c>
    </row>
    <row r="8" customHeight="1" spans="1:6">
      <c r="A8" s="12">
        <v>6</v>
      </c>
      <c r="B8" s="12" t="s">
        <v>48</v>
      </c>
      <c r="C8" s="12">
        <v>29</v>
      </c>
      <c r="D8" s="13">
        <v>3</v>
      </c>
      <c r="E8" s="14">
        <f t="shared" si="0"/>
        <v>0.103448275862069</v>
      </c>
      <c r="F8" s="15">
        <f t="shared" si="1"/>
        <v>-26</v>
      </c>
    </row>
    <row r="9" customHeight="1" spans="1:6">
      <c r="A9" s="12">
        <v>7</v>
      </c>
      <c r="B9" s="12" t="s">
        <v>50</v>
      </c>
      <c r="C9" s="12">
        <v>3</v>
      </c>
      <c r="D9" s="13">
        <v>1</v>
      </c>
      <c r="E9" s="14">
        <f t="shared" si="0"/>
        <v>0.333333333333333</v>
      </c>
      <c r="F9" s="15">
        <f t="shared" si="1"/>
        <v>-2</v>
      </c>
    </row>
    <row r="10" customHeight="1" spans="1:6">
      <c r="A10" s="12">
        <v>8</v>
      </c>
      <c r="B10" s="12" t="s">
        <v>32</v>
      </c>
      <c r="C10" s="12">
        <v>36</v>
      </c>
      <c r="D10" s="13">
        <v>9</v>
      </c>
      <c r="E10" s="14">
        <f t="shared" si="0"/>
        <v>0.25</v>
      </c>
      <c r="F10" s="15">
        <f t="shared" si="1"/>
        <v>-27</v>
      </c>
    </row>
    <row r="11" customHeight="1" spans="1:6">
      <c r="A11" s="16" t="s">
        <v>184</v>
      </c>
      <c r="B11" s="16"/>
      <c r="C11" s="16">
        <f>SUM(C3:C10)</f>
        <v>139</v>
      </c>
      <c r="D11" s="16">
        <f>SUM(D3:D10)</f>
        <v>30</v>
      </c>
      <c r="E11" s="14">
        <f t="shared" si="0"/>
        <v>0.215827338129496</v>
      </c>
      <c r="F11" s="15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workbookViewId="0">
      <selection activeCell="H9" sqref="H9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3"/>
      <c r="C1" s="3"/>
      <c r="D1" s="3"/>
      <c r="E1" s="3"/>
      <c r="F1" s="3"/>
      <c r="G1" s="3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4"/>
      <c r="B3" s="4"/>
      <c r="C3" s="4"/>
      <c r="D3" s="4"/>
      <c r="E3" s="4"/>
      <c r="F3" s="4"/>
      <c r="G3" s="4"/>
    </row>
    <row r="4" spans="1:7">
      <c r="A4" s="4"/>
      <c r="B4" s="4"/>
      <c r="C4" s="4"/>
      <c r="D4" s="4"/>
      <c r="E4" s="4"/>
      <c r="F4" s="4"/>
      <c r="G4" s="4"/>
    </row>
    <row r="5" spans="1:7">
      <c r="A5" s="4"/>
      <c r="B5" s="4"/>
      <c r="C5" s="4"/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2021-03-04T07:19:00Z</dcterms:created>
  <dcterms:modified xsi:type="dcterms:W3CDTF">2021-03-15T12:02:12Z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