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 firstSheet="2" activeTab="2"/>
  </bookViews>
  <sheets>
    <sheet name="Sheet1" sheetId="9" state="hidden" r:id="rId1"/>
    <sheet name="门店任务明细表" sheetId="6" state="hidden" r:id="rId2"/>
    <sheet name="个人完成情况" sheetId="10" r:id="rId3"/>
    <sheet name="12月星级品种清单" sheetId="4" r:id="rId4"/>
    <sheet name="Sheet2" sheetId="11" state="hidden" r:id="rId5"/>
    <sheet name="一句话卖点" sheetId="2" state="hidden" r:id="rId6"/>
    <sheet name="整体完成情况" sheetId="7" state="hidden" r:id="rId7"/>
    <sheet name="6-12月销售情况" sheetId="8" state="hidden" r:id="rId8"/>
  </sheets>
  <externalReferences>
    <externalReference r:id="rId16"/>
    <externalReference r:id="rId17"/>
  </externalReferences>
  <definedNames>
    <definedName name="_xlnm._FilterDatabase" localSheetId="1" hidden="1">门店任务明细表!$A$2:$XDH$133</definedName>
    <definedName name="_xlnm._FilterDatabase" localSheetId="3" hidden="1">'12月星级品种清单'!$2:$37</definedName>
    <definedName name="_xlnm._FilterDatabase" localSheetId="2" hidden="1">个人完成情况!$A$2:$CF$557</definedName>
  </definedNames>
  <calcPr calcId="144525"/>
  <pivotCaches>
    <pivotCache cacheId="0" r:id="rId15"/>
  </pivotCaches>
</workbook>
</file>

<file path=xl/sharedStrings.xml><?xml version="1.0" encoding="utf-8"?>
<sst xmlns="http://schemas.openxmlformats.org/spreadsheetml/2006/main" count="8035" uniqueCount="1159">
  <si>
    <t>片区</t>
  </si>
  <si>
    <t>求和项:基础档</t>
  </si>
  <si>
    <t>求和项:基础档2</t>
  </si>
  <si>
    <t>求和项:基础档3</t>
  </si>
  <si>
    <t>求和项:基础档4</t>
  </si>
  <si>
    <t>求和项:基础档5</t>
  </si>
  <si>
    <t>求和项:基础档6</t>
  </si>
  <si>
    <t>求和项:基础档任务</t>
  </si>
  <si>
    <t>求和项:基础档任务2</t>
  </si>
  <si>
    <t>求和项:基础档任务3</t>
  </si>
  <si>
    <t>城郊二片</t>
  </si>
  <si>
    <t>城郊一片：大邑</t>
  </si>
  <si>
    <t>城郊一片：邛崃</t>
  </si>
  <si>
    <t>城郊一片：新津</t>
  </si>
  <si>
    <t>城中片区</t>
  </si>
  <si>
    <t>东南片区</t>
  </si>
  <si>
    <t>旗舰片区</t>
  </si>
  <si>
    <t>西北片区</t>
  </si>
  <si>
    <t>(空白)</t>
  </si>
  <si>
    <t>总计</t>
  </si>
  <si>
    <t>城郊二片区</t>
  </si>
  <si>
    <t>城郊一片/大邑片</t>
  </si>
  <si>
    <t>城郊一片/邛崃片</t>
  </si>
  <si>
    <t>城郊一片/新津片</t>
  </si>
  <si>
    <t>旗舰片</t>
  </si>
  <si>
    <t>12月门店任务明细表</t>
  </si>
  <si>
    <t>呼吸系统</t>
  </si>
  <si>
    <t>抗感冒药</t>
  </si>
  <si>
    <t>胃肠用药</t>
  </si>
  <si>
    <t>外用系列</t>
  </si>
  <si>
    <t>维生素系列</t>
  </si>
  <si>
    <t>中药二厂系列</t>
  </si>
  <si>
    <t>丹参口服液</t>
  </si>
  <si>
    <t>儿童系列</t>
  </si>
  <si>
    <t>泌尿生殖系统类</t>
  </si>
  <si>
    <t>序号</t>
  </si>
  <si>
    <t>门店ID</t>
  </si>
  <si>
    <t>门店名称</t>
  </si>
  <si>
    <t>门店类型</t>
  </si>
  <si>
    <t>基础档</t>
  </si>
  <si>
    <t>挑战档</t>
  </si>
  <si>
    <t>基础档任务</t>
  </si>
  <si>
    <t>挑战档任务</t>
  </si>
  <si>
    <t>金笛系列</t>
  </si>
  <si>
    <t>四川太极青羊区十二桥药店</t>
  </si>
  <si>
    <t>A1</t>
  </si>
  <si>
    <t>四川太极光华药店</t>
  </si>
  <si>
    <t>A2</t>
  </si>
  <si>
    <t>四川太极新都区马超东路店</t>
  </si>
  <si>
    <t>四川太极光华村街药店</t>
  </si>
  <si>
    <t>四川太极新都区新繁镇繁江北路药店</t>
  </si>
  <si>
    <t>四川太极土龙路药店</t>
  </si>
  <si>
    <t>A3</t>
  </si>
  <si>
    <t>四川太极武侯区顺和街店</t>
  </si>
  <si>
    <t>四川太极金牛区银河北街药店</t>
  </si>
  <si>
    <t>四川太极枣子巷药店</t>
  </si>
  <si>
    <t>四川太极武侯区佳灵路药店</t>
  </si>
  <si>
    <t>四川太极金牛区花照壁药店</t>
  </si>
  <si>
    <t>四川太极清江东路药店</t>
  </si>
  <si>
    <t>B1</t>
  </si>
  <si>
    <t>四川太极金牛区交大路第三药店</t>
  </si>
  <si>
    <t>四川太极新都区新都街道万和北路药店</t>
  </si>
  <si>
    <t>四川太极青羊区贝森北路药店</t>
  </si>
  <si>
    <t>四川太极金牛区蜀汉路药店</t>
  </si>
  <si>
    <t>四川太极武侯区大悦路药店</t>
  </si>
  <si>
    <t>四川太极青羊区蜀辉路药店</t>
  </si>
  <si>
    <t>四川太极金牛区金沙路药店</t>
  </si>
  <si>
    <t>B2</t>
  </si>
  <si>
    <t>四川太极西部店</t>
  </si>
  <si>
    <t>C1</t>
  </si>
  <si>
    <t>光华北五路</t>
  </si>
  <si>
    <t>四川太极沙河源药店</t>
  </si>
  <si>
    <t>四川太极金牛区黄苑东街药店</t>
  </si>
  <si>
    <t>四川太极大药房连锁有限公司武侯区聚萃街药店</t>
  </si>
  <si>
    <t>四川太极清江东路2药店</t>
  </si>
  <si>
    <t>四川太极青羊区大石西路药店</t>
  </si>
  <si>
    <t>四川太极金牛区五福桥东路药店</t>
  </si>
  <si>
    <t>四川太极金牛区银沙路药店</t>
  </si>
  <si>
    <t>四川太极武侯区双楠路药店</t>
  </si>
  <si>
    <t>四川太极武侯区大华街药店</t>
  </si>
  <si>
    <t>C2</t>
  </si>
  <si>
    <t>四川太极青羊区蜀鑫路药店</t>
  </si>
  <si>
    <t>四川太极武侯区逸都路药店</t>
  </si>
  <si>
    <t>光华西一路店</t>
  </si>
  <si>
    <t>四川太极旗舰店</t>
  </si>
  <si>
    <t>T</t>
  </si>
  <si>
    <t>四川太极锦江区庆云南街药店</t>
  </si>
  <si>
    <t>四川太极锦江区梨花街药店</t>
  </si>
  <si>
    <t>成都成汉太极大药房有限公司</t>
  </si>
  <si>
    <t>四川太极高新区民丰大道西段药店</t>
  </si>
  <si>
    <t>四川太极成华区万科路药店</t>
  </si>
  <si>
    <t>四川太极成华区华泰路药店</t>
  </si>
  <si>
    <t>四川太极锦江区榕声路店</t>
  </si>
  <si>
    <t>四川太极锦江区观音桥街药店</t>
  </si>
  <si>
    <t>四川太极新乐中街药店</t>
  </si>
  <si>
    <t>四川太极高新区大源北街药店</t>
  </si>
  <si>
    <t>四川太极高新天久北巷药店</t>
  </si>
  <si>
    <t>四川太极新园大道药店</t>
  </si>
  <si>
    <t>四川太极高新区新下街药店</t>
  </si>
  <si>
    <t>四川太极锦江区水杉街药店</t>
  </si>
  <si>
    <t>四川太极成华区金马河路药店</t>
  </si>
  <si>
    <t>四川太极成华区万宇路药店</t>
  </si>
  <si>
    <t>四川太极双流县西航港街道锦华路一段药店</t>
  </si>
  <si>
    <t>四川太极双流区东升街道三强西路药店</t>
  </si>
  <si>
    <t>四川太极成华区华康路药店</t>
  </si>
  <si>
    <t>四川太极高新区紫薇东路药店</t>
  </si>
  <si>
    <t>四川太极成都高新区元华二巷药店</t>
  </si>
  <si>
    <t>四川太极高新区中和公济桥路药店</t>
  </si>
  <si>
    <t>四川太极武侯区航中街药店</t>
  </si>
  <si>
    <t>四川太极高新区中和大道药店</t>
  </si>
  <si>
    <t>四川太极锦江区合欢树街药店</t>
  </si>
  <si>
    <t>四川太极高新区南华巷药店</t>
  </si>
  <si>
    <t>四川太极龙潭西路店</t>
  </si>
  <si>
    <t>剑南大道店</t>
  </si>
  <si>
    <t>四川太极高新区天顺路药店</t>
  </si>
  <si>
    <t>四川太极青羊区北东街店</t>
  </si>
  <si>
    <t>四川太极浆洗街药店</t>
  </si>
  <si>
    <t>三医院店</t>
  </si>
  <si>
    <t>四川太极通盈街药店</t>
  </si>
  <si>
    <t>四川太极成华区二环路北四段药店（汇融名城）</t>
  </si>
  <si>
    <t>四川太极成华区羊子山西路药店（兴元华盛）</t>
  </si>
  <si>
    <t>四川太极成华区华油路药店</t>
  </si>
  <si>
    <t>四川太极武侯区科华街药店</t>
  </si>
  <si>
    <t>四川太极郫县郫筒镇一环路东南段药店</t>
  </si>
  <si>
    <t>四川太极成华杉板桥南一路店</t>
  </si>
  <si>
    <t>东昌路店</t>
  </si>
  <si>
    <t>四川太极成华区崔家店路药店</t>
  </si>
  <si>
    <t>四川太极金丝街药店</t>
  </si>
  <si>
    <t>四川太极成华区西林一街药店</t>
  </si>
  <si>
    <t>六医院店（培华路）</t>
  </si>
  <si>
    <t>四川太极红星店</t>
  </si>
  <si>
    <t>四川太极郫县郫筒镇东大街药店</t>
  </si>
  <si>
    <t>四川太极锦江区劼人路药店</t>
  </si>
  <si>
    <t>四川太极双林路药店</t>
  </si>
  <si>
    <t>四川太极锦江区柳翠路药店</t>
  </si>
  <si>
    <t>四川太极武侯区丝竹路药店</t>
  </si>
  <si>
    <t>四川太极人民中路店</t>
  </si>
  <si>
    <t>四川太极青羊区童子街药店</t>
  </si>
  <si>
    <t>四川太极成华区云龙南路药店</t>
  </si>
  <si>
    <t>四川太极锦江区静明路药店</t>
  </si>
  <si>
    <t>四川太极金牛区解放路药店</t>
  </si>
  <si>
    <t>四川太极武侯区倪家桥路药店</t>
  </si>
  <si>
    <t>宏济中路</t>
  </si>
  <si>
    <t>四川太极五津西路药店</t>
  </si>
  <si>
    <t>四川太极新津邓双镇岷江店</t>
  </si>
  <si>
    <t>四川太极新津县五津镇五津西路二药房</t>
  </si>
  <si>
    <t>四川太极兴义镇万兴路药店</t>
  </si>
  <si>
    <t>四川太极新津县五津镇武阳西路药店</t>
  </si>
  <si>
    <t>四川太极邛崃中心药店</t>
  </si>
  <si>
    <t>四川太极邛崃市文君街道杏林路药店</t>
  </si>
  <si>
    <t>四川太极邛崃市临邛镇洪川小区药店</t>
  </si>
  <si>
    <t>四川太极邛崃市羊安镇永康大道药店</t>
  </si>
  <si>
    <t>四川太极邛崃市临邛镇翠荫街药店</t>
  </si>
  <si>
    <t>四川太极邛崃市临邛镇长安大道药店</t>
  </si>
  <si>
    <t>四川太极邛崃市临邛街道涌泉街药店</t>
  </si>
  <si>
    <t>四川太极大邑县晋原镇内蒙古大道桃源药店</t>
  </si>
  <si>
    <t>四川太极大邑县沙渠镇方圆路药店</t>
  </si>
  <si>
    <t>四川太极大邑县晋原镇东街药店</t>
  </si>
  <si>
    <t>四川太极大邑县晋原镇通达东路五段药店</t>
  </si>
  <si>
    <t>四川太极大邑县晋原镇北街药店</t>
  </si>
  <si>
    <t>四川太极大邑县晋原镇子龙路店</t>
  </si>
  <si>
    <t>四川太极大邑县晋源镇东壕沟段药店</t>
  </si>
  <si>
    <t>四川太极大邑县安仁镇千禧街药店</t>
  </si>
  <si>
    <t>四川太极大邑县晋原镇潘家街药店</t>
  </si>
  <si>
    <t>四川太极大邑县新场镇文昌街药店</t>
  </si>
  <si>
    <t>四川太极崇州市崇阳镇尚贤坊街药店</t>
  </si>
  <si>
    <t>四川太极怀远店</t>
  </si>
  <si>
    <t>四川太极温江区公平街道江安路药店</t>
  </si>
  <si>
    <t>四川太极都江堰景中路店</t>
  </si>
  <si>
    <t>四川太极金带街药店</t>
  </si>
  <si>
    <t xml:space="preserve">四川太极崇州市崇阳镇永康东路药店 </t>
  </si>
  <si>
    <t>四川太极都江堰奎光路中段药店</t>
  </si>
  <si>
    <t>四川太极都江堰幸福镇翔凤路药店</t>
  </si>
  <si>
    <t>四川太极都江堰市蒲阳路药店</t>
  </si>
  <si>
    <t>四川太极都江堰市蒲阳镇堰问道西路药店</t>
  </si>
  <si>
    <t>四川太极都江堰药店</t>
  </si>
  <si>
    <t>四川太极都江堰聚源镇药店</t>
  </si>
  <si>
    <t>四川太极温江店</t>
  </si>
  <si>
    <t>四川太极崇州市崇阳镇蜀州中路药店</t>
  </si>
  <si>
    <t>四川太极三江店</t>
  </si>
  <si>
    <t>四川太极崇州中心店</t>
  </si>
  <si>
    <t>四川太极都江堰市永丰街道宝莲路药店</t>
  </si>
  <si>
    <t>合计</t>
  </si>
  <si>
    <t>抗感冒药系列</t>
  </si>
  <si>
    <t>胃肠系列</t>
  </si>
  <si>
    <t>丹参系列</t>
  </si>
  <si>
    <t>泌尿系统系列</t>
  </si>
  <si>
    <t>完成情况</t>
  </si>
  <si>
    <t>人员id</t>
  </si>
  <si>
    <t>人员名</t>
  </si>
  <si>
    <t>门店id</t>
  </si>
  <si>
    <t>门店名</t>
  </si>
  <si>
    <t>职务</t>
  </si>
  <si>
    <t>系列1基础档</t>
  </si>
  <si>
    <t>系列1挑战档</t>
  </si>
  <si>
    <t>实际销售盒数</t>
  </si>
  <si>
    <t>销售金额</t>
  </si>
  <si>
    <t>完成档次</t>
  </si>
  <si>
    <t>提成金额</t>
  </si>
  <si>
    <t>系列2基础档</t>
  </si>
  <si>
    <t>系列2挑战档</t>
  </si>
  <si>
    <t>销售盒数</t>
  </si>
  <si>
    <t>差额处罚</t>
  </si>
  <si>
    <t>系列3基础档</t>
  </si>
  <si>
    <t>系列3挑战档</t>
  </si>
  <si>
    <t>销售数量</t>
  </si>
  <si>
    <t>系列4基础档</t>
  </si>
  <si>
    <t>系列4挑战档</t>
  </si>
  <si>
    <t>销售数量
40g</t>
  </si>
  <si>
    <t>销售数量
15g</t>
  </si>
  <si>
    <t>系列5基础档</t>
  </si>
  <si>
    <t>系列5挑战档</t>
  </si>
  <si>
    <t>系列6基础档</t>
  </si>
  <si>
    <t>系列6挑战档</t>
  </si>
  <si>
    <t>系列7基础档</t>
  </si>
  <si>
    <t>系列7挑战档</t>
  </si>
  <si>
    <t>系列8基础档</t>
  </si>
  <si>
    <t>系列8挑战档</t>
  </si>
  <si>
    <t>系列9基础档</t>
  </si>
  <si>
    <t>系列9挑战档</t>
  </si>
  <si>
    <t>50mg*1片（按0.5片计）</t>
  </si>
  <si>
    <t>100mgx1片（按1片计）</t>
  </si>
  <si>
    <t>0.1gx5片（按5片计）</t>
  </si>
  <si>
    <t>20mgx4粒（按4片计）</t>
  </si>
  <si>
    <t>20mgx1粒（按1片计）</t>
  </si>
  <si>
    <t>20mgx8片（按8片计）</t>
  </si>
  <si>
    <t>100mgx10片（按10片计）</t>
  </si>
  <si>
    <t>50mg*2片（按1片计）</t>
  </si>
  <si>
    <t>50mg*10片（按5片计）</t>
  </si>
  <si>
    <t>5mg*28s（按7片计）</t>
  </si>
  <si>
    <t>50mg*5片（按2.5片计）</t>
  </si>
  <si>
    <t>合计销售片数</t>
  </si>
  <si>
    <t>提成奖励</t>
  </si>
  <si>
    <t>奖励</t>
  </si>
  <si>
    <t>处罚</t>
  </si>
  <si>
    <t>蒋雪琴</t>
  </si>
  <si>
    <t>店长</t>
  </si>
  <si>
    <t>未完成</t>
  </si>
  <si>
    <t>黄梅</t>
  </si>
  <si>
    <t>营业员</t>
  </si>
  <si>
    <t>吴伟利</t>
  </si>
  <si>
    <t>慢病专员</t>
  </si>
  <si>
    <t>保底提成</t>
  </si>
  <si>
    <t>欧双雪</t>
  </si>
  <si>
    <t>付变荣</t>
  </si>
  <si>
    <t>李蕊彤</t>
  </si>
  <si>
    <t>吴洪瑶</t>
  </si>
  <si>
    <t>任雪</t>
  </si>
  <si>
    <t>实习生</t>
  </si>
  <si>
    <t>钟雨良</t>
  </si>
  <si>
    <t>汪嫡姝</t>
  </si>
  <si>
    <t>梁兰</t>
  </si>
  <si>
    <t>杨蕊吉</t>
  </si>
  <si>
    <t>店员</t>
  </si>
  <si>
    <t>林榆璐</t>
  </si>
  <si>
    <t>孙镇平</t>
  </si>
  <si>
    <t>杨伟钰</t>
  </si>
  <si>
    <t>吕彩霞</t>
  </si>
  <si>
    <t>雷馥聿</t>
  </si>
  <si>
    <t>唐钟发</t>
  </si>
  <si>
    <t>舒海燕</t>
  </si>
  <si>
    <t>四川太极成华区东昌路一药店</t>
  </si>
  <si>
    <t>陈志勇</t>
  </si>
  <si>
    <t>刘雨婷</t>
  </si>
  <si>
    <t>杨苗</t>
  </si>
  <si>
    <t>李思怡</t>
  </si>
  <si>
    <t>杨梅</t>
  </si>
  <si>
    <t>彭志萍</t>
  </si>
  <si>
    <t>胡建兴</t>
  </si>
  <si>
    <t>蒋小琼</t>
  </si>
  <si>
    <t>陈丽梅</t>
  </si>
  <si>
    <t>兰新喻</t>
  </si>
  <si>
    <t>毛静静</t>
  </si>
  <si>
    <t>李桂芳</t>
  </si>
  <si>
    <t>刘春花</t>
  </si>
  <si>
    <t>黄艳</t>
  </si>
  <si>
    <t xml:space="preserve">吴佩娟
</t>
  </si>
  <si>
    <t>周燕</t>
  </si>
  <si>
    <t>谢玉涛</t>
  </si>
  <si>
    <t>执业药师</t>
  </si>
  <si>
    <t>高玉</t>
  </si>
  <si>
    <t>母海燕</t>
  </si>
  <si>
    <t>试用期</t>
  </si>
  <si>
    <t>秦怡</t>
  </si>
  <si>
    <t xml:space="preserve">刘丹
</t>
  </si>
  <si>
    <t>易永红</t>
  </si>
  <si>
    <t>刘建芳</t>
  </si>
  <si>
    <t>孟天凤</t>
  </si>
  <si>
    <t xml:space="preserve">王润吉
</t>
  </si>
  <si>
    <t>张杰</t>
  </si>
  <si>
    <t>四川太极成华区龙潭西路药店</t>
  </si>
  <si>
    <t>李馨怡</t>
  </si>
  <si>
    <t>正式员工</t>
  </si>
  <si>
    <t>蔡红秀</t>
  </si>
  <si>
    <t>四川太极成华区培华东路药店</t>
  </si>
  <si>
    <t>冯元香</t>
  </si>
  <si>
    <t>付新宇</t>
  </si>
  <si>
    <t>陈昌敏</t>
  </si>
  <si>
    <t>单菊</t>
  </si>
  <si>
    <t>黄姣</t>
  </si>
  <si>
    <t>朱静</t>
  </si>
  <si>
    <t>唐冬芳（万科）</t>
  </si>
  <si>
    <t>跳班人员</t>
  </si>
  <si>
    <t>陈伟</t>
  </si>
  <si>
    <t>夜班专职人员</t>
  </si>
  <si>
    <t>邱小凡</t>
  </si>
  <si>
    <t>雍丹</t>
  </si>
  <si>
    <t>鲁雪</t>
  </si>
  <si>
    <t>廖苹</t>
  </si>
  <si>
    <t xml:space="preserve">黎玉萍
</t>
  </si>
  <si>
    <t>实习生（2020年7月20号进公司</t>
  </si>
  <si>
    <t>彭思源</t>
  </si>
  <si>
    <t>实习生（2020年6月24日进公司</t>
  </si>
  <si>
    <t>曾艳</t>
  </si>
  <si>
    <t>李雪梅</t>
  </si>
  <si>
    <t>秦静茹</t>
  </si>
  <si>
    <t>刘青</t>
  </si>
  <si>
    <t xml:space="preserve">陈遥
</t>
  </si>
  <si>
    <t>实习生（2020.7）</t>
  </si>
  <si>
    <t>黄雨</t>
  </si>
  <si>
    <t xml:space="preserve">曾思宇
</t>
  </si>
  <si>
    <t>孙秀琳</t>
  </si>
  <si>
    <t>高红华</t>
  </si>
  <si>
    <t>王波</t>
  </si>
  <si>
    <t>杨萍</t>
  </si>
  <si>
    <t>罗豪</t>
  </si>
  <si>
    <t>张爱华</t>
  </si>
  <si>
    <t>殷岱菊</t>
  </si>
  <si>
    <t>张意雪</t>
  </si>
  <si>
    <t>健康顾问</t>
  </si>
  <si>
    <t xml:space="preserve">牟小燕
</t>
  </si>
  <si>
    <t>实习生20200725</t>
  </si>
  <si>
    <t>杨小英</t>
  </si>
  <si>
    <t>实习生2020804</t>
  </si>
  <si>
    <t>朱玉梅</t>
  </si>
  <si>
    <t>郑娇</t>
  </si>
  <si>
    <t>涂思佩</t>
  </si>
  <si>
    <t>王旭</t>
  </si>
  <si>
    <t>彭勤</t>
  </si>
  <si>
    <t>胡建梅</t>
  </si>
  <si>
    <t>罗雪琴</t>
  </si>
  <si>
    <t xml:space="preserve">翁尼阿呷莫
</t>
  </si>
  <si>
    <t>郭桃</t>
  </si>
  <si>
    <t>朱春容</t>
  </si>
  <si>
    <t>何丽萍</t>
  </si>
  <si>
    <t>易月红</t>
  </si>
  <si>
    <t>晏祥春</t>
  </si>
  <si>
    <t>杨科</t>
  </si>
  <si>
    <t>陆英</t>
  </si>
  <si>
    <t xml:space="preserve">谢红平
</t>
  </si>
  <si>
    <t>韩启敏</t>
  </si>
  <si>
    <t>陈蓉</t>
  </si>
  <si>
    <t>贾益娟</t>
  </si>
  <si>
    <t>冯跃菊</t>
  </si>
  <si>
    <t>周有惠</t>
  </si>
  <si>
    <t>邹芊</t>
  </si>
  <si>
    <t>蒲正碧</t>
  </si>
  <si>
    <t>营业员（试用期）</t>
  </si>
  <si>
    <t>陈思宇</t>
  </si>
  <si>
    <t>孙佳丽</t>
  </si>
  <si>
    <t>吴志海</t>
  </si>
  <si>
    <t>马文慧</t>
  </si>
  <si>
    <t xml:space="preserve">毛玉
</t>
  </si>
  <si>
    <t>吴阳</t>
  </si>
  <si>
    <t>秦庭月</t>
  </si>
  <si>
    <t>马海子尾</t>
  </si>
  <si>
    <t>李燕</t>
  </si>
  <si>
    <t>乐良清</t>
  </si>
  <si>
    <t>邓银鑫</t>
  </si>
  <si>
    <t>王欧</t>
  </si>
  <si>
    <t>聂丽</t>
  </si>
  <si>
    <t>梁海燕</t>
  </si>
  <si>
    <t>宋丹</t>
  </si>
  <si>
    <t xml:space="preserve">蒋创
</t>
  </si>
  <si>
    <t>李俊俐</t>
  </si>
  <si>
    <t>何青蓉</t>
  </si>
  <si>
    <t>廖薇</t>
  </si>
  <si>
    <t>实习生（2020.8.3进公司）</t>
  </si>
  <si>
    <t>蒋爽</t>
  </si>
  <si>
    <t>李沙</t>
  </si>
  <si>
    <t>店长兼执业药师</t>
  </si>
  <si>
    <t>张群</t>
  </si>
  <si>
    <t>孙莉</t>
  </si>
  <si>
    <t>吕晓琴</t>
  </si>
  <si>
    <t>黄霞</t>
  </si>
  <si>
    <t>郑双艳</t>
  </si>
  <si>
    <t>许静</t>
  </si>
  <si>
    <t>彭蓉</t>
  </si>
  <si>
    <t>赵晓丹</t>
  </si>
  <si>
    <t>杨丽</t>
  </si>
  <si>
    <t>门店店长</t>
  </si>
  <si>
    <t>彭亚丹</t>
  </si>
  <si>
    <t>李娟</t>
  </si>
  <si>
    <t xml:space="preserve">田兰 </t>
  </si>
  <si>
    <t>袁文秀</t>
  </si>
  <si>
    <t>方晓敏</t>
  </si>
  <si>
    <t>邓洁</t>
  </si>
  <si>
    <t xml:space="preserve">黄梅 </t>
  </si>
  <si>
    <t>闵巧</t>
  </si>
  <si>
    <t xml:space="preserve">邓梁 </t>
  </si>
  <si>
    <t>付曦</t>
  </si>
  <si>
    <t>牟彩云</t>
  </si>
  <si>
    <t>唐礼萍</t>
  </si>
  <si>
    <t>韩彬</t>
  </si>
  <si>
    <t>李秀辉</t>
  </si>
  <si>
    <t>熊小玲</t>
  </si>
  <si>
    <t xml:space="preserve">冯晓宇 </t>
  </si>
  <si>
    <t>实习健康顾问</t>
  </si>
  <si>
    <t>邓杨梅</t>
  </si>
  <si>
    <t>王宇</t>
  </si>
  <si>
    <t>孟小明</t>
  </si>
  <si>
    <t>王茹</t>
  </si>
  <si>
    <t>王爱玲</t>
  </si>
  <si>
    <t xml:space="preserve">朱晓桃 </t>
  </si>
  <si>
    <t>姜孝杨</t>
  </si>
  <si>
    <t>向桂西</t>
  </si>
  <si>
    <t>熊廷妮</t>
  </si>
  <si>
    <t>魏津</t>
  </si>
  <si>
    <t>汤雪芹</t>
  </si>
  <si>
    <t>李英</t>
  </si>
  <si>
    <t>营业员（20200420</t>
  </si>
  <si>
    <t>姚莉</t>
  </si>
  <si>
    <t xml:space="preserve">严鑫
</t>
  </si>
  <si>
    <t xml:space="preserve">程浩 </t>
  </si>
  <si>
    <t>付海洋</t>
  </si>
  <si>
    <t>李蕊如</t>
  </si>
  <si>
    <t>张亚红</t>
  </si>
  <si>
    <t>蒋羽</t>
  </si>
  <si>
    <t>敬舒雅</t>
  </si>
  <si>
    <t xml:space="preserve">李远婷
</t>
  </si>
  <si>
    <t>于春莲</t>
  </si>
  <si>
    <t>四川太极高新区锦城大道药店</t>
  </si>
  <si>
    <t>杨秀娟</t>
  </si>
  <si>
    <t>黄雅冰</t>
  </si>
  <si>
    <t>营业员(2019.04.09)</t>
  </si>
  <si>
    <t xml:space="preserve">李穴增
</t>
  </si>
  <si>
    <t>实习生（2020.07.21）</t>
  </si>
  <si>
    <t xml:space="preserve">贺英桢
</t>
  </si>
  <si>
    <t xml:space="preserve">贾兰 </t>
  </si>
  <si>
    <t>四川太极高新区剑南大道药店</t>
  </si>
  <si>
    <t>张艳蓉</t>
  </si>
  <si>
    <t xml:space="preserve">廖梦园
</t>
  </si>
  <si>
    <t>甘俊莉</t>
  </si>
  <si>
    <t>苏婷婷</t>
  </si>
  <si>
    <t xml:space="preserve">邓开柱
</t>
  </si>
  <si>
    <t>林铃</t>
  </si>
  <si>
    <t>店长  执业药师</t>
  </si>
  <si>
    <t>苏方惠</t>
  </si>
  <si>
    <t>殷丽平</t>
  </si>
  <si>
    <t>谭凤旭</t>
  </si>
  <si>
    <t>纪莉萍</t>
  </si>
  <si>
    <t>弋茂兰</t>
  </si>
  <si>
    <t>实习生2020.7月</t>
  </si>
  <si>
    <t xml:space="preserve">熊小芳 </t>
  </si>
  <si>
    <t>实习生2020,7月</t>
  </si>
  <si>
    <t>黄丹</t>
  </si>
  <si>
    <t>李文静</t>
  </si>
  <si>
    <t xml:space="preserve">李蜜 </t>
  </si>
  <si>
    <t>兰夏琳</t>
  </si>
  <si>
    <t>邱如秀</t>
  </si>
  <si>
    <t>曲木尔哈</t>
  </si>
  <si>
    <t>郭俊梅</t>
  </si>
  <si>
    <t xml:space="preserve">张虹 </t>
  </si>
  <si>
    <t>文淼</t>
  </si>
  <si>
    <t>蒋润</t>
  </si>
  <si>
    <t>周红蓉</t>
  </si>
  <si>
    <t>李艳萍</t>
  </si>
  <si>
    <t>张春苗</t>
  </si>
  <si>
    <t xml:space="preserve">陈郑萍
</t>
  </si>
  <si>
    <t>实习生2020年7月进公司</t>
  </si>
  <si>
    <t>冯丽娟</t>
  </si>
  <si>
    <t>邱运丽</t>
  </si>
  <si>
    <t>胡静</t>
  </si>
  <si>
    <t xml:space="preserve">陈佳佳
</t>
  </si>
  <si>
    <t>费新览</t>
  </si>
  <si>
    <t>韩艳梅</t>
  </si>
  <si>
    <t>窦潘</t>
  </si>
  <si>
    <t>曹琼</t>
  </si>
  <si>
    <t>费诗尧</t>
  </si>
  <si>
    <t>陈凤珍</t>
  </si>
  <si>
    <t>王依纯</t>
  </si>
  <si>
    <t xml:space="preserve">李秀丽 </t>
  </si>
  <si>
    <t>袁咏梅</t>
  </si>
  <si>
    <t>王芳</t>
  </si>
  <si>
    <t>冯瑞坤</t>
  </si>
  <si>
    <t xml:space="preserve">杨雨昕 </t>
  </si>
  <si>
    <t xml:space="preserve">花晓轩
</t>
  </si>
  <si>
    <t>胡光宾</t>
  </si>
  <si>
    <t>刘成童</t>
  </si>
  <si>
    <t>杨蝶</t>
  </si>
  <si>
    <t>李静</t>
  </si>
  <si>
    <t>四川太极锦江区宏济中路药店</t>
  </si>
  <si>
    <t>舒思玉</t>
  </si>
  <si>
    <t>陈宇</t>
  </si>
  <si>
    <t>陈玉琴</t>
  </si>
  <si>
    <t>毛茜</t>
  </si>
  <si>
    <t>郝晓林</t>
  </si>
  <si>
    <t xml:space="preserve">马雪 </t>
  </si>
  <si>
    <t>高榕</t>
  </si>
  <si>
    <t>赵秋丽</t>
  </si>
  <si>
    <t>古世伟</t>
  </si>
  <si>
    <t xml:space="preserve">苏子欣
</t>
  </si>
  <si>
    <t>付雅雯</t>
  </si>
  <si>
    <t xml:space="preserve">李云田
</t>
  </si>
  <si>
    <t>实习生（7.17）</t>
  </si>
  <si>
    <t>施雪</t>
  </si>
  <si>
    <t>马昕（梨花街）</t>
  </si>
  <si>
    <t>唐文琼（梨花街）</t>
  </si>
  <si>
    <t>黄长菊（梨花街）</t>
  </si>
  <si>
    <t>谭庆娟（梨花街）</t>
  </si>
  <si>
    <t>阴静（梨花街）</t>
  </si>
  <si>
    <t>阳玲（梨花街）</t>
  </si>
  <si>
    <t>张玲（梨花街）</t>
  </si>
  <si>
    <t>李佳岭（梨花街）</t>
  </si>
  <si>
    <t>张娟娟（梨花街）</t>
  </si>
  <si>
    <t>阮丽（梨花街）</t>
  </si>
  <si>
    <t>彭关敏（梨花街）</t>
  </si>
  <si>
    <t>王晓雁（梨花街）</t>
  </si>
  <si>
    <t>范珂君（梨花街）</t>
  </si>
  <si>
    <t>吴凤兰（梨花街）</t>
  </si>
  <si>
    <t>梁静容（梨花街）</t>
  </si>
  <si>
    <t>刁晓梅（梨花街）</t>
  </si>
  <si>
    <t>余志彬（梨花街）</t>
  </si>
  <si>
    <t>李佳岭（庆云南街）</t>
  </si>
  <si>
    <t>黄长菊（庆云南街）</t>
  </si>
  <si>
    <t>阮丽（庆云南街）</t>
  </si>
  <si>
    <t>王晓雁（庆云南街）</t>
  </si>
  <si>
    <t>廖桂英（庆云南街）</t>
  </si>
  <si>
    <t>促销</t>
  </si>
  <si>
    <t>马昕（庆云南街）</t>
  </si>
  <si>
    <t>余志彬（庆云南街）</t>
  </si>
  <si>
    <t>阳玲（庆云南街）</t>
  </si>
  <si>
    <t>张玲（庆云南街）</t>
  </si>
  <si>
    <t>唐文琼（庆云南街）</t>
  </si>
  <si>
    <t>谭杨（庆云南街）</t>
  </si>
  <si>
    <t>黄鑫</t>
  </si>
  <si>
    <t>营业员,2020.04.01转正</t>
  </si>
  <si>
    <t>张丽</t>
  </si>
  <si>
    <t>陈香利</t>
  </si>
  <si>
    <t>实习生，2020.08.03进公司</t>
  </si>
  <si>
    <t>马燕</t>
  </si>
  <si>
    <t>唐冬芳</t>
  </si>
  <si>
    <t>胡新</t>
  </si>
  <si>
    <t>黄洁欣</t>
  </si>
  <si>
    <t>徐平梅</t>
  </si>
  <si>
    <t>实习员工</t>
  </si>
  <si>
    <t>李秀芳</t>
  </si>
  <si>
    <t>梁娟</t>
  </si>
  <si>
    <t>李小菲</t>
  </si>
  <si>
    <t xml:space="preserve">廖龙梅
</t>
  </si>
  <si>
    <t>实习生2020.7.17进公司</t>
  </si>
  <si>
    <t xml:space="preserve">代志斌 </t>
  </si>
  <si>
    <t>肖瑶</t>
  </si>
  <si>
    <t>彭蕾</t>
  </si>
  <si>
    <t>张婷</t>
  </si>
  <si>
    <t>罗霜</t>
  </si>
  <si>
    <t>实习生7.20</t>
  </si>
  <si>
    <t>庞远梅</t>
  </si>
  <si>
    <t>陈文芳</t>
  </si>
  <si>
    <t>魏小琴</t>
  </si>
  <si>
    <t>廖艳萍</t>
  </si>
  <si>
    <t>程秋莎</t>
  </si>
  <si>
    <t>任嘉欣</t>
  </si>
  <si>
    <t>邹媛媛</t>
  </si>
  <si>
    <t>刘秀琼</t>
  </si>
  <si>
    <t>郭梦姣</t>
  </si>
  <si>
    <t xml:space="preserve">唐静 </t>
  </si>
  <si>
    <t>何姣姣</t>
  </si>
  <si>
    <t>江月红</t>
  </si>
  <si>
    <t>谢敏</t>
  </si>
  <si>
    <t>执业中药师（2020.03.13到岗）</t>
  </si>
  <si>
    <t>田甜</t>
  </si>
  <si>
    <t>实习健康顾问（2020.10月到岗）</t>
  </si>
  <si>
    <t>赵思怡</t>
  </si>
  <si>
    <t>实习健康顾问（2020.06.27到岗）</t>
  </si>
  <si>
    <t>龚敏</t>
  </si>
  <si>
    <t>实习健康顾问（2020.07月到岗）</t>
  </si>
  <si>
    <t xml:space="preserve">黄娟 </t>
  </si>
  <si>
    <t>邓婧</t>
  </si>
  <si>
    <t>李蕊</t>
  </si>
  <si>
    <t>何思怡</t>
  </si>
  <si>
    <t xml:space="preserve">周思 </t>
  </si>
  <si>
    <t>杨杰</t>
  </si>
  <si>
    <t xml:space="preserve">曹鑫苹 </t>
  </si>
  <si>
    <t>张茹君</t>
  </si>
  <si>
    <t>李雪</t>
  </si>
  <si>
    <t>林禹帅</t>
  </si>
  <si>
    <t xml:space="preserve">高敏
</t>
  </si>
  <si>
    <t xml:space="preserve">段宁宁 </t>
  </si>
  <si>
    <t>刘樽</t>
  </si>
  <si>
    <t>冯婧恩</t>
  </si>
  <si>
    <t>唐春燕</t>
  </si>
  <si>
    <t>实习</t>
  </si>
  <si>
    <t>周金梅（销售员）</t>
  </si>
  <si>
    <t xml:space="preserve">莫晓菊 </t>
  </si>
  <si>
    <t xml:space="preserve">江元梅 </t>
  </si>
  <si>
    <t>赵英（销售员）</t>
  </si>
  <si>
    <t>唐丽</t>
  </si>
  <si>
    <t>陈娟</t>
  </si>
  <si>
    <t>刘定香</t>
  </si>
  <si>
    <t>2020.11月录入</t>
  </si>
  <si>
    <t>苏义群</t>
  </si>
  <si>
    <t>20200723进公司实习</t>
  </si>
  <si>
    <t>李甜甜</t>
  </si>
  <si>
    <t>王俊</t>
  </si>
  <si>
    <t>罗丽</t>
  </si>
  <si>
    <t>舒鑫</t>
  </si>
  <si>
    <t>邓红梅</t>
  </si>
  <si>
    <t>骆玲</t>
  </si>
  <si>
    <t>邹东梅</t>
  </si>
  <si>
    <t xml:space="preserve">董虎林
</t>
  </si>
  <si>
    <t xml:space="preserve">罗煜东 </t>
  </si>
  <si>
    <t>谭庆娟</t>
  </si>
  <si>
    <t>申彩文</t>
  </si>
  <si>
    <t>销售代表</t>
  </si>
  <si>
    <t>廖桂英</t>
  </si>
  <si>
    <t>黄长菊</t>
  </si>
  <si>
    <t>张娟娟</t>
  </si>
  <si>
    <t>吴凤兰</t>
  </si>
  <si>
    <t>马昕</t>
  </si>
  <si>
    <t>唐文琼</t>
  </si>
  <si>
    <t>李佳岭</t>
  </si>
  <si>
    <t>阴静</t>
  </si>
  <si>
    <t>阮丽</t>
  </si>
  <si>
    <t>阳玲</t>
  </si>
  <si>
    <t>余志彬</t>
  </si>
  <si>
    <t>彭关敏</t>
  </si>
  <si>
    <t>张玲</t>
  </si>
  <si>
    <t>王晓雁</t>
  </si>
  <si>
    <t>范珂君</t>
  </si>
  <si>
    <t>营业员（医生组）</t>
  </si>
  <si>
    <t>梁静容</t>
  </si>
  <si>
    <t>谭杨</t>
  </si>
  <si>
    <t>刁晓梅</t>
  </si>
  <si>
    <t xml:space="preserve">李倩汝
</t>
  </si>
  <si>
    <t xml:space="preserve">高源 </t>
  </si>
  <si>
    <t>医生组</t>
  </si>
  <si>
    <t>胡艳弘</t>
  </si>
  <si>
    <t>李梦菊</t>
  </si>
  <si>
    <t>代曾莲</t>
  </si>
  <si>
    <t>阳思怡</t>
  </si>
  <si>
    <t>实习生（2020.7.25）</t>
  </si>
  <si>
    <t>杨晓毅</t>
  </si>
  <si>
    <t>朱婷</t>
  </si>
  <si>
    <t>任姗姗</t>
  </si>
  <si>
    <t>陈礼凤</t>
  </si>
  <si>
    <t>饶玉银</t>
  </si>
  <si>
    <t>杨平</t>
  </si>
  <si>
    <t>马婷婷</t>
  </si>
  <si>
    <t>高星宇</t>
  </si>
  <si>
    <t>郑娅玲</t>
  </si>
  <si>
    <t>万义丽</t>
  </si>
  <si>
    <t xml:space="preserve">李珍伟 
</t>
  </si>
  <si>
    <t xml:space="preserve">戚彩 </t>
  </si>
  <si>
    <t>李宋琴</t>
  </si>
  <si>
    <t>李思艳</t>
  </si>
  <si>
    <t>杨珂</t>
  </si>
  <si>
    <t>闵雪</t>
  </si>
  <si>
    <t>岳琴</t>
  </si>
  <si>
    <t/>
  </si>
  <si>
    <t xml:space="preserve">任会茹 </t>
  </si>
  <si>
    <t>古显琼（销售员）</t>
  </si>
  <si>
    <t>王李秋</t>
  </si>
  <si>
    <t>古素琼</t>
  </si>
  <si>
    <t>李巧</t>
  </si>
  <si>
    <t xml:space="preserve">张雪梅
</t>
  </si>
  <si>
    <t xml:space="preserve">向海英 </t>
  </si>
  <si>
    <t>李勤</t>
  </si>
  <si>
    <t>牟鑫阳</t>
  </si>
  <si>
    <t xml:space="preserve">周琳琰
</t>
  </si>
  <si>
    <t>试用期2020.7.25</t>
  </si>
  <si>
    <t>张娜</t>
  </si>
  <si>
    <t>试用期2020.9.30</t>
  </si>
  <si>
    <t>杜苏婷</t>
  </si>
  <si>
    <t>2020.7.25实习生</t>
  </si>
  <si>
    <t xml:space="preserve">罗绍梅 </t>
  </si>
  <si>
    <t>张雪</t>
  </si>
  <si>
    <t>李玉先</t>
  </si>
  <si>
    <t>杨素</t>
  </si>
  <si>
    <t>曾希露</t>
  </si>
  <si>
    <t>王娅</t>
  </si>
  <si>
    <t>马艺芮</t>
  </si>
  <si>
    <t>李奕</t>
  </si>
  <si>
    <t>实习生（2020.6.26）</t>
  </si>
  <si>
    <t xml:space="preserve">陈旭 </t>
  </si>
  <si>
    <t>实习生（2020.7.20）</t>
  </si>
  <si>
    <t xml:space="preserve">李紫雯 </t>
  </si>
  <si>
    <t>四川太极青羊区光华北五路药店</t>
  </si>
  <si>
    <t>胡碧英</t>
  </si>
  <si>
    <t>员工</t>
  </si>
  <si>
    <t>羊玉梅</t>
  </si>
  <si>
    <t>黄唐义</t>
  </si>
  <si>
    <t>曾蕾蕾</t>
  </si>
  <si>
    <t>四川太极青羊区光华西一路药店</t>
  </si>
  <si>
    <t>高小菁</t>
  </si>
  <si>
    <t>廖晓静</t>
  </si>
  <si>
    <t>林思敏</t>
  </si>
  <si>
    <t>四川太极青羊区清江东路三药店</t>
  </si>
  <si>
    <t>龚正红</t>
  </si>
  <si>
    <t>李丽</t>
  </si>
  <si>
    <t xml:space="preserve">李浩东 </t>
  </si>
  <si>
    <t xml:space="preserve">高文棋 </t>
  </si>
  <si>
    <t>四川太极青羊区青龙街药店</t>
  </si>
  <si>
    <t>李可</t>
  </si>
  <si>
    <t>黄天平</t>
  </si>
  <si>
    <t xml:space="preserve">张继颖 </t>
  </si>
  <si>
    <t xml:space="preserve">池波 </t>
  </si>
  <si>
    <t xml:space="preserve">宋晓倩 </t>
  </si>
  <si>
    <t xml:space="preserve">冯莉 </t>
  </si>
  <si>
    <t xml:space="preserve">辜瑞琪 </t>
  </si>
  <si>
    <t>胡荣琼</t>
  </si>
  <si>
    <t>陈思敏</t>
  </si>
  <si>
    <t xml:space="preserve">刘洋 </t>
  </si>
  <si>
    <t>何艳芬</t>
  </si>
  <si>
    <t xml:space="preserve">徐泽洋
</t>
  </si>
  <si>
    <t xml:space="preserve">龚榆辉 </t>
  </si>
  <si>
    <t>付能梅</t>
  </si>
  <si>
    <t>于丽萍</t>
  </si>
  <si>
    <t>试用期员工11月01日</t>
  </si>
  <si>
    <t xml:space="preserve">陈兴伦 </t>
  </si>
  <si>
    <t>王佳</t>
  </si>
  <si>
    <t>张阿几</t>
  </si>
  <si>
    <t>李莹</t>
  </si>
  <si>
    <t>王轩</t>
  </si>
  <si>
    <t>杨莎</t>
  </si>
  <si>
    <t>刘静</t>
  </si>
  <si>
    <t xml:space="preserve">龚杭 </t>
  </si>
  <si>
    <t xml:space="preserve">尤中磋 </t>
  </si>
  <si>
    <t>王丽超</t>
  </si>
  <si>
    <t>高文棋（人中）</t>
  </si>
  <si>
    <t>吕越</t>
  </si>
  <si>
    <t>6.26到店实习生</t>
  </si>
  <si>
    <t xml:space="preserve">杨凤麟 </t>
  </si>
  <si>
    <t>7.23到店实习生</t>
  </si>
  <si>
    <t>杨素芬（沙河源）</t>
  </si>
  <si>
    <t>黎婷婷</t>
  </si>
  <si>
    <t xml:space="preserve">营业员 </t>
  </si>
  <si>
    <t>高清清</t>
  </si>
  <si>
    <t>杨梦佳</t>
  </si>
  <si>
    <t>范阳</t>
  </si>
  <si>
    <t>骆素花</t>
  </si>
  <si>
    <t>何倩倩</t>
  </si>
  <si>
    <t>张玉</t>
  </si>
  <si>
    <t>梅茜</t>
  </si>
  <si>
    <t xml:space="preserve">陈思涵
</t>
  </si>
  <si>
    <t>黄雪梅</t>
  </si>
  <si>
    <t>苏王雪</t>
  </si>
  <si>
    <t xml:space="preserve">黄兴中 </t>
  </si>
  <si>
    <t>李银萍</t>
  </si>
  <si>
    <t>任红艳</t>
  </si>
  <si>
    <t xml:space="preserve">周丹
</t>
  </si>
  <si>
    <t xml:space="preserve">李艳红
</t>
  </si>
  <si>
    <t>邹惠</t>
  </si>
  <si>
    <t>钟世豪</t>
  </si>
  <si>
    <t xml:space="preserve">佘瑶 </t>
  </si>
  <si>
    <t xml:space="preserve">蒋新粤
</t>
  </si>
  <si>
    <t>贾静</t>
  </si>
  <si>
    <t>刘新</t>
  </si>
  <si>
    <t>何英</t>
  </si>
  <si>
    <t xml:space="preserve">赵荣彬
</t>
  </si>
  <si>
    <t>吴湘燏</t>
  </si>
  <si>
    <t>董华</t>
  </si>
  <si>
    <t>张振鑫</t>
  </si>
  <si>
    <t>罗思榕</t>
  </si>
  <si>
    <t>沈长英</t>
  </si>
  <si>
    <t>刘勇</t>
  </si>
  <si>
    <t>马花</t>
  </si>
  <si>
    <t>杨艳</t>
  </si>
  <si>
    <t>周茂兰</t>
  </si>
  <si>
    <t>钟海洋</t>
  </si>
  <si>
    <t>晏玲</t>
  </si>
  <si>
    <t>韩守玉</t>
  </si>
  <si>
    <t>雷雨欣</t>
  </si>
  <si>
    <t xml:space="preserve">王丹丹 </t>
  </si>
  <si>
    <t>汪婷</t>
  </si>
  <si>
    <t>王荣</t>
  </si>
  <si>
    <t>谢雯倩</t>
  </si>
  <si>
    <t>试用期人员（见习）</t>
  </si>
  <si>
    <t>李凤霞</t>
  </si>
  <si>
    <t>梅雅霜</t>
  </si>
  <si>
    <t>四川太极武侯区科华北路药店</t>
  </si>
  <si>
    <t>黄焰</t>
  </si>
  <si>
    <t xml:space="preserve">陈发群 </t>
  </si>
  <si>
    <t>黄玲</t>
  </si>
  <si>
    <t>魏存敏</t>
  </si>
  <si>
    <t>罗妍</t>
  </si>
  <si>
    <t xml:space="preserve">贺凤
</t>
  </si>
  <si>
    <t>尹萍</t>
  </si>
  <si>
    <t>任德铃</t>
  </si>
  <si>
    <t>付俐</t>
  </si>
  <si>
    <t>王婷</t>
  </si>
  <si>
    <t>李媛2</t>
  </si>
  <si>
    <t>彭燕</t>
  </si>
  <si>
    <t xml:space="preserve">倪双 </t>
  </si>
  <si>
    <t>邹颖</t>
  </si>
  <si>
    <t>实习生8.4</t>
  </si>
  <si>
    <t>李海燕</t>
  </si>
  <si>
    <t>营业员（20200417）</t>
  </si>
  <si>
    <t xml:space="preserve">张婷婷 </t>
  </si>
  <si>
    <t>实习生（2020.7.21）</t>
  </si>
  <si>
    <t>胡晓娟</t>
  </si>
  <si>
    <t>实习生（2020.7.21)</t>
  </si>
  <si>
    <t>蔡旌晶</t>
  </si>
  <si>
    <t>王盛英</t>
  </si>
  <si>
    <t>牟馨</t>
  </si>
  <si>
    <t>刘维</t>
  </si>
  <si>
    <t>何晓阳</t>
  </si>
  <si>
    <t>童俊</t>
  </si>
  <si>
    <t>万雪倩</t>
  </si>
  <si>
    <t xml:space="preserve">杨敔
</t>
  </si>
  <si>
    <t>夏彩红</t>
  </si>
  <si>
    <t>吴霞</t>
  </si>
  <si>
    <t xml:space="preserve">王茹
</t>
  </si>
  <si>
    <t>王慧</t>
  </si>
  <si>
    <t>贺春芳</t>
  </si>
  <si>
    <t>龚玉林</t>
  </si>
  <si>
    <t>杨萧</t>
  </si>
  <si>
    <t>王燕丽</t>
  </si>
  <si>
    <t>门店店长兼执业药师</t>
  </si>
  <si>
    <t>刘芬</t>
  </si>
  <si>
    <t>谌美静</t>
  </si>
  <si>
    <t>廖文莉</t>
  </si>
  <si>
    <t>朱春梅（五津西路）</t>
  </si>
  <si>
    <t>李迎新（五津西路）</t>
  </si>
  <si>
    <t xml:space="preserve">杨素芬 </t>
  </si>
  <si>
    <t>周娟</t>
  </si>
  <si>
    <t>罗丹</t>
  </si>
  <si>
    <t>苟俊驰</t>
  </si>
  <si>
    <t>黄杨</t>
  </si>
  <si>
    <t xml:space="preserve">杨晓岚
</t>
  </si>
  <si>
    <t>欧玲</t>
  </si>
  <si>
    <t>廖红</t>
  </si>
  <si>
    <t xml:space="preserve">石倩
</t>
  </si>
  <si>
    <t>实习生2020.7</t>
  </si>
  <si>
    <t xml:space="preserve">朱朝霞 </t>
  </si>
  <si>
    <t>蔡小丽</t>
  </si>
  <si>
    <t>冯静</t>
  </si>
  <si>
    <t>张奇瑶</t>
  </si>
  <si>
    <t>曾国平</t>
  </si>
  <si>
    <t>实习生健康顾问</t>
  </si>
  <si>
    <t xml:space="preserve">郑红艳 </t>
  </si>
  <si>
    <t>张琴</t>
  </si>
  <si>
    <t>张飘</t>
  </si>
  <si>
    <t>陈亭亭</t>
  </si>
  <si>
    <t>朱春梅</t>
  </si>
  <si>
    <t>李迎新</t>
  </si>
  <si>
    <t xml:space="preserve">雷静
</t>
  </si>
  <si>
    <t xml:space="preserve">李红梅 </t>
  </si>
  <si>
    <t>祁荣</t>
  </si>
  <si>
    <t>执业药师店长</t>
  </si>
  <si>
    <t xml:space="preserve">伍正群
</t>
  </si>
  <si>
    <t>张建</t>
  </si>
  <si>
    <t>任远芳</t>
  </si>
  <si>
    <t xml:space="preserve">李平
</t>
  </si>
  <si>
    <t>刘莉</t>
  </si>
  <si>
    <t>罗婷</t>
  </si>
  <si>
    <t>朱文艺</t>
  </si>
  <si>
    <t>潘易</t>
  </si>
  <si>
    <t xml:space="preserve">刘雪梅
</t>
  </si>
  <si>
    <t>庄静</t>
  </si>
  <si>
    <t>张丹</t>
  </si>
  <si>
    <t>刘罗蓉</t>
  </si>
  <si>
    <t>周莉</t>
  </si>
  <si>
    <t>覃顺洪</t>
  </si>
  <si>
    <t>杨怡珩</t>
  </si>
  <si>
    <t>岳红</t>
  </si>
  <si>
    <t>12月星级品种任务明细表（12月1-30日）</t>
  </si>
  <si>
    <t>任务</t>
  </si>
  <si>
    <t>门店奖励标准</t>
  </si>
  <si>
    <t>处罚标准</t>
  </si>
  <si>
    <t>陈列要求</t>
  </si>
  <si>
    <t>备注</t>
  </si>
  <si>
    <t>货品ID</t>
  </si>
  <si>
    <t>货品名</t>
  </si>
  <si>
    <t>规格</t>
  </si>
  <si>
    <t>生产厂家</t>
  </si>
  <si>
    <t>末次进价</t>
  </si>
  <si>
    <t>零售均价</t>
  </si>
  <si>
    <t>毛利率</t>
  </si>
  <si>
    <t>12月活动</t>
  </si>
  <si>
    <t>保底提成（未完成任务享受保底提成）</t>
  </si>
  <si>
    <t>,</t>
  </si>
  <si>
    <t>炎可宁胶囊</t>
  </si>
  <si>
    <r>
      <rPr>
        <sz val="10"/>
        <rFont val="Arial"/>
        <charset val="0"/>
      </rPr>
      <t>0.4g*3</t>
    </r>
    <r>
      <rPr>
        <sz val="10"/>
        <rFont val="宋体"/>
        <charset val="0"/>
      </rPr>
      <t>板</t>
    </r>
    <r>
      <rPr>
        <sz val="10"/>
        <rFont val="Arial"/>
        <charset val="0"/>
      </rPr>
      <t>*9</t>
    </r>
    <r>
      <rPr>
        <sz val="10"/>
        <rFont val="宋体"/>
        <charset val="0"/>
      </rPr>
      <t>粒</t>
    </r>
  </si>
  <si>
    <t>太极集团四川绵阳制药有限公司</t>
  </si>
  <si>
    <t>两盒省5元</t>
  </si>
  <si>
    <t>无</t>
  </si>
  <si>
    <t>请各门店将以上品种陈列在所属货架的首层（背架视线平行位置）保证3个陈列面</t>
  </si>
  <si>
    <t>若以上品种在采购部发单品奖励或晒单奖励清单中，则此处计算任务，不计算奖励，奖励以采购部发11月单品奖励为准（若此商品当月有爆破活动，则爆破活动期间奖励及任务另算）</t>
  </si>
  <si>
    <t>咳喘宁口服液</t>
  </si>
  <si>
    <t>10mlx8支</t>
  </si>
  <si>
    <t>南京先声东元制药有限公司</t>
  </si>
  <si>
    <t>2盒7.5折</t>
  </si>
  <si>
    <t>甲硝唑口颊片</t>
  </si>
  <si>
    <t>10片x2板</t>
  </si>
  <si>
    <t>武汉远大</t>
  </si>
  <si>
    <t>抗病毒颗粒</t>
  </si>
  <si>
    <t>9gx20袋</t>
  </si>
  <si>
    <t>四川光大制药有限公司</t>
  </si>
  <si>
    <t>第二盒半价</t>
  </si>
  <si>
    <t>按差额1元盒处罚</t>
  </si>
  <si>
    <t>4g*20袋（无糖）</t>
  </si>
  <si>
    <t>感冒清热颗粒</t>
  </si>
  <si>
    <t>12g*12袋</t>
  </si>
  <si>
    <t>太极集团重庆中药二厂</t>
  </si>
  <si>
    <t>健胃消炎颗粒</t>
  </si>
  <si>
    <t>10gx12袋</t>
  </si>
  <si>
    <t>陕西步长高新制药有限公司</t>
  </si>
  <si>
    <t>买6盒加0.1元换购1盒</t>
  </si>
  <si>
    <t>乳酸菌素片</t>
  </si>
  <si>
    <t>0.4gx64片</t>
  </si>
  <si>
    <t>江中药业股份有限公司</t>
  </si>
  <si>
    <t>4盒89元</t>
  </si>
  <si>
    <t>健胃消食片</t>
  </si>
  <si>
    <t>0.8g*32片（无糖型薄膜衣片）</t>
  </si>
  <si>
    <t>第二盒省5元</t>
  </si>
  <si>
    <t>沉香化气片</t>
  </si>
  <si>
    <t>0.5gx12片x2板</t>
  </si>
  <si>
    <t>太极集团重庆桐君阁药厂有限公司</t>
  </si>
  <si>
    <t>买3得加0.1元换购1盒</t>
  </si>
  <si>
    <t>复方水杨酸甲酯乳膏</t>
  </si>
  <si>
    <t>40g(按两盒计算）</t>
  </si>
  <si>
    <t>联邦制药</t>
  </si>
  <si>
    <t>15g</t>
  </si>
  <si>
    <t>多维元素片(29)</t>
  </si>
  <si>
    <t>91片x2瓶（复方）</t>
  </si>
  <si>
    <t>惠氏制药有限公司</t>
  </si>
  <si>
    <t>第二件半价</t>
  </si>
  <si>
    <t>多维元素片（29-Ⅱ）</t>
  </si>
  <si>
    <t>91片x2瓶</t>
  </si>
  <si>
    <t>葡萄糖酸钙锌口服溶液</t>
  </si>
  <si>
    <t>10mlx48支</t>
  </si>
  <si>
    <t>澳诺(中国)制药有限公司</t>
  </si>
  <si>
    <t>买3得4（原品），再送1盒18支装（赠品ID:9913513)</t>
  </si>
  <si>
    <t>五维赖氨酸片</t>
  </si>
  <si>
    <t>36片</t>
  </si>
  <si>
    <t>延边大学草仙药业有限公司</t>
  </si>
  <si>
    <t>买3得4，买5得7</t>
  </si>
  <si>
    <t>维生素C泡腾片</t>
  </si>
  <si>
    <t>1gx15片（鲜橙口味）</t>
  </si>
  <si>
    <t>联邦制药厂有限公司</t>
  </si>
  <si>
    <t>会员换购价：25元</t>
  </si>
  <si>
    <t>维生素AD滴剂</t>
  </si>
  <si>
    <t>1800单位：600单位×10粒×6板</t>
  </si>
  <si>
    <t>上海东海制药股份有限公司</t>
  </si>
  <si>
    <t>买三得五，【1）赠一盒原品60粒装；2）再赠送一盒30粒装，赠品ID：9913173】注：有赠品的门店继续做活动。</t>
  </si>
  <si>
    <t>1gx15片(黑加仑子口味)</t>
  </si>
  <si>
    <t>维生素D滴剂</t>
  </si>
  <si>
    <t>400单位x60粒</t>
  </si>
  <si>
    <t>青岛双鲸药业股份有限公司</t>
  </si>
  <si>
    <t>六味地黄丸</t>
  </si>
  <si>
    <t>126丸/瓶(浓缩丸)</t>
  </si>
  <si>
    <t>买5盒加0.1元换购1盒</t>
  </si>
  <si>
    <t>丹参</t>
  </si>
  <si>
    <t>10mlx6支</t>
  </si>
  <si>
    <t>太极集团重庆涪陵制药厂有限公司</t>
  </si>
  <si>
    <t>买5盒加0.1元换购2盒；买10盒+0.1元换购5盒</t>
  </si>
  <si>
    <t>小儿麦枣咀嚼片</t>
  </si>
  <si>
    <t>0.45gx12片x3板</t>
  </si>
  <si>
    <t>葵花药业集团(佳木斯)有限公司</t>
  </si>
  <si>
    <t>买3得4（赠品为卖品）</t>
  </si>
  <si>
    <t>小儿氨酚黄那敏颗粒</t>
  </si>
  <si>
    <t>3gx10袋</t>
  </si>
  <si>
    <t>葵花药业集团(重庆)有限公司</t>
  </si>
  <si>
    <t>泌尿生殖系统药</t>
  </si>
  <si>
    <t>他达拉非片(希爱力)</t>
  </si>
  <si>
    <t>Lilly del Caribe lnc.PUERTO RICO(波多黎各）</t>
  </si>
  <si>
    <t>3元</t>
  </si>
  <si>
    <t>追加3元</t>
  </si>
  <si>
    <t>按差额1元/片处罚</t>
  </si>
  <si>
    <t>12元</t>
  </si>
  <si>
    <t>追加9元</t>
  </si>
  <si>
    <t>买一得二[赠品为卖品，20mgx1粒装(ID:101716  138元)一盒]</t>
  </si>
  <si>
    <t>24元</t>
  </si>
  <si>
    <t>追加16元</t>
  </si>
  <si>
    <t>买一得二[赠品为卖品，20mgx1粒装(ID:101716  138元)一盒]；</t>
  </si>
  <si>
    <t>枸橼酸西地那非片(万艾可)</t>
  </si>
  <si>
    <t>大连辉瑞制药有限公司</t>
  </si>
  <si>
    <t>1）买10粒得11粒(10粒+1粒）；                            （赠品为门店卖品,100mg X1片（考核价0.01元）
2）买100mg X10片+100mg X5片，送2盒100mg X1片【注：赠品为门店卖品,100mg X1片（考核价0.01元】</t>
  </si>
  <si>
    <t>50元</t>
  </si>
  <si>
    <t>20元</t>
  </si>
  <si>
    <t>15元</t>
  </si>
  <si>
    <t>10元</t>
  </si>
  <si>
    <t>2元</t>
  </si>
  <si>
    <t>1元</t>
  </si>
  <si>
    <t>4元</t>
  </si>
  <si>
    <t>买5粒得6粒(5粒+1粒）赠品为门店卖品,50mg X1片</t>
  </si>
  <si>
    <t>5元</t>
  </si>
  <si>
    <t>买10粒得12粒(10粒+2粒）赠品为门店卖品,50mg X 2片</t>
  </si>
  <si>
    <t>2020年12月星级品种任务明细表</t>
  </si>
  <si>
    <t>12月任务（考核单位：盒）
请按门店分配任务自行填写</t>
  </si>
  <si>
    <t>活动内容</t>
  </si>
  <si>
    <t>一句话卖点</t>
  </si>
  <si>
    <t>个人基础档</t>
  </si>
  <si>
    <t>个人挑战档</t>
  </si>
  <si>
    <t>纯中药抗生素</t>
  </si>
  <si>
    <t>口腔溃疡，牙龈肿痛快含奥可安甲硝唑口颊片</t>
  </si>
  <si>
    <t>止咳、平喘、祛痰三效一体
老人、小孩、糖尿病患者都可服用</t>
  </si>
  <si>
    <t>丽珠抗病毒颗粒，家中常备，防治流感，纯中药制剂更安全</t>
  </si>
  <si>
    <t>四季感冒良药，适用风寒风热感冒，一天2袋</t>
  </si>
  <si>
    <t>胃胀、胃弱、胃痛20分钟起效。健胃消炎，双效合一，保护修复胃黏膜，标本兼治。</t>
  </si>
  <si>
    <t>肠道日常调理，经常便秘，经常腹泻，促生肠道有益菌，提高自生免疫力</t>
  </si>
  <si>
    <t>肚子胀，不消化，嚼一嚼江中牌健胃消食片，金色包装不含糖。</t>
  </si>
  <si>
    <t>胃不舒服，胃肠胀气请用沉香化气片</t>
  </si>
  <si>
    <t>一款消炎止痛带按摩效果的膏药</t>
  </si>
  <si>
    <t>善存家庭装 50扣品种， 补充成人所需营养。</t>
  </si>
  <si>
    <t>善存银家庭装 50扣品种，补充50岁以上所需要的维生素。</t>
  </si>
  <si>
    <t>促进儿童自身生长激素分泌，提供生长必需营养，安全有效</t>
  </si>
  <si>
    <t>促进大脑神经网络发展，提高智力智商，提高学习能力</t>
  </si>
  <si>
    <t>VC泡一泡，健康美丽不感冒</t>
  </si>
  <si>
    <t>伊童欣：国药准字唯一一款含有天然鱼肝油的维生素AD，0—99岁全家人都可以服用。</t>
  </si>
  <si>
    <t>补钙先补D，维生素D决定钙吸收</t>
  </si>
  <si>
    <t>太极品牌，超浓缩，每次仅服3粒，不含糖，糖药病患者可放心服用</t>
  </si>
  <si>
    <t>心脑血管百搭品种，活血化瘀，通脉养心</t>
  </si>
  <si>
    <t>宝宝嚼麦枣，促进消化食欲好、健脾开胃助消化</t>
  </si>
  <si>
    <t>全面解决儿童感冒七大症状：发热、头痛、打喷嚏、流鼻涕、鼻塞、咽痛、四肢酸痛</t>
  </si>
  <si>
    <t>36小时长效，不受食物和酒精影响，进口原研</t>
  </si>
  <si>
    <t>合并治疗BPH和ED，每天一片，随时随性，还能治疗</t>
  </si>
  <si>
    <t>追加21元</t>
  </si>
  <si>
    <r>
      <rPr>
        <sz val="9"/>
        <color rgb="FF000000"/>
        <rFont val="Arial"/>
        <charset val="134"/>
      </rPr>
      <t>100mgx10</t>
    </r>
    <r>
      <rPr>
        <sz val="9"/>
        <color rgb="FF000000"/>
        <rFont val="宋体"/>
        <charset val="134"/>
      </rPr>
      <t>片</t>
    </r>
  </si>
  <si>
    <t>原研品质，正宗伟哥
14分钟快速起效
33分钟持续时间
唯一4级硬度
20年安全保障</t>
  </si>
  <si>
    <r>
      <rPr>
        <sz val="9"/>
        <color rgb="FF000000"/>
        <rFont val="Arial"/>
        <charset val="134"/>
      </rPr>
      <t>0.1gx5</t>
    </r>
    <r>
      <rPr>
        <sz val="9"/>
        <color rgb="FF000000"/>
        <rFont val="宋体"/>
        <charset val="134"/>
      </rPr>
      <t>片</t>
    </r>
  </si>
  <si>
    <r>
      <rPr>
        <sz val="9"/>
        <color rgb="FF000000"/>
        <rFont val="Arial"/>
        <charset val="134"/>
      </rPr>
      <t>100mgx1</t>
    </r>
    <r>
      <rPr>
        <sz val="9"/>
        <color rgb="FF000000"/>
        <rFont val="宋体"/>
        <charset val="134"/>
      </rPr>
      <t>片</t>
    </r>
  </si>
  <si>
    <r>
      <rPr>
        <sz val="9"/>
        <color rgb="FF000000"/>
        <rFont val="宋体"/>
        <charset val="134"/>
        <scheme val="minor"/>
      </rPr>
      <t>50mg</t>
    </r>
    <r>
      <rPr>
        <sz val="9"/>
        <color rgb="FF000000"/>
        <rFont val="Arial"/>
        <charset val="134"/>
      </rPr>
      <t>x</t>
    </r>
    <r>
      <rPr>
        <sz val="9"/>
        <color rgb="FF000000"/>
        <rFont val="宋体"/>
        <charset val="134"/>
      </rPr>
      <t>1</t>
    </r>
    <r>
      <rPr>
        <sz val="9"/>
        <color rgb="FF000000"/>
        <rFont val="Arial"/>
        <charset val="134"/>
      </rPr>
      <t>片</t>
    </r>
  </si>
  <si>
    <r>
      <rPr>
        <sz val="9"/>
        <color rgb="FF000000"/>
        <rFont val="Arial"/>
        <charset val="134"/>
      </rPr>
      <t>50mgx2</t>
    </r>
    <r>
      <rPr>
        <sz val="9"/>
        <color rgb="FF000000"/>
        <rFont val="宋体"/>
        <charset val="134"/>
      </rPr>
      <t>片</t>
    </r>
  </si>
  <si>
    <t>50mgx5片</t>
  </si>
  <si>
    <r>
      <rPr>
        <sz val="9"/>
        <color rgb="FF000000"/>
        <rFont val="Arial"/>
        <charset val="134"/>
      </rPr>
      <t>50mgx</t>
    </r>
    <r>
      <rPr>
        <sz val="9"/>
        <color rgb="FF000000"/>
        <rFont val="宋体"/>
        <charset val="134"/>
      </rPr>
      <t>10</t>
    </r>
    <r>
      <rPr>
        <sz val="9"/>
        <color rgb="FF000000"/>
        <rFont val="Arial"/>
        <charset val="134"/>
      </rPr>
      <t>片</t>
    </r>
  </si>
  <si>
    <t>截至目前本月销售情况</t>
  </si>
  <si>
    <t>截至目前完成率</t>
  </si>
  <si>
    <t>同比（31天）销售</t>
  </si>
  <si>
    <t>环比销售</t>
  </si>
  <si>
    <t>增长率</t>
  </si>
  <si>
    <t>同比数量增长率</t>
  </si>
  <si>
    <t>同比销售增长率</t>
  </si>
  <si>
    <t>环比数量增长率</t>
  </si>
  <si>
    <t>环比销售增长率</t>
  </si>
  <si>
    <t>31.63%</t>
  </si>
  <si>
    <t>32.43%</t>
  </si>
  <si>
    <t>32.14%</t>
  </si>
  <si>
    <t>32.38%</t>
  </si>
  <si>
    <t>30.25%</t>
  </si>
  <si>
    <t>36.65%</t>
  </si>
  <si>
    <t>49.4%</t>
  </si>
  <si>
    <t>40.35%</t>
  </si>
  <si>
    <t>48.99%</t>
  </si>
  <si>
    <t>49.5%</t>
  </si>
  <si>
    <t>40.36%</t>
  </si>
  <si>
    <t>48.100%</t>
  </si>
  <si>
    <t>11.98%</t>
  </si>
  <si>
    <t>20.38%</t>
  </si>
  <si>
    <t>11.16%</t>
  </si>
  <si>
    <t>12.54%</t>
  </si>
  <si>
    <t>24.86%</t>
  </si>
  <si>
    <t>12.07%</t>
  </si>
  <si>
    <t>58.44%</t>
  </si>
  <si>
    <t>59.74%</t>
  </si>
  <si>
    <t>57.86%</t>
  </si>
  <si>
    <t>58.45%</t>
  </si>
  <si>
    <t>59.75%</t>
  </si>
  <si>
    <t>57.87%</t>
  </si>
  <si>
    <t>55.09%</t>
  </si>
  <si>
    <t>60.65%</t>
  </si>
  <si>
    <t>55.18%</t>
  </si>
  <si>
    <t>47.03%</t>
  </si>
  <si>
    <t>43.23%</t>
  </si>
  <si>
    <t>42.84%</t>
  </si>
  <si>
    <t>48.53%</t>
  </si>
  <si>
    <t>42.97%</t>
  </si>
  <si>
    <t>49.37%</t>
  </si>
  <si>
    <t>59.5%</t>
  </si>
  <si>
    <t>57.46%</t>
  </si>
  <si>
    <t>59.98%</t>
  </si>
  <si>
    <t>63%</t>
  </si>
  <si>
    <t>64.84%</t>
  </si>
  <si>
    <t>62.19%</t>
  </si>
  <si>
    <t>57.95%</t>
  </si>
  <si>
    <t>43.74%</t>
  </si>
  <si>
    <t>43.12%</t>
  </si>
  <si>
    <t>41%</t>
  </si>
  <si>
    <t>42%</t>
  </si>
  <si>
    <t>29.15%</t>
  </si>
  <si>
    <t>22.29%</t>
  </si>
  <si>
    <t>27.49%</t>
  </si>
  <si>
    <t>28.27%</t>
  </si>
  <si>
    <t>31.8%</t>
  </si>
  <si>
    <t>35.42%</t>
  </si>
  <si>
    <t>33.08%</t>
  </si>
  <si>
    <t>49.34%</t>
  </si>
  <si>
    <t>54.28%</t>
  </si>
  <si>
    <t>46.85%</t>
  </si>
  <si>
    <t>32.9%</t>
  </si>
  <si>
    <t>54.36%</t>
  </si>
  <si>
    <t>33.13%</t>
  </si>
  <si>
    <t>32.12%</t>
  </si>
  <si>
    <t>28.23%</t>
  </si>
  <si>
    <t>31.36%</t>
  </si>
  <si>
    <t>57.61%</t>
  </si>
  <si>
    <t>57.25%</t>
  </si>
  <si>
    <t>55.47%</t>
  </si>
  <si>
    <t>55.68%</t>
  </si>
  <si>
    <t>37.62%</t>
  </si>
  <si>
    <t>55.66%</t>
  </si>
  <si>
    <t>51.3%</t>
  </si>
  <si>
    <t>51.28%</t>
  </si>
  <si>
    <t>63.23%</t>
  </si>
  <si>
    <t>61%</t>
  </si>
  <si>
    <t>61.63%</t>
  </si>
  <si>
    <t>21.68%</t>
  </si>
  <si>
    <t>14.85%</t>
  </si>
  <si>
    <t>22.12%</t>
  </si>
  <si>
    <t>18.51%</t>
  </si>
  <si>
    <t>22.82%</t>
  </si>
  <si>
    <t>18.71%</t>
  </si>
  <si>
    <t>10.59%</t>
  </si>
  <si>
    <t>18.86%</t>
  </si>
  <si>
    <t>11.31%</t>
  </si>
  <si>
    <t>14.56%</t>
  </si>
  <si>
    <t>17.86%</t>
  </si>
  <si>
    <t>15.48%</t>
  </si>
  <si>
    <t>12.62%</t>
  </si>
  <si>
    <t>17.87%</t>
  </si>
  <si>
    <t>7.41%</t>
  </si>
  <si>
    <t>14.01%</t>
  </si>
  <si>
    <t>19.08%</t>
  </si>
  <si>
    <t>15.84%</t>
  </si>
  <si>
    <t>42.54%</t>
  </si>
  <si>
    <t>14.32%</t>
  </si>
  <si>
    <t>27.67%</t>
  </si>
  <si>
    <t>59.95%</t>
  </si>
  <si>
    <t>51.82%</t>
  </si>
  <si>
    <t>32.62%</t>
  </si>
  <si>
    <t>32.16%</t>
  </si>
  <si>
    <t>31.46%</t>
  </si>
  <si>
    <t>21.81%</t>
  </si>
  <si>
    <t>24.42%</t>
  </si>
  <si>
    <t>29.92%</t>
  </si>
  <si>
    <t>2020年星级品种销售及提成情况</t>
  </si>
  <si>
    <t>系列数量</t>
  </si>
  <si>
    <t>品种数量</t>
  </si>
  <si>
    <t>销售金额金额/万</t>
  </si>
  <si>
    <t>提成金额/万</t>
  </si>
  <si>
    <t>平均提成比例</t>
  </si>
  <si>
    <t>任务/盒</t>
  </si>
  <si>
    <t>完成率</t>
  </si>
  <si>
    <t>6月</t>
  </si>
  <si>
    <t>7月</t>
  </si>
  <si>
    <t>897406（元）</t>
  </si>
  <si>
    <t>8月</t>
  </si>
  <si>
    <t>9月</t>
  </si>
  <si>
    <t>42.10%</t>
  </si>
  <si>
    <t>10月</t>
  </si>
  <si>
    <t>11月</t>
  </si>
  <si>
    <t>预计提成20万</t>
  </si>
  <si>
    <t>12月</t>
  </si>
  <si>
    <t>34.09%</t>
  </si>
  <si>
    <t>预计月底销售190万，提成预计15万</t>
  </si>
  <si>
    <t>1、实行6个月星级品种，随着品种调整及增加，目前每月提发至员工总提成已接近20万</t>
  </si>
  <si>
    <t>2、单月个人领取奖励最高2582元，超1000元提成人员平均40人/月</t>
  </si>
  <si>
    <t>3、目前星级品种提成比例：保底提成6%，基础档8%，挑战档10%，远高于我们目前其余品种毛利段提成（目前除大保健品种提成为8%，其余毛利段提成不高于5%）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</si>
</sst>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177" formatCode="0_);[Red]\(0\)"/>
    <numFmt numFmtId="178" formatCode="0.0_ "/>
    <numFmt numFmtId="179" formatCode="0_ "/>
    <numFmt numFmtId="180" formatCode="0.00_ "/>
  </numFmts>
  <fonts count="4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0"/>
      <name val="宋体"/>
      <charset val="0"/>
    </font>
    <font>
      <sz val="10"/>
      <color rgb="FFFF0000"/>
      <name val="Arial"/>
      <charset val="0"/>
    </font>
    <font>
      <sz val="10.5"/>
      <color theme="1"/>
      <name val="宋体"/>
      <charset val="134"/>
    </font>
    <font>
      <sz val="9"/>
      <color rgb="FF000000"/>
      <name val="宋体"/>
      <charset val="134"/>
    </font>
    <font>
      <b/>
      <sz val="12"/>
      <color rgb="FFFF0000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Arial"/>
      <charset val="134"/>
    </font>
    <font>
      <sz val="9"/>
      <color rgb="FF000000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1"/>
      <name val="Arial"/>
      <charset val="0"/>
    </font>
    <font>
      <sz val="11"/>
      <color rgb="FFFF0000"/>
      <name val="宋体"/>
      <charset val="134"/>
    </font>
    <font>
      <sz val="10.5"/>
      <color rgb="FF111F2C"/>
      <name val="Segoe U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2" fillId="3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1" borderId="10" applyNumberFormat="0" applyAlignment="0" applyProtection="0">
      <alignment vertical="center"/>
    </xf>
    <xf numFmtId="0" fontId="45" fillId="21" borderId="14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9" fontId="1" fillId="0" borderId="1" xfId="1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9" fontId="1" fillId="0" borderId="1" xfId="11" applyFont="1" applyBorder="1" applyAlignment="1">
      <alignment horizontal="center" vertical="center"/>
    </xf>
    <xf numFmtId="9" fontId="0" fillId="0" borderId="1" xfId="11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9" fontId="0" fillId="0" borderId="1" xfId="11" applyFont="1" applyFill="1" applyBorder="1" applyAlignment="1">
      <alignment horizontal="center" vertical="center" wrapText="1"/>
    </xf>
    <xf numFmtId="9" fontId="9" fillId="0" borderId="1" xfId="1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9" fontId="5" fillId="0" borderId="1" xfId="11" applyFont="1" applyFill="1" applyBorder="1" applyAlignment="1">
      <alignment horizontal="center" vertical="center" wrapText="1"/>
    </xf>
    <xf numFmtId="9" fontId="6" fillId="0" borderId="1" xfId="1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9" fontId="5" fillId="0" borderId="1" xfId="1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7" fillId="0" borderId="1" xfId="11" applyFont="1" applyBorder="1" applyAlignment="1">
      <alignment horizontal="center" vertical="center"/>
    </xf>
    <xf numFmtId="9" fontId="17" fillId="0" borderId="1" xfId="11" applyFont="1" applyBorder="1" applyAlignment="1">
      <alignment horizontal="center" vertical="center"/>
    </xf>
    <xf numFmtId="9" fontId="18" fillId="0" borderId="1" xfId="11" applyFont="1" applyBorder="1" applyAlignment="1">
      <alignment horizontal="center" vertical="center"/>
    </xf>
    <xf numFmtId="9" fontId="6" fillId="0" borderId="1" xfId="1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9" fontId="0" fillId="0" borderId="1" xfId="11" applyNumberFormat="1" applyFont="1" applyFill="1" applyBorder="1" applyAlignment="1">
      <alignment horizontal="center" vertical="center" wrapText="1"/>
    </xf>
    <xf numFmtId="9" fontId="0" fillId="0" borderId="1" xfId="1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9" fontId="0" fillId="0" borderId="2" xfId="0" applyNumberFormat="1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8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6.xml"/><Relationship Id="rId13" Type="http://schemas.openxmlformats.org/officeDocument/2006/relationships/customXml" Target="../customXml/item5.xml"/><Relationship Id="rId12" Type="http://schemas.openxmlformats.org/officeDocument/2006/relationships/customXml" Target="../customXml/item4.xml"/><Relationship Id="rId11" Type="http://schemas.openxmlformats.org/officeDocument/2006/relationships/customXml" Target="../customXml/item3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295275</xdr:colOff>
      <xdr:row>23</xdr:row>
      <xdr:rowOff>171450</xdr:rowOff>
    </xdr:from>
    <xdr:to>
      <xdr:col>6</xdr:col>
      <xdr:colOff>595630</xdr:colOff>
      <xdr:row>24</xdr:row>
      <xdr:rowOff>143510</xdr:rowOff>
    </xdr:to>
    <xdr:sp>
      <xdr:nvSpPr>
        <xdr:cNvPr id="2" name="图片 2"/>
        <xdr:cNvSpPr>
          <a:spLocks noChangeAspect="1"/>
        </xdr:cNvSpPr>
      </xdr:nvSpPr>
      <xdr:spPr>
        <a:xfrm>
          <a:off x="4914900" y="6864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295275</xdr:colOff>
      <xdr:row>26</xdr:row>
      <xdr:rowOff>0</xdr:rowOff>
    </xdr:from>
    <xdr:to>
      <xdr:col>4</xdr:col>
      <xdr:colOff>595630</xdr:colOff>
      <xdr:row>26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3990975" y="8293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295275</xdr:colOff>
      <xdr:row>28</xdr:row>
      <xdr:rowOff>171450</xdr:rowOff>
    </xdr:from>
    <xdr:to>
      <xdr:col>6</xdr:col>
      <xdr:colOff>595630</xdr:colOff>
      <xdr:row>29</xdr:row>
      <xdr:rowOff>118110</xdr:rowOff>
    </xdr:to>
    <xdr:sp>
      <xdr:nvSpPr>
        <xdr:cNvPr id="5" name="图片 2"/>
        <xdr:cNvSpPr>
          <a:spLocks noChangeAspect="1"/>
        </xdr:cNvSpPr>
      </xdr:nvSpPr>
      <xdr:spPr>
        <a:xfrm>
          <a:off x="3781425" y="10128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0&#24180;8&#26376;&#21333;&#21697;+&#26194;&#21333;&#27963;&#21160;&#21697;&#31181;(&#23457;&#25209;&#2925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6597;&#35810;&#25351;&#23450;&#21697;&#31181;&#38144;&#21806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8月单品+晒单品种明表"/>
      <sheetName val="8月删除品种明细"/>
      <sheetName val="Sheet1"/>
    </sheetNames>
    <sheetDataSet>
      <sheetData sheetId="0" refreshError="1"/>
      <sheetData sheetId="1" refreshError="1"/>
      <sheetData sheetId="2" refreshError="1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单品返利单价/比例</v>
          </cell>
        </row>
        <row r="2">
          <cell r="A2">
            <v>118078</v>
          </cell>
          <cell r="B2" t="str">
            <v>枸橼酸西地那非片(万艾可)按10片计</v>
          </cell>
          <cell r="C2" t="str">
            <v>100mgx10片</v>
          </cell>
          <cell r="D2" t="str">
            <v>50元</v>
          </cell>
        </row>
        <row r="3">
          <cell r="A3">
            <v>23896</v>
          </cell>
          <cell r="B3" t="str">
            <v>枸橼酸西地那非片(万艾可)按5片计</v>
          </cell>
          <cell r="C3" t="str">
            <v>0.1gx5片</v>
          </cell>
          <cell r="D3" t="str">
            <v>15元</v>
          </cell>
        </row>
        <row r="4">
          <cell r="A4">
            <v>23895</v>
          </cell>
          <cell r="B4" t="str">
            <v>枸橼酸西地那非片(万艾可)按1片计</v>
          </cell>
          <cell r="C4" t="str">
            <v>100mgx1片</v>
          </cell>
          <cell r="D4" t="str">
            <v>3元</v>
          </cell>
        </row>
        <row r="5">
          <cell r="A5">
            <v>140822</v>
          </cell>
          <cell r="B5" t="str">
            <v>枸橼酸西地那非片(万艾可)按1片计</v>
          </cell>
          <cell r="C5" t="str">
            <v>50mgx2片</v>
          </cell>
          <cell r="D5" t="str">
            <v>4元</v>
          </cell>
        </row>
        <row r="6">
          <cell r="A6">
            <v>140823</v>
          </cell>
          <cell r="B6" t="str">
            <v>枸橼酸西地那非片(万艾可)按5片计</v>
          </cell>
          <cell r="C6" t="str">
            <v>50mgx10片</v>
          </cell>
          <cell r="D6" t="str">
            <v>20元</v>
          </cell>
        </row>
        <row r="7">
          <cell r="A7">
            <v>23455</v>
          </cell>
          <cell r="B7" t="str">
            <v>枸橼酸西地那非片(万艾可)按0.5片计</v>
          </cell>
          <cell r="C7" t="str">
            <v>50mgx1片</v>
          </cell>
          <cell r="D7" t="str">
            <v>2元</v>
          </cell>
        </row>
        <row r="8">
          <cell r="A8">
            <v>198582</v>
          </cell>
          <cell r="B8" t="str">
            <v>枸橼酸西地那非片(万艾可)按2.5片计</v>
          </cell>
          <cell r="C8" t="str">
            <v>50mgx5片</v>
          </cell>
          <cell r="D8" t="str">
            <v>10元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指定品种销售汇总"/>
    </sheetNames>
    <sheetDataSet>
      <sheetData sheetId="0">
        <row r="1">
          <cell r="B1" t="str">
            <v>货品ID</v>
          </cell>
          <cell r="C1" t="str">
            <v>小类ID</v>
          </cell>
          <cell r="D1" t="str">
            <v>小类名</v>
          </cell>
          <cell r="E1" t="str">
            <v>中类名</v>
          </cell>
          <cell r="F1" t="str">
            <v>大类名</v>
          </cell>
          <cell r="G1" t="str">
            <v>货品名</v>
          </cell>
          <cell r="H1" t="str">
            <v>规格</v>
          </cell>
          <cell r="I1" t="str">
            <v>产地</v>
          </cell>
          <cell r="J1" t="str">
            <v>厂家ID</v>
          </cell>
          <cell r="K1" t="str">
            <v>目录名称</v>
          </cell>
          <cell r="L1" t="str">
            <v>ABCD标志</v>
          </cell>
          <cell r="M1" t="str">
            <v>价格带标识id</v>
          </cell>
          <cell r="N1" t="str">
            <v>价格带标识</v>
          </cell>
          <cell r="O1" t="str">
            <v>竞销品标识id</v>
          </cell>
          <cell r="P1" t="str">
            <v>竞销品标识</v>
          </cell>
          <cell r="Q1" t="str">
            <v>重点品种标识</v>
          </cell>
          <cell r="R1" t="str">
            <v>促销标识</v>
          </cell>
          <cell r="S1" t="str">
            <v>单位</v>
          </cell>
          <cell r="T1" t="str">
            <v>笔数</v>
          </cell>
          <cell r="U1" t="str">
            <v>数量</v>
          </cell>
          <cell r="V1" t="str">
            <v>收入</v>
          </cell>
          <cell r="W1" t="str">
            <v>毛利</v>
          </cell>
          <cell r="X1" t="str">
            <v>毛利率</v>
          </cell>
        </row>
        <row r="2">
          <cell r="B2">
            <v>174232</v>
          </cell>
          <cell r="C2">
            <v>10601</v>
          </cell>
          <cell r="D2" t="str">
            <v>补钙药</v>
          </cell>
          <cell r="E2" t="str">
            <v>维生素矿物质补充药</v>
          </cell>
          <cell r="F2" t="str">
            <v>中西成药</v>
          </cell>
          <cell r="G2" t="str">
            <v>葡萄糖酸钙锌口服溶液</v>
          </cell>
          <cell r="H2" t="str">
            <v>10mlx48支</v>
          </cell>
          <cell r="I2" t="str">
            <v>澳诺(中国)制药</v>
          </cell>
          <cell r="J2">
            <v>11841</v>
          </cell>
          <cell r="K2" t="str">
            <v/>
          </cell>
          <cell r="L2" t="str">
            <v>D</v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>
            <v>1</v>
          </cell>
          <cell r="S2" t="str">
            <v>盒</v>
          </cell>
          <cell r="T2">
            <v>1459</v>
          </cell>
          <cell r="U2">
            <v>3682.037</v>
          </cell>
          <cell r="V2">
            <v>359276.32</v>
          </cell>
          <cell r="W2" t="str">
            <v>104735.779943999378</v>
          </cell>
          <cell r="X2" t="str">
            <v>29.15%</v>
          </cell>
        </row>
        <row r="3">
          <cell r="B3">
            <v>183439</v>
          </cell>
          <cell r="C3">
            <v>10611</v>
          </cell>
          <cell r="D3" t="str">
            <v>其他维生素矿物质补充药</v>
          </cell>
          <cell r="E3" t="str">
            <v>维生素矿物质补充药</v>
          </cell>
          <cell r="F3" t="str">
            <v>中西成药</v>
          </cell>
          <cell r="G3" t="str">
            <v>维生素D滴剂</v>
          </cell>
          <cell r="H3" t="str">
            <v>400单位x60粒</v>
          </cell>
          <cell r="I3" t="str">
            <v>青岛双鲸药业</v>
          </cell>
          <cell r="J3">
            <v>1098</v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>
            <v>1</v>
          </cell>
          <cell r="S3" t="str">
            <v>盒</v>
          </cell>
          <cell r="T3">
            <v>1003</v>
          </cell>
          <cell r="U3">
            <v>2228</v>
          </cell>
          <cell r="V3">
            <v>183814.25</v>
          </cell>
          <cell r="W3" t="str">
            <v>59046.2331131768</v>
          </cell>
          <cell r="X3" t="str">
            <v>32.12%</v>
          </cell>
        </row>
        <row r="4">
          <cell r="B4">
            <v>139379</v>
          </cell>
          <cell r="C4">
            <v>10504</v>
          </cell>
          <cell r="D4" t="str">
            <v>风寒感冒药</v>
          </cell>
          <cell r="E4" t="str">
            <v>抗感冒药</v>
          </cell>
          <cell r="F4" t="str">
            <v>中西成药</v>
          </cell>
          <cell r="G4" t="str">
            <v>感冒清热颗粒</v>
          </cell>
          <cell r="H4" t="str">
            <v>12g*12袋</v>
          </cell>
          <cell r="I4" t="str">
            <v>重庆中药二厂</v>
          </cell>
          <cell r="J4">
            <v>1014</v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>是</v>
          </cell>
          <cell r="R4">
            <v>1</v>
          </cell>
          <cell r="S4" t="str">
            <v>盒</v>
          </cell>
          <cell r="T4">
            <v>4810</v>
          </cell>
          <cell r="U4">
            <v>6249</v>
          </cell>
          <cell r="V4">
            <v>126314.22</v>
          </cell>
          <cell r="W4" t="str">
            <v>73822.0550202999</v>
          </cell>
          <cell r="X4" t="str">
            <v>58.44%</v>
          </cell>
        </row>
        <row r="5">
          <cell r="B5">
            <v>141233</v>
          </cell>
          <cell r="C5">
            <v>10502</v>
          </cell>
          <cell r="D5" t="str">
            <v>抗病毒/流行感冒药</v>
          </cell>
          <cell r="E5" t="str">
            <v>抗感冒药</v>
          </cell>
          <cell r="F5" t="str">
            <v>中西成药</v>
          </cell>
          <cell r="G5" t="str">
            <v>抗病毒颗粒</v>
          </cell>
          <cell r="H5" t="str">
            <v>9gx20袋</v>
          </cell>
          <cell r="I5" t="str">
            <v>四川光大</v>
          </cell>
          <cell r="J5">
            <v>1496</v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>是</v>
          </cell>
          <cell r="R5">
            <v>1</v>
          </cell>
          <cell r="S5" t="str">
            <v>盒</v>
          </cell>
          <cell r="T5">
            <v>3285</v>
          </cell>
          <cell r="U5">
            <v>4864</v>
          </cell>
          <cell r="V5">
            <v>123725.92</v>
          </cell>
          <cell r="W5" t="str">
            <v>14826.805051803069</v>
          </cell>
          <cell r="X5" t="str">
            <v>11.98%</v>
          </cell>
        </row>
        <row r="6">
          <cell r="B6">
            <v>137775</v>
          </cell>
          <cell r="C6">
            <v>10502</v>
          </cell>
          <cell r="D6" t="str">
            <v>抗病毒/流行感冒药</v>
          </cell>
          <cell r="E6" t="str">
            <v>抗感冒药</v>
          </cell>
          <cell r="F6" t="str">
            <v>中西成药</v>
          </cell>
          <cell r="G6" t="str">
            <v>抗病毒颗粒</v>
          </cell>
          <cell r="H6" t="str">
            <v>4g*20袋（无糖）</v>
          </cell>
          <cell r="I6" t="str">
            <v>四川光大制药</v>
          </cell>
          <cell r="J6">
            <v>1496</v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>
            <v>1</v>
          </cell>
          <cell r="S6" t="str">
            <v>盒</v>
          </cell>
          <cell r="T6">
            <v>2607</v>
          </cell>
          <cell r="U6">
            <v>4167</v>
          </cell>
          <cell r="V6">
            <v>119784.09</v>
          </cell>
          <cell r="W6" t="str">
            <v>15023.6599978799</v>
          </cell>
          <cell r="X6" t="str">
            <v>12.54%</v>
          </cell>
        </row>
        <row r="7">
          <cell r="B7">
            <v>23896</v>
          </cell>
          <cell r="C7">
            <v>11005</v>
          </cell>
          <cell r="D7" t="str">
            <v>性功能障碍用药</v>
          </cell>
          <cell r="E7" t="str">
            <v>泌尿生殖系统药</v>
          </cell>
          <cell r="F7" t="str">
            <v>中西成药</v>
          </cell>
          <cell r="G7" t="str">
            <v>枸橼酸西地那非片</v>
          </cell>
          <cell r="H7" t="str">
            <v>0.1gx5片</v>
          </cell>
          <cell r="I7" t="str">
            <v>大连辉瑞</v>
          </cell>
          <cell r="J7">
            <v>2878</v>
          </cell>
          <cell r="K7" t="str">
            <v>基本目录</v>
          </cell>
          <cell r="L7" t="str">
            <v>D奖励</v>
          </cell>
          <cell r="M7">
            <v>3</v>
          </cell>
          <cell r="N7" t="str">
            <v>高</v>
          </cell>
          <cell r="O7">
            <v>2</v>
          </cell>
          <cell r="P7" t="str">
            <v>次竞销品</v>
          </cell>
          <cell r="Q7" t="str">
            <v>是</v>
          </cell>
          <cell r="R7">
            <v>2</v>
          </cell>
          <cell r="S7" t="str">
            <v>盒</v>
          </cell>
          <cell r="T7">
            <v>244</v>
          </cell>
          <cell r="U7">
            <v>219</v>
          </cell>
          <cell r="V7">
            <v>100334.66</v>
          </cell>
          <cell r="W7">
            <v>14063.8632</v>
          </cell>
          <cell r="X7" t="str">
            <v>14.01%</v>
          </cell>
        </row>
        <row r="8">
          <cell r="B8">
            <v>58522</v>
          </cell>
          <cell r="C8">
            <v>10410</v>
          </cell>
          <cell r="D8" t="str">
            <v>消化不良类中成药</v>
          </cell>
          <cell r="E8" t="str">
            <v>胃肠道药</v>
          </cell>
          <cell r="F8" t="str">
            <v>中西成药</v>
          </cell>
          <cell r="G8" t="str">
            <v>沉香化气片</v>
          </cell>
          <cell r="H8" t="str">
            <v>0.5gx12片x2板</v>
          </cell>
          <cell r="I8" t="str">
            <v>桐君阁药厂</v>
          </cell>
          <cell r="J8">
            <v>1441</v>
          </cell>
          <cell r="K8" t="str">
            <v>基本目录</v>
          </cell>
          <cell r="L8" t="str">
            <v>T1</v>
          </cell>
          <cell r="M8">
            <v>2</v>
          </cell>
          <cell r="N8" t="str">
            <v>中</v>
          </cell>
          <cell r="O8">
            <v>4</v>
          </cell>
          <cell r="P8" t="str">
            <v>非竞销品</v>
          </cell>
          <cell r="Q8" t="str">
            <v>是</v>
          </cell>
          <cell r="R8">
            <v>1</v>
          </cell>
          <cell r="S8" t="str">
            <v>盒</v>
          </cell>
          <cell r="T8">
            <v>1674</v>
          </cell>
          <cell r="U8">
            <v>2708</v>
          </cell>
          <cell r="V8">
            <v>78813.21</v>
          </cell>
          <cell r="W8" t="str">
            <v>46900.9535759979</v>
          </cell>
          <cell r="X8" t="str">
            <v>59.5%</v>
          </cell>
        </row>
        <row r="9">
          <cell r="B9">
            <v>84174</v>
          </cell>
          <cell r="C9">
            <v>11804</v>
          </cell>
          <cell r="D9" t="str">
            <v>滋补肾阴药</v>
          </cell>
          <cell r="E9" t="str">
            <v>滋补营养药</v>
          </cell>
          <cell r="F9" t="str">
            <v>中西成药</v>
          </cell>
          <cell r="G9" t="str">
            <v>六味地黄丸</v>
          </cell>
          <cell r="H9" t="str">
            <v>126丸/瓶(浓缩丸)</v>
          </cell>
          <cell r="I9" t="str">
            <v>重庆中药二厂</v>
          </cell>
          <cell r="J9">
            <v>1014</v>
          </cell>
          <cell r="K9" t="str">
            <v>保障目录</v>
          </cell>
          <cell r="L9" t="str">
            <v>T1</v>
          </cell>
          <cell r="M9">
            <v>2</v>
          </cell>
          <cell r="N9" t="str">
            <v>中</v>
          </cell>
          <cell r="O9">
            <v>4</v>
          </cell>
          <cell r="P9" t="str">
            <v>非竞销品</v>
          </cell>
          <cell r="Q9" t="str">
            <v>是</v>
          </cell>
          <cell r="R9">
            <v>1</v>
          </cell>
          <cell r="S9" t="str">
            <v>盒</v>
          </cell>
          <cell r="T9">
            <v>958</v>
          </cell>
          <cell r="U9">
            <v>2447</v>
          </cell>
          <cell r="V9">
            <v>70741.08</v>
          </cell>
          <cell r="W9" t="str">
            <v>40755.5904124095</v>
          </cell>
          <cell r="X9" t="str">
            <v>57.61%</v>
          </cell>
        </row>
        <row r="10">
          <cell r="B10">
            <v>23895</v>
          </cell>
          <cell r="C10">
            <v>11005</v>
          </cell>
          <cell r="D10" t="str">
            <v>性功能障碍用药</v>
          </cell>
          <cell r="E10" t="str">
            <v>泌尿生殖系统药</v>
          </cell>
          <cell r="F10" t="str">
            <v>中西成药</v>
          </cell>
          <cell r="G10" t="str">
            <v>枸橼酸西地那非片</v>
          </cell>
          <cell r="H10" t="str">
            <v>100mgx1片</v>
          </cell>
          <cell r="I10" t="str">
            <v>辉瑞制药</v>
          </cell>
          <cell r="J10">
            <v>2878</v>
          </cell>
          <cell r="K10" t="str">
            <v>基本目录</v>
          </cell>
          <cell r="L10" t="str">
            <v>D奖励</v>
          </cell>
          <cell r="M10">
            <v>1</v>
          </cell>
          <cell r="N10" t="str">
            <v>低</v>
          </cell>
          <cell r="O10">
            <v>3</v>
          </cell>
          <cell r="P10" t="str">
            <v>一般品</v>
          </cell>
          <cell r="Q10" t="str">
            <v>是</v>
          </cell>
          <cell r="R10">
            <v>2</v>
          </cell>
          <cell r="S10" t="str">
            <v>盒</v>
          </cell>
          <cell r="T10">
            <v>584</v>
          </cell>
          <cell r="U10">
            <v>607</v>
          </cell>
          <cell r="V10">
            <v>62129.1</v>
          </cell>
          <cell r="W10">
            <v>26433.070154</v>
          </cell>
          <cell r="X10" t="str">
            <v>42.54%</v>
          </cell>
        </row>
        <row r="11">
          <cell r="B11">
            <v>169668</v>
          </cell>
          <cell r="C11">
            <v>12810</v>
          </cell>
          <cell r="D11" t="str">
            <v>儿童微量元素缺乏用药</v>
          </cell>
          <cell r="E11" t="str">
            <v>儿科疾病用药</v>
          </cell>
          <cell r="F11" t="str">
            <v>中西成药</v>
          </cell>
          <cell r="G11" t="str">
            <v>维生素AD滴剂</v>
          </cell>
          <cell r="H11" t="str">
            <v>1800单位：600单位×10粒×6板</v>
          </cell>
          <cell r="I11" t="str">
            <v>上海东海制药</v>
          </cell>
          <cell r="J11">
            <v>1080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>
            <v>2</v>
          </cell>
          <cell r="S11" t="str">
            <v>盒</v>
          </cell>
          <cell r="T11">
            <v>547</v>
          </cell>
          <cell r="U11">
            <v>900</v>
          </cell>
          <cell r="V11">
            <v>61838.81</v>
          </cell>
          <cell r="W11" t="str">
            <v>30515.1620095996</v>
          </cell>
          <cell r="X11" t="str">
            <v>49.34%</v>
          </cell>
        </row>
        <row r="12">
          <cell r="B12">
            <v>141310</v>
          </cell>
          <cell r="C12">
            <v>11005</v>
          </cell>
          <cell r="D12" t="str">
            <v>性功能障碍用药</v>
          </cell>
          <cell r="E12" t="str">
            <v>泌尿生殖系统药</v>
          </cell>
          <cell r="F12" t="str">
            <v>中西成药</v>
          </cell>
          <cell r="G12" t="str">
            <v>他达拉非片</v>
          </cell>
          <cell r="H12" t="str">
            <v>5mg*28s</v>
          </cell>
          <cell r="I12" t="str">
            <v>LillydelCaribe</v>
          </cell>
          <cell r="J12">
            <v>88674</v>
          </cell>
          <cell r="K12" t="str">
            <v/>
          </cell>
          <cell r="L12" t="str">
            <v>D</v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>
            <v>3</v>
          </cell>
          <cell r="S12" t="str">
            <v>盒</v>
          </cell>
          <cell r="T12">
            <v>70</v>
          </cell>
          <cell r="U12">
            <v>69</v>
          </cell>
          <cell r="V12">
            <v>58452.24</v>
          </cell>
          <cell r="W12">
            <v>8516.3</v>
          </cell>
          <cell r="X12" t="str">
            <v>14.56%</v>
          </cell>
        </row>
        <row r="13">
          <cell r="B13">
            <v>104690</v>
          </cell>
          <cell r="C13">
            <v>10115</v>
          </cell>
          <cell r="D13" t="str">
            <v>抗菌消炎药中成药</v>
          </cell>
          <cell r="E13" t="str">
            <v>抗感染药</v>
          </cell>
          <cell r="F13" t="str">
            <v>中西成药</v>
          </cell>
          <cell r="G13" t="str">
            <v>炎可宁胶囊</v>
          </cell>
          <cell r="H13" t="str">
            <v>0.4g*3板*9粒</v>
          </cell>
          <cell r="I13" t="str">
            <v>四川绵阳制药</v>
          </cell>
          <cell r="J13">
            <v>1415</v>
          </cell>
          <cell r="K13" t="str">
            <v/>
          </cell>
          <cell r="L13" t="str">
            <v>T3</v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>是</v>
          </cell>
          <cell r="R13">
            <v>1</v>
          </cell>
          <cell r="S13" t="str">
            <v>盒</v>
          </cell>
          <cell r="T13">
            <v>1789</v>
          </cell>
          <cell r="U13">
            <v>2036</v>
          </cell>
          <cell r="V13">
            <v>53610.47</v>
          </cell>
          <cell r="W13" t="str">
            <v>16960.8449815991</v>
          </cell>
          <cell r="X13" t="str">
            <v>31.63%</v>
          </cell>
        </row>
        <row r="14">
          <cell r="B14">
            <v>118078</v>
          </cell>
          <cell r="C14">
            <v>11005</v>
          </cell>
          <cell r="D14" t="str">
            <v>性功能障碍用药</v>
          </cell>
          <cell r="E14" t="str">
            <v>泌尿生殖系统药</v>
          </cell>
          <cell r="F14" t="str">
            <v>中西成药</v>
          </cell>
          <cell r="G14" t="str">
            <v>枸橼酸西地那非片(万艾可)</v>
          </cell>
          <cell r="H14" t="str">
            <v>100mgx10片</v>
          </cell>
          <cell r="I14" t="str">
            <v>辉瑞制药</v>
          </cell>
          <cell r="J14">
            <v>2878</v>
          </cell>
          <cell r="K14" t="str">
            <v>保障目录</v>
          </cell>
          <cell r="L14" t="str">
            <v>D奖励</v>
          </cell>
          <cell r="M14">
            <v>3</v>
          </cell>
          <cell r="N14" t="str">
            <v>高</v>
          </cell>
          <cell r="O14">
            <v>2</v>
          </cell>
          <cell r="P14" t="str">
            <v>次竞销品</v>
          </cell>
          <cell r="Q14" t="str">
            <v>是</v>
          </cell>
          <cell r="R14">
            <v>3</v>
          </cell>
          <cell r="S14" t="str">
            <v>盒</v>
          </cell>
          <cell r="T14">
            <v>72</v>
          </cell>
          <cell r="U14">
            <v>60</v>
          </cell>
          <cell r="V14">
            <v>52757.65</v>
          </cell>
          <cell r="W14">
            <v>6662.40520556</v>
          </cell>
          <cell r="X14" t="str">
            <v>12.62%</v>
          </cell>
        </row>
        <row r="15">
          <cell r="B15">
            <v>161198</v>
          </cell>
          <cell r="C15">
            <v>10403</v>
          </cell>
          <cell r="D15" t="str">
            <v>促动力、助消化西药</v>
          </cell>
          <cell r="E15" t="str">
            <v>胃肠道药</v>
          </cell>
          <cell r="F15" t="str">
            <v>中西成药</v>
          </cell>
          <cell r="G15" t="str">
            <v>乳酸菌素片</v>
          </cell>
          <cell r="H15" t="str">
            <v>0.4gx64片</v>
          </cell>
          <cell r="I15" t="str">
            <v>江中药业</v>
          </cell>
          <cell r="J15">
            <v>16337</v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>是</v>
          </cell>
          <cell r="R15">
            <v>1</v>
          </cell>
          <cell r="S15" t="str">
            <v>盒</v>
          </cell>
          <cell r="T15">
            <v>1031</v>
          </cell>
          <cell r="U15">
            <v>2111.5</v>
          </cell>
          <cell r="V15">
            <v>51548.82</v>
          </cell>
          <cell r="W15" t="str">
            <v>24246.5208443702</v>
          </cell>
          <cell r="X15" t="str">
            <v>47.03%</v>
          </cell>
        </row>
        <row r="16">
          <cell r="B16">
            <v>53857</v>
          </cell>
          <cell r="C16">
            <v>12801</v>
          </cell>
          <cell r="D16" t="str">
            <v>儿童感冒用药</v>
          </cell>
          <cell r="E16" t="str">
            <v>儿科疾病用药</v>
          </cell>
          <cell r="F16" t="str">
            <v>中西成药</v>
          </cell>
          <cell r="G16" t="str">
            <v>小儿氨酚黄那敏颗粒</v>
          </cell>
          <cell r="H16" t="str">
            <v>3gx10袋</v>
          </cell>
          <cell r="I16" t="str">
            <v>葵花药业(重庆)</v>
          </cell>
          <cell r="J16">
            <v>11424</v>
          </cell>
          <cell r="K16" t="str">
            <v/>
          </cell>
          <cell r="L16" t="str">
            <v>D</v>
          </cell>
          <cell r="M16">
            <v>2</v>
          </cell>
          <cell r="N16" t="str">
            <v>中</v>
          </cell>
          <cell r="O16">
            <v>4</v>
          </cell>
          <cell r="P16" t="str">
            <v>非竞销品</v>
          </cell>
          <cell r="Q16" t="str">
            <v>是</v>
          </cell>
          <cell r="R16">
            <v>1</v>
          </cell>
          <cell r="S16" t="str">
            <v>盒</v>
          </cell>
          <cell r="T16">
            <v>2104</v>
          </cell>
          <cell r="U16">
            <v>2510</v>
          </cell>
          <cell r="V16">
            <v>48404.26</v>
          </cell>
          <cell r="W16" t="str">
            <v>30609.8147000001</v>
          </cell>
          <cell r="X16" t="str">
            <v>63.23%</v>
          </cell>
        </row>
        <row r="17">
          <cell r="B17">
            <v>181356</v>
          </cell>
          <cell r="C17">
            <v>12810</v>
          </cell>
          <cell r="D17" t="str">
            <v>儿童微量元素缺乏用药</v>
          </cell>
          <cell r="E17" t="str">
            <v>儿科疾病用药</v>
          </cell>
          <cell r="F17" t="str">
            <v>中西成药</v>
          </cell>
          <cell r="G17" t="str">
            <v>五维赖氨酸片</v>
          </cell>
          <cell r="H17" t="str">
            <v>36片</v>
          </cell>
          <cell r="I17" t="str">
            <v>延边大学草仙</v>
          </cell>
          <cell r="J17">
            <v>7934</v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>
            <v>1</v>
          </cell>
          <cell r="S17" t="str">
            <v>盒</v>
          </cell>
          <cell r="T17">
            <v>287</v>
          </cell>
          <cell r="U17">
            <v>818</v>
          </cell>
          <cell r="V17">
            <v>47246.33</v>
          </cell>
          <cell r="W17" t="str">
            <v>13357.6490297036</v>
          </cell>
          <cell r="X17" t="str">
            <v>28.27%</v>
          </cell>
        </row>
        <row r="18">
          <cell r="B18">
            <v>40935</v>
          </cell>
          <cell r="C18">
            <v>11301</v>
          </cell>
          <cell r="D18" t="str">
            <v>牙病用药</v>
          </cell>
          <cell r="E18" t="str">
            <v>口腔用药</v>
          </cell>
          <cell r="F18" t="str">
            <v>中西成药</v>
          </cell>
          <cell r="G18" t="str">
            <v>甲硝唑口颊片</v>
          </cell>
          <cell r="H18" t="str">
            <v>10片x2板</v>
          </cell>
          <cell r="I18" t="str">
            <v>武汉远大制药</v>
          </cell>
          <cell r="J18">
            <v>6898</v>
          </cell>
          <cell r="K18" t="str">
            <v>基本目录</v>
          </cell>
          <cell r="L18" t="str">
            <v>D</v>
          </cell>
          <cell r="M18">
            <v>2</v>
          </cell>
          <cell r="N18" t="str">
            <v>中</v>
          </cell>
          <cell r="O18">
            <v>3</v>
          </cell>
          <cell r="P18" t="str">
            <v>一般品</v>
          </cell>
          <cell r="Q18" t="str">
            <v>是</v>
          </cell>
          <cell r="R18">
            <v>1</v>
          </cell>
          <cell r="S18" t="str">
            <v>盒</v>
          </cell>
          <cell r="T18">
            <v>1648</v>
          </cell>
          <cell r="U18">
            <v>1686</v>
          </cell>
          <cell r="V18">
            <v>41656.68</v>
          </cell>
          <cell r="W18" t="str">
            <v>20581.6320720002</v>
          </cell>
          <cell r="X18" t="str">
            <v>49.4%</v>
          </cell>
        </row>
        <row r="19">
          <cell r="B19">
            <v>101716</v>
          </cell>
          <cell r="C19">
            <v>11005</v>
          </cell>
          <cell r="D19" t="str">
            <v>性功能障碍用药</v>
          </cell>
          <cell r="E19" t="str">
            <v>泌尿生殖系统药</v>
          </cell>
          <cell r="F19" t="str">
            <v>中西成药</v>
          </cell>
          <cell r="G19" t="str">
            <v>他达拉非片(希爱力)</v>
          </cell>
          <cell r="H19" t="str">
            <v>20mgx1粒</v>
          </cell>
          <cell r="I19" t="str">
            <v>Lilly del Caribe(波多黎各）</v>
          </cell>
          <cell r="J19">
            <v>88674</v>
          </cell>
          <cell r="K19" t="str">
            <v/>
          </cell>
          <cell r="L19" t="str">
            <v>D</v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>是</v>
          </cell>
          <cell r="R19">
            <v>2</v>
          </cell>
          <cell r="S19" t="str">
            <v>盒</v>
          </cell>
          <cell r="T19">
            <v>254</v>
          </cell>
          <cell r="U19">
            <v>260</v>
          </cell>
          <cell r="V19">
            <v>34113.94</v>
          </cell>
          <cell r="W19">
            <v>7397.22</v>
          </cell>
          <cell r="X19" t="str">
            <v>21.68%</v>
          </cell>
        </row>
        <row r="20">
          <cell r="B20">
            <v>201495</v>
          </cell>
          <cell r="C20">
            <v>10610</v>
          </cell>
          <cell r="D20" t="str">
            <v>补多种维生素类药</v>
          </cell>
          <cell r="E20" t="str">
            <v>维生素矿物质补充药</v>
          </cell>
          <cell r="F20" t="str">
            <v>中西成药</v>
          </cell>
          <cell r="G20" t="str">
            <v>多维元素片（29-Ⅱ）</v>
          </cell>
          <cell r="H20" t="str">
            <v>91片x2瓶</v>
          </cell>
          <cell r="I20" t="str">
            <v>惠氏制药</v>
          </cell>
          <cell r="J20">
            <v>2353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>
            <v>2</v>
          </cell>
          <cell r="S20" t="str">
            <v>套</v>
          </cell>
          <cell r="T20">
            <v>134</v>
          </cell>
          <cell r="U20">
            <v>149</v>
          </cell>
          <cell r="V20">
            <v>34037.76</v>
          </cell>
          <cell r="W20" t="str">
            <v>13956.0590000001</v>
          </cell>
          <cell r="X20" t="str">
            <v>41%</v>
          </cell>
        </row>
        <row r="21">
          <cell r="B21">
            <v>201173</v>
          </cell>
          <cell r="C21">
            <v>10715</v>
          </cell>
          <cell r="D21" t="str">
            <v>冠心病-心绞痛类</v>
          </cell>
          <cell r="E21" t="str">
            <v>心脑血管药</v>
          </cell>
          <cell r="F21" t="str">
            <v>中西成药</v>
          </cell>
          <cell r="G21" t="str">
            <v>丹参口服液</v>
          </cell>
          <cell r="H21" t="str">
            <v>10mlx6支</v>
          </cell>
          <cell r="I21" t="str">
            <v>太极涪陵药厂</v>
          </cell>
          <cell r="J21">
            <v>8211</v>
          </cell>
          <cell r="K21" t="str">
            <v/>
          </cell>
          <cell r="L21" t="str">
            <v>T1</v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>
            <v>2</v>
          </cell>
          <cell r="S21" t="str">
            <v>盒</v>
          </cell>
          <cell r="T21">
            <v>225</v>
          </cell>
          <cell r="U21">
            <v>1363</v>
          </cell>
          <cell r="V21">
            <v>29170.31</v>
          </cell>
          <cell r="W21" t="str">
            <v>16244.2419989514</v>
          </cell>
          <cell r="X21" t="str">
            <v>55.68%</v>
          </cell>
        </row>
        <row r="22">
          <cell r="B22">
            <v>201264</v>
          </cell>
          <cell r="C22">
            <v>10610</v>
          </cell>
          <cell r="D22" t="str">
            <v>补多种维生素类药</v>
          </cell>
          <cell r="E22" t="str">
            <v>维生素矿物质补充药</v>
          </cell>
          <cell r="F22" t="str">
            <v>中西成药</v>
          </cell>
          <cell r="G22" t="str">
            <v>多维元素片(29)</v>
          </cell>
          <cell r="H22" t="str">
            <v>91片x2瓶（复方）</v>
          </cell>
          <cell r="I22" t="str">
            <v>惠氏制药</v>
          </cell>
          <cell r="J22">
            <v>2353</v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>
            <v>2</v>
          </cell>
          <cell r="S22" t="str">
            <v>盒</v>
          </cell>
          <cell r="T22">
            <v>139</v>
          </cell>
          <cell r="U22">
            <v>129</v>
          </cell>
          <cell r="V22">
            <v>28334.46</v>
          </cell>
          <cell r="W22">
            <v>12394.46</v>
          </cell>
          <cell r="X22" t="str">
            <v>43.74%</v>
          </cell>
        </row>
        <row r="23">
          <cell r="B23">
            <v>117756</v>
          </cell>
          <cell r="C23">
            <v>11005</v>
          </cell>
          <cell r="D23" t="str">
            <v>性功能障碍用药</v>
          </cell>
          <cell r="E23" t="str">
            <v>泌尿生殖系统药</v>
          </cell>
          <cell r="F23" t="str">
            <v>中西成药</v>
          </cell>
          <cell r="G23" t="str">
            <v>他达拉非片(希爱力)</v>
          </cell>
          <cell r="H23" t="str">
            <v>20mgx8片</v>
          </cell>
          <cell r="I23" t="str">
            <v>LillydelCaribeinc(波多黎各)</v>
          </cell>
          <cell r="J23">
            <v>88674</v>
          </cell>
          <cell r="K23" t="str">
            <v/>
          </cell>
          <cell r="L23" t="str">
            <v>D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>
            <v>3</v>
          </cell>
          <cell r="S23" t="str">
            <v>盒</v>
          </cell>
          <cell r="T23">
            <v>39</v>
          </cell>
          <cell r="U23">
            <v>31</v>
          </cell>
          <cell r="V23">
            <v>24963.45</v>
          </cell>
          <cell r="W23">
            <v>2644.73435682</v>
          </cell>
          <cell r="X23" t="str">
            <v>10.59%</v>
          </cell>
        </row>
        <row r="24">
          <cell r="B24">
            <v>67665</v>
          </cell>
          <cell r="C24">
            <v>10608</v>
          </cell>
          <cell r="D24" t="str">
            <v>补维生素C类药</v>
          </cell>
          <cell r="E24" t="str">
            <v>维生素矿物质补充药</v>
          </cell>
          <cell r="F24" t="str">
            <v>中西成药</v>
          </cell>
          <cell r="G24" t="str">
            <v>维生素C泡腾片</v>
          </cell>
          <cell r="H24" t="str">
            <v>1gx15片（鲜橙口味）</v>
          </cell>
          <cell r="I24" t="str">
            <v>联邦制药</v>
          </cell>
          <cell r="J24">
            <v>106157</v>
          </cell>
          <cell r="K24" t="str">
            <v/>
          </cell>
          <cell r="L24" t="str">
            <v>A</v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>
            <v>1</v>
          </cell>
          <cell r="S24" t="str">
            <v>盒</v>
          </cell>
          <cell r="T24">
            <v>840</v>
          </cell>
          <cell r="U24">
            <v>931</v>
          </cell>
          <cell r="V24">
            <v>23722.3</v>
          </cell>
          <cell r="W24">
            <v>7544.99908414</v>
          </cell>
          <cell r="X24" t="str">
            <v>31.8%</v>
          </cell>
        </row>
        <row r="25">
          <cell r="B25">
            <v>101715</v>
          </cell>
          <cell r="C25">
            <v>11005</v>
          </cell>
          <cell r="D25" t="str">
            <v>性功能障碍用药</v>
          </cell>
          <cell r="E25" t="str">
            <v>泌尿生殖系统药</v>
          </cell>
          <cell r="F25" t="str">
            <v>中西成药</v>
          </cell>
          <cell r="G25" t="str">
            <v>他达拉非片(希爱力)</v>
          </cell>
          <cell r="H25" t="str">
            <v>20mgx4粒</v>
          </cell>
          <cell r="I25" t="str">
            <v>LillydelCaribeInc(波多黎各)</v>
          </cell>
          <cell r="J25">
            <v>88674</v>
          </cell>
          <cell r="K25" t="str">
            <v/>
          </cell>
          <cell r="L25" t="str">
            <v>D</v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>
            <v>3</v>
          </cell>
          <cell r="S25" t="str">
            <v>盒</v>
          </cell>
          <cell r="T25">
            <v>52</v>
          </cell>
          <cell r="U25">
            <v>51</v>
          </cell>
          <cell r="V25">
            <v>23300.72</v>
          </cell>
          <cell r="W25">
            <v>4314.27</v>
          </cell>
          <cell r="X25" t="str">
            <v>18.51%</v>
          </cell>
        </row>
        <row r="26">
          <cell r="B26">
            <v>144423</v>
          </cell>
          <cell r="C26">
            <v>10410</v>
          </cell>
          <cell r="D26" t="str">
            <v>消化不良类中成药</v>
          </cell>
          <cell r="E26" t="str">
            <v>胃肠道药</v>
          </cell>
          <cell r="F26" t="str">
            <v>中西成药</v>
          </cell>
          <cell r="G26" t="str">
            <v>健胃消食片</v>
          </cell>
          <cell r="H26" t="str">
            <v>0.8g*32片（无糖型薄膜衣片）</v>
          </cell>
          <cell r="I26" t="str">
            <v>江中药业股份</v>
          </cell>
          <cell r="J26">
            <v>16337</v>
          </cell>
          <cell r="K26" t="str">
            <v/>
          </cell>
          <cell r="L26" t="str">
            <v>B</v>
          </cell>
          <cell r="M26">
            <v>1</v>
          </cell>
          <cell r="N26" t="str">
            <v>低</v>
          </cell>
          <cell r="O26">
            <v>4</v>
          </cell>
          <cell r="P26" t="str">
            <v>非竞销品</v>
          </cell>
          <cell r="Q26" t="str">
            <v>是</v>
          </cell>
          <cell r="R26">
            <v>1</v>
          </cell>
          <cell r="S26" t="str">
            <v>盒</v>
          </cell>
          <cell r="T26">
            <v>1108</v>
          </cell>
          <cell r="U26">
            <v>1484</v>
          </cell>
          <cell r="V26">
            <v>22496</v>
          </cell>
          <cell r="W26">
            <v>10918.51432624</v>
          </cell>
          <cell r="X26" t="str">
            <v>48.53%</v>
          </cell>
        </row>
        <row r="27">
          <cell r="B27">
            <v>110795</v>
          </cell>
          <cell r="C27">
            <v>10304</v>
          </cell>
          <cell r="D27" t="str">
            <v>肺热痰多中成药</v>
          </cell>
          <cell r="E27" t="str">
            <v>止咳化痰类药</v>
          </cell>
          <cell r="F27" t="str">
            <v>中西成药</v>
          </cell>
          <cell r="G27" t="str">
            <v>咳喘宁口服液</v>
          </cell>
          <cell r="H27" t="str">
            <v>10mlx8支</v>
          </cell>
          <cell r="I27" t="str">
            <v>南京先声东元</v>
          </cell>
          <cell r="J27">
            <v>18226</v>
          </cell>
          <cell r="K27" t="str">
            <v>保障目录</v>
          </cell>
          <cell r="L27" t="str">
            <v>D</v>
          </cell>
          <cell r="M27">
            <v>3</v>
          </cell>
          <cell r="N27" t="str">
            <v>高</v>
          </cell>
          <cell r="O27">
            <v>4</v>
          </cell>
          <cell r="P27" t="str">
            <v>非竞销品</v>
          </cell>
          <cell r="Q27" t="str">
            <v/>
          </cell>
          <cell r="R27">
            <v>2</v>
          </cell>
          <cell r="S27" t="str">
            <v>盒</v>
          </cell>
          <cell r="T27">
            <v>746</v>
          </cell>
          <cell r="U27">
            <v>925</v>
          </cell>
          <cell r="V27">
            <v>21895.84</v>
          </cell>
          <cell r="W27">
            <v>7091.8392</v>
          </cell>
          <cell r="X27" t="str">
            <v>32.38%</v>
          </cell>
        </row>
        <row r="28">
          <cell r="B28">
            <v>184102</v>
          </cell>
          <cell r="C28">
            <v>10608</v>
          </cell>
          <cell r="D28" t="str">
            <v>补维生素C类药</v>
          </cell>
          <cell r="E28" t="str">
            <v>维生素矿物质补充药</v>
          </cell>
          <cell r="F28" t="str">
            <v>中西成药</v>
          </cell>
          <cell r="G28" t="str">
            <v>维生素C泡腾片</v>
          </cell>
          <cell r="H28" t="str">
            <v>1gx15片(黑加仑子口味)</v>
          </cell>
          <cell r="I28" t="str">
            <v>联邦制药厂</v>
          </cell>
          <cell r="J28">
            <v>106157</v>
          </cell>
          <cell r="K28" t="str">
            <v/>
          </cell>
          <cell r="L28" t="str">
            <v>A</v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>
            <v>2</v>
          </cell>
          <cell r="S28" t="str">
            <v>瓶</v>
          </cell>
          <cell r="T28">
            <v>667</v>
          </cell>
          <cell r="U28">
            <v>759</v>
          </cell>
          <cell r="V28">
            <v>19727.87</v>
          </cell>
          <cell r="W28">
            <v>6491.4694000001</v>
          </cell>
          <cell r="X28" t="str">
            <v>32.9%</v>
          </cell>
        </row>
        <row r="29">
          <cell r="B29">
            <v>184082</v>
          </cell>
          <cell r="C29">
            <v>11703</v>
          </cell>
          <cell r="D29" t="str">
            <v>解热镇痛抗炎外用药</v>
          </cell>
          <cell r="E29" t="str">
            <v>解热镇痛抗炎药</v>
          </cell>
          <cell r="F29" t="str">
            <v>中西成药</v>
          </cell>
          <cell r="G29" t="str">
            <v>复方水杨酸甲酯乳膏</v>
          </cell>
          <cell r="H29" t="str">
            <v>40g</v>
          </cell>
          <cell r="I29" t="str">
            <v>珠海联邦中山</v>
          </cell>
          <cell r="J29">
            <v>1929</v>
          </cell>
          <cell r="K29" t="str">
            <v/>
          </cell>
          <cell r="L29" t="str">
            <v>A</v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>
            <v>2</v>
          </cell>
          <cell r="S29" t="str">
            <v>支</v>
          </cell>
          <cell r="T29">
            <v>286</v>
          </cell>
          <cell r="U29">
            <v>280</v>
          </cell>
          <cell r="V29">
            <v>14903.98</v>
          </cell>
          <cell r="W29">
            <v>9390.7548</v>
          </cell>
          <cell r="X29" t="str">
            <v>63%</v>
          </cell>
        </row>
        <row r="30">
          <cell r="B30">
            <v>32596</v>
          </cell>
          <cell r="C30">
            <v>10413</v>
          </cell>
          <cell r="D30" t="str">
            <v>其他胃肠道用药</v>
          </cell>
          <cell r="E30" t="str">
            <v>胃肠道药</v>
          </cell>
          <cell r="F30" t="str">
            <v>中西成药</v>
          </cell>
          <cell r="G30" t="str">
            <v>健胃消炎颗粒</v>
          </cell>
          <cell r="H30" t="str">
            <v>10gx12袋</v>
          </cell>
          <cell r="I30" t="str">
            <v>山东步长制药</v>
          </cell>
          <cell r="J30">
            <v>14715</v>
          </cell>
          <cell r="K30" t="str">
            <v/>
          </cell>
          <cell r="L30" t="str">
            <v/>
          </cell>
          <cell r="M30">
            <v>3</v>
          </cell>
          <cell r="N30" t="str">
            <v>高</v>
          </cell>
          <cell r="O30">
            <v>4</v>
          </cell>
          <cell r="P30" t="str">
            <v>非竞销品</v>
          </cell>
          <cell r="Q30" t="str">
            <v/>
          </cell>
          <cell r="R30">
            <v>2</v>
          </cell>
          <cell r="S30" t="str">
            <v>盒</v>
          </cell>
          <cell r="T30">
            <v>297</v>
          </cell>
          <cell r="U30">
            <v>336</v>
          </cell>
          <cell r="V30">
            <v>11794.33</v>
          </cell>
          <cell r="W30">
            <v>6498.1165007663</v>
          </cell>
          <cell r="X30" t="str">
            <v>55.09%</v>
          </cell>
        </row>
        <row r="31">
          <cell r="B31">
            <v>198582</v>
          </cell>
          <cell r="C31">
            <v>11005</v>
          </cell>
          <cell r="D31" t="str">
            <v>性功能障碍用药</v>
          </cell>
          <cell r="E31" t="str">
            <v>泌尿生殖系统药</v>
          </cell>
          <cell r="F31" t="str">
            <v>中西成药</v>
          </cell>
          <cell r="G31" t="str">
            <v>枸橼酸西地那非片</v>
          </cell>
          <cell r="H31" t="str">
            <v>50mgx5片</v>
          </cell>
          <cell r="I31" t="str">
            <v>辉瑞制药</v>
          </cell>
          <cell r="J31">
            <v>2878</v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>
            <v>3</v>
          </cell>
          <cell r="S31" t="str">
            <v>盒</v>
          </cell>
          <cell r="T31">
            <v>33</v>
          </cell>
          <cell r="U31">
            <v>29</v>
          </cell>
          <cell r="V31">
            <v>7952.8</v>
          </cell>
          <cell r="W31">
            <v>1735.20012625</v>
          </cell>
          <cell r="X31" t="str">
            <v>21.81%</v>
          </cell>
        </row>
        <row r="32">
          <cell r="B32">
            <v>48233</v>
          </cell>
          <cell r="C32">
            <v>11703</v>
          </cell>
          <cell r="D32" t="str">
            <v>解热镇痛抗炎外用药</v>
          </cell>
          <cell r="E32" t="str">
            <v>解热镇痛抗炎药</v>
          </cell>
          <cell r="F32" t="str">
            <v>中西成药</v>
          </cell>
          <cell r="G32" t="str">
            <v>复方水杨酸甲酯乳膏</v>
          </cell>
          <cell r="H32" t="str">
            <v>15g</v>
          </cell>
          <cell r="I32" t="str">
            <v>珠海联邦中山</v>
          </cell>
          <cell r="J32">
            <v>1929</v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>
            <v>2</v>
          </cell>
          <cell r="S32" t="str">
            <v>支</v>
          </cell>
          <cell r="T32">
            <v>285</v>
          </cell>
          <cell r="U32">
            <v>283</v>
          </cell>
          <cell r="V32">
            <v>7800.51</v>
          </cell>
          <cell r="W32">
            <v>4520.6094</v>
          </cell>
          <cell r="X32" t="str">
            <v>57.95%</v>
          </cell>
        </row>
        <row r="33">
          <cell r="B33">
            <v>132393</v>
          </cell>
          <cell r="C33">
            <v>12808</v>
          </cell>
          <cell r="D33" t="str">
            <v>儿童消化不良/食积用药</v>
          </cell>
          <cell r="E33" t="str">
            <v>儿科疾病用药</v>
          </cell>
          <cell r="F33" t="str">
            <v>中西成药</v>
          </cell>
          <cell r="G33" t="str">
            <v>小儿麦枣咀嚼片</v>
          </cell>
          <cell r="H33" t="str">
            <v>0.45gx12片x3板</v>
          </cell>
          <cell r="I33" t="str">
            <v>葵花(佳木斯)</v>
          </cell>
          <cell r="J33">
            <v>21463</v>
          </cell>
          <cell r="K33" t="str">
            <v/>
          </cell>
          <cell r="L33" t="str">
            <v>D</v>
          </cell>
          <cell r="M33">
            <v>1</v>
          </cell>
          <cell r="N33" t="str">
            <v>低</v>
          </cell>
          <cell r="O33">
            <v>3</v>
          </cell>
          <cell r="P33" t="str">
            <v>一般品</v>
          </cell>
          <cell r="Q33" t="str">
            <v/>
          </cell>
          <cell r="R33">
            <v>2</v>
          </cell>
          <cell r="S33" t="str">
            <v>盒</v>
          </cell>
          <cell r="T33">
            <v>273</v>
          </cell>
          <cell r="U33">
            <v>452</v>
          </cell>
          <cell r="V33">
            <v>7041.07</v>
          </cell>
          <cell r="W33">
            <v>3919.36339542</v>
          </cell>
          <cell r="X33" t="str">
            <v>55.66%</v>
          </cell>
        </row>
        <row r="34">
          <cell r="B34">
            <v>23455</v>
          </cell>
          <cell r="C34">
            <v>11005</v>
          </cell>
          <cell r="D34" t="str">
            <v>性功能障碍用药</v>
          </cell>
          <cell r="E34" t="str">
            <v>泌尿生殖系统药</v>
          </cell>
          <cell r="F34" t="str">
            <v>中西成药</v>
          </cell>
          <cell r="G34" t="str">
            <v>枸橼酸西地那非片</v>
          </cell>
          <cell r="H34" t="str">
            <v>50mgx1片</v>
          </cell>
          <cell r="I34" t="str">
            <v>辉瑞制药</v>
          </cell>
          <cell r="J34">
            <v>2878</v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>
            <v>2</v>
          </cell>
          <cell r="S34" t="str">
            <v>盒</v>
          </cell>
          <cell r="T34">
            <v>121</v>
          </cell>
          <cell r="U34">
            <v>125</v>
          </cell>
          <cell r="V34">
            <v>6264.58</v>
          </cell>
          <cell r="W34">
            <v>3756.1961927</v>
          </cell>
          <cell r="X34" t="str">
            <v>59.95%</v>
          </cell>
        </row>
        <row r="35">
          <cell r="B35">
            <v>140822</v>
          </cell>
          <cell r="C35">
            <v>11005</v>
          </cell>
          <cell r="D35" t="str">
            <v>性功能障碍用药</v>
          </cell>
          <cell r="E35" t="str">
            <v>泌尿生殖系统药</v>
          </cell>
          <cell r="F35" t="str">
            <v>中西成药</v>
          </cell>
          <cell r="G35" t="str">
            <v>枸橼酸西地那非片</v>
          </cell>
          <cell r="H35" t="str">
            <v>50mgx2片</v>
          </cell>
          <cell r="I35" t="str">
            <v>辉瑞制药</v>
          </cell>
          <cell r="J35">
            <v>2878</v>
          </cell>
          <cell r="K35" t="str">
            <v/>
          </cell>
          <cell r="L35" t="str">
            <v>D</v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>
            <v>3</v>
          </cell>
          <cell r="S35" t="str">
            <v>盒</v>
          </cell>
          <cell r="T35">
            <v>18</v>
          </cell>
          <cell r="U35">
            <v>18</v>
          </cell>
          <cell r="V35">
            <v>2765.05</v>
          </cell>
          <cell r="W35">
            <v>902.05</v>
          </cell>
          <cell r="X35" t="str">
            <v>32.62%</v>
          </cell>
        </row>
        <row r="36">
          <cell r="B36">
            <v>140823</v>
          </cell>
          <cell r="C36">
            <v>11005</v>
          </cell>
          <cell r="D36" t="str">
            <v>性功能障碍用药</v>
          </cell>
          <cell r="E36" t="str">
            <v>泌尿生殖系统药</v>
          </cell>
          <cell r="F36" t="str">
            <v>中西成药</v>
          </cell>
          <cell r="G36" t="str">
            <v>枸橼酸西地那非片</v>
          </cell>
          <cell r="H36" t="str">
            <v>50mgx10片</v>
          </cell>
          <cell r="I36" t="str">
            <v>辉瑞制药</v>
          </cell>
          <cell r="J36">
            <v>2878</v>
          </cell>
          <cell r="K36" t="str">
            <v/>
          </cell>
          <cell r="L36" t="str">
            <v>D</v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>
            <v>3</v>
          </cell>
          <cell r="S36" t="str">
            <v>盒</v>
          </cell>
          <cell r="T36">
            <v>2</v>
          </cell>
          <cell r="U36">
            <v>2</v>
          </cell>
          <cell r="V36">
            <v>1202.52</v>
          </cell>
          <cell r="W36">
            <v>382.52</v>
          </cell>
          <cell r="X36" t="str">
            <v>31.8%</v>
          </cell>
        </row>
        <row r="37">
          <cell r="B37" t="str">
            <v>合计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>
            <v>44968.537</v>
          </cell>
          <cell r="V37">
            <v>1961935.6</v>
          </cell>
          <cell r="W37" t="str">
            <v>667160.957093687147</v>
          </cell>
          <cell r="X37" t="str">
            <v>34.01%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208.7353935185" refreshedBy="Administrator" recordCount="131">
  <cacheSource type="worksheet">
    <worksheetSource ref="A2:X133" sheet="门店任务明细表"/>
  </cacheSource>
  <cacheFields count="24">
    <cacheField name="序号" numFmtId="0">
      <sharedItems containsString="0" containsBlank="1" containsNumber="1" containsInteger="1" minValue="0" maxValue="130" count="13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m/>
      </sharedItems>
    </cacheField>
    <cacheField name="门店ID" numFmtId="0">
      <sharedItems containsString="0" containsBlank="1" containsNumber="1" containsInteger="1" minValue="0" maxValue="116482" count="131">
        <n v="582"/>
        <n v="343"/>
        <n v="709"/>
        <n v="365"/>
        <n v="730"/>
        <n v="379"/>
        <n v="513"/>
        <n v="102934"/>
        <n v="359"/>
        <n v="102565"/>
        <n v="111219"/>
        <n v="357"/>
        <n v="726"/>
        <n v="107658"/>
        <n v="103198"/>
        <n v="105267"/>
        <n v="106569"/>
        <n v="106399"/>
        <n v="745"/>
        <n v="311"/>
        <n v="114286"/>
        <n v="339"/>
        <n v="727"/>
        <n v="752"/>
        <n v="347"/>
        <n v="570"/>
        <n v="112415"/>
        <n v="108277"/>
        <n v="112888"/>
        <n v="104429"/>
        <n v="113025"/>
        <n v="113298"/>
        <n v="113833"/>
        <n v="307"/>
        <n v="742"/>
        <n v="106066"/>
        <n v="750"/>
        <n v="571"/>
        <n v="707"/>
        <n v="712"/>
        <n v="546"/>
        <n v="724"/>
        <n v="387"/>
        <n v="737"/>
        <n v="399"/>
        <n v="377"/>
        <n v="105751"/>
        <n v="598"/>
        <n v="103639"/>
        <n v="743"/>
        <n v="573"/>
        <n v="733"/>
        <n v="740"/>
        <n v="105910"/>
        <n v="106485"/>
        <n v="106568"/>
        <n v="105396"/>
        <n v="104430"/>
        <n v="753"/>
        <n v="113008"/>
        <n v="545"/>
        <n v="114069"/>
        <n v="115971"/>
        <n v="517"/>
        <n v="337"/>
        <n v="114685"/>
        <n v="373"/>
        <n v="581"/>
        <n v="585"/>
        <n v="578"/>
        <n v="744"/>
        <n v="747"/>
        <n v="511"/>
        <n v="114622"/>
        <n v="515"/>
        <n v="391"/>
        <n v="103199"/>
        <n v="114844"/>
        <n v="308"/>
        <n v="572"/>
        <n v="102479"/>
        <n v="355"/>
        <n v="723"/>
        <n v="106865"/>
        <n v="349"/>
        <n v="102935"/>
        <n v="113023"/>
        <n v="102478"/>
        <n v="107829"/>
        <n v="113299"/>
        <n v="116482"/>
        <n v="385"/>
        <n v="514"/>
        <n v="108656"/>
        <n v="371"/>
        <n v="102567"/>
        <n v="341"/>
        <n v="111400"/>
        <n v="721"/>
        <n v="732"/>
        <n v="102564"/>
        <n v="591"/>
        <n v="111064"/>
        <n v="746"/>
        <n v="716"/>
        <n v="748"/>
        <n v="717"/>
        <n v="107728"/>
        <n v="539"/>
        <n v="549"/>
        <n v="594"/>
        <n v="104533"/>
        <n v="720"/>
        <n v="754"/>
        <n v="54"/>
        <n v="101453"/>
        <n v="587"/>
        <n v="367"/>
        <n v="104428"/>
        <n v="704"/>
        <n v="706"/>
        <n v="738"/>
        <n v="710"/>
        <n v="351"/>
        <n v="713"/>
        <n v="329"/>
        <n v="104838"/>
        <n v="56"/>
        <n v="52"/>
        <n v="110378"/>
        <m/>
      </sharedItems>
    </cacheField>
    <cacheField name="门店名称" numFmtId="0">
      <sharedItems count="131">
        <s v="四川太极青羊区十二桥药店"/>
        <s v="四川太极光华药店"/>
        <s v="四川太极新都区马超东路店"/>
        <s v="四川太极光华村街药店"/>
        <s v="四川太极新都区新繁镇繁江北路药店"/>
        <s v="四川太极土龙路药店"/>
        <s v="四川太极武侯区顺和街店"/>
        <s v="四川太极金牛区银河北街药店"/>
        <s v="四川太极枣子巷药店"/>
        <s v="四川太极武侯区佳灵路药店"/>
        <s v="四川太极金牛区花照壁药店"/>
        <s v="四川太极清江东路药店"/>
        <s v="四川太极金牛区交大路第三药店"/>
        <s v="四川太极新都区新都街道万和北路药店"/>
        <s v="四川太极青羊区贝森北路药店"/>
        <s v="四川太极金牛区蜀汉路药店"/>
        <s v="四川太极武侯区大悦路药店"/>
        <s v="四川太极青羊区蜀辉路药店"/>
        <s v="四川太极金牛区金沙路药店"/>
        <s v="四川太极西部店"/>
        <s v="光华北五路"/>
        <s v="四川太极沙河源药店"/>
        <s v="四川太极金牛区黄苑东街药店"/>
        <s v="四川太极大药房连锁有限公司武侯区聚萃街药店"/>
        <s v="四川太极清江东路2药店"/>
        <s v="四川太极青羊区大石西路药店"/>
        <s v="四川太极金牛区五福桥东路药店"/>
        <s v="四川太极金牛区银沙路药店"/>
        <s v="四川太极武侯区双楠路药店"/>
        <s v="四川太极武侯区大华街药店"/>
        <s v="四川太极青羊区蜀鑫路药店"/>
        <s v="四川太极武侯区逸都路药店"/>
        <s v="光华西一路店"/>
        <s v="四川太极旗舰店"/>
        <s v="四川太极锦江区庆云南街药店"/>
        <s v="四川太极锦江区梨花街药店"/>
        <s v="成都成汉太极大药房有限公司"/>
        <s v="四川太极高新区民丰大道西段药店"/>
        <s v="四川太极成华区万科路药店"/>
        <s v="四川太极成华区华泰路药店"/>
        <s v="四川太极锦江区榕声路店"/>
        <s v="四川太极锦江区观音桥街药店"/>
        <s v="四川太极新乐中街药店"/>
        <s v="四川太极高新区大源北街药店"/>
        <s v="四川太极高新天久北巷药店"/>
        <s v="四川太极新园大道药店"/>
        <s v="四川太极高新区新下街药店"/>
        <s v="四川太极锦江区水杉街药店"/>
        <s v="四川太极成华区金马河路药店"/>
        <s v="四川太极成华区万宇路药店"/>
        <s v="四川太极双流县西航港街道锦华路一段药店"/>
        <s v="四川太极双流区东升街道三强西路药店"/>
        <s v="四川太极成华区华康路药店"/>
        <s v="四川太极高新区紫薇东路药店"/>
        <s v="四川太极成都高新区元华二巷药店"/>
        <s v="四川太极高新区中和公济桥路药店"/>
        <s v="四川太极武侯区航中街药店"/>
        <s v="四川太极高新区中和大道药店"/>
        <s v="四川太极锦江区合欢树街药店"/>
        <s v="四川太极高新区南华巷药店"/>
        <s v="四川太极龙潭西路店"/>
        <s v="剑南大道店"/>
        <s v="四川太极高新区天顺路药店"/>
        <s v="四川太极青羊区北东街店"/>
        <s v="四川太极浆洗街药店"/>
        <s v="三医院店"/>
        <s v="四川太极通盈街药店"/>
        <s v="四川太极成华区二环路北四段药店（汇融名城）"/>
        <s v="四川太极成华区羊子山西路药店（兴元华盛）"/>
        <s v="四川太极成华区华油路药店"/>
        <s v="四川太极武侯区科华街药店"/>
        <s v="四川太极郫县郫筒镇一环路东南段药店"/>
        <s v="四川太极成华杉板桥南一路店"/>
        <s v="东昌路店"/>
        <s v="四川太极成华区崔家店路药店"/>
        <s v="四川太极金丝街药店"/>
        <s v="四川太极成华区西林一街药店"/>
        <s v="六医院店（培华路）"/>
        <s v="四川太极红星店"/>
        <s v="四川太极郫县郫筒镇东大街药店"/>
        <s v="四川太极锦江区劼人路药店"/>
        <s v="四川太极双林路药店"/>
        <s v="四川太极锦江区柳翠路药店"/>
        <s v="四川太极武侯区丝竹路药店"/>
        <s v="四川太极人民中路店"/>
        <s v="四川太极青羊区童子街药店"/>
        <s v="四川太极成华区云龙南路药店"/>
        <s v="四川太极锦江区静明路药店"/>
        <s v="四川太极金牛区解放路药店"/>
        <s v="四川太极武侯区倪家桥路药店"/>
        <s v="宏济中路"/>
        <s v="四川太极五津西路药店"/>
        <s v="四川太极新津邓双镇岷江店"/>
        <s v="四川太极新津县五津镇五津西路二药房"/>
        <s v="四川太极兴义镇万兴路药店"/>
        <s v="四川太极新津县五津镇武阳西路药店"/>
        <s v="四川太极邛崃中心药店"/>
        <s v="四川太极邛崃市文君街道杏林路药店"/>
        <s v="四川太极邛崃市临邛镇洪川小区药店"/>
        <s v="四川太极邛崃市羊安镇永康大道药店"/>
        <s v="四川太极邛崃市临邛镇翠荫街药店"/>
        <s v="四川太极邛崃市临邛镇长安大道药店"/>
        <s v="四川太极邛崃市临邛街道涌泉街药店"/>
        <s v="四川太极大邑县晋原镇内蒙古大道桃源药店"/>
        <s v="四川太极大邑县沙渠镇方圆路药店"/>
        <s v="四川太极大邑县晋原镇东街药店"/>
        <s v="四川太极大邑县晋原镇通达东路五段药店"/>
        <s v="四川太极大邑县晋原镇北街药店"/>
        <s v="四川太极大邑县晋原镇子龙路店"/>
        <s v="四川太极大邑县晋源镇东壕沟段药店"/>
        <s v="四川太极大邑县安仁镇千禧街药店"/>
        <s v="四川太极大邑县晋原镇潘家街药店"/>
        <s v="四川太极大邑县新场镇文昌街药店"/>
        <s v="四川太极崇州市崇阳镇尚贤坊街药店"/>
        <s v="四川太极怀远店"/>
        <s v="四川太极温江区公平街道江安路药店"/>
        <s v="四川太极都江堰景中路店"/>
        <s v="四川太极金带街药店"/>
        <s v="四川太极崇州市崇阳镇永康东路药店 "/>
        <s v="四川太极都江堰奎光路中段药店"/>
        <s v="四川太极都江堰幸福镇翔凤路药店"/>
        <s v="四川太极都江堰市蒲阳路药店"/>
        <s v="四川太极都江堰市蒲阳镇堰问道西路药店"/>
        <s v="四川太极都江堰药店"/>
        <s v="四川太极都江堰聚源镇药店"/>
        <s v="四川太极温江店"/>
        <s v="四川太极崇州市崇阳镇蜀州中路药店"/>
        <s v="四川太极三江店"/>
        <s v="四川太极崇州中心店"/>
        <s v="四川太极都江堰市永丰街道宝莲路药店"/>
        <s v="合计"/>
      </sharedItems>
    </cacheField>
    <cacheField name="片区" numFmtId="0">
      <sharedItems containsBlank="1" count="9">
        <s v="西北片区"/>
        <s v="旗舰片区"/>
        <s v="东南片区"/>
        <s v="城中片区"/>
        <s v="城郊一片：新津"/>
        <s v="城郊一片：邛崃"/>
        <s v="城郊一片：大邑"/>
        <s v="城郊二片"/>
        <m/>
      </sharedItems>
    </cacheField>
    <cacheField name="门店类型" numFmtId="0">
      <sharedItems containsBlank="1" count="9">
        <s v="A1"/>
        <s v="A2"/>
        <s v="A3"/>
        <s v="B1"/>
        <s v="B2"/>
        <s v="C1"/>
        <s v="C2"/>
        <s v="T"/>
        <m/>
      </sharedItems>
    </cacheField>
    <cacheField name="基础档" numFmtId="179">
      <sharedItems containsSemiMixedTypes="0" containsString="0" containsNumber="1" containsInteger="1" minValue="0" maxValue="6410" count="25">
        <n v="100"/>
        <n v="80"/>
        <n v="60"/>
        <n v="40"/>
        <n v="53"/>
        <n v="54"/>
        <n v="30"/>
        <n v="35"/>
        <n v="200"/>
        <n v="70"/>
        <n v="120"/>
        <n v="88"/>
        <n v="50"/>
        <n v="48"/>
        <n v="38"/>
        <n v="32"/>
        <n v="20"/>
        <n v="170"/>
        <n v="46"/>
        <n v="59"/>
        <n v="39"/>
        <n v="47"/>
        <n v="55"/>
        <n v="33"/>
        <n v="6410"/>
      </sharedItems>
    </cacheField>
    <cacheField name="挑战档" numFmtId="0">
      <sharedItems containsSemiMixedTypes="0" containsString="0" containsNumber="1" containsInteger="1" minValue="0" maxValue="7687" count="26">
        <n v="120"/>
        <n v="96"/>
        <n v="72"/>
        <n v="48"/>
        <n v="63"/>
        <n v="65"/>
        <n v="36"/>
        <n v="42"/>
        <n v="240"/>
        <n v="84"/>
        <n v="144"/>
        <n v="105"/>
        <n v="60"/>
        <n v="58"/>
        <n v="45"/>
        <n v="38"/>
        <n v="24"/>
        <n v="106"/>
        <n v="204"/>
        <n v="55"/>
        <n v="70"/>
        <n v="46"/>
        <n v="56"/>
        <n v="66"/>
        <n v="39"/>
        <n v="7687"/>
      </sharedItems>
    </cacheField>
    <cacheField name="基础档2" numFmtId="0">
      <sharedItems containsSemiMixedTypes="0" containsString="0" containsNumber="1" containsInteger="1" minValue="0" maxValue="10911" count="49">
        <n v="161"/>
        <n v="156"/>
        <n v="105"/>
        <n v="149"/>
        <n v="117"/>
        <n v="107"/>
        <n v="88"/>
        <n v="95"/>
        <n v="128"/>
        <n v="91"/>
        <n v="83"/>
        <n v="123"/>
        <n v="82"/>
        <n v="63"/>
        <n v="67"/>
        <n v="42"/>
        <n v="53"/>
        <n v="44"/>
        <n v="59"/>
        <n v="38"/>
        <n v="299"/>
        <n v="199"/>
        <n v="255"/>
        <n v="234"/>
        <n v="127"/>
        <n v="180"/>
        <n v="170"/>
        <n v="134"/>
        <n v="111"/>
        <n v="106"/>
        <n v="101"/>
        <n v="85"/>
        <n v="45"/>
        <n v="30"/>
        <n v="169"/>
        <n v="75"/>
        <n v="112"/>
        <n v="151"/>
        <n v="99"/>
        <n v="92"/>
        <n v="55"/>
        <n v="74"/>
        <n v="77"/>
        <n v="62"/>
        <n v="40"/>
        <n v="49"/>
        <n v="104"/>
        <n v="48"/>
        <n v="10911"/>
      </sharedItems>
    </cacheField>
    <cacheField name="挑战档2" numFmtId="0">
      <sharedItems containsSemiMixedTypes="0" containsString="0" containsNumber="1" containsInteger="1" minValue="0" maxValue="13608" count="51">
        <n v="200"/>
        <n v="193"/>
        <n v="130"/>
        <n v="185"/>
        <n v="145"/>
        <n v="132"/>
        <n v="108"/>
        <n v="116"/>
        <n v="158"/>
        <n v="113"/>
        <n v="104"/>
        <n v="154"/>
        <n v="102"/>
        <n v="160"/>
        <n v="79"/>
        <n v="84"/>
        <n v="53"/>
        <n v="66"/>
        <n v="55"/>
        <n v="73"/>
        <n v="48"/>
        <n v="386"/>
        <n v="260"/>
        <n v="317"/>
        <n v="290"/>
        <n v="224"/>
        <n v="211"/>
        <n v="166"/>
        <n v="136"/>
        <n v="126"/>
        <n v="106"/>
        <n v="78"/>
        <n v="56"/>
        <n v="40"/>
        <n v="210"/>
        <n v="92"/>
        <n v="139"/>
        <n v="187"/>
        <n v="122"/>
        <n v="140"/>
        <n v="115"/>
        <n v="68"/>
        <n v="74"/>
        <n v="119"/>
        <n v="96"/>
        <n v="77"/>
        <n v="50"/>
        <n v="61"/>
        <n v="94"/>
        <n v="60"/>
        <n v="13608"/>
      </sharedItems>
    </cacheField>
    <cacheField name="基础档3" numFmtId="0">
      <sharedItems containsSemiMixedTypes="0" containsString="0" containsNumber="1" containsInteger="1" minValue="0" maxValue="7680" count="61">
        <n v="115"/>
        <n v="99"/>
        <n v="120"/>
        <n v="74"/>
        <n v="86"/>
        <n v="77"/>
        <n v="93"/>
        <n v="72"/>
        <n v="60"/>
        <n v="71"/>
        <n v="89"/>
        <n v="106"/>
        <n v="44"/>
        <n v="56"/>
        <n v="30"/>
        <n v="32"/>
        <n v="34"/>
        <n v="39"/>
        <n v="50"/>
        <n v="23"/>
        <n v="28"/>
        <n v="24"/>
        <n v="22"/>
        <n v="18"/>
        <n v="254"/>
        <n v="81"/>
        <n v="165"/>
        <n v="98"/>
        <n v="91"/>
        <n v="85"/>
        <n v="64"/>
        <n v="59"/>
        <n v="94"/>
        <n v="57"/>
        <n v="46"/>
        <n v="35"/>
        <n v="45"/>
        <n v="38"/>
        <n v="48"/>
        <n v="119"/>
        <n v="118"/>
        <n v="110"/>
        <n v="133"/>
        <n v="123"/>
        <n v="76"/>
        <n v="68"/>
        <n v="61"/>
        <n v="47"/>
        <n v="37"/>
        <n v="129"/>
        <n v="26"/>
        <n v="31"/>
        <n v="40"/>
        <n v="65"/>
        <n v="49"/>
        <n v="43"/>
        <n v="63"/>
        <n v="51"/>
        <n v="42"/>
        <n v="33"/>
        <n v="7680"/>
      </sharedItems>
    </cacheField>
    <cacheField name="挑战档3" numFmtId="0">
      <sharedItems containsSemiMixedTypes="0" containsString="0" containsNumber="1" containsInteger="1" minValue="0" maxValue="9991" count="61">
        <n v="150"/>
        <n v="129"/>
        <n v="156"/>
        <n v="96"/>
        <n v="112"/>
        <n v="100"/>
        <n v="121"/>
        <n v="94"/>
        <n v="78"/>
        <n v="92"/>
        <n v="116"/>
        <n v="138"/>
        <n v="57"/>
        <n v="73"/>
        <n v="39"/>
        <n v="42"/>
        <n v="44"/>
        <n v="51"/>
        <n v="65"/>
        <n v="30"/>
        <n v="36"/>
        <n v="31"/>
        <n v="29"/>
        <n v="23"/>
        <n v="330"/>
        <n v="105"/>
        <n v="215"/>
        <n v="127"/>
        <n v="118"/>
        <n v="111"/>
        <n v="83"/>
        <n v="77"/>
        <n v="122"/>
        <n v="74"/>
        <n v="60"/>
        <n v="46"/>
        <n v="59"/>
        <n v="49"/>
        <n v="62"/>
        <n v="155"/>
        <n v="153"/>
        <n v="143"/>
        <n v="173"/>
        <n v="160"/>
        <n v="99"/>
        <n v="88"/>
        <n v="79"/>
        <n v="61"/>
        <n v="48"/>
        <n v="168"/>
        <n v="34"/>
        <n v="40"/>
        <n v="52"/>
        <n v="85"/>
        <n v="64"/>
        <n v="56"/>
        <n v="82"/>
        <n v="66"/>
        <n v="55"/>
        <n v="43"/>
        <n v="9991"/>
      </sharedItems>
    </cacheField>
    <cacheField name="基础档4" numFmtId="0">
      <sharedItems containsSemiMixedTypes="0" containsString="0" containsNumber="1" containsInteger="1" minValue="0" maxValue="1226" count="16">
        <n v="18"/>
        <n v="13"/>
        <n v="14"/>
        <n v="12"/>
        <n v="15"/>
        <n v="10"/>
        <n v="11"/>
        <n v="6"/>
        <n v="8"/>
        <n v="4"/>
        <n v="33"/>
        <n v="26"/>
        <n v="20"/>
        <n v="3"/>
        <n v="9"/>
        <n v="1226"/>
      </sharedItems>
    </cacheField>
    <cacheField name="挑战档4" numFmtId="0">
      <sharedItems containsSemiMixedTypes="0" containsString="0" containsNumber="1" containsInteger="1" minValue="0" maxValue="1629" count="18">
        <n v="25"/>
        <n v="17"/>
        <n v="18"/>
        <n v="16"/>
        <n v="21"/>
        <n v="13"/>
        <n v="15"/>
        <n v="23"/>
        <n v="9"/>
        <n v="11"/>
        <n v="7"/>
        <n v="5"/>
        <n v="44"/>
        <n v="34"/>
        <n v="27"/>
        <n v="4"/>
        <n v="12"/>
        <n v="1629"/>
      </sharedItems>
    </cacheField>
    <cacheField name="基础档5" numFmtId="0">
      <sharedItems containsSemiMixedTypes="0" containsString="0" containsNumber="1" containsInteger="1" minValue="0" maxValue="12679" count="61">
        <n v="172"/>
        <n v="171"/>
        <n v="185"/>
        <n v="209"/>
        <n v="144"/>
        <n v="100"/>
        <n v="95"/>
        <n v="84"/>
        <n v="122"/>
        <n v="112"/>
        <n v="71"/>
        <n v="82"/>
        <n v="55"/>
        <n v="57"/>
        <n v="63"/>
        <n v="32"/>
        <n v="33"/>
        <n v="78"/>
        <n v="49"/>
        <n v="875"/>
        <n v="135"/>
        <n v="93"/>
        <n v="195"/>
        <n v="143"/>
        <n v="168"/>
        <n v="163"/>
        <n v="190"/>
        <n v="191"/>
        <n v="142"/>
        <n v="134"/>
        <n v="69"/>
        <n v="145"/>
        <n v="101"/>
        <n v="123"/>
        <n v="36"/>
        <n v="42"/>
        <n v="44"/>
        <n v="28"/>
        <n v="182"/>
        <n v="141"/>
        <n v="121"/>
        <n v="111"/>
        <n v="162"/>
        <n v="103"/>
        <n v="91"/>
        <n v="70"/>
        <n v="41"/>
        <n v="34"/>
        <n v="80"/>
        <n v="180"/>
        <n v="115"/>
        <n v="153"/>
        <n v="161"/>
        <n v="94"/>
        <n v="164"/>
        <n v="62"/>
        <n v="60"/>
        <n v="155"/>
        <n v="90"/>
        <n v="61"/>
        <n v="12679"/>
      </sharedItems>
    </cacheField>
    <cacheField name="挑战档5" numFmtId="0">
      <sharedItems containsSemiMixedTypes="0" containsString="0" containsNumber="1" containsInteger="1" minValue="0" maxValue="15169" count="64">
        <n v="206"/>
        <n v="205"/>
        <n v="223"/>
        <n v="251"/>
        <n v="173"/>
        <n v="120"/>
        <n v="114"/>
        <n v="102"/>
        <n v="146"/>
        <n v="134"/>
        <n v="85"/>
        <n v="98"/>
        <n v="65"/>
        <n v="68"/>
        <n v="76"/>
        <n v="37"/>
        <n v="39"/>
        <n v="93"/>
        <n v="59"/>
        <n v="1049"/>
        <n v="162"/>
        <n v="111"/>
        <n v="233"/>
        <n v="172"/>
        <n v="202"/>
        <n v="196"/>
        <n v="228"/>
        <n v="229"/>
        <n v="170"/>
        <n v="161"/>
        <n v="83"/>
        <n v="174"/>
        <n v="121"/>
        <n v="148"/>
        <n v="147"/>
        <n v="44"/>
        <n v="51"/>
        <n v="53"/>
        <n v="32"/>
        <n v="219"/>
        <n v="169"/>
        <n v="145"/>
        <n v="133"/>
        <n v="195"/>
        <n v="123"/>
        <n v="109"/>
        <n v="84"/>
        <n v="49"/>
        <n v="40"/>
        <n v="96"/>
        <n v="216"/>
        <n v="138"/>
        <n v="183"/>
        <n v="194"/>
        <n v="112"/>
        <n v="197"/>
        <n v="75"/>
        <n v="71"/>
        <n v="185"/>
        <n v="101"/>
        <n v="108"/>
        <n v="74"/>
        <n v="73"/>
        <n v="15169"/>
      </sharedItems>
    </cacheField>
    <cacheField name="基础档6" numFmtId="0">
      <sharedItems containsSemiMixedTypes="0" containsString="0" containsNumber="1" containsInteger="1" minValue="0" maxValue="2572" count="26">
        <n v="48"/>
        <n v="29"/>
        <n v="23"/>
        <n v="31"/>
        <n v="14"/>
        <n v="18"/>
        <n v="30"/>
        <n v="38"/>
        <n v="20"/>
        <n v="19"/>
        <n v="8"/>
        <n v="13"/>
        <n v="11"/>
        <n v="10"/>
        <n v="81"/>
        <n v="55"/>
        <n v="26"/>
        <n v="27"/>
        <n v="39"/>
        <n v="32"/>
        <n v="15"/>
        <n v="33"/>
        <n v="24"/>
        <n v="22"/>
        <n v="17"/>
        <n v="2572"/>
      </sharedItems>
    </cacheField>
    <cacheField name="挑战档6" numFmtId="0">
      <sharedItems containsSemiMixedTypes="0" containsString="0" containsNumber="1" containsInteger="1" minValue="0" maxValue="3071" count="30">
        <n v="58"/>
        <n v="35"/>
        <n v="28"/>
        <n v="37"/>
        <n v="27"/>
        <n v="17"/>
        <n v="21"/>
        <n v="36"/>
        <n v="45"/>
        <n v="24"/>
        <n v="23"/>
        <n v="9"/>
        <n v="15"/>
        <n v="13"/>
        <n v="12"/>
        <n v="97"/>
        <n v="66"/>
        <n v="31"/>
        <n v="32"/>
        <n v="10"/>
        <n v="47"/>
        <n v="38"/>
        <n v="18"/>
        <n v="39"/>
        <n v="16"/>
        <n v="22"/>
        <n v="29"/>
        <n v="26"/>
        <n v="20"/>
        <n v="3071"/>
      </sharedItems>
    </cacheField>
    <cacheField name="基础档任务" numFmtId="0">
      <sharedItems containsSemiMixedTypes="0" containsString="0" containsNumber="1" containsInteger="1" minValue="0" maxValue="3209" count="11">
        <n v="48"/>
        <n v="39"/>
        <n v="35"/>
        <n v="29"/>
        <n v="23"/>
        <n v="19"/>
        <n v="7"/>
        <n v="13"/>
        <n v="90"/>
        <n v="10"/>
        <n v="3209"/>
      </sharedItems>
    </cacheField>
    <cacheField name="挑战档任务" numFmtId="0">
      <sharedItems containsSemiMixedTypes="0" containsString="0" containsNumber="1" containsInteger="1" minValue="0" maxValue="3881" count="11">
        <n v="58"/>
        <n v="47"/>
        <n v="42"/>
        <n v="35"/>
        <n v="28"/>
        <n v="23"/>
        <n v="8"/>
        <n v="16"/>
        <n v="108"/>
        <n v="13"/>
        <n v="3881"/>
      </sharedItems>
    </cacheField>
    <cacheField name="基础档任务2" numFmtId="0">
      <sharedItems containsSemiMixedTypes="0" containsString="0" containsNumber="1" containsInteger="1" minValue="0" maxValue="2734" count="9">
        <n v="31"/>
        <n v="27"/>
        <n v="24"/>
        <n v="22"/>
        <n v="18"/>
        <n v="45"/>
        <n v="14"/>
        <n v="23"/>
        <n v="2734"/>
      </sharedItems>
    </cacheField>
    <cacheField name="挑战档任务2" numFmtId="0">
      <sharedItems containsSemiMixedTypes="0" containsString="0" containsNumber="1" containsInteger="1" minValue="0" maxValue="3572" count="8">
        <n v="40"/>
        <n v="35"/>
        <n v="32"/>
        <n v="28"/>
        <n v="24"/>
        <n v="59"/>
        <n v="20"/>
        <n v="3572"/>
      </sharedItems>
    </cacheField>
    <cacheField name="基础档任务3" numFmtId="0">
      <sharedItems containsSemiMixedTypes="0" containsString="0" containsNumber="1" containsInteger="1" minValue="0" maxValue="4064" count="45">
        <n v="49"/>
        <n v="67"/>
        <n v="54"/>
        <n v="58"/>
        <n v="40"/>
        <n v="41"/>
        <n v="62"/>
        <n v="35"/>
        <n v="50"/>
        <n v="59"/>
        <n v="15"/>
        <n v="33"/>
        <n v="28"/>
        <n v="42"/>
        <n v="44"/>
        <n v="22"/>
        <n v="18"/>
        <n v="26"/>
        <n v="32"/>
        <n v="24"/>
        <n v="10"/>
        <n v="12"/>
        <n v="11"/>
        <n v="158"/>
        <n v="80"/>
        <n v="107"/>
        <n v="94"/>
        <n v="76"/>
        <n v="23"/>
        <n v="34"/>
        <n v="51"/>
        <n v="30"/>
        <n v="31"/>
        <n v="14"/>
        <n v="8"/>
        <n v="38"/>
        <n v="29"/>
        <n v="52"/>
        <n v="56"/>
        <n v="19"/>
        <n v="20"/>
        <n v="27"/>
        <n v="17"/>
        <n v="21"/>
        <n v="4064"/>
      </sharedItems>
    </cacheField>
    <cacheField name="挑战档任务3" numFmtId="0">
      <sharedItems containsSemiMixedTypes="0" containsString="0" containsNumber="1" containsInteger="1" minValue="0" maxValue="4864" count="44">
        <n v="59"/>
        <n v="80"/>
        <n v="65"/>
        <n v="69"/>
        <n v="48"/>
        <n v="50"/>
        <n v="75"/>
        <n v="42"/>
        <n v="60"/>
        <n v="71"/>
        <n v="18"/>
        <n v="40"/>
        <n v="33"/>
        <n v="53"/>
        <n v="26"/>
        <n v="22"/>
        <n v="32"/>
        <n v="38"/>
        <n v="29"/>
        <n v="12"/>
        <n v="14"/>
        <n v="13"/>
        <n v="189"/>
        <n v="96"/>
        <n v="129"/>
        <n v="113"/>
        <n v="91"/>
        <n v="27"/>
        <n v="41"/>
        <n v="61"/>
        <n v="36"/>
        <n v="37"/>
        <n v="16"/>
        <n v="10"/>
        <n v="45"/>
        <n v="34"/>
        <n v="63"/>
        <n v="67"/>
        <n v="49"/>
        <n v="23"/>
        <n v="28"/>
        <n v="21"/>
        <n v="25"/>
        <n v="4864"/>
      </sharedItems>
    </cacheField>
    <cacheField name="金笛系列" numFmtId="0">
      <sharedItems containsSemiMixedTypes="0" containsString="0" containsNumber="1" containsInteger="1" minValue="0" maxValue="40000" count="9">
        <n v="500"/>
        <n v="450"/>
        <n v="300"/>
        <n v="180"/>
        <n v="1400"/>
        <n v="700"/>
        <n v="100"/>
        <n v="600"/>
        <n v="400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1"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J13" firstHeaderRow="0" firstDataRow="1" firstDataCol="1"/>
  <pivotFields count="24">
    <pivotField compact="0" showAll="0">
      <items count="1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t="default"/>
      </items>
    </pivotField>
    <pivotField compact="0" showAll="0"/>
    <pivotField compact="0" showAll="0"/>
    <pivotField axis="axisRow" compact="0" showAll="0">
      <items count="10">
        <item x="7"/>
        <item x="6"/>
        <item x="5"/>
        <item x="4"/>
        <item x="3"/>
        <item x="2"/>
        <item x="1"/>
        <item x="0"/>
        <item x="8"/>
        <item t="default"/>
      </items>
    </pivotField>
    <pivotField compact="0" showAll="0"/>
    <pivotField dataField="1" compact="0" numFmtId="179" showAll="0">
      <items count="26">
        <item x="16"/>
        <item x="6"/>
        <item x="15"/>
        <item x="23"/>
        <item x="7"/>
        <item x="14"/>
        <item x="20"/>
        <item x="3"/>
        <item x="18"/>
        <item x="21"/>
        <item x="13"/>
        <item x="12"/>
        <item x="4"/>
        <item x="5"/>
        <item x="22"/>
        <item x="19"/>
        <item x="2"/>
        <item x="9"/>
        <item x="1"/>
        <item x="11"/>
        <item x="0"/>
        <item x="10"/>
        <item x="17"/>
        <item x="8"/>
        <item x="24"/>
        <item t="default"/>
      </items>
    </pivotField>
    <pivotField compact="0" showAll="0"/>
    <pivotField dataField="1" compact="0" showAll="0">
      <items count="50">
        <item x="33"/>
        <item x="19"/>
        <item x="44"/>
        <item x="15"/>
        <item x="17"/>
        <item x="32"/>
        <item x="47"/>
        <item x="45"/>
        <item x="16"/>
        <item x="40"/>
        <item x="18"/>
        <item x="43"/>
        <item x="13"/>
        <item x="14"/>
        <item x="41"/>
        <item x="35"/>
        <item x="42"/>
        <item x="12"/>
        <item x="10"/>
        <item x="31"/>
        <item x="6"/>
        <item x="9"/>
        <item x="39"/>
        <item x="7"/>
        <item x="38"/>
        <item x="30"/>
        <item x="46"/>
        <item x="2"/>
        <item x="29"/>
        <item x="5"/>
        <item x="28"/>
        <item x="36"/>
        <item x="4"/>
        <item x="11"/>
        <item x="24"/>
        <item x="8"/>
        <item x="27"/>
        <item x="3"/>
        <item x="37"/>
        <item x="1"/>
        <item x="0"/>
        <item x="34"/>
        <item x="26"/>
        <item x="25"/>
        <item x="21"/>
        <item x="23"/>
        <item x="22"/>
        <item x="20"/>
        <item x="48"/>
        <item t="default"/>
      </items>
    </pivotField>
    <pivotField compact="0" showAll="0"/>
    <pivotField dataField="1" compact="0" showAll="0">
      <items count="62">
        <item x="23"/>
        <item x="22"/>
        <item x="19"/>
        <item x="21"/>
        <item x="50"/>
        <item x="20"/>
        <item x="14"/>
        <item x="51"/>
        <item x="15"/>
        <item x="59"/>
        <item x="16"/>
        <item x="35"/>
        <item x="48"/>
        <item x="37"/>
        <item x="17"/>
        <item x="52"/>
        <item x="58"/>
        <item x="55"/>
        <item x="12"/>
        <item x="36"/>
        <item x="34"/>
        <item x="47"/>
        <item x="38"/>
        <item x="54"/>
        <item x="18"/>
        <item x="57"/>
        <item x="13"/>
        <item x="33"/>
        <item x="31"/>
        <item x="8"/>
        <item x="46"/>
        <item x="56"/>
        <item x="30"/>
        <item x="53"/>
        <item x="45"/>
        <item x="9"/>
        <item x="7"/>
        <item x="3"/>
        <item x="44"/>
        <item x="5"/>
        <item x="25"/>
        <item x="29"/>
        <item x="4"/>
        <item x="10"/>
        <item x="28"/>
        <item x="6"/>
        <item x="32"/>
        <item x="27"/>
        <item x="1"/>
        <item x="11"/>
        <item x="41"/>
        <item x="0"/>
        <item x="40"/>
        <item x="39"/>
        <item x="2"/>
        <item x="43"/>
        <item x="49"/>
        <item x="42"/>
        <item x="26"/>
        <item x="24"/>
        <item x="60"/>
        <item t="default"/>
      </items>
    </pivotField>
    <pivotField compact="0" showAll="0"/>
    <pivotField dataField="1" compact="0" showAll="0">
      <items count="17">
        <item x="13"/>
        <item x="9"/>
        <item x="7"/>
        <item x="8"/>
        <item x="14"/>
        <item x="5"/>
        <item x="6"/>
        <item x="3"/>
        <item x="1"/>
        <item x="2"/>
        <item x="4"/>
        <item x="0"/>
        <item x="12"/>
        <item x="11"/>
        <item x="10"/>
        <item x="15"/>
        <item t="default"/>
      </items>
    </pivotField>
    <pivotField compact="0" showAll="0"/>
    <pivotField dataField="1" compact="0" showAll="0">
      <items count="62">
        <item x="37"/>
        <item x="15"/>
        <item x="16"/>
        <item x="47"/>
        <item x="34"/>
        <item x="46"/>
        <item x="35"/>
        <item x="36"/>
        <item x="18"/>
        <item x="12"/>
        <item x="13"/>
        <item x="56"/>
        <item x="59"/>
        <item x="55"/>
        <item x="14"/>
        <item x="30"/>
        <item x="45"/>
        <item x="10"/>
        <item x="17"/>
        <item x="48"/>
        <item x="11"/>
        <item x="7"/>
        <item x="58"/>
        <item x="44"/>
        <item x="21"/>
        <item x="53"/>
        <item x="6"/>
        <item x="5"/>
        <item x="32"/>
        <item x="43"/>
        <item x="41"/>
        <item x="9"/>
        <item x="50"/>
        <item x="40"/>
        <item x="8"/>
        <item x="33"/>
        <item x="29"/>
        <item x="20"/>
        <item x="39"/>
        <item x="28"/>
        <item x="23"/>
        <item x="4"/>
        <item x="31"/>
        <item x="51"/>
        <item x="57"/>
        <item x="52"/>
        <item x="42"/>
        <item x="25"/>
        <item x="54"/>
        <item x="24"/>
        <item x="1"/>
        <item x="0"/>
        <item x="49"/>
        <item x="38"/>
        <item x="2"/>
        <item x="26"/>
        <item x="27"/>
        <item x="22"/>
        <item x="3"/>
        <item x="19"/>
        <item x="60"/>
        <item t="default"/>
      </items>
    </pivotField>
    <pivotField compact="0" showAll="0"/>
    <pivotField dataField="1" compact="0" showAll="0">
      <items count="27">
        <item x="10"/>
        <item x="13"/>
        <item x="12"/>
        <item x="11"/>
        <item x="4"/>
        <item x="20"/>
        <item x="24"/>
        <item x="5"/>
        <item x="9"/>
        <item x="8"/>
        <item x="23"/>
        <item x="2"/>
        <item x="22"/>
        <item x="16"/>
        <item x="17"/>
        <item x="1"/>
        <item x="6"/>
        <item x="3"/>
        <item x="19"/>
        <item x="21"/>
        <item x="7"/>
        <item x="18"/>
        <item x="0"/>
        <item x="15"/>
        <item x="14"/>
        <item x="25"/>
        <item t="default"/>
      </items>
    </pivotField>
    <pivotField compact="0" showAll="0"/>
    <pivotField dataField="1" compact="0" showAll="0">
      <items count="12">
        <item x="6"/>
        <item x="9"/>
        <item x="7"/>
        <item x="5"/>
        <item x="4"/>
        <item x="3"/>
        <item x="2"/>
        <item x="1"/>
        <item x="0"/>
        <item x="8"/>
        <item x="10"/>
        <item t="default"/>
      </items>
    </pivotField>
    <pivotField compact="0" showAll="0"/>
    <pivotField dataField="1" compact="0" showAll="0">
      <items count="10">
        <item x="6"/>
        <item x="4"/>
        <item x="3"/>
        <item x="7"/>
        <item x="2"/>
        <item x="1"/>
        <item x="0"/>
        <item x="5"/>
        <item x="8"/>
        <item t="default"/>
      </items>
    </pivotField>
    <pivotField compact="0" showAll="0"/>
    <pivotField dataField="1" compact="0" showAll="0">
      <items count="46">
        <item x="34"/>
        <item x="20"/>
        <item x="22"/>
        <item x="21"/>
        <item x="33"/>
        <item x="10"/>
        <item x="42"/>
        <item x="16"/>
        <item x="39"/>
        <item x="40"/>
        <item x="43"/>
        <item x="15"/>
        <item x="28"/>
        <item x="19"/>
        <item x="17"/>
        <item x="41"/>
        <item x="12"/>
        <item x="36"/>
        <item x="31"/>
        <item x="32"/>
        <item x="18"/>
        <item x="11"/>
        <item x="29"/>
        <item x="7"/>
        <item x="35"/>
        <item x="4"/>
        <item x="5"/>
        <item x="13"/>
        <item x="14"/>
        <item x="0"/>
        <item x="8"/>
        <item x="30"/>
        <item x="37"/>
        <item x="2"/>
        <item x="38"/>
        <item x="3"/>
        <item x="9"/>
        <item x="6"/>
        <item x="1"/>
        <item x="27"/>
        <item x="24"/>
        <item x="26"/>
        <item x="25"/>
        <item x="23"/>
        <item x="44"/>
        <item t="default"/>
      </items>
    </pivotField>
    <pivotField compact="0" showAll="0"/>
    <pivotField compact="0"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求和项:基础档" fld="5" baseField="0" baseItem="0"/>
    <dataField name="求和项:基础档2" fld="7" baseField="0" baseItem="0"/>
    <dataField name="求和项:基础档3" fld="9" baseField="0" baseItem="0"/>
    <dataField name="求和项:基础档4" fld="11" baseField="0" baseItem="0"/>
    <dataField name="求和项:基础档5" fld="13" baseField="0" baseItem="0"/>
    <dataField name="求和项:基础档6" fld="15" baseField="0" baseItem="0"/>
    <dataField name="求和项:基础档任务" fld="17" baseField="0" baseItem="0"/>
    <dataField name="求和项:基础档任务2" fld="19" baseField="0" baseItem="0"/>
    <dataField name="求和项:基础档任务3" fld="21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N48"/>
  <sheetViews>
    <sheetView topLeftCell="A31" workbookViewId="0">
      <selection activeCell="N43" sqref="N43"/>
    </sheetView>
  </sheetViews>
  <sheetFormatPr defaultColWidth="9" defaultRowHeight="13.5"/>
  <cols>
    <col min="1" max="1" width="15"/>
    <col min="2" max="10" width="10.5" hidden="1" customWidth="1"/>
    <col min="11" max="11" width="10.375"/>
    <col min="13" max="14" width="12.625"/>
  </cols>
  <sheetData>
    <row r="3" spans="1:10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>
      <c r="A4" t="s">
        <v>10</v>
      </c>
      <c r="B4">
        <v>648</v>
      </c>
      <c r="C4">
        <v>1124</v>
      </c>
      <c r="D4">
        <v>801</v>
      </c>
      <c r="E4">
        <v>134</v>
      </c>
      <c r="F4">
        <v>1235</v>
      </c>
      <c r="G4">
        <v>297</v>
      </c>
      <c r="H4">
        <v>377</v>
      </c>
      <c r="I4">
        <v>326</v>
      </c>
      <c r="J4">
        <v>344</v>
      </c>
    </row>
    <row r="5" spans="1:10">
      <c r="A5" t="s">
        <v>11</v>
      </c>
      <c r="B5">
        <v>370</v>
      </c>
      <c r="C5">
        <v>517</v>
      </c>
      <c r="D5">
        <v>462</v>
      </c>
      <c r="E5">
        <v>84</v>
      </c>
      <c r="F5">
        <v>1161</v>
      </c>
      <c r="G5">
        <v>177</v>
      </c>
      <c r="H5">
        <v>216</v>
      </c>
      <c r="I5">
        <v>197</v>
      </c>
      <c r="J5">
        <v>212</v>
      </c>
    </row>
    <row r="6" spans="1:10">
      <c r="A6" t="s">
        <v>12</v>
      </c>
      <c r="B6">
        <v>318</v>
      </c>
      <c r="C6">
        <v>422</v>
      </c>
      <c r="D6">
        <v>299</v>
      </c>
      <c r="E6">
        <v>52</v>
      </c>
      <c r="F6">
        <v>482</v>
      </c>
      <c r="G6">
        <v>104</v>
      </c>
      <c r="H6">
        <v>155</v>
      </c>
      <c r="I6">
        <v>144</v>
      </c>
      <c r="J6">
        <v>136</v>
      </c>
    </row>
    <row r="7" spans="1:10">
      <c r="A7" t="s">
        <v>13</v>
      </c>
      <c r="B7">
        <v>240</v>
      </c>
      <c r="C7">
        <v>448</v>
      </c>
      <c r="D7">
        <v>324</v>
      </c>
      <c r="E7">
        <v>42</v>
      </c>
      <c r="F7">
        <v>495</v>
      </c>
      <c r="G7">
        <v>102</v>
      </c>
      <c r="H7">
        <v>135</v>
      </c>
      <c r="I7">
        <v>109</v>
      </c>
      <c r="J7">
        <v>112</v>
      </c>
    </row>
    <row r="8" spans="1:10">
      <c r="A8" t="s">
        <v>14</v>
      </c>
      <c r="B8">
        <v>1492</v>
      </c>
      <c r="C8">
        <v>2498</v>
      </c>
      <c r="D8">
        <v>1733</v>
      </c>
      <c r="E8">
        <v>278</v>
      </c>
      <c r="F8">
        <v>2529</v>
      </c>
      <c r="G8">
        <v>557</v>
      </c>
      <c r="H8">
        <v>721</v>
      </c>
      <c r="I8">
        <v>600</v>
      </c>
      <c r="J8">
        <v>851</v>
      </c>
    </row>
    <row r="9" spans="1:10">
      <c r="A9" t="s">
        <v>15</v>
      </c>
      <c r="B9">
        <v>1440</v>
      </c>
      <c r="C9">
        <v>2520</v>
      </c>
      <c r="D9">
        <v>1628</v>
      </c>
      <c r="E9">
        <v>254</v>
      </c>
      <c r="F9">
        <v>2562</v>
      </c>
      <c r="G9">
        <v>538</v>
      </c>
      <c r="H9">
        <v>633</v>
      </c>
      <c r="I9">
        <v>568</v>
      </c>
      <c r="J9">
        <v>966</v>
      </c>
    </row>
    <row r="10" spans="1:10">
      <c r="A10" t="s">
        <v>16</v>
      </c>
      <c r="B10">
        <v>340</v>
      </c>
      <c r="C10">
        <v>603</v>
      </c>
      <c r="D10">
        <v>428</v>
      </c>
      <c r="E10">
        <v>55</v>
      </c>
      <c r="F10">
        <v>1103</v>
      </c>
      <c r="G10">
        <v>133</v>
      </c>
      <c r="H10">
        <v>154</v>
      </c>
      <c r="I10">
        <v>94</v>
      </c>
      <c r="J10">
        <v>278</v>
      </c>
    </row>
    <row r="11" spans="1:10">
      <c r="A11" t="s">
        <v>17</v>
      </c>
      <c r="B11">
        <v>1562</v>
      </c>
      <c r="C11">
        <v>2779</v>
      </c>
      <c r="D11">
        <v>2005</v>
      </c>
      <c r="E11">
        <v>327</v>
      </c>
      <c r="F11">
        <v>3112</v>
      </c>
      <c r="G11">
        <v>664</v>
      </c>
      <c r="H11">
        <v>818</v>
      </c>
      <c r="I11">
        <v>696</v>
      </c>
      <c r="J11">
        <v>1165</v>
      </c>
    </row>
    <row r="12" spans="1:10">
      <c r="A12" t="s">
        <v>18</v>
      </c>
      <c r="B12">
        <v>6410</v>
      </c>
      <c r="C12">
        <v>10911</v>
      </c>
      <c r="D12">
        <v>7680</v>
      </c>
      <c r="E12">
        <v>1226</v>
      </c>
      <c r="F12">
        <v>12679</v>
      </c>
      <c r="G12">
        <v>2572</v>
      </c>
      <c r="H12">
        <v>3209</v>
      </c>
      <c r="I12">
        <v>2734</v>
      </c>
      <c r="J12">
        <v>4064</v>
      </c>
    </row>
    <row r="13" spans="1:10">
      <c r="A13" t="s">
        <v>19</v>
      </c>
      <c r="B13">
        <v>12820</v>
      </c>
      <c r="C13">
        <v>21822</v>
      </c>
      <c r="D13">
        <v>15360</v>
      </c>
      <c r="E13">
        <v>2452</v>
      </c>
      <c r="F13">
        <v>25358</v>
      </c>
      <c r="G13">
        <v>5144</v>
      </c>
      <c r="H13">
        <v>6418</v>
      </c>
      <c r="I13">
        <v>5468</v>
      </c>
      <c r="J13">
        <v>8128</v>
      </c>
    </row>
    <row r="38" s="75" customFormat="1" ht="27" spans="1:10">
      <c r="A38" s="63" t="s">
        <v>0</v>
      </c>
      <c r="B38" s="63" t="s">
        <v>1</v>
      </c>
      <c r="C38" s="63" t="s">
        <v>2</v>
      </c>
      <c r="D38" s="63" t="s">
        <v>3</v>
      </c>
      <c r="E38" s="63" t="s">
        <v>4</v>
      </c>
      <c r="F38" s="63" t="s">
        <v>5</v>
      </c>
      <c r="G38" s="63" t="s">
        <v>6</v>
      </c>
      <c r="H38" s="63" t="s">
        <v>7</v>
      </c>
      <c r="I38" s="63" t="s">
        <v>8</v>
      </c>
      <c r="J38" s="63" t="s">
        <v>9</v>
      </c>
    </row>
    <row r="39" spans="1:14">
      <c r="A39" s="62" t="s">
        <v>20</v>
      </c>
      <c r="B39" s="62">
        <v>648</v>
      </c>
      <c r="C39" s="62">
        <v>1124</v>
      </c>
      <c r="D39" s="62">
        <v>801</v>
      </c>
      <c r="E39" s="62">
        <v>134</v>
      </c>
      <c r="F39" s="62">
        <v>1235</v>
      </c>
      <c r="G39" s="62">
        <v>297</v>
      </c>
      <c r="H39" s="62">
        <v>377</v>
      </c>
      <c r="I39" s="62">
        <v>326</v>
      </c>
      <c r="J39" s="62">
        <v>344</v>
      </c>
      <c r="K39">
        <f>SUM(B39:J39)</f>
        <v>5286</v>
      </c>
      <c r="L39">
        <v>4867.5</v>
      </c>
      <c r="M39">
        <f>L39/K39</f>
        <v>0.920828603859251</v>
      </c>
      <c r="N39">
        <f>12*M39</f>
        <v>11.049943246311</v>
      </c>
    </row>
    <row r="40" spans="1:14">
      <c r="A40" s="62" t="s">
        <v>21</v>
      </c>
      <c r="B40" s="62">
        <v>370</v>
      </c>
      <c r="C40" s="62">
        <v>517</v>
      </c>
      <c r="D40" s="62">
        <v>462</v>
      </c>
      <c r="E40" s="62">
        <v>84</v>
      </c>
      <c r="F40" s="62">
        <v>1161</v>
      </c>
      <c r="G40" s="62">
        <v>177</v>
      </c>
      <c r="H40" s="62">
        <v>216</v>
      </c>
      <c r="I40" s="62">
        <v>197</v>
      </c>
      <c r="J40" s="62">
        <v>212</v>
      </c>
      <c r="K40">
        <f t="shared" ref="K40:K46" si="0">SUM(B40:J40)</f>
        <v>3396</v>
      </c>
      <c r="L40">
        <v>3263</v>
      </c>
      <c r="M40">
        <f t="shared" ref="M40:M46" si="1">L40/K40</f>
        <v>0.960836277974087</v>
      </c>
      <c r="N40">
        <f t="shared" ref="N40:N46" si="2">12*M40</f>
        <v>11.530035335689</v>
      </c>
    </row>
    <row r="41" spans="1:14">
      <c r="A41" s="62" t="s">
        <v>22</v>
      </c>
      <c r="B41" s="62">
        <v>318</v>
      </c>
      <c r="C41" s="62">
        <v>422</v>
      </c>
      <c r="D41" s="62">
        <v>299</v>
      </c>
      <c r="E41" s="62">
        <v>52</v>
      </c>
      <c r="F41" s="62">
        <v>482</v>
      </c>
      <c r="G41" s="62">
        <v>104</v>
      </c>
      <c r="H41" s="62">
        <v>155</v>
      </c>
      <c r="I41" s="62">
        <v>144</v>
      </c>
      <c r="J41" s="62">
        <v>136</v>
      </c>
      <c r="K41">
        <f t="shared" si="0"/>
        <v>2112</v>
      </c>
      <c r="L41">
        <v>1875</v>
      </c>
      <c r="M41">
        <f t="shared" si="1"/>
        <v>0.887784090909091</v>
      </c>
      <c r="N41">
        <f t="shared" si="2"/>
        <v>10.6534090909091</v>
      </c>
    </row>
    <row r="42" spans="1:14">
      <c r="A42" s="62" t="s">
        <v>23</v>
      </c>
      <c r="B42" s="62">
        <v>240</v>
      </c>
      <c r="C42" s="62">
        <v>448</v>
      </c>
      <c r="D42" s="62">
        <v>324</v>
      </c>
      <c r="E42" s="62">
        <v>42</v>
      </c>
      <c r="F42" s="62">
        <v>495</v>
      </c>
      <c r="G42" s="62">
        <v>102</v>
      </c>
      <c r="H42" s="62">
        <v>135</v>
      </c>
      <c r="I42" s="62">
        <v>109</v>
      </c>
      <c r="J42" s="62">
        <v>112</v>
      </c>
      <c r="K42">
        <f t="shared" si="0"/>
        <v>2007</v>
      </c>
      <c r="L42">
        <v>1675</v>
      </c>
      <c r="M42">
        <f t="shared" si="1"/>
        <v>0.834578973592426</v>
      </c>
      <c r="N42">
        <f t="shared" si="2"/>
        <v>10.0149476831091</v>
      </c>
    </row>
    <row r="43" spans="1:14">
      <c r="A43" s="62" t="s">
        <v>14</v>
      </c>
      <c r="B43" s="62">
        <v>1492</v>
      </c>
      <c r="C43" s="62">
        <v>2498</v>
      </c>
      <c r="D43" s="62">
        <v>1733</v>
      </c>
      <c r="E43" s="62">
        <v>278</v>
      </c>
      <c r="F43" s="62">
        <v>2529</v>
      </c>
      <c r="G43" s="62">
        <v>557</v>
      </c>
      <c r="H43" s="62">
        <v>721</v>
      </c>
      <c r="I43" s="62">
        <v>600</v>
      </c>
      <c r="J43" s="62">
        <v>851</v>
      </c>
      <c r="K43">
        <f t="shared" si="0"/>
        <v>11259</v>
      </c>
      <c r="L43">
        <v>8957</v>
      </c>
      <c r="M43">
        <f t="shared" si="1"/>
        <v>0.795541344702016</v>
      </c>
      <c r="N43">
        <f t="shared" si="2"/>
        <v>9.54649613642419</v>
      </c>
    </row>
    <row r="44" spans="1:14">
      <c r="A44" s="62" t="s">
        <v>15</v>
      </c>
      <c r="B44" s="62">
        <v>1440</v>
      </c>
      <c r="C44" s="62">
        <v>2520</v>
      </c>
      <c r="D44" s="62">
        <v>1628</v>
      </c>
      <c r="E44" s="62">
        <v>254</v>
      </c>
      <c r="F44" s="62">
        <v>2562</v>
      </c>
      <c r="G44" s="62">
        <v>538</v>
      </c>
      <c r="H44" s="62">
        <v>633</v>
      </c>
      <c r="I44" s="62">
        <v>568</v>
      </c>
      <c r="J44" s="62">
        <v>966</v>
      </c>
      <c r="K44">
        <f t="shared" si="0"/>
        <v>11109</v>
      </c>
      <c r="L44">
        <v>10610</v>
      </c>
      <c r="M44">
        <f t="shared" si="1"/>
        <v>0.955081465478441</v>
      </c>
      <c r="N44">
        <f t="shared" si="2"/>
        <v>11.4609775857413</v>
      </c>
    </row>
    <row r="45" spans="1:14">
      <c r="A45" s="62" t="s">
        <v>24</v>
      </c>
      <c r="B45" s="62">
        <v>340</v>
      </c>
      <c r="C45" s="62">
        <v>603</v>
      </c>
      <c r="D45" s="62">
        <v>428</v>
      </c>
      <c r="E45" s="62">
        <v>55</v>
      </c>
      <c r="F45" s="62">
        <v>1103</v>
      </c>
      <c r="G45" s="62">
        <v>133</v>
      </c>
      <c r="H45" s="62">
        <v>154</v>
      </c>
      <c r="I45" s="62">
        <v>94</v>
      </c>
      <c r="J45" s="62">
        <v>278</v>
      </c>
      <c r="K45">
        <f t="shared" si="0"/>
        <v>3188</v>
      </c>
      <c r="L45">
        <v>2744</v>
      </c>
      <c r="M45">
        <f t="shared" si="1"/>
        <v>0.860727728983689</v>
      </c>
      <c r="N45">
        <f t="shared" si="2"/>
        <v>10.3287327478043</v>
      </c>
    </row>
    <row r="46" spans="1:14">
      <c r="A46" s="62" t="s">
        <v>17</v>
      </c>
      <c r="B46" s="62">
        <v>1562</v>
      </c>
      <c r="C46" s="62">
        <v>2779</v>
      </c>
      <c r="D46" s="62">
        <v>2005</v>
      </c>
      <c r="E46" s="62">
        <v>327</v>
      </c>
      <c r="F46" s="62">
        <v>3112</v>
      </c>
      <c r="G46" s="62">
        <v>664</v>
      </c>
      <c r="H46" s="62">
        <v>818</v>
      </c>
      <c r="I46" s="62">
        <v>696</v>
      </c>
      <c r="J46" s="62">
        <v>1165</v>
      </c>
      <c r="K46">
        <f t="shared" si="0"/>
        <v>13128</v>
      </c>
      <c r="L46">
        <v>10977.037</v>
      </c>
      <c r="M46">
        <f t="shared" si="1"/>
        <v>0.836154555149299</v>
      </c>
      <c r="N46">
        <f t="shared" si="2"/>
        <v>10.0338546617916</v>
      </c>
    </row>
    <row r="47" spans="1:10">
      <c r="A47" s="62" t="s">
        <v>18</v>
      </c>
      <c r="B47" s="62">
        <v>6410</v>
      </c>
      <c r="C47" s="62">
        <v>10911</v>
      </c>
      <c r="D47" s="62">
        <v>7680</v>
      </c>
      <c r="E47" s="62">
        <v>1226</v>
      </c>
      <c r="F47" s="62">
        <v>12679</v>
      </c>
      <c r="G47" s="62">
        <v>2572</v>
      </c>
      <c r="H47" s="62">
        <v>3209</v>
      </c>
      <c r="I47" s="62">
        <v>2734</v>
      </c>
      <c r="J47" s="62">
        <v>4064</v>
      </c>
    </row>
    <row r="48" spans="1:10">
      <c r="A48" s="62" t="s">
        <v>19</v>
      </c>
      <c r="B48" s="62">
        <v>12820</v>
      </c>
      <c r="C48" s="62">
        <v>21822</v>
      </c>
      <c r="D48" s="62">
        <v>15360</v>
      </c>
      <c r="E48" s="62">
        <v>2452</v>
      </c>
      <c r="F48" s="62">
        <v>25358</v>
      </c>
      <c r="G48" s="62">
        <v>5144</v>
      </c>
      <c r="H48" s="62">
        <v>6418</v>
      </c>
      <c r="I48" s="62">
        <v>5468</v>
      </c>
      <c r="J48" s="62">
        <v>8128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DH133"/>
  <sheetViews>
    <sheetView workbookViewId="0">
      <pane xSplit="4" ySplit="2" topLeftCell="E35" activePane="bottomRight" state="frozen"/>
      <selection/>
      <selection pane="topRight"/>
      <selection pane="bottomLeft"/>
      <selection pane="bottomRight" activeCell="I89" sqref="I89"/>
    </sheetView>
  </sheetViews>
  <sheetFormatPr defaultColWidth="9" defaultRowHeight="26" customHeight="1"/>
  <cols>
    <col min="2" max="2" width="9.875" customWidth="1"/>
    <col min="3" max="3" width="27.5" customWidth="1"/>
    <col min="4" max="4" width="15.125" customWidth="1"/>
    <col min="5" max="5" width="15.125" hidden="1" customWidth="1"/>
    <col min="6" max="9" width="10.625" style="24" customWidth="1"/>
    <col min="10" max="11" width="10.625" customWidth="1"/>
    <col min="12" max="12" width="10.625" style="24" customWidth="1"/>
    <col min="13" max="21" width="10.625" customWidth="1"/>
    <col min="22" max="23" width="9" style="24"/>
    <col min="24" max="24" width="13.25" customWidth="1"/>
  </cols>
  <sheetData>
    <row r="1" customFormat="1" ht="23" customHeight="1" spans="1:24">
      <c r="A1" s="62" t="s">
        <v>25</v>
      </c>
      <c r="B1" s="62"/>
      <c r="C1" s="62"/>
      <c r="D1" s="62"/>
      <c r="E1" s="62"/>
      <c r="F1" s="128" t="s">
        <v>26</v>
      </c>
      <c r="G1" s="128"/>
      <c r="H1" s="129" t="s">
        <v>27</v>
      </c>
      <c r="I1" s="129"/>
      <c r="J1" s="128" t="s">
        <v>28</v>
      </c>
      <c r="K1" s="128"/>
      <c r="L1" s="129" t="s">
        <v>29</v>
      </c>
      <c r="M1" s="129"/>
      <c r="N1" s="128" t="s">
        <v>30</v>
      </c>
      <c r="O1" s="128"/>
      <c r="P1" s="137" t="s">
        <v>31</v>
      </c>
      <c r="Q1" s="137"/>
      <c r="R1" s="138" t="s">
        <v>32</v>
      </c>
      <c r="S1" s="138"/>
      <c r="T1" s="129" t="s">
        <v>33</v>
      </c>
      <c r="U1" s="129"/>
      <c r="V1" s="139" t="s">
        <v>34</v>
      </c>
      <c r="W1" s="139"/>
      <c r="X1" s="140"/>
    </row>
    <row r="2" s="126" customFormat="1" customHeight="1" spans="1:16336">
      <c r="A2" s="130" t="s">
        <v>35</v>
      </c>
      <c r="B2" s="53" t="s">
        <v>36</v>
      </c>
      <c r="C2" s="53" t="s">
        <v>37</v>
      </c>
      <c r="D2" s="53" t="s">
        <v>0</v>
      </c>
      <c r="E2" s="53" t="s">
        <v>38</v>
      </c>
      <c r="F2" s="131" t="s">
        <v>39</v>
      </c>
      <c r="G2" s="131" t="s">
        <v>40</v>
      </c>
      <c r="H2" s="132" t="s">
        <v>39</v>
      </c>
      <c r="I2" s="132" t="s">
        <v>40</v>
      </c>
      <c r="J2" s="131" t="s">
        <v>39</v>
      </c>
      <c r="K2" s="131" t="s">
        <v>40</v>
      </c>
      <c r="L2" s="132" t="s">
        <v>39</v>
      </c>
      <c r="M2" s="132" t="s">
        <v>40</v>
      </c>
      <c r="N2" s="131" t="s">
        <v>39</v>
      </c>
      <c r="O2" s="131" t="s">
        <v>40</v>
      </c>
      <c r="P2" s="132" t="s">
        <v>39</v>
      </c>
      <c r="Q2" s="132" t="s">
        <v>40</v>
      </c>
      <c r="R2" s="131" t="s">
        <v>41</v>
      </c>
      <c r="S2" s="131" t="s">
        <v>42</v>
      </c>
      <c r="T2" s="132" t="s">
        <v>41</v>
      </c>
      <c r="U2" s="132" t="s">
        <v>42</v>
      </c>
      <c r="V2" s="141" t="s">
        <v>41</v>
      </c>
      <c r="W2" s="141" t="s">
        <v>42</v>
      </c>
      <c r="X2" s="4" t="s">
        <v>43</v>
      </c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</row>
    <row r="3" s="126" customFormat="1" hidden="1" customHeight="1" spans="1:16336">
      <c r="A3" s="133">
        <v>1</v>
      </c>
      <c r="B3" s="50">
        <v>582</v>
      </c>
      <c r="C3" s="134" t="s">
        <v>44</v>
      </c>
      <c r="D3" s="50" t="s">
        <v>17</v>
      </c>
      <c r="E3" s="50" t="s">
        <v>45</v>
      </c>
      <c r="F3" s="135">
        <v>100</v>
      </c>
      <c r="G3" s="3">
        <v>120</v>
      </c>
      <c r="H3" s="62">
        <v>161</v>
      </c>
      <c r="I3" s="62">
        <v>200</v>
      </c>
      <c r="J3" s="62">
        <v>115</v>
      </c>
      <c r="K3" s="62">
        <v>150</v>
      </c>
      <c r="L3" s="62">
        <v>18</v>
      </c>
      <c r="M3" s="62">
        <v>25</v>
      </c>
      <c r="N3" s="62">
        <v>172</v>
      </c>
      <c r="O3" s="62">
        <v>206</v>
      </c>
      <c r="P3" s="62">
        <v>48</v>
      </c>
      <c r="Q3" s="62">
        <v>58</v>
      </c>
      <c r="R3" s="62">
        <v>48</v>
      </c>
      <c r="S3" s="62">
        <v>58</v>
      </c>
      <c r="T3" s="3">
        <v>31</v>
      </c>
      <c r="U3" s="62">
        <v>40</v>
      </c>
      <c r="V3" s="62">
        <v>49</v>
      </c>
      <c r="W3" s="62">
        <v>59</v>
      </c>
      <c r="X3" s="3">
        <v>500</v>
      </c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</row>
    <row r="4" s="127" customFormat="1" hidden="1" customHeight="1" spans="1:24">
      <c r="A4" s="133">
        <v>2</v>
      </c>
      <c r="B4" s="50">
        <v>343</v>
      </c>
      <c r="C4" s="134" t="s">
        <v>46</v>
      </c>
      <c r="D4" s="50" t="s">
        <v>17</v>
      </c>
      <c r="E4" s="50" t="s">
        <v>47</v>
      </c>
      <c r="F4" s="135">
        <v>80</v>
      </c>
      <c r="G4" s="3">
        <v>96</v>
      </c>
      <c r="H4" s="62">
        <v>161</v>
      </c>
      <c r="I4" s="62">
        <v>200</v>
      </c>
      <c r="J4" s="62">
        <v>99</v>
      </c>
      <c r="K4" s="62">
        <v>129</v>
      </c>
      <c r="L4" s="62">
        <v>13</v>
      </c>
      <c r="M4" s="62">
        <v>17</v>
      </c>
      <c r="N4" s="62">
        <v>171</v>
      </c>
      <c r="O4" s="62">
        <v>205</v>
      </c>
      <c r="P4" s="62">
        <v>29</v>
      </c>
      <c r="Q4" s="62">
        <v>35</v>
      </c>
      <c r="R4" s="62">
        <v>39</v>
      </c>
      <c r="S4" s="62">
        <v>47</v>
      </c>
      <c r="T4" s="3">
        <v>27</v>
      </c>
      <c r="U4" s="62">
        <v>35</v>
      </c>
      <c r="V4" s="62">
        <v>67</v>
      </c>
      <c r="W4" s="62">
        <v>80</v>
      </c>
      <c r="X4" s="3">
        <v>500</v>
      </c>
    </row>
    <row r="5" hidden="1" customHeight="1" spans="1:24">
      <c r="A5" s="133">
        <v>3</v>
      </c>
      <c r="B5" s="50">
        <v>709</v>
      </c>
      <c r="C5" s="134" t="s">
        <v>48</v>
      </c>
      <c r="D5" s="50" t="s">
        <v>17</v>
      </c>
      <c r="E5" s="50" t="s">
        <v>47</v>
      </c>
      <c r="F5" s="135">
        <v>80</v>
      </c>
      <c r="G5" s="3">
        <v>96</v>
      </c>
      <c r="H5" s="62">
        <v>156</v>
      </c>
      <c r="I5" s="62">
        <v>193</v>
      </c>
      <c r="J5" s="62">
        <v>120</v>
      </c>
      <c r="K5" s="62">
        <v>156</v>
      </c>
      <c r="L5" s="62">
        <v>14</v>
      </c>
      <c r="M5" s="62">
        <v>18</v>
      </c>
      <c r="N5" s="62">
        <v>185</v>
      </c>
      <c r="O5" s="62">
        <v>223</v>
      </c>
      <c r="P5" s="62">
        <v>29</v>
      </c>
      <c r="Q5" s="62">
        <v>35</v>
      </c>
      <c r="R5" s="62">
        <v>39</v>
      </c>
      <c r="S5" s="62">
        <v>47</v>
      </c>
      <c r="T5" s="3">
        <v>24</v>
      </c>
      <c r="U5" s="62">
        <v>32</v>
      </c>
      <c r="V5" s="62">
        <v>54</v>
      </c>
      <c r="W5" s="62">
        <v>65</v>
      </c>
      <c r="X5" s="3">
        <v>500</v>
      </c>
    </row>
    <row r="6" s="1" customFormat="1" hidden="1" customHeight="1" spans="1:16336">
      <c r="A6" s="133">
        <v>4</v>
      </c>
      <c r="B6" s="50">
        <v>365</v>
      </c>
      <c r="C6" s="134" t="s">
        <v>49</v>
      </c>
      <c r="D6" s="50" t="s">
        <v>17</v>
      </c>
      <c r="E6" s="50" t="s">
        <v>47</v>
      </c>
      <c r="F6" s="135">
        <v>80</v>
      </c>
      <c r="G6" s="3">
        <v>96</v>
      </c>
      <c r="H6" s="62">
        <v>105</v>
      </c>
      <c r="I6" s="62">
        <v>130</v>
      </c>
      <c r="J6" s="62">
        <v>74</v>
      </c>
      <c r="K6" s="62">
        <v>96</v>
      </c>
      <c r="L6" s="62">
        <v>12</v>
      </c>
      <c r="M6" s="62">
        <v>16</v>
      </c>
      <c r="N6" s="62">
        <v>209</v>
      </c>
      <c r="O6" s="62">
        <v>251</v>
      </c>
      <c r="P6" s="62">
        <v>23</v>
      </c>
      <c r="Q6" s="62">
        <v>28</v>
      </c>
      <c r="R6" s="62">
        <v>39</v>
      </c>
      <c r="S6" s="62">
        <v>47</v>
      </c>
      <c r="T6" s="3">
        <v>24</v>
      </c>
      <c r="U6" s="62">
        <v>32</v>
      </c>
      <c r="V6" s="62">
        <v>58</v>
      </c>
      <c r="W6" s="62">
        <v>69</v>
      </c>
      <c r="X6" s="3">
        <v>500</v>
      </c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</row>
    <row r="7" s="1" customFormat="1" hidden="1" customHeight="1" spans="1:16336">
      <c r="A7" s="133">
        <v>5</v>
      </c>
      <c r="B7" s="50">
        <v>730</v>
      </c>
      <c r="C7" s="134" t="s">
        <v>50</v>
      </c>
      <c r="D7" s="50" t="s">
        <v>17</v>
      </c>
      <c r="E7" s="50" t="s">
        <v>47</v>
      </c>
      <c r="F7" s="135">
        <v>80</v>
      </c>
      <c r="G7" s="3">
        <v>96</v>
      </c>
      <c r="H7" s="62">
        <v>149</v>
      </c>
      <c r="I7" s="62">
        <v>185</v>
      </c>
      <c r="J7" s="62">
        <v>86</v>
      </c>
      <c r="K7" s="62">
        <v>112</v>
      </c>
      <c r="L7" s="62">
        <v>15</v>
      </c>
      <c r="M7" s="62">
        <v>21</v>
      </c>
      <c r="N7" s="62">
        <v>171</v>
      </c>
      <c r="O7" s="62">
        <v>205</v>
      </c>
      <c r="P7" s="62">
        <v>29</v>
      </c>
      <c r="Q7" s="62">
        <v>35</v>
      </c>
      <c r="R7" s="62">
        <v>35</v>
      </c>
      <c r="S7" s="62">
        <v>42</v>
      </c>
      <c r="T7" s="3">
        <v>24</v>
      </c>
      <c r="U7" s="62">
        <v>32</v>
      </c>
      <c r="V7" s="62">
        <v>40</v>
      </c>
      <c r="W7" s="62">
        <v>48</v>
      </c>
      <c r="X7" s="3">
        <v>500</v>
      </c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</row>
    <row r="8" s="1" customFormat="1" hidden="1" customHeight="1" spans="1:16336">
      <c r="A8" s="133">
        <v>6</v>
      </c>
      <c r="B8" s="50">
        <v>379</v>
      </c>
      <c r="C8" s="134" t="s">
        <v>51</v>
      </c>
      <c r="D8" s="50" t="s">
        <v>17</v>
      </c>
      <c r="E8" s="50" t="s">
        <v>52</v>
      </c>
      <c r="F8" s="135">
        <v>60</v>
      </c>
      <c r="G8" s="3">
        <v>72</v>
      </c>
      <c r="H8" s="62">
        <v>117</v>
      </c>
      <c r="I8" s="62">
        <v>145</v>
      </c>
      <c r="J8" s="62">
        <v>77</v>
      </c>
      <c r="K8" s="62">
        <v>100</v>
      </c>
      <c r="L8" s="62">
        <v>12</v>
      </c>
      <c r="M8" s="62">
        <v>16</v>
      </c>
      <c r="N8" s="62">
        <v>185</v>
      </c>
      <c r="O8" s="62">
        <v>223</v>
      </c>
      <c r="P8" s="62">
        <v>23</v>
      </c>
      <c r="Q8" s="62">
        <v>28</v>
      </c>
      <c r="R8" s="62">
        <v>29</v>
      </c>
      <c r="S8" s="62">
        <v>35</v>
      </c>
      <c r="T8" s="3">
        <v>24</v>
      </c>
      <c r="U8" s="62">
        <v>32</v>
      </c>
      <c r="V8" s="62">
        <v>41</v>
      </c>
      <c r="W8" s="62">
        <v>50</v>
      </c>
      <c r="X8" s="3">
        <v>500</v>
      </c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</row>
    <row r="9" s="1" customFormat="1" hidden="1" customHeight="1" spans="1:16336">
      <c r="A9" s="133">
        <v>7</v>
      </c>
      <c r="B9" s="50">
        <v>513</v>
      </c>
      <c r="C9" s="134" t="s">
        <v>53</v>
      </c>
      <c r="D9" s="50" t="s">
        <v>17</v>
      </c>
      <c r="E9" s="50" t="s">
        <v>52</v>
      </c>
      <c r="F9" s="135">
        <v>60</v>
      </c>
      <c r="G9" s="3">
        <v>72</v>
      </c>
      <c r="H9" s="62">
        <v>107</v>
      </c>
      <c r="I9" s="62">
        <v>132</v>
      </c>
      <c r="J9" s="62">
        <v>93</v>
      </c>
      <c r="K9" s="62">
        <v>121</v>
      </c>
      <c r="L9" s="62">
        <v>13</v>
      </c>
      <c r="M9" s="62">
        <v>17</v>
      </c>
      <c r="N9" s="62">
        <v>144</v>
      </c>
      <c r="O9" s="62">
        <v>173</v>
      </c>
      <c r="P9" s="62">
        <v>31</v>
      </c>
      <c r="Q9" s="62">
        <v>37</v>
      </c>
      <c r="R9" s="62">
        <v>35</v>
      </c>
      <c r="S9" s="62">
        <v>42</v>
      </c>
      <c r="T9" s="3">
        <v>22</v>
      </c>
      <c r="U9" s="62">
        <v>28</v>
      </c>
      <c r="V9" s="62">
        <v>62</v>
      </c>
      <c r="W9" s="62">
        <v>75</v>
      </c>
      <c r="X9" s="3">
        <v>450</v>
      </c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</row>
    <row r="10" s="1" customFormat="1" hidden="1" customHeight="1" spans="1:16336">
      <c r="A10" s="133">
        <v>8</v>
      </c>
      <c r="B10" s="50">
        <v>102934</v>
      </c>
      <c r="C10" s="134" t="s">
        <v>54</v>
      </c>
      <c r="D10" s="50" t="s">
        <v>17</v>
      </c>
      <c r="E10" s="50" t="s">
        <v>52</v>
      </c>
      <c r="F10" s="135">
        <v>60</v>
      </c>
      <c r="G10" s="3">
        <v>72</v>
      </c>
      <c r="H10" s="62">
        <v>88</v>
      </c>
      <c r="I10" s="62">
        <v>108</v>
      </c>
      <c r="J10" s="62">
        <v>72</v>
      </c>
      <c r="K10" s="62">
        <v>94</v>
      </c>
      <c r="L10" s="62">
        <v>10</v>
      </c>
      <c r="M10" s="62">
        <v>13</v>
      </c>
      <c r="N10" s="62">
        <v>100</v>
      </c>
      <c r="O10" s="62">
        <v>120</v>
      </c>
      <c r="P10" s="62">
        <v>23</v>
      </c>
      <c r="Q10" s="62">
        <v>28</v>
      </c>
      <c r="R10" s="62">
        <v>29</v>
      </c>
      <c r="S10" s="62">
        <v>35</v>
      </c>
      <c r="T10" s="3">
        <v>22</v>
      </c>
      <c r="U10" s="62">
        <v>28</v>
      </c>
      <c r="V10" s="62">
        <v>35</v>
      </c>
      <c r="W10" s="62">
        <v>42</v>
      </c>
      <c r="X10" s="3">
        <v>450</v>
      </c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</row>
    <row r="11" s="1" customFormat="1" hidden="1" customHeight="1" spans="1:16336">
      <c r="A11" s="133">
        <v>9</v>
      </c>
      <c r="B11" s="50">
        <v>359</v>
      </c>
      <c r="C11" s="134" t="s">
        <v>55</v>
      </c>
      <c r="D11" s="50" t="s">
        <v>17</v>
      </c>
      <c r="E11" s="50" t="s">
        <v>52</v>
      </c>
      <c r="F11" s="135">
        <v>60</v>
      </c>
      <c r="G11" s="3">
        <v>72</v>
      </c>
      <c r="H11" s="62">
        <v>95</v>
      </c>
      <c r="I11" s="62">
        <v>116</v>
      </c>
      <c r="J11" s="62">
        <v>60</v>
      </c>
      <c r="K11" s="62">
        <v>78</v>
      </c>
      <c r="L11" s="62">
        <v>12</v>
      </c>
      <c r="M11" s="62">
        <v>16</v>
      </c>
      <c r="N11" s="62">
        <v>95</v>
      </c>
      <c r="O11" s="62">
        <v>114</v>
      </c>
      <c r="P11" s="62">
        <v>23</v>
      </c>
      <c r="Q11" s="62">
        <v>27</v>
      </c>
      <c r="R11" s="62">
        <v>29</v>
      </c>
      <c r="S11" s="62">
        <v>35</v>
      </c>
      <c r="T11" s="3">
        <v>22</v>
      </c>
      <c r="U11" s="62">
        <v>28</v>
      </c>
      <c r="V11" s="62">
        <v>50</v>
      </c>
      <c r="W11" s="62">
        <v>60</v>
      </c>
      <c r="X11" s="3">
        <v>500</v>
      </c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</row>
    <row r="12" s="1" customFormat="1" hidden="1" customHeight="1" spans="1:16336">
      <c r="A12" s="133">
        <v>10</v>
      </c>
      <c r="B12" s="50">
        <v>102565</v>
      </c>
      <c r="C12" s="134" t="s">
        <v>56</v>
      </c>
      <c r="D12" s="50" t="s">
        <v>17</v>
      </c>
      <c r="E12" s="50" t="s">
        <v>52</v>
      </c>
      <c r="F12" s="135">
        <v>60</v>
      </c>
      <c r="G12" s="3">
        <v>72</v>
      </c>
      <c r="H12" s="62">
        <v>128</v>
      </c>
      <c r="I12" s="62">
        <v>158</v>
      </c>
      <c r="J12" s="62">
        <v>93</v>
      </c>
      <c r="K12" s="62">
        <v>121</v>
      </c>
      <c r="L12" s="62">
        <v>15</v>
      </c>
      <c r="M12" s="62">
        <v>21</v>
      </c>
      <c r="N12" s="62">
        <v>95</v>
      </c>
      <c r="O12" s="62">
        <v>114</v>
      </c>
      <c r="P12" s="62">
        <v>14</v>
      </c>
      <c r="Q12" s="62">
        <v>17</v>
      </c>
      <c r="R12" s="62">
        <v>23</v>
      </c>
      <c r="S12" s="62">
        <v>28</v>
      </c>
      <c r="T12" s="3">
        <v>22</v>
      </c>
      <c r="U12" s="62">
        <v>28</v>
      </c>
      <c r="V12" s="62">
        <v>59</v>
      </c>
      <c r="W12" s="62">
        <v>71</v>
      </c>
      <c r="X12" s="3">
        <v>500</v>
      </c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</row>
    <row r="13" s="1" customFormat="1" customHeight="1" spans="1:16336">
      <c r="A13" s="133">
        <v>11</v>
      </c>
      <c r="B13" s="50">
        <v>111219</v>
      </c>
      <c r="C13" s="134" t="s">
        <v>57</v>
      </c>
      <c r="D13" s="50" t="s">
        <v>17</v>
      </c>
      <c r="E13" s="50" t="s">
        <v>52</v>
      </c>
      <c r="F13" s="135">
        <v>60</v>
      </c>
      <c r="G13" s="3">
        <v>72</v>
      </c>
      <c r="H13" s="62">
        <v>105</v>
      </c>
      <c r="I13" s="62">
        <v>130</v>
      </c>
      <c r="J13" s="62">
        <v>60</v>
      </c>
      <c r="K13" s="62">
        <v>78</v>
      </c>
      <c r="L13" s="62">
        <v>10</v>
      </c>
      <c r="M13" s="62">
        <v>13</v>
      </c>
      <c r="N13" s="62">
        <v>84</v>
      </c>
      <c r="O13" s="62">
        <v>102</v>
      </c>
      <c r="P13" s="62">
        <v>18</v>
      </c>
      <c r="Q13" s="62">
        <v>21</v>
      </c>
      <c r="R13" s="62">
        <v>19</v>
      </c>
      <c r="S13" s="62">
        <v>23</v>
      </c>
      <c r="T13" s="3">
        <v>22</v>
      </c>
      <c r="U13" s="62">
        <v>28</v>
      </c>
      <c r="V13" s="62">
        <v>15</v>
      </c>
      <c r="W13" s="62">
        <v>18</v>
      </c>
      <c r="X13" s="3">
        <v>500</v>
      </c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</row>
    <row r="14" s="1" customFormat="1" hidden="1" customHeight="1" spans="1:16336">
      <c r="A14" s="133">
        <v>12</v>
      </c>
      <c r="B14" s="50">
        <v>357</v>
      </c>
      <c r="C14" s="134" t="s">
        <v>58</v>
      </c>
      <c r="D14" s="50" t="s">
        <v>17</v>
      </c>
      <c r="E14" s="50" t="s">
        <v>59</v>
      </c>
      <c r="F14" s="135">
        <v>40</v>
      </c>
      <c r="G14" s="3">
        <v>48</v>
      </c>
      <c r="H14" s="62">
        <v>91</v>
      </c>
      <c r="I14" s="62">
        <v>113</v>
      </c>
      <c r="J14" s="62">
        <v>60</v>
      </c>
      <c r="K14" s="62">
        <v>78</v>
      </c>
      <c r="L14" s="62">
        <v>18</v>
      </c>
      <c r="M14" s="62">
        <v>25</v>
      </c>
      <c r="N14" s="62">
        <v>95</v>
      </c>
      <c r="O14" s="62">
        <v>114</v>
      </c>
      <c r="P14" s="62">
        <v>30</v>
      </c>
      <c r="Q14" s="62">
        <v>36</v>
      </c>
      <c r="R14" s="62">
        <v>35</v>
      </c>
      <c r="S14" s="62">
        <v>42</v>
      </c>
      <c r="T14" s="3">
        <v>22</v>
      </c>
      <c r="U14" s="62">
        <v>28</v>
      </c>
      <c r="V14" s="62">
        <v>33</v>
      </c>
      <c r="W14" s="62">
        <v>40</v>
      </c>
      <c r="X14" s="3">
        <v>300</v>
      </c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</row>
    <row r="15" s="1" customFormat="1" hidden="1" customHeight="1" spans="1:16336">
      <c r="A15" s="133">
        <v>13</v>
      </c>
      <c r="B15" s="50">
        <v>726</v>
      </c>
      <c r="C15" s="134" t="s">
        <v>60</v>
      </c>
      <c r="D15" s="50" t="s">
        <v>17</v>
      </c>
      <c r="E15" s="50" t="s">
        <v>59</v>
      </c>
      <c r="F15" s="135">
        <v>40</v>
      </c>
      <c r="G15" s="3">
        <v>48</v>
      </c>
      <c r="H15" s="62">
        <v>83</v>
      </c>
      <c r="I15" s="62">
        <v>104</v>
      </c>
      <c r="J15" s="62">
        <v>93</v>
      </c>
      <c r="K15" s="62">
        <v>121</v>
      </c>
      <c r="L15" s="62">
        <v>11</v>
      </c>
      <c r="M15" s="62">
        <v>15</v>
      </c>
      <c r="N15" s="62">
        <v>95</v>
      </c>
      <c r="O15" s="62">
        <v>114</v>
      </c>
      <c r="P15" s="62">
        <v>38</v>
      </c>
      <c r="Q15" s="62">
        <v>45</v>
      </c>
      <c r="R15" s="62">
        <v>29</v>
      </c>
      <c r="S15" s="62">
        <v>35</v>
      </c>
      <c r="T15" s="3">
        <v>22</v>
      </c>
      <c r="U15" s="62">
        <v>28</v>
      </c>
      <c r="V15" s="62">
        <v>28</v>
      </c>
      <c r="W15" s="62">
        <v>33</v>
      </c>
      <c r="X15" s="3">
        <v>300</v>
      </c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</row>
    <row r="16" s="1" customFormat="1" hidden="1" customHeight="1" spans="1:16336">
      <c r="A16" s="133">
        <v>14</v>
      </c>
      <c r="B16" s="50">
        <v>107658</v>
      </c>
      <c r="C16" s="134" t="s">
        <v>61</v>
      </c>
      <c r="D16" s="50" t="s">
        <v>17</v>
      </c>
      <c r="E16" s="50" t="s">
        <v>59</v>
      </c>
      <c r="F16" s="135">
        <v>40</v>
      </c>
      <c r="G16" s="3">
        <v>48</v>
      </c>
      <c r="H16" s="62">
        <v>123</v>
      </c>
      <c r="I16" s="62">
        <v>154</v>
      </c>
      <c r="J16" s="62">
        <v>93</v>
      </c>
      <c r="K16" s="62">
        <v>121</v>
      </c>
      <c r="L16" s="62">
        <v>15</v>
      </c>
      <c r="M16" s="62">
        <v>21</v>
      </c>
      <c r="N16" s="62">
        <v>122</v>
      </c>
      <c r="O16" s="62">
        <v>146</v>
      </c>
      <c r="P16" s="62">
        <v>23</v>
      </c>
      <c r="Q16" s="62">
        <v>28</v>
      </c>
      <c r="R16" s="62">
        <v>29</v>
      </c>
      <c r="S16" s="62">
        <v>35</v>
      </c>
      <c r="T16" s="3">
        <v>22</v>
      </c>
      <c r="U16" s="62">
        <v>28</v>
      </c>
      <c r="V16" s="62">
        <v>33</v>
      </c>
      <c r="W16" s="62">
        <v>40</v>
      </c>
      <c r="X16" s="3">
        <v>300</v>
      </c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</row>
    <row r="17" s="1" customFormat="1" hidden="1" customHeight="1" spans="1:16336">
      <c r="A17" s="133">
        <v>15</v>
      </c>
      <c r="B17" s="50">
        <v>103198</v>
      </c>
      <c r="C17" s="134" t="s">
        <v>62</v>
      </c>
      <c r="D17" s="50" t="s">
        <v>17</v>
      </c>
      <c r="E17" s="50" t="s">
        <v>59</v>
      </c>
      <c r="F17" s="135">
        <v>53</v>
      </c>
      <c r="G17" s="3">
        <v>63</v>
      </c>
      <c r="H17" s="62">
        <v>82</v>
      </c>
      <c r="I17" s="62">
        <v>102</v>
      </c>
      <c r="J17" s="62">
        <v>71</v>
      </c>
      <c r="K17" s="62">
        <v>92</v>
      </c>
      <c r="L17" s="62">
        <v>18</v>
      </c>
      <c r="M17" s="62">
        <v>23</v>
      </c>
      <c r="N17" s="62">
        <v>95</v>
      </c>
      <c r="O17" s="62">
        <v>114</v>
      </c>
      <c r="P17" s="62">
        <v>23</v>
      </c>
      <c r="Q17" s="62">
        <v>27</v>
      </c>
      <c r="R17" s="62">
        <v>29</v>
      </c>
      <c r="S17" s="62">
        <v>35</v>
      </c>
      <c r="T17" s="3">
        <v>22</v>
      </c>
      <c r="U17" s="62">
        <v>28</v>
      </c>
      <c r="V17" s="62">
        <v>42</v>
      </c>
      <c r="W17" s="62">
        <v>50</v>
      </c>
      <c r="X17" s="3">
        <v>300</v>
      </c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</row>
    <row r="18" s="1" customFormat="1" hidden="1" customHeight="1" spans="1:16336">
      <c r="A18" s="133">
        <v>16</v>
      </c>
      <c r="B18" s="50">
        <v>105267</v>
      </c>
      <c r="C18" s="134" t="s">
        <v>63</v>
      </c>
      <c r="D18" s="50" t="s">
        <v>17</v>
      </c>
      <c r="E18" s="50" t="s">
        <v>59</v>
      </c>
      <c r="F18" s="135">
        <v>54</v>
      </c>
      <c r="G18" s="3">
        <v>65</v>
      </c>
      <c r="H18" s="62">
        <v>91</v>
      </c>
      <c r="I18" s="62">
        <v>113</v>
      </c>
      <c r="J18" s="62">
        <v>89</v>
      </c>
      <c r="K18" s="62">
        <v>116</v>
      </c>
      <c r="L18" s="62">
        <v>18</v>
      </c>
      <c r="M18" s="62">
        <v>25</v>
      </c>
      <c r="N18" s="62">
        <v>112</v>
      </c>
      <c r="O18" s="62">
        <v>134</v>
      </c>
      <c r="P18" s="62">
        <v>20</v>
      </c>
      <c r="Q18" s="62">
        <v>24</v>
      </c>
      <c r="R18" s="62">
        <v>29</v>
      </c>
      <c r="S18" s="62">
        <v>35</v>
      </c>
      <c r="T18" s="3">
        <v>22</v>
      </c>
      <c r="U18" s="62">
        <v>28</v>
      </c>
      <c r="V18" s="62">
        <v>44</v>
      </c>
      <c r="W18" s="62">
        <v>53</v>
      </c>
      <c r="X18" s="3">
        <v>300</v>
      </c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</row>
    <row r="19" s="1" customFormat="1" hidden="1" customHeight="1" spans="1:16336">
      <c r="A19" s="133">
        <v>17</v>
      </c>
      <c r="B19" s="50">
        <v>106569</v>
      </c>
      <c r="C19" s="134" t="s">
        <v>64</v>
      </c>
      <c r="D19" s="50" t="s">
        <v>17</v>
      </c>
      <c r="E19" s="50" t="s">
        <v>59</v>
      </c>
      <c r="F19" s="135">
        <v>40</v>
      </c>
      <c r="G19" s="3">
        <v>48</v>
      </c>
      <c r="H19" s="62">
        <v>128</v>
      </c>
      <c r="I19" s="62">
        <v>160</v>
      </c>
      <c r="J19" s="62">
        <v>106</v>
      </c>
      <c r="K19" s="62">
        <v>138</v>
      </c>
      <c r="L19" s="62">
        <v>11</v>
      </c>
      <c r="M19" s="62">
        <v>15</v>
      </c>
      <c r="N19" s="62">
        <v>71</v>
      </c>
      <c r="O19" s="62">
        <v>85</v>
      </c>
      <c r="P19" s="62">
        <v>19</v>
      </c>
      <c r="Q19" s="62">
        <v>23</v>
      </c>
      <c r="R19" s="62">
        <v>23</v>
      </c>
      <c r="S19" s="62">
        <v>28</v>
      </c>
      <c r="T19" s="3">
        <v>22</v>
      </c>
      <c r="U19" s="62">
        <v>28</v>
      </c>
      <c r="V19" s="62">
        <v>40</v>
      </c>
      <c r="W19" s="62">
        <v>48</v>
      </c>
      <c r="X19" s="3">
        <v>300</v>
      </c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</row>
    <row r="20" s="1" customFormat="1" hidden="1" customHeight="1" spans="1:16336">
      <c r="A20" s="133">
        <v>18</v>
      </c>
      <c r="B20" s="50">
        <v>106399</v>
      </c>
      <c r="C20" s="134" t="s">
        <v>65</v>
      </c>
      <c r="D20" s="50" t="s">
        <v>17</v>
      </c>
      <c r="E20" s="50" t="s">
        <v>59</v>
      </c>
      <c r="F20" s="135">
        <v>40</v>
      </c>
      <c r="G20" s="3">
        <v>48</v>
      </c>
      <c r="H20" s="62">
        <v>63</v>
      </c>
      <c r="I20" s="62">
        <v>79</v>
      </c>
      <c r="J20" s="62">
        <v>44</v>
      </c>
      <c r="K20" s="62">
        <v>57</v>
      </c>
      <c r="L20" s="62">
        <v>6</v>
      </c>
      <c r="M20" s="62">
        <v>9</v>
      </c>
      <c r="N20" s="62">
        <v>82</v>
      </c>
      <c r="O20" s="62">
        <v>98</v>
      </c>
      <c r="P20" s="62">
        <v>14</v>
      </c>
      <c r="Q20" s="62">
        <v>17</v>
      </c>
      <c r="R20" s="62">
        <v>23</v>
      </c>
      <c r="S20" s="62">
        <v>28</v>
      </c>
      <c r="T20" s="3">
        <v>22</v>
      </c>
      <c r="U20" s="62">
        <v>28</v>
      </c>
      <c r="V20" s="62">
        <v>28</v>
      </c>
      <c r="W20" s="62">
        <v>33</v>
      </c>
      <c r="X20" s="3">
        <v>300</v>
      </c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</row>
    <row r="21" s="1" customFormat="1" hidden="1" customHeight="1" spans="1:16336">
      <c r="A21" s="133">
        <v>19</v>
      </c>
      <c r="B21" s="50">
        <v>745</v>
      </c>
      <c r="C21" s="134" t="s">
        <v>66</v>
      </c>
      <c r="D21" s="50" t="s">
        <v>17</v>
      </c>
      <c r="E21" s="50" t="s">
        <v>67</v>
      </c>
      <c r="F21" s="135">
        <v>40</v>
      </c>
      <c r="G21" s="3">
        <v>48</v>
      </c>
      <c r="H21" s="62">
        <v>67</v>
      </c>
      <c r="I21" s="62">
        <v>84</v>
      </c>
      <c r="J21" s="62">
        <v>56</v>
      </c>
      <c r="K21" s="62">
        <v>73</v>
      </c>
      <c r="L21" s="62">
        <v>8</v>
      </c>
      <c r="M21" s="62">
        <v>11</v>
      </c>
      <c r="N21" s="62">
        <v>82</v>
      </c>
      <c r="O21" s="62">
        <v>98</v>
      </c>
      <c r="P21" s="62">
        <v>14</v>
      </c>
      <c r="Q21" s="62">
        <v>17</v>
      </c>
      <c r="R21" s="62">
        <v>23</v>
      </c>
      <c r="S21" s="62">
        <v>28</v>
      </c>
      <c r="T21" s="3">
        <v>22</v>
      </c>
      <c r="U21" s="62">
        <v>28</v>
      </c>
      <c r="V21" s="62">
        <v>28</v>
      </c>
      <c r="W21" s="62">
        <v>33</v>
      </c>
      <c r="X21" s="3">
        <v>300</v>
      </c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</row>
    <row r="22" s="1" customFormat="1" hidden="1" customHeight="1" spans="1:16336">
      <c r="A22" s="133">
        <v>20</v>
      </c>
      <c r="B22" s="50">
        <v>311</v>
      </c>
      <c r="C22" s="134" t="s">
        <v>68</v>
      </c>
      <c r="D22" s="50" t="s">
        <v>17</v>
      </c>
      <c r="E22" s="50" t="s">
        <v>69</v>
      </c>
      <c r="F22" s="135">
        <v>30</v>
      </c>
      <c r="G22" s="3">
        <v>36</v>
      </c>
      <c r="H22" s="62">
        <v>63</v>
      </c>
      <c r="I22" s="62">
        <v>79</v>
      </c>
      <c r="J22" s="62">
        <v>30</v>
      </c>
      <c r="K22" s="62">
        <v>39</v>
      </c>
      <c r="L22" s="62">
        <v>6</v>
      </c>
      <c r="M22" s="62">
        <v>9</v>
      </c>
      <c r="N22" s="62">
        <v>95</v>
      </c>
      <c r="O22" s="62">
        <v>114</v>
      </c>
      <c r="P22" s="62">
        <v>38</v>
      </c>
      <c r="Q22" s="62">
        <v>45</v>
      </c>
      <c r="R22" s="62">
        <v>35</v>
      </c>
      <c r="S22" s="62">
        <v>42</v>
      </c>
      <c r="T22" s="3">
        <v>22</v>
      </c>
      <c r="U22" s="62">
        <v>28</v>
      </c>
      <c r="V22" s="62">
        <v>22</v>
      </c>
      <c r="W22" s="62">
        <v>26</v>
      </c>
      <c r="X22" s="3">
        <v>180</v>
      </c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</row>
    <row r="23" s="1" customFormat="1" customHeight="1" spans="1:16336">
      <c r="A23" s="133">
        <v>21</v>
      </c>
      <c r="B23" s="50">
        <v>114286</v>
      </c>
      <c r="C23" s="50" t="s">
        <v>70</v>
      </c>
      <c r="D23" s="50" t="s">
        <v>17</v>
      </c>
      <c r="E23" s="50" t="s">
        <v>69</v>
      </c>
      <c r="F23" s="135">
        <v>30</v>
      </c>
      <c r="G23" s="3">
        <v>36</v>
      </c>
      <c r="H23" s="62">
        <v>42</v>
      </c>
      <c r="I23" s="62">
        <v>53</v>
      </c>
      <c r="J23" s="62">
        <v>32</v>
      </c>
      <c r="K23" s="62">
        <v>42</v>
      </c>
      <c r="L23" s="62">
        <v>6</v>
      </c>
      <c r="M23" s="62">
        <v>7</v>
      </c>
      <c r="N23" s="62">
        <v>55</v>
      </c>
      <c r="O23" s="62">
        <v>65</v>
      </c>
      <c r="P23" s="62">
        <v>8</v>
      </c>
      <c r="Q23" s="62">
        <v>9</v>
      </c>
      <c r="R23" s="62">
        <v>7</v>
      </c>
      <c r="S23" s="62">
        <v>8</v>
      </c>
      <c r="T23" s="3">
        <v>18</v>
      </c>
      <c r="U23" s="62">
        <v>24</v>
      </c>
      <c r="V23" s="62">
        <v>18</v>
      </c>
      <c r="W23" s="62">
        <v>22</v>
      </c>
      <c r="X23" s="3">
        <v>180</v>
      </c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</row>
    <row r="24" s="1" customFormat="1" hidden="1" customHeight="1" spans="1:16336">
      <c r="A24" s="133">
        <v>22</v>
      </c>
      <c r="B24" s="50">
        <v>339</v>
      </c>
      <c r="C24" s="134" t="s">
        <v>71</v>
      </c>
      <c r="D24" s="50" t="s">
        <v>17</v>
      </c>
      <c r="E24" s="50" t="s">
        <v>69</v>
      </c>
      <c r="F24" s="135">
        <v>30</v>
      </c>
      <c r="G24" s="3">
        <v>36</v>
      </c>
      <c r="H24" s="62">
        <v>53</v>
      </c>
      <c r="I24" s="62">
        <v>66</v>
      </c>
      <c r="J24" s="62">
        <v>34</v>
      </c>
      <c r="K24" s="62">
        <v>44</v>
      </c>
      <c r="L24" s="62">
        <v>6</v>
      </c>
      <c r="M24" s="62">
        <v>7</v>
      </c>
      <c r="N24" s="62">
        <v>57</v>
      </c>
      <c r="O24" s="62">
        <v>68</v>
      </c>
      <c r="P24" s="62">
        <v>14</v>
      </c>
      <c r="Q24" s="62">
        <v>17</v>
      </c>
      <c r="R24" s="62">
        <v>19</v>
      </c>
      <c r="S24" s="62">
        <v>23</v>
      </c>
      <c r="T24" s="3">
        <v>18</v>
      </c>
      <c r="U24" s="62">
        <v>24</v>
      </c>
      <c r="V24" s="62">
        <v>44</v>
      </c>
      <c r="W24" s="62">
        <v>53</v>
      </c>
      <c r="X24" s="3">
        <v>180</v>
      </c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</row>
    <row r="25" s="1" customFormat="1" hidden="1" customHeight="1" spans="1:16336">
      <c r="A25" s="133">
        <v>23</v>
      </c>
      <c r="B25" s="50">
        <v>727</v>
      </c>
      <c r="C25" s="134" t="s">
        <v>72</v>
      </c>
      <c r="D25" s="50" t="s">
        <v>17</v>
      </c>
      <c r="E25" s="50" t="s">
        <v>69</v>
      </c>
      <c r="F25" s="135">
        <v>30</v>
      </c>
      <c r="G25" s="3">
        <v>36</v>
      </c>
      <c r="H25" s="62">
        <v>53</v>
      </c>
      <c r="I25" s="62">
        <v>66</v>
      </c>
      <c r="J25" s="62">
        <v>39</v>
      </c>
      <c r="K25" s="62">
        <v>51</v>
      </c>
      <c r="L25" s="62">
        <v>6</v>
      </c>
      <c r="M25" s="62">
        <v>7</v>
      </c>
      <c r="N25" s="62">
        <v>55</v>
      </c>
      <c r="O25" s="62">
        <v>65</v>
      </c>
      <c r="P25" s="62">
        <v>18</v>
      </c>
      <c r="Q25" s="62">
        <v>21</v>
      </c>
      <c r="R25" s="62">
        <v>19</v>
      </c>
      <c r="S25" s="62">
        <v>23</v>
      </c>
      <c r="T25" s="3">
        <v>18</v>
      </c>
      <c r="U25" s="62">
        <v>24</v>
      </c>
      <c r="V25" s="62">
        <v>44</v>
      </c>
      <c r="W25" s="62">
        <v>53</v>
      </c>
      <c r="X25" s="3">
        <v>180</v>
      </c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</row>
    <row r="26" s="1" customFormat="1" hidden="1" customHeight="1" spans="1:16336">
      <c r="A26" s="133">
        <v>24</v>
      </c>
      <c r="B26" s="50">
        <v>752</v>
      </c>
      <c r="C26" s="134" t="s">
        <v>73</v>
      </c>
      <c r="D26" s="50" t="s">
        <v>17</v>
      </c>
      <c r="E26" s="50" t="s">
        <v>69</v>
      </c>
      <c r="F26" s="135">
        <v>30</v>
      </c>
      <c r="G26" s="3">
        <v>36</v>
      </c>
      <c r="H26" s="62">
        <v>42</v>
      </c>
      <c r="I26" s="62">
        <v>53</v>
      </c>
      <c r="J26" s="62">
        <v>50</v>
      </c>
      <c r="K26" s="62">
        <v>65</v>
      </c>
      <c r="L26" s="62">
        <v>6</v>
      </c>
      <c r="M26" s="62">
        <v>7</v>
      </c>
      <c r="N26" s="62">
        <v>63</v>
      </c>
      <c r="O26" s="62">
        <v>76</v>
      </c>
      <c r="P26" s="62">
        <v>13</v>
      </c>
      <c r="Q26" s="62">
        <v>15</v>
      </c>
      <c r="R26" s="62">
        <v>19</v>
      </c>
      <c r="S26" s="62">
        <v>23</v>
      </c>
      <c r="T26" s="3">
        <v>18</v>
      </c>
      <c r="U26" s="62">
        <v>24</v>
      </c>
      <c r="V26" s="62">
        <v>26</v>
      </c>
      <c r="W26" s="62">
        <v>32</v>
      </c>
      <c r="X26" s="3">
        <v>180</v>
      </c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</row>
    <row r="27" s="1" customFormat="1" hidden="1" customHeight="1" spans="1:16336">
      <c r="A27" s="133">
        <v>25</v>
      </c>
      <c r="B27" s="50">
        <v>347</v>
      </c>
      <c r="C27" s="134" t="s">
        <v>74</v>
      </c>
      <c r="D27" s="50" t="s">
        <v>17</v>
      </c>
      <c r="E27" s="50" t="s">
        <v>69</v>
      </c>
      <c r="F27" s="135">
        <v>30</v>
      </c>
      <c r="G27" s="3">
        <v>36</v>
      </c>
      <c r="H27" s="62">
        <v>44</v>
      </c>
      <c r="I27" s="62">
        <v>55</v>
      </c>
      <c r="J27" s="62">
        <v>32</v>
      </c>
      <c r="K27" s="62">
        <v>42</v>
      </c>
      <c r="L27" s="62">
        <v>6</v>
      </c>
      <c r="M27" s="62">
        <v>7</v>
      </c>
      <c r="N27" s="62">
        <v>55</v>
      </c>
      <c r="O27" s="62">
        <v>65</v>
      </c>
      <c r="P27" s="62">
        <v>13</v>
      </c>
      <c r="Q27" s="62">
        <v>15</v>
      </c>
      <c r="R27" s="62">
        <v>19</v>
      </c>
      <c r="S27" s="62">
        <v>23</v>
      </c>
      <c r="T27" s="3">
        <v>18</v>
      </c>
      <c r="U27" s="62">
        <v>24</v>
      </c>
      <c r="V27" s="62">
        <v>41</v>
      </c>
      <c r="W27" s="62">
        <v>50</v>
      </c>
      <c r="X27" s="3">
        <v>180</v>
      </c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</row>
    <row r="28" s="1" customFormat="1" hidden="1" customHeight="1" spans="1:16336">
      <c r="A28" s="133">
        <v>26</v>
      </c>
      <c r="B28" s="50">
        <v>570</v>
      </c>
      <c r="C28" s="134" t="s">
        <v>75</v>
      </c>
      <c r="D28" s="50" t="s">
        <v>17</v>
      </c>
      <c r="E28" s="50" t="s">
        <v>69</v>
      </c>
      <c r="F28" s="135">
        <v>30</v>
      </c>
      <c r="G28" s="3">
        <v>36</v>
      </c>
      <c r="H28" s="62">
        <v>59</v>
      </c>
      <c r="I28" s="62">
        <v>73</v>
      </c>
      <c r="J28" s="62">
        <v>50</v>
      </c>
      <c r="K28" s="62">
        <v>65</v>
      </c>
      <c r="L28" s="62">
        <v>6</v>
      </c>
      <c r="M28" s="62">
        <v>9</v>
      </c>
      <c r="N28" s="62">
        <v>55</v>
      </c>
      <c r="O28" s="62">
        <v>65</v>
      </c>
      <c r="P28" s="62">
        <v>13</v>
      </c>
      <c r="Q28" s="62">
        <v>15</v>
      </c>
      <c r="R28" s="62">
        <v>19</v>
      </c>
      <c r="S28" s="62">
        <v>23</v>
      </c>
      <c r="T28" s="3">
        <v>18</v>
      </c>
      <c r="U28" s="62">
        <v>24</v>
      </c>
      <c r="V28" s="62">
        <v>42</v>
      </c>
      <c r="W28" s="62">
        <v>50</v>
      </c>
      <c r="X28" s="3">
        <v>180</v>
      </c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</row>
    <row r="29" s="1" customFormat="1" customHeight="1" spans="1:16336">
      <c r="A29" s="133">
        <v>27</v>
      </c>
      <c r="B29" s="50">
        <v>112415</v>
      </c>
      <c r="C29" s="134" t="s">
        <v>76</v>
      </c>
      <c r="D29" s="50" t="s">
        <v>17</v>
      </c>
      <c r="E29" s="50" t="s">
        <v>69</v>
      </c>
      <c r="F29" s="135">
        <v>30</v>
      </c>
      <c r="G29" s="3">
        <v>36</v>
      </c>
      <c r="H29" s="62">
        <v>53</v>
      </c>
      <c r="I29" s="62">
        <v>66</v>
      </c>
      <c r="J29" s="62">
        <v>32</v>
      </c>
      <c r="K29" s="62">
        <v>42</v>
      </c>
      <c r="L29" s="62">
        <v>6</v>
      </c>
      <c r="M29" s="62">
        <v>7</v>
      </c>
      <c r="N29" s="62">
        <v>55</v>
      </c>
      <c r="O29" s="62">
        <v>65</v>
      </c>
      <c r="P29" s="62">
        <v>11</v>
      </c>
      <c r="Q29" s="62">
        <v>13</v>
      </c>
      <c r="R29" s="62">
        <v>13</v>
      </c>
      <c r="S29" s="62">
        <v>16</v>
      </c>
      <c r="T29" s="3">
        <v>18</v>
      </c>
      <c r="U29" s="62">
        <v>24</v>
      </c>
      <c r="V29" s="62">
        <v>15</v>
      </c>
      <c r="W29" s="62">
        <v>18</v>
      </c>
      <c r="X29" s="3">
        <v>180</v>
      </c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</row>
    <row r="30" s="1" customFormat="1" hidden="1" customHeight="1" spans="1:16336">
      <c r="A30" s="133">
        <v>28</v>
      </c>
      <c r="B30" s="50">
        <v>108277</v>
      </c>
      <c r="C30" s="134" t="s">
        <v>77</v>
      </c>
      <c r="D30" s="50" t="s">
        <v>17</v>
      </c>
      <c r="E30" s="50" t="s">
        <v>69</v>
      </c>
      <c r="F30" s="135">
        <v>30</v>
      </c>
      <c r="G30" s="3">
        <v>36</v>
      </c>
      <c r="H30" s="62">
        <v>59</v>
      </c>
      <c r="I30" s="62">
        <v>73</v>
      </c>
      <c r="J30" s="62">
        <v>23</v>
      </c>
      <c r="K30" s="62">
        <v>30</v>
      </c>
      <c r="L30" s="62">
        <v>6</v>
      </c>
      <c r="M30" s="62">
        <v>9</v>
      </c>
      <c r="N30" s="62">
        <v>32</v>
      </c>
      <c r="O30" s="62">
        <v>37</v>
      </c>
      <c r="P30" s="62">
        <v>13</v>
      </c>
      <c r="Q30" s="62">
        <v>15</v>
      </c>
      <c r="R30" s="62">
        <v>19</v>
      </c>
      <c r="S30" s="62">
        <v>23</v>
      </c>
      <c r="T30" s="3">
        <v>18</v>
      </c>
      <c r="U30" s="62">
        <v>24</v>
      </c>
      <c r="V30" s="62">
        <v>18</v>
      </c>
      <c r="W30" s="62">
        <v>22</v>
      </c>
      <c r="X30" s="3">
        <v>180</v>
      </c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</row>
    <row r="31" s="1" customFormat="1" customHeight="1" spans="1:16336">
      <c r="A31" s="133">
        <v>29</v>
      </c>
      <c r="B31" s="50">
        <v>112888</v>
      </c>
      <c r="C31" s="134" t="s">
        <v>78</v>
      </c>
      <c r="D31" s="50" t="s">
        <v>17</v>
      </c>
      <c r="E31" s="50" t="s">
        <v>69</v>
      </c>
      <c r="F31" s="135">
        <v>40</v>
      </c>
      <c r="G31" s="3">
        <v>48</v>
      </c>
      <c r="H31" s="62">
        <v>59</v>
      </c>
      <c r="I31" s="62">
        <v>73</v>
      </c>
      <c r="J31" s="62">
        <v>28</v>
      </c>
      <c r="K31" s="62">
        <v>36</v>
      </c>
      <c r="L31" s="62">
        <v>6</v>
      </c>
      <c r="M31" s="62">
        <v>9</v>
      </c>
      <c r="N31" s="62">
        <v>33</v>
      </c>
      <c r="O31" s="62">
        <v>39</v>
      </c>
      <c r="P31" s="62">
        <v>11</v>
      </c>
      <c r="Q31" s="62">
        <v>13</v>
      </c>
      <c r="R31" s="62">
        <v>13</v>
      </c>
      <c r="S31" s="62">
        <v>16</v>
      </c>
      <c r="T31" s="3">
        <v>18</v>
      </c>
      <c r="U31" s="62">
        <v>24</v>
      </c>
      <c r="V31" s="62">
        <v>32</v>
      </c>
      <c r="W31" s="62">
        <v>38</v>
      </c>
      <c r="X31" s="3">
        <v>180</v>
      </c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</row>
    <row r="32" s="1" customFormat="1" hidden="1" customHeight="1" spans="1:16336">
      <c r="A32" s="133">
        <v>30</v>
      </c>
      <c r="B32" s="50">
        <v>104429</v>
      </c>
      <c r="C32" s="134" t="s">
        <v>79</v>
      </c>
      <c r="D32" s="50" t="s">
        <v>17</v>
      </c>
      <c r="E32" s="50" t="s">
        <v>80</v>
      </c>
      <c r="F32" s="135">
        <v>30</v>
      </c>
      <c r="G32" s="3">
        <v>36</v>
      </c>
      <c r="H32" s="62">
        <v>38</v>
      </c>
      <c r="I32" s="62">
        <v>48</v>
      </c>
      <c r="J32" s="62">
        <v>24</v>
      </c>
      <c r="K32" s="62">
        <v>31</v>
      </c>
      <c r="L32" s="62">
        <v>4</v>
      </c>
      <c r="M32" s="62">
        <v>5</v>
      </c>
      <c r="N32" s="62">
        <v>78</v>
      </c>
      <c r="O32" s="62">
        <v>93</v>
      </c>
      <c r="P32" s="62">
        <v>13</v>
      </c>
      <c r="Q32" s="62">
        <v>15</v>
      </c>
      <c r="R32" s="62">
        <v>19</v>
      </c>
      <c r="S32" s="62">
        <v>23</v>
      </c>
      <c r="T32" s="3">
        <v>18</v>
      </c>
      <c r="U32" s="62">
        <v>24</v>
      </c>
      <c r="V32" s="62">
        <v>24</v>
      </c>
      <c r="W32" s="62">
        <v>29</v>
      </c>
      <c r="X32" s="3">
        <v>180</v>
      </c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</row>
    <row r="33" s="1" customFormat="1" customHeight="1" spans="1:16336">
      <c r="A33" s="133">
        <v>31</v>
      </c>
      <c r="B33" s="136">
        <v>113025</v>
      </c>
      <c r="C33" s="134" t="s">
        <v>81</v>
      </c>
      <c r="D33" s="50" t="s">
        <v>17</v>
      </c>
      <c r="E33" s="50" t="s">
        <v>80</v>
      </c>
      <c r="F33" s="135">
        <v>30</v>
      </c>
      <c r="G33" s="3">
        <v>36</v>
      </c>
      <c r="H33" s="62">
        <v>38</v>
      </c>
      <c r="I33" s="62">
        <v>48</v>
      </c>
      <c r="J33" s="62">
        <v>30</v>
      </c>
      <c r="K33" s="62">
        <v>39</v>
      </c>
      <c r="L33" s="62">
        <v>6</v>
      </c>
      <c r="M33" s="62">
        <v>9</v>
      </c>
      <c r="N33" s="62">
        <v>49</v>
      </c>
      <c r="O33" s="62">
        <v>59</v>
      </c>
      <c r="P33" s="62">
        <v>10</v>
      </c>
      <c r="Q33" s="62">
        <v>12</v>
      </c>
      <c r="R33" s="62">
        <v>13</v>
      </c>
      <c r="S33" s="62">
        <v>16</v>
      </c>
      <c r="T33" s="3">
        <v>18</v>
      </c>
      <c r="U33" s="62">
        <v>24</v>
      </c>
      <c r="V33" s="62">
        <v>10</v>
      </c>
      <c r="W33" s="62">
        <v>12</v>
      </c>
      <c r="X33" s="3">
        <v>180</v>
      </c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</row>
    <row r="34" s="1" customFormat="1" customHeight="1" spans="1:16336">
      <c r="A34" s="133">
        <v>32</v>
      </c>
      <c r="B34" s="136">
        <v>113298</v>
      </c>
      <c r="C34" s="134" t="s">
        <v>82</v>
      </c>
      <c r="D34" s="50" t="s">
        <v>17</v>
      </c>
      <c r="E34" s="50" t="s">
        <v>80</v>
      </c>
      <c r="F34" s="135">
        <v>35</v>
      </c>
      <c r="G34" s="3">
        <v>42</v>
      </c>
      <c r="H34" s="62">
        <v>38</v>
      </c>
      <c r="I34" s="62">
        <v>48</v>
      </c>
      <c r="J34" s="62">
        <v>22</v>
      </c>
      <c r="K34" s="62">
        <v>29</v>
      </c>
      <c r="L34" s="62">
        <v>4</v>
      </c>
      <c r="M34" s="62">
        <v>5</v>
      </c>
      <c r="N34" s="62">
        <v>33</v>
      </c>
      <c r="O34" s="62">
        <v>39</v>
      </c>
      <c r="P34" s="62">
        <v>10</v>
      </c>
      <c r="Q34" s="62">
        <v>12</v>
      </c>
      <c r="R34" s="62">
        <v>13</v>
      </c>
      <c r="S34" s="62">
        <v>16</v>
      </c>
      <c r="T34" s="3">
        <v>18</v>
      </c>
      <c r="U34" s="62">
        <v>24</v>
      </c>
      <c r="V34" s="62">
        <v>12</v>
      </c>
      <c r="W34" s="62">
        <v>14</v>
      </c>
      <c r="X34" s="3">
        <v>180</v>
      </c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</row>
    <row r="35" s="1" customFormat="1" customHeight="1" spans="1:16336">
      <c r="A35" s="133">
        <v>33</v>
      </c>
      <c r="B35" s="50">
        <v>113833</v>
      </c>
      <c r="C35" s="50" t="s">
        <v>83</v>
      </c>
      <c r="D35" s="50" t="s">
        <v>17</v>
      </c>
      <c r="E35" s="50" t="s">
        <v>80</v>
      </c>
      <c r="F35" s="135">
        <v>30</v>
      </c>
      <c r="G35" s="3">
        <v>36</v>
      </c>
      <c r="H35" s="62">
        <v>38</v>
      </c>
      <c r="I35" s="62">
        <v>48</v>
      </c>
      <c r="J35" s="62">
        <v>18</v>
      </c>
      <c r="K35" s="62">
        <v>23</v>
      </c>
      <c r="L35" s="62">
        <v>4</v>
      </c>
      <c r="M35" s="62">
        <v>5</v>
      </c>
      <c r="N35" s="62">
        <v>32</v>
      </c>
      <c r="O35" s="62">
        <v>37</v>
      </c>
      <c r="P35" s="62">
        <v>8</v>
      </c>
      <c r="Q35" s="62">
        <v>9</v>
      </c>
      <c r="R35" s="62">
        <v>7</v>
      </c>
      <c r="S35" s="62">
        <v>8</v>
      </c>
      <c r="T35" s="3">
        <v>18</v>
      </c>
      <c r="U35" s="62">
        <v>24</v>
      </c>
      <c r="V35" s="62">
        <v>11</v>
      </c>
      <c r="W35" s="62">
        <v>13</v>
      </c>
      <c r="X35" s="3">
        <v>180</v>
      </c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</row>
    <row r="36" s="1" customFormat="1" hidden="1" customHeight="1" spans="1:16336">
      <c r="A36" s="133">
        <v>34</v>
      </c>
      <c r="B36" s="50">
        <v>307</v>
      </c>
      <c r="C36" s="134" t="s">
        <v>84</v>
      </c>
      <c r="D36" s="50" t="s">
        <v>16</v>
      </c>
      <c r="E36" s="50" t="s">
        <v>85</v>
      </c>
      <c r="F36" s="135">
        <v>200</v>
      </c>
      <c r="G36" s="3">
        <v>240</v>
      </c>
      <c r="H36" s="62">
        <v>299</v>
      </c>
      <c r="I36" s="62">
        <v>386</v>
      </c>
      <c r="J36" s="62">
        <v>254</v>
      </c>
      <c r="K36" s="62">
        <v>330</v>
      </c>
      <c r="L36" s="62">
        <v>33</v>
      </c>
      <c r="M36" s="62">
        <v>44</v>
      </c>
      <c r="N36" s="62">
        <v>875</v>
      </c>
      <c r="O36" s="62">
        <v>1049</v>
      </c>
      <c r="P36" s="62">
        <v>81</v>
      </c>
      <c r="Q36" s="62">
        <v>97</v>
      </c>
      <c r="R36" s="62">
        <v>90</v>
      </c>
      <c r="S36" s="62">
        <v>108</v>
      </c>
      <c r="T36" s="3">
        <v>45</v>
      </c>
      <c r="U36" s="62">
        <v>59</v>
      </c>
      <c r="V36" s="62">
        <v>158</v>
      </c>
      <c r="W36" s="62">
        <v>189</v>
      </c>
      <c r="X36" s="3">
        <v>1400</v>
      </c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</row>
    <row r="37" s="1" customFormat="1" hidden="1" customHeight="1" spans="1:16336">
      <c r="A37" s="133">
        <v>35</v>
      </c>
      <c r="B37" s="50">
        <v>742</v>
      </c>
      <c r="C37" s="134" t="s">
        <v>86</v>
      </c>
      <c r="D37" s="50" t="s">
        <v>16</v>
      </c>
      <c r="E37" s="50" t="s">
        <v>47</v>
      </c>
      <c r="F37" s="135">
        <v>70</v>
      </c>
      <c r="G37" s="3">
        <v>84</v>
      </c>
      <c r="H37" s="62">
        <v>105</v>
      </c>
      <c r="I37" s="62">
        <v>130</v>
      </c>
      <c r="J37" s="62">
        <v>81</v>
      </c>
      <c r="K37" s="62">
        <v>105</v>
      </c>
      <c r="L37" s="62">
        <v>12</v>
      </c>
      <c r="M37" s="62">
        <v>16</v>
      </c>
      <c r="N37" s="62">
        <v>135</v>
      </c>
      <c r="O37" s="62">
        <v>162</v>
      </c>
      <c r="P37" s="62">
        <v>29</v>
      </c>
      <c r="Q37" s="62">
        <v>35</v>
      </c>
      <c r="R37" s="62">
        <v>35</v>
      </c>
      <c r="S37" s="62">
        <v>42</v>
      </c>
      <c r="T37" s="3">
        <v>27</v>
      </c>
      <c r="U37" s="62">
        <v>35</v>
      </c>
      <c r="V37" s="62">
        <v>40</v>
      </c>
      <c r="W37" s="62">
        <v>48</v>
      </c>
      <c r="X37" s="3">
        <v>500</v>
      </c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</row>
    <row r="38" s="1" customFormat="1" hidden="1" customHeight="1" spans="1:16336">
      <c r="A38" s="133">
        <v>36</v>
      </c>
      <c r="B38" s="50">
        <v>106066</v>
      </c>
      <c r="C38" s="134" t="s">
        <v>87</v>
      </c>
      <c r="D38" s="50" t="s">
        <v>16</v>
      </c>
      <c r="E38" s="50" t="s">
        <v>52</v>
      </c>
      <c r="F38" s="135">
        <v>70</v>
      </c>
      <c r="G38" s="3">
        <v>84</v>
      </c>
      <c r="H38" s="62">
        <v>199</v>
      </c>
      <c r="I38" s="62">
        <v>260</v>
      </c>
      <c r="J38" s="62">
        <v>93</v>
      </c>
      <c r="K38" s="62">
        <v>121</v>
      </c>
      <c r="L38" s="62">
        <v>10</v>
      </c>
      <c r="M38" s="62">
        <v>13</v>
      </c>
      <c r="N38" s="62">
        <v>93</v>
      </c>
      <c r="O38" s="62">
        <v>111</v>
      </c>
      <c r="P38" s="62">
        <v>23</v>
      </c>
      <c r="Q38" s="62">
        <v>27</v>
      </c>
      <c r="R38" s="62">
        <v>29</v>
      </c>
      <c r="S38" s="62">
        <v>35</v>
      </c>
      <c r="T38" s="3">
        <v>22</v>
      </c>
      <c r="U38" s="62">
        <v>28</v>
      </c>
      <c r="V38" s="62">
        <v>80</v>
      </c>
      <c r="W38" s="62">
        <v>96</v>
      </c>
      <c r="X38" s="3">
        <v>500</v>
      </c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</row>
    <row r="39" s="1" customFormat="1" hidden="1" customHeight="1" spans="1:16336">
      <c r="A39" s="133">
        <v>37</v>
      </c>
      <c r="B39" s="50">
        <v>750</v>
      </c>
      <c r="C39" s="134" t="s">
        <v>88</v>
      </c>
      <c r="D39" s="50" t="s">
        <v>15</v>
      </c>
      <c r="E39" s="50" t="s">
        <v>45</v>
      </c>
      <c r="F39" s="135">
        <v>120</v>
      </c>
      <c r="G39" s="3">
        <v>144</v>
      </c>
      <c r="H39" s="62">
        <v>255</v>
      </c>
      <c r="I39" s="62">
        <v>317</v>
      </c>
      <c r="J39" s="62">
        <v>165</v>
      </c>
      <c r="K39" s="62">
        <v>215</v>
      </c>
      <c r="L39" s="62">
        <v>26</v>
      </c>
      <c r="M39" s="62">
        <v>34</v>
      </c>
      <c r="N39" s="62">
        <v>195</v>
      </c>
      <c r="O39" s="62">
        <v>233</v>
      </c>
      <c r="P39" s="62">
        <v>55</v>
      </c>
      <c r="Q39" s="62">
        <v>66</v>
      </c>
      <c r="R39" s="62">
        <v>48</v>
      </c>
      <c r="S39" s="62">
        <v>58</v>
      </c>
      <c r="T39" s="3">
        <v>31</v>
      </c>
      <c r="U39" s="62">
        <v>40</v>
      </c>
      <c r="V39" s="62">
        <v>107</v>
      </c>
      <c r="W39" s="62">
        <v>129</v>
      </c>
      <c r="X39" s="3">
        <v>700</v>
      </c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</row>
    <row r="40" s="1" customFormat="1" hidden="1" customHeight="1" spans="1:16336">
      <c r="A40" s="133">
        <v>38</v>
      </c>
      <c r="B40" s="50">
        <v>571</v>
      </c>
      <c r="C40" s="134" t="s">
        <v>89</v>
      </c>
      <c r="D40" s="50" t="s">
        <v>15</v>
      </c>
      <c r="E40" s="50" t="s">
        <v>47</v>
      </c>
      <c r="F40" s="135">
        <v>88</v>
      </c>
      <c r="G40" s="3">
        <v>105</v>
      </c>
      <c r="H40" s="62">
        <v>234</v>
      </c>
      <c r="I40" s="62">
        <v>290</v>
      </c>
      <c r="J40" s="62">
        <v>99</v>
      </c>
      <c r="K40" s="62">
        <v>129</v>
      </c>
      <c r="L40" s="62">
        <v>14</v>
      </c>
      <c r="M40" s="62">
        <v>18</v>
      </c>
      <c r="N40" s="62">
        <v>143</v>
      </c>
      <c r="O40" s="62">
        <v>172</v>
      </c>
      <c r="P40" s="62">
        <v>48</v>
      </c>
      <c r="Q40" s="62">
        <v>58</v>
      </c>
      <c r="R40" s="62">
        <v>39</v>
      </c>
      <c r="S40" s="62">
        <v>47</v>
      </c>
      <c r="T40" s="3">
        <v>27</v>
      </c>
      <c r="U40" s="62">
        <v>35</v>
      </c>
      <c r="V40" s="62">
        <v>94</v>
      </c>
      <c r="W40" s="62">
        <v>113</v>
      </c>
      <c r="X40" s="3">
        <v>500</v>
      </c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</row>
    <row r="41" s="1" customFormat="1" hidden="1" customHeight="1" spans="1:16336">
      <c r="A41" s="133">
        <v>39</v>
      </c>
      <c r="B41" s="50">
        <v>707</v>
      </c>
      <c r="C41" s="134" t="s">
        <v>90</v>
      </c>
      <c r="D41" s="50" t="s">
        <v>15</v>
      </c>
      <c r="E41" s="50" t="s">
        <v>47</v>
      </c>
      <c r="F41" s="135">
        <v>80</v>
      </c>
      <c r="G41" s="3">
        <v>96</v>
      </c>
      <c r="H41" s="62">
        <v>127</v>
      </c>
      <c r="I41" s="62">
        <v>158</v>
      </c>
      <c r="J41" s="62">
        <v>98</v>
      </c>
      <c r="K41" s="62">
        <v>127</v>
      </c>
      <c r="L41" s="62">
        <v>20</v>
      </c>
      <c r="M41" s="62">
        <v>27</v>
      </c>
      <c r="N41" s="62">
        <v>168</v>
      </c>
      <c r="O41" s="62">
        <v>202</v>
      </c>
      <c r="P41" s="62">
        <v>29</v>
      </c>
      <c r="Q41" s="62">
        <v>35</v>
      </c>
      <c r="R41" s="62">
        <v>39</v>
      </c>
      <c r="S41" s="62">
        <v>47</v>
      </c>
      <c r="T41" s="3">
        <v>27</v>
      </c>
      <c r="U41" s="62">
        <v>35</v>
      </c>
      <c r="V41" s="62">
        <v>67</v>
      </c>
      <c r="W41" s="62">
        <v>80</v>
      </c>
      <c r="X41" s="3">
        <v>500</v>
      </c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</row>
    <row r="42" s="1" customFormat="1" hidden="1" customHeight="1" spans="1:16336">
      <c r="A42" s="133">
        <v>40</v>
      </c>
      <c r="B42" s="50">
        <v>712</v>
      </c>
      <c r="C42" s="134" t="s">
        <v>91</v>
      </c>
      <c r="D42" s="50" t="s">
        <v>15</v>
      </c>
      <c r="E42" s="50" t="s">
        <v>47</v>
      </c>
      <c r="F42" s="135">
        <v>120</v>
      </c>
      <c r="G42" s="3">
        <v>144</v>
      </c>
      <c r="H42" s="62">
        <v>180</v>
      </c>
      <c r="I42" s="62">
        <v>224</v>
      </c>
      <c r="J42" s="62">
        <v>99</v>
      </c>
      <c r="K42" s="62">
        <v>129</v>
      </c>
      <c r="L42" s="62">
        <v>13</v>
      </c>
      <c r="M42" s="62">
        <v>17</v>
      </c>
      <c r="N42" s="62">
        <v>163</v>
      </c>
      <c r="O42" s="62">
        <v>196</v>
      </c>
      <c r="P42" s="62">
        <v>29</v>
      </c>
      <c r="Q42" s="62">
        <v>35</v>
      </c>
      <c r="R42" s="62">
        <v>39</v>
      </c>
      <c r="S42" s="62">
        <v>47</v>
      </c>
      <c r="T42" s="3">
        <v>27</v>
      </c>
      <c r="U42" s="62">
        <v>35</v>
      </c>
      <c r="V42" s="62">
        <v>76</v>
      </c>
      <c r="W42" s="62">
        <v>91</v>
      </c>
      <c r="X42" s="3">
        <v>500</v>
      </c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</row>
    <row r="43" s="1" customFormat="1" hidden="1" customHeight="1" spans="1:16336">
      <c r="A43" s="133">
        <v>41</v>
      </c>
      <c r="B43" s="50">
        <v>546</v>
      </c>
      <c r="C43" s="134" t="s">
        <v>92</v>
      </c>
      <c r="D43" s="50" t="s">
        <v>15</v>
      </c>
      <c r="E43" s="50" t="s">
        <v>47</v>
      </c>
      <c r="F43" s="135">
        <v>100</v>
      </c>
      <c r="G43" s="3">
        <v>120</v>
      </c>
      <c r="H43" s="62">
        <v>170</v>
      </c>
      <c r="I43" s="62">
        <v>211</v>
      </c>
      <c r="J43" s="62">
        <v>98</v>
      </c>
      <c r="K43" s="62">
        <v>127</v>
      </c>
      <c r="L43" s="62">
        <v>12</v>
      </c>
      <c r="M43" s="62">
        <v>16</v>
      </c>
      <c r="N43" s="62">
        <v>190</v>
      </c>
      <c r="O43" s="62">
        <v>228</v>
      </c>
      <c r="P43" s="62">
        <v>29</v>
      </c>
      <c r="Q43" s="62">
        <v>35</v>
      </c>
      <c r="R43" s="62">
        <v>35</v>
      </c>
      <c r="S43" s="62">
        <v>42</v>
      </c>
      <c r="T43" s="3">
        <v>24</v>
      </c>
      <c r="U43" s="62">
        <v>32</v>
      </c>
      <c r="V43" s="62">
        <v>50</v>
      </c>
      <c r="W43" s="62">
        <v>60</v>
      </c>
      <c r="X43" s="3">
        <v>500</v>
      </c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</row>
    <row r="44" s="1" customFormat="1" hidden="1" customHeight="1" spans="1:16336">
      <c r="A44" s="133">
        <v>42</v>
      </c>
      <c r="B44" s="50">
        <v>724</v>
      </c>
      <c r="C44" s="134" t="s">
        <v>93</v>
      </c>
      <c r="D44" s="50" t="s">
        <v>15</v>
      </c>
      <c r="E44" s="50" t="s">
        <v>52</v>
      </c>
      <c r="F44" s="135">
        <v>70</v>
      </c>
      <c r="G44" s="3">
        <v>84</v>
      </c>
      <c r="H44" s="62">
        <v>134</v>
      </c>
      <c r="I44" s="62">
        <v>166</v>
      </c>
      <c r="J44" s="62">
        <v>91</v>
      </c>
      <c r="K44" s="62">
        <v>118</v>
      </c>
      <c r="L44" s="62">
        <v>14</v>
      </c>
      <c r="M44" s="62">
        <v>18</v>
      </c>
      <c r="N44" s="62">
        <v>191</v>
      </c>
      <c r="O44" s="62">
        <v>229</v>
      </c>
      <c r="P44" s="62">
        <v>29</v>
      </c>
      <c r="Q44" s="62">
        <v>35</v>
      </c>
      <c r="R44" s="62">
        <v>35</v>
      </c>
      <c r="S44" s="62">
        <v>42</v>
      </c>
      <c r="T44" s="3">
        <v>24</v>
      </c>
      <c r="U44" s="62">
        <v>32</v>
      </c>
      <c r="V44" s="62">
        <v>35</v>
      </c>
      <c r="W44" s="62">
        <v>42</v>
      </c>
      <c r="X44" s="3">
        <v>500</v>
      </c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</row>
    <row r="45" s="1" customFormat="1" hidden="1" customHeight="1" spans="1:16336">
      <c r="A45" s="133">
        <v>43</v>
      </c>
      <c r="B45" s="50">
        <v>387</v>
      </c>
      <c r="C45" s="134" t="s">
        <v>94</v>
      </c>
      <c r="D45" s="50" t="s">
        <v>15</v>
      </c>
      <c r="E45" s="50" t="s">
        <v>52</v>
      </c>
      <c r="F45" s="135">
        <v>60</v>
      </c>
      <c r="G45" s="3">
        <v>72</v>
      </c>
      <c r="H45" s="62">
        <v>111</v>
      </c>
      <c r="I45" s="62">
        <v>136</v>
      </c>
      <c r="J45" s="62">
        <v>81</v>
      </c>
      <c r="K45" s="62">
        <v>105</v>
      </c>
      <c r="L45" s="62">
        <v>12</v>
      </c>
      <c r="M45" s="62">
        <v>16</v>
      </c>
      <c r="N45" s="62">
        <v>142</v>
      </c>
      <c r="O45" s="62">
        <v>170</v>
      </c>
      <c r="P45" s="62">
        <v>23</v>
      </c>
      <c r="Q45" s="62">
        <v>28</v>
      </c>
      <c r="R45" s="62">
        <v>29</v>
      </c>
      <c r="S45" s="62">
        <v>35</v>
      </c>
      <c r="T45" s="3">
        <v>24</v>
      </c>
      <c r="U45" s="62">
        <v>32</v>
      </c>
      <c r="V45" s="62">
        <v>23</v>
      </c>
      <c r="W45" s="62">
        <v>27</v>
      </c>
      <c r="X45" s="3">
        <v>450</v>
      </c>
      <c r="XCO45"/>
      <c r="XCP45"/>
      <c r="XCQ45"/>
      <c r="XCR45"/>
      <c r="XCS45"/>
      <c r="XCT45"/>
      <c r="XCU45"/>
      <c r="XCV45"/>
      <c r="XCW45"/>
      <c r="XCX45"/>
      <c r="XCY45"/>
      <c r="XCZ45"/>
      <c r="XDA45"/>
      <c r="XDB45"/>
      <c r="XDC45"/>
      <c r="XDD45"/>
      <c r="XDE45"/>
      <c r="XDF45"/>
      <c r="XDG45"/>
      <c r="XDH45"/>
    </row>
    <row r="46" s="1" customFormat="1" hidden="1" customHeight="1" spans="1:16336">
      <c r="A46" s="133">
        <v>44</v>
      </c>
      <c r="B46" s="50">
        <v>737</v>
      </c>
      <c r="C46" s="134" t="s">
        <v>95</v>
      </c>
      <c r="D46" s="50" t="s">
        <v>15</v>
      </c>
      <c r="E46" s="50" t="s">
        <v>52</v>
      </c>
      <c r="F46" s="135">
        <v>70</v>
      </c>
      <c r="G46" s="3">
        <v>84</v>
      </c>
      <c r="H46" s="62">
        <v>105</v>
      </c>
      <c r="I46" s="62">
        <v>130</v>
      </c>
      <c r="J46" s="62">
        <v>85</v>
      </c>
      <c r="K46" s="62">
        <v>111</v>
      </c>
      <c r="L46" s="62">
        <v>10</v>
      </c>
      <c r="M46" s="62">
        <v>13</v>
      </c>
      <c r="N46" s="62">
        <v>134</v>
      </c>
      <c r="O46" s="62">
        <v>161</v>
      </c>
      <c r="P46" s="62">
        <v>26</v>
      </c>
      <c r="Q46" s="62">
        <v>31</v>
      </c>
      <c r="R46" s="62">
        <v>29</v>
      </c>
      <c r="S46" s="62">
        <v>35</v>
      </c>
      <c r="T46" s="3">
        <v>22</v>
      </c>
      <c r="U46" s="62">
        <v>28</v>
      </c>
      <c r="V46" s="62">
        <v>35</v>
      </c>
      <c r="W46" s="62">
        <v>42</v>
      </c>
      <c r="X46" s="3">
        <v>500</v>
      </c>
      <c r="XCO46"/>
      <c r="XCP46"/>
      <c r="XCQ46"/>
      <c r="XCR46"/>
      <c r="XCS46"/>
      <c r="XCT46"/>
      <c r="XCU46"/>
      <c r="XCV46"/>
      <c r="XCW46"/>
      <c r="XCX46"/>
      <c r="XCY46"/>
      <c r="XCZ46"/>
      <c r="XDA46"/>
      <c r="XDB46"/>
      <c r="XDC46"/>
      <c r="XDD46"/>
      <c r="XDE46"/>
      <c r="XDF46"/>
      <c r="XDG46"/>
      <c r="XDH46"/>
    </row>
    <row r="47" s="1" customFormat="1" hidden="1" customHeight="1" spans="1:16336">
      <c r="A47" s="133">
        <v>45</v>
      </c>
      <c r="B47" s="50">
        <v>399</v>
      </c>
      <c r="C47" s="134" t="s">
        <v>96</v>
      </c>
      <c r="D47" s="50" t="s">
        <v>15</v>
      </c>
      <c r="E47" s="50" t="s">
        <v>59</v>
      </c>
      <c r="F47" s="135">
        <v>54</v>
      </c>
      <c r="G47" s="3">
        <v>65</v>
      </c>
      <c r="H47" s="62">
        <v>106</v>
      </c>
      <c r="I47" s="62">
        <v>132</v>
      </c>
      <c r="J47" s="62">
        <v>64</v>
      </c>
      <c r="K47" s="62">
        <v>83</v>
      </c>
      <c r="L47" s="62">
        <v>10</v>
      </c>
      <c r="M47" s="62">
        <v>13</v>
      </c>
      <c r="N47" s="62">
        <v>69</v>
      </c>
      <c r="O47" s="62">
        <v>83</v>
      </c>
      <c r="P47" s="62">
        <v>19</v>
      </c>
      <c r="Q47" s="62">
        <v>23</v>
      </c>
      <c r="R47" s="62">
        <v>29</v>
      </c>
      <c r="S47" s="62">
        <v>35</v>
      </c>
      <c r="T47" s="3">
        <v>22</v>
      </c>
      <c r="U47" s="62">
        <v>28</v>
      </c>
      <c r="V47" s="62">
        <v>44</v>
      </c>
      <c r="W47" s="62">
        <v>53</v>
      </c>
      <c r="X47" s="3">
        <v>300</v>
      </c>
      <c r="XCO47"/>
      <c r="XCP47"/>
      <c r="XCQ47"/>
      <c r="XCR47"/>
      <c r="XCS47"/>
      <c r="XCT47"/>
      <c r="XCU47"/>
      <c r="XCV47"/>
      <c r="XCW47"/>
      <c r="XCX47"/>
      <c r="XCY47"/>
      <c r="XCZ47"/>
      <c r="XDA47"/>
      <c r="XDB47"/>
      <c r="XDC47"/>
      <c r="XDD47"/>
      <c r="XDE47"/>
      <c r="XDF47"/>
      <c r="XDG47"/>
      <c r="XDH47"/>
    </row>
    <row r="48" s="1" customFormat="1" hidden="1" customHeight="1" spans="1:16336">
      <c r="A48" s="133">
        <v>46</v>
      </c>
      <c r="B48" s="50">
        <v>377</v>
      </c>
      <c r="C48" s="134" t="s">
        <v>97</v>
      </c>
      <c r="D48" s="50" t="s">
        <v>15</v>
      </c>
      <c r="E48" s="50" t="s">
        <v>59</v>
      </c>
      <c r="F48" s="135">
        <v>40</v>
      </c>
      <c r="G48" s="3">
        <v>48</v>
      </c>
      <c r="H48" s="62">
        <v>101</v>
      </c>
      <c r="I48" s="62">
        <v>126</v>
      </c>
      <c r="J48" s="62">
        <v>59</v>
      </c>
      <c r="K48" s="62">
        <v>77</v>
      </c>
      <c r="L48" s="62">
        <v>10</v>
      </c>
      <c r="M48" s="62">
        <v>13</v>
      </c>
      <c r="N48" s="62">
        <v>145</v>
      </c>
      <c r="O48" s="62">
        <v>174</v>
      </c>
      <c r="P48" s="62">
        <v>26</v>
      </c>
      <c r="Q48" s="62">
        <v>31</v>
      </c>
      <c r="R48" s="62">
        <v>29</v>
      </c>
      <c r="S48" s="62">
        <v>35</v>
      </c>
      <c r="T48" s="3">
        <v>22</v>
      </c>
      <c r="U48" s="62">
        <v>28</v>
      </c>
      <c r="V48" s="62">
        <v>34</v>
      </c>
      <c r="W48" s="62">
        <v>41</v>
      </c>
      <c r="X48" s="3">
        <v>300</v>
      </c>
      <c r="XCO48"/>
      <c r="XCP48"/>
      <c r="XCQ48"/>
      <c r="XCR48"/>
      <c r="XCS48"/>
      <c r="XCT48"/>
      <c r="XCU48"/>
      <c r="XCV48"/>
      <c r="XCW48"/>
      <c r="XCX48"/>
      <c r="XCY48"/>
      <c r="XCZ48"/>
      <c r="XDA48"/>
      <c r="XDB48"/>
      <c r="XDC48"/>
      <c r="XDD48"/>
      <c r="XDE48"/>
      <c r="XDF48"/>
      <c r="XDG48"/>
      <c r="XDH48"/>
    </row>
    <row r="49" s="1" customFormat="1" hidden="1" customHeight="1" spans="1:16336">
      <c r="A49" s="133">
        <v>47</v>
      </c>
      <c r="B49" s="50">
        <v>105751</v>
      </c>
      <c r="C49" s="134" t="s">
        <v>98</v>
      </c>
      <c r="D49" s="50" t="s">
        <v>15</v>
      </c>
      <c r="E49" s="50" t="s">
        <v>59</v>
      </c>
      <c r="F49" s="135">
        <v>60</v>
      </c>
      <c r="G49" s="3">
        <v>72</v>
      </c>
      <c r="H49" s="62">
        <v>127</v>
      </c>
      <c r="I49" s="62">
        <v>158</v>
      </c>
      <c r="J49" s="62">
        <v>94</v>
      </c>
      <c r="K49" s="62">
        <v>122</v>
      </c>
      <c r="L49" s="62">
        <v>14</v>
      </c>
      <c r="M49" s="62">
        <v>18</v>
      </c>
      <c r="N49" s="62">
        <v>101</v>
      </c>
      <c r="O49" s="62">
        <v>121</v>
      </c>
      <c r="P49" s="62">
        <v>23</v>
      </c>
      <c r="Q49" s="62">
        <v>27</v>
      </c>
      <c r="R49" s="62">
        <v>29</v>
      </c>
      <c r="S49" s="62">
        <v>35</v>
      </c>
      <c r="T49" s="3">
        <v>22</v>
      </c>
      <c r="U49" s="62">
        <v>28</v>
      </c>
      <c r="V49" s="62">
        <v>58</v>
      </c>
      <c r="W49" s="62">
        <v>69</v>
      </c>
      <c r="X49" s="3">
        <v>300</v>
      </c>
      <c r="XCO49"/>
      <c r="XCP49"/>
      <c r="XCQ49"/>
      <c r="XCR49"/>
      <c r="XCS49"/>
      <c r="XCT49"/>
      <c r="XCU49"/>
      <c r="XCV49"/>
      <c r="XCW49"/>
      <c r="XCX49"/>
      <c r="XCY49"/>
      <c r="XCZ49"/>
      <c r="XDA49"/>
      <c r="XDB49"/>
      <c r="XDC49"/>
      <c r="XDD49"/>
      <c r="XDE49"/>
      <c r="XDF49"/>
      <c r="XDG49"/>
      <c r="XDH49"/>
    </row>
    <row r="50" s="1" customFormat="1" hidden="1" customHeight="1" spans="1:16336">
      <c r="A50" s="133">
        <v>48</v>
      </c>
      <c r="B50" s="50">
        <v>598</v>
      </c>
      <c r="C50" s="134" t="s">
        <v>99</v>
      </c>
      <c r="D50" s="50" t="s">
        <v>15</v>
      </c>
      <c r="E50" s="50" t="s">
        <v>59</v>
      </c>
      <c r="F50" s="135">
        <v>50</v>
      </c>
      <c r="G50" s="3">
        <v>60</v>
      </c>
      <c r="H50" s="62">
        <v>82</v>
      </c>
      <c r="I50" s="62">
        <v>102</v>
      </c>
      <c r="J50" s="62">
        <v>57</v>
      </c>
      <c r="K50" s="62">
        <v>74</v>
      </c>
      <c r="L50" s="62">
        <v>18</v>
      </c>
      <c r="M50" s="62">
        <v>23</v>
      </c>
      <c r="N50" s="62">
        <v>95</v>
      </c>
      <c r="O50" s="62">
        <v>114</v>
      </c>
      <c r="P50" s="62">
        <v>14</v>
      </c>
      <c r="Q50" s="62">
        <v>17</v>
      </c>
      <c r="R50" s="62">
        <v>23</v>
      </c>
      <c r="S50" s="62">
        <v>28</v>
      </c>
      <c r="T50" s="3">
        <v>22</v>
      </c>
      <c r="U50" s="62">
        <v>28</v>
      </c>
      <c r="V50" s="62">
        <v>51</v>
      </c>
      <c r="W50" s="62">
        <v>61</v>
      </c>
      <c r="X50" s="3">
        <v>300</v>
      </c>
      <c r="XCO50"/>
      <c r="XCP50"/>
      <c r="XCQ50"/>
      <c r="XCR50"/>
      <c r="XCS50"/>
      <c r="XCT50"/>
      <c r="XCU50"/>
      <c r="XCV50"/>
      <c r="XCW50"/>
      <c r="XCX50"/>
      <c r="XCY50"/>
      <c r="XCZ50"/>
      <c r="XDA50"/>
      <c r="XDB50"/>
      <c r="XDC50"/>
      <c r="XDD50"/>
      <c r="XDE50"/>
      <c r="XDF50"/>
      <c r="XDG50"/>
      <c r="XDH50"/>
    </row>
    <row r="51" s="1" customFormat="1" hidden="1" customHeight="1" spans="1:16336">
      <c r="A51" s="133">
        <v>49</v>
      </c>
      <c r="B51" s="50">
        <v>103639</v>
      </c>
      <c r="C51" s="134" t="s">
        <v>100</v>
      </c>
      <c r="D51" s="50" t="s">
        <v>15</v>
      </c>
      <c r="E51" s="50" t="s">
        <v>59</v>
      </c>
      <c r="F51" s="135">
        <v>48</v>
      </c>
      <c r="G51" s="3">
        <v>58</v>
      </c>
      <c r="H51" s="62">
        <v>85</v>
      </c>
      <c r="I51" s="62">
        <v>106</v>
      </c>
      <c r="J51" s="62">
        <v>56</v>
      </c>
      <c r="K51" s="62">
        <v>73</v>
      </c>
      <c r="L51" s="62">
        <v>8</v>
      </c>
      <c r="M51" s="62">
        <v>11</v>
      </c>
      <c r="N51" s="62">
        <v>123</v>
      </c>
      <c r="O51" s="62">
        <v>148</v>
      </c>
      <c r="P51" s="62">
        <v>14</v>
      </c>
      <c r="Q51" s="62">
        <v>17</v>
      </c>
      <c r="R51" s="62">
        <v>23</v>
      </c>
      <c r="S51" s="62">
        <v>28</v>
      </c>
      <c r="T51" s="3">
        <v>22</v>
      </c>
      <c r="U51" s="62">
        <v>28</v>
      </c>
      <c r="V51" s="62">
        <v>30</v>
      </c>
      <c r="W51" s="62">
        <v>36</v>
      </c>
      <c r="X51" s="3">
        <v>300</v>
      </c>
      <c r="XCO51"/>
      <c r="XCP51"/>
      <c r="XCQ51"/>
      <c r="XCR51"/>
      <c r="XCS51"/>
      <c r="XCT51"/>
      <c r="XCU51"/>
      <c r="XCV51"/>
      <c r="XCW51"/>
      <c r="XCX51"/>
      <c r="XCY51"/>
      <c r="XCZ51"/>
      <c r="XDA51"/>
      <c r="XDB51"/>
      <c r="XDC51"/>
      <c r="XDD51"/>
      <c r="XDE51"/>
      <c r="XDF51"/>
      <c r="XDG51"/>
      <c r="XDH51"/>
    </row>
    <row r="52" s="1" customFormat="1" hidden="1" customHeight="1" spans="1:16336">
      <c r="A52" s="133">
        <v>50</v>
      </c>
      <c r="B52" s="50">
        <v>743</v>
      </c>
      <c r="C52" s="134" t="s">
        <v>101</v>
      </c>
      <c r="D52" s="50" t="s">
        <v>15</v>
      </c>
      <c r="E52" s="50" t="s">
        <v>67</v>
      </c>
      <c r="F52" s="135">
        <v>60</v>
      </c>
      <c r="G52" s="3">
        <v>72</v>
      </c>
      <c r="H52" s="62">
        <v>85</v>
      </c>
      <c r="I52" s="62">
        <v>106</v>
      </c>
      <c r="J52" s="62">
        <v>46</v>
      </c>
      <c r="K52" s="62">
        <v>60</v>
      </c>
      <c r="L52" s="62">
        <v>8</v>
      </c>
      <c r="M52" s="62">
        <v>11</v>
      </c>
      <c r="N52" s="62">
        <v>123</v>
      </c>
      <c r="O52" s="62">
        <v>147</v>
      </c>
      <c r="P52" s="62">
        <v>19</v>
      </c>
      <c r="Q52" s="62">
        <v>23</v>
      </c>
      <c r="R52" s="62">
        <v>23</v>
      </c>
      <c r="S52" s="62">
        <v>28</v>
      </c>
      <c r="T52" s="3">
        <v>22</v>
      </c>
      <c r="U52" s="62">
        <v>28</v>
      </c>
      <c r="V52" s="62">
        <v>31</v>
      </c>
      <c r="W52" s="62">
        <v>37</v>
      </c>
      <c r="X52" s="3">
        <v>300</v>
      </c>
      <c r="XCO52"/>
      <c r="XCP52"/>
      <c r="XCQ52"/>
      <c r="XCR52"/>
      <c r="XCS52"/>
      <c r="XCT52"/>
      <c r="XCU52"/>
      <c r="XCV52"/>
      <c r="XCW52"/>
      <c r="XCX52"/>
      <c r="XCY52"/>
      <c r="XCZ52"/>
      <c r="XDA52"/>
      <c r="XDB52"/>
      <c r="XDC52"/>
      <c r="XDD52"/>
      <c r="XDE52"/>
      <c r="XDF52"/>
      <c r="XDG52"/>
      <c r="XDH52"/>
    </row>
    <row r="53" s="1" customFormat="1" hidden="1" customHeight="1" spans="1:16336">
      <c r="A53" s="133">
        <v>51</v>
      </c>
      <c r="B53" s="50">
        <v>573</v>
      </c>
      <c r="C53" s="134" t="s">
        <v>102</v>
      </c>
      <c r="D53" s="50" t="s">
        <v>15</v>
      </c>
      <c r="E53" s="50" t="s">
        <v>69</v>
      </c>
      <c r="F53" s="135">
        <v>30</v>
      </c>
      <c r="G53" s="3">
        <v>36</v>
      </c>
      <c r="H53" s="62">
        <v>44</v>
      </c>
      <c r="I53" s="62">
        <v>55</v>
      </c>
      <c r="J53" s="62">
        <v>32</v>
      </c>
      <c r="K53" s="62">
        <v>42</v>
      </c>
      <c r="L53" s="62">
        <v>6</v>
      </c>
      <c r="M53" s="62">
        <v>7</v>
      </c>
      <c r="N53" s="62">
        <v>55</v>
      </c>
      <c r="O53" s="62">
        <v>65</v>
      </c>
      <c r="P53" s="62">
        <v>27</v>
      </c>
      <c r="Q53" s="62">
        <v>32</v>
      </c>
      <c r="R53" s="62">
        <v>19</v>
      </c>
      <c r="S53" s="62">
        <v>23</v>
      </c>
      <c r="T53" s="3">
        <v>18</v>
      </c>
      <c r="U53" s="62">
        <v>24</v>
      </c>
      <c r="V53" s="62">
        <v>15</v>
      </c>
      <c r="W53" s="62">
        <v>18</v>
      </c>
      <c r="X53" s="3">
        <v>180</v>
      </c>
      <c r="XCO53"/>
      <c r="XCP53"/>
      <c r="XCQ53"/>
      <c r="XCR53"/>
      <c r="XCS53"/>
      <c r="XCT53"/>
      <c r="XCU53"/>
      <c r="XCV53"/>
      <c r="XCW53"/>
      <c r="XCX53"/>
      <c r="XCY53"/>
      <c r="XCZ53"/>
      <c r="XDA53"/>
      <c r="XDB53"/>
      <c r="XDC53"/>
      <c r="XDD53"/>
      <c r="XDE53"/>
      <c r="XDF53"/>
      <c r="XDG53"/>
      <c r="XDH53"/>
    </row>
    <row r="54" s="1" customFormat="1" hidden="1" customHeight="1" spans="1:16336">
      <c r="A54" s="133">
        <v>52</v>
      </c>
      <c r="B54" s="50">
        <v>733</v>
      </c>
      <c r="C54" s="134" t="s">
        <v>103</v>
      </c>
      <c r="D54" s="50" t="s">
        <v>15</v>
      </c>
      <c r="E54" s="50" t="s">
        <v>69</v>
      </c>
      <c r="F54" s="135">
        <v>30</v>
      </c>
      <c r="G54" s="3">
        <v>36</v>
      </c>
      <c r="H54" s="62">
        <v>42</v>
      </c>
      <c r="I54" s="62">
        <v>53</v>
      </c>
      <c r="J54" s="62">
        <v>56</v>
      </c>
      <c r="K54" s="62">
        <v>73</v>
      </c>
      <c r="L54" s="62">
        <v>6</v>
      </c>
      <c r="M54" s="62">
        <v>9</v>
      </c>
      <c r="N54" s="62">
        <v>55</v>
      </c>
      <c r="O54" s="62">
        <v>65</v>
      </c>
      <c r="P54" s="62">
        <v>13</v>
      </c>
      <c r="Q54" s="62">
        <v>15</v>
      </c>
      <c r="R54" s="62">
        <v>19</v>
      </c>
      <c r="S54" s="62">
        <v>23</v>
      </c>
      <c r="T54" s="3">
        <v>18</v>
      </c>
      <c r="U54" s="62">
        <v>24</v>
      </c>
      <c r="V54" s="62">
        <v>23</v>
      </c>
      <c r="W54" s="62">
        <v>27</v>
      </c>
      <c r="X54" s="3">
        <v>180</v>
      </c>
      <c r="XCO54"/>
      <c r="XCP54"/>
      <c r="XCQ54"/>
      <c r="XCR54"/>
      <c r="XCS54"/>
      <c r="XCT54"/>
      <c r="XCU54"/>
      <c r="XCV54"/>
      <c r="XCW54"/>
      <c r="XCX54"/>
      <c r="XCY54"/>
      <c r="XCZ54"/>
      <c r="XDA54"/>
      <c r="XDB54"/>
      <c r="XDC54"/>
      <c r="XDD54"/>
      <c r="XDE54"/>
      <c r="XDF54"/>
      <c r="XDG54"/>
      <c r="XDH54"/>
    </row>
    <row r="55" s="1" customFormat="1" hidden="1" customHeight="1" spans="1:16336">
      <c r="A55" s="133">
        <v>53</v>
      </c>
      <c r="B55" s="50">
        <v>740</v>
      </c>
      <c r="C55" s="134" t="s">
        <v>104</v>
      </c>
      <c r="D55" s="50" t="s">
        <v>15</v>
      </c>
      <c r="E55" s="50" t="s">
        <v>69</v>
      </c>
      <c r="F55" s="135">
        <v>38</v>
      </c>
      <c r="G55" s="3">
        <v>45</v>
      </c>
      <c r="H55" s="62">
        <v>44</v>
      </c>
      <c r="I55" s="62">
        <v>55</v>
      </c>
      <c r="J55" s="62">
        <v>35</v>
      </c>
      <c r="K55" s="62">
        <v>46</v>
      </c>
      <c r="L55" s="62">
        <v>6</v>
      </c>
      <c r="M55" s="62">
        <v>7</v>
      </c>
      <c r="N55" s="62">
        <v>82</v>
      </c>
      <c r="O55" s="62">
        <v>98</v>
      </c>
      <c r="P55" s="62">
        <v>13</v>
      </c>
      <c r="Q55" s="62">
        <v>15</v>
      </c>
      <c r="R55" s="62">
        <v>19</v>
      </c>
      <c r="S55" s="62">
        <v>23</v>
      </c>
      <c r="T55" s="3">
        <v>18</v>
      </c>
      <c r="U55" s="62">
        <v>24</v>
      </c>
      <c r="V55" s="62">
        <v>28</v>
      </c>
      <c r="W55" s="62">
        <v>33</v>
      </c>
      <c r="X55" s="3">
        <v>180</v>
      </c>
      <c r="XCO55"/>
      <c r="XCP55"/>
      <c r="XCQ55"/>
      <c r="XCR55"/>
      <c r="XCS55"/>
      <c r="XCT55"/>
      <c r="XCU55"/>
      <c r="XCV55"/>
      <c r="XCW55"/>
      <c r="XCX55"/>
      <c r="XCY55"/>
      <c r="XCZ55"/>
      <c r="XDA55"/>
      <c r="XDB55"/>
      <c r="XDC55"/>
      <c r="XDD55"/>
      <c r="XDE55"/>
      <c r="XDF55"/>
      <c r="XDG55"/>
      <c r="XDH55"/>
    </row>
    <row r="56" s="1" customFormat="1" hidden="1" customHeight="1" spans="1:16336">
      <c r="A56" s="133">
        <v>54</v>
      </c>
      <c r="B56" s="50">
        <v>105910</v>
      </c>
      <c r="C56" s="134" t="s">
        <v>105</v>
      </c>
      <c r="D56" s="50" t="s">
        <v>15</v>
      </c>
      <c r="E56" s="50" t="s">
        <v>69</v>
      </c>
      <c r="F56" s="135">
        <v>40</v>
      </c>
      <c r="G56" s="3">
        <v>48</v>
      </c>
      <c r="H56" s="62">
        <v>63</v>
      </c>
      <c r="I56" s="62">
        <v>78</v>
      </c>
      <c r="J56" s="62">
        <v>45</v>
      </c>
      <c r="K56" s="62">
        <v>59</v>
      </c>
      <c r="L56" s="62">
        <v>6</v>
      </c>
      <c r="M56" s="62">
        <v>9</v>
      </c>
      <c r="N56" s="62">
        <v>55</v>
      </c>
      <c r="O56" s="62">
        <v>65</v>
      </c>
      <c r="P56" s="62">
        <v>11</v>
      </c>
      <c r="Q56" s="62">
        <v>13</v>
      </c>
      <c r="R56" s="62">
        <v>13</v>
      </c>
      <c r="S56" s="62">
        <v>16</v>
      </c>
      <c r="T56" s="3">
        <v>18</v>
      </c>
      <c r="U56" s="62">
        <v>24</v>
      </c>
      <c r="V56" s="62">
        <v>40</v>
      </c>
      <c r="W56" s="62">
        <v>48</v>
      </c>
      <c r="X56" s="3">
        <v>180</v>
      </c>
      <c r="XCO56"/>
      <c r="XCP56"/>
      <c r="XCQ56"/>
      <c r="XCR56"/>
      <c r="XCS56"/>
      <c r="XCT56"/>
      <c r="XCU56"/>
      <c r="XCV56"/>
      <c r="XCW56"/>
      <c r="XCX56"/>
      <c r="XCY56"/>
      <c r="XCZ56"/>
      <c r="XDA56"/>
      <c r="XDB56"/>
      <c r="XDC56"/>
      <c r="XDD56"/>
      <c r="XDE56"/>
      <c r="XDF56"/>
      <c r="XDG56"/>
      <c r="XDH56"/>
    </row>
    <row r="57" s="1" customFormat="1" hidden="1" customHeight="1" spans="1:16336">
      <c r="A57" s="133">
        <v>55</v>
      </c>
      <c r="B57" s="50">
        <v>106485</v>
      </c>
      <c r="C57" s="134" t="s">
        <v>106</v>
      </c>
      <c r="D57" s="50" t="s">
        <v>15</v>
      </c>
      <c r="E57" s="50" t="s">
        <v>69</v>
      </c>
      <c r="F57" s="135">
        <v>30</v>
      </c>
      <c r="G57" s="3">
        <v>36</v>
      </c>
      <c r="H57" s="62">
        <v>53</v>
      </c>
      <c r="I57" s="62">
        <v>66</v>
      </c>
      <c r="J57" s="62">
        <v>30</v>
      </c>
      <c r="K57" s="62">
        <v>39</v>
      </c>
      <c r="L57" s="62">
        <v>6</v>
      </c>
      <c r="M57" s="62">
        <v>9</v>
      </c>
      <c r="N57" s="62">
        <v>32</v>
      </c>
      <c r="O57" s="62">
        <v>37</v>
      </c>
      <c r="P57" s="62">
        <v>13</v>
      </c>
      <c r="Q57" s="62">
        <v>15</v>
      </c>
      <c r="R57" s="62">
        <v>19</v>
      </c>
      <c r="S57" s="62">
        <v>23</v>
      </c>
      <c r="T57" s="3">
        <v>18</v>
      </c>
      <c r="U57" s="62">
        <v>24</v>
      </c>
      <c r="V57" s="62">
        <v>14</v>
      </c>
      <c r="W57" s="62">
        <v>16</v>
      </c>
      <c r="X57" s="3">
        <v>180</v>
      </c>
      <c r="XCO57"/>
      <c r="XCP57"/>
      <c r="XCQ57"/>
      <c r="XCR57"/>
      <c r="XCS57"/>
      <c r="XCT57"/>
      <c r="XCU57"/>
      <c r="XCV57"/>
      <c r="XCW57"/>
      <c r="XCX57"/>
      <c r="XCY57"/>
      <c r="XCZ57"/>
      <c r="XDA57"/>
      <c r="XDB57"/>
      <c r="XDC57"/>
      <c r="XDD57"/>
      <c r="XDE57"/>
      <c r="XDF57"/>
      <c r="XDG57"/>
      <c r="XDH57"/>
    </row>
    <row r="58" s="1" customFormat="1" hidden="1" customHeight="1" spans="1:16336">
      <c r="A58" s="133">
        <v>56</v>
      </c>
      <c r="B58" s="50">
        <v>106568</v>
      </c>
      <c r="C58" s="134" t="s">
        <v>107</v>
      </c>
      <c r="D58" s="50" t="s">
        <v>15</v>
      </c>
      <c r="E58" s="50" t="s">
        <v>80</v>
      </c>
      <c r="F58" s="135">
        <v>40</v>
      </c>
      <c r="G58" s="3">
        <v>48</v>
      </c>
      <c r="H58" s="62">
        <v>45</v>
      </c>
      <c r="I58" s="62">
        <v>56</v>
      </c>
      <c r="J58" s="62">
        <v>32</v>
      </c>
      <c r="K58" s="62">
        <v>42</v>
      </c>
      <c r="L58" s="62">
        <v>6</v>
      </c>
      <c r="M58" s="62">
        <v>7</v>
      </c>
      <c r="N58" s="62">
        <v>55</v>
      </c>
      <c r="O58" s="62">
        <v>65</v>
      </c>
      <c r="P58" s="62">
        <v>11</v>
      </c>
      <c r="Q58" s="62">
        <v>13</v>
      </c>
      <c r="R58" s="62">
        <v>13</v>
      </c>
      <c r="S58" s="62">
        <v>16</v>
      </c>
      <c r="T58" s="3">
        <v>18</v>
      </c>
      <c r="U58" s="62">
        <v>24</v>
      </c>
      <c r="V58" s="62">
        <v>31</v>
      </c>
      <c r="W58" s="62">
        <v>37</v>
      </c>
      <c r="X58" s="3">
        <v>180</v>
      </c>
      <c r="XCO58"/>
      <c r="XCP58"/>
      <c r="XCQ58"/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</row>
    <row r="59" s="1" customFormat="1" hidden="1" customHeight="1" spans="1:16336">
      <c r="A59" s="133">
        <v>57</v>
      </c>
      <c r="B59" s="50">
        <v>105396</v>
      </c>
      <c r="C59" s="134" t="s">
        <v>108</v>
      </c>
      <c r="D59" s="50" t="s">
        <v>15</v>
      </c>
      <c r="E59" s="50" t="s">
        <v>80</v>
      </c>
      <c r="F59" s="135">
        <v>40</v>
      </c>
      <c r="G59" s="3">
        <v>48</v>
      </c>
      <c r="H59" s="62">
        <v>82</v>
      </c>
      <c r="I59" s="62">
        <v>102</v>
      </c>
      <c r="J59" s="62">
        <v>38</v>
      </c>
      <c r="K59" s="62">
        <v>49</v>
      </c>
      <c r="L59" s="62">
        <v>4</v>
      </c>
      <c r="M59" s="62">
        <v>5</v>
      </c>
      <c r="N59" s="62">
        <v>32</v>
      </c>
      <c r="O59" s="62">
        <v>37</v>
      </c>
      <c r="P59" s="62">
        <v>11</v>
      </c>
      <c r="Q59" s="62">
        <v>13</v>
      </c>
      <c r="R59" s="62">
        <v>13</v>
      </c>
      <c r="S59" s="62">
        <v>16</v>
      </c>
      <c r="T59" s="3">
        <v>18</v>
      </c>
      <c r="U59" s="62">
        <v>24</v>
      </c>
      <c r="V59" s="62">
        <v>18</v>
      </c>
      <c r="W59" s="62">
        <v>22</v>
      </c>
      <c r="X59" s="3">
        <v>180</v>
      </c>
      <c r="XCO59"/>
      <c r="XCP59"/>
      <c r="XCQ59"/>
      <c r="XCR59"/>
      <c r="XCS59"/>
      <c r="XCT59"/>
      <c r="XCU59"/>
      <c r="XCV59"/>
      <c r="XCW59"/>
      <c r="XCX59"/>
      <c r="XCY59"/>
      <c r="XCZ59"/>
      <c r="XDA59"/>
      <c r="XDB59"/>
      <c r="XDC59"/>
      <c r="XDD59"/>
      <c r="XDE59"/>
      <c r="XDF59"/>
      <c r="XDG59"/>
      <c r="XDH59"/>
    </row>
    <row r="60" s="1" customFormat="1" hidden="1" customHeight="1" spans="1:16336">
      <c r="A60" s="133">
        <v>58</v>
      </c>
      <c r="B60" s="50">
        <v>104430</v>
      </c>
      <c r="C60" s="134" t="s">
        <v>109</v>
      </c>
      <c r="D60" s="50" t="s">
        <v>15</v>
      </c>
      <c r="E60" s="50" t="s">
        <v>80</v>
      </c>
      <c r="F60" s="135">
        <v>30</v>
      </c>
      <c r="G60" s="3">
        <v>36</v>
      </c>
      <c r="H60" s="62">
        <v>38</v>
      </c>
      <c r="I60" s="62">
        <v>48</v>
      </c>
      <c r="J60" s="62">
        <v>48</v>
      </c>
      <c r="K60" s="62">
        <v>62</v>
      </c>
      <c r="L60" s="62">
        <v>4</v>
      </c>
      <c r="M60" s="62">
        <v>5</v>
      </c>
      <c r="N60" s="62">
        <v>36</v>
      </c>
      <c r="O60" s="62">
        <v>44</v>
      </c>
      <c r="P60" s="62">
        <v>10</v>
      </c>
      <c r="Q60" s="62">
        <v>12</v>
      </c>
      <c r="R60" s="62">
        <v>13</v>
      </c>
      <c r="S60" s="62">
        <v>16</v>
      </c>
      <c r="T60" s="3">
        <v>18</v>
      </c>
      <c r="U60" s="62">
        <v>24</v>
      </c>
      <c r="V60" s="62">
        <v>10</v>
      </c>
      <c r="W60" s="62">
        <v>12</v>
      </c>
      <c r="X60" s="3">
        <v>180</v>
      </c>
      <c r="XCO60"/>
      <c r="XCP60"/>
      <c r="XCQ60"/>
      <c r="XCR60"/>
      <c r="XCS60"/>
      <c r="XCT60"/>
      <c r="XCU60"/>
      <c r="XCV60"/>
      <c r="XCW60"/>
      <c r="XCX60"/>
      <c r="XCY60"/>
      <c r="XCZ60"/>
      <c r="XDA60"/>
      <c r="XDB60"/>
      <c r="XDC60"/>
      <c r="XDD60"/>
      <c r="XDE60"/>
      <c r="XDF60"/>
      <c r="XDG60"/>
      <c r="XDH60"/>
    </row>
    <row r="61" s="1" customFormat="1" hidden="1" customHeight="1" spans="1:16336">
      <c r="A61" s="133">
        <v>59</v>
      </c>
      <c r="B61" s="50">
        <v>753</v>
      </c>
      <c r="C61" s="134" t="s">
        <v>110</v>
      </c>
      <c r="D61" s="50" t="s">
        <v>15</v>
      </c>
      <c r="E61" s="50" t="s">
        <v>80</v>
      </c>
      <c r="F61" s="135">
        <v>30</v>
      </c>
      <c r="G61" s="3">
        <v>36</v>
      </c>
      <c r="H61" s="62">
        <v>38</v>
      </c>
      <c r="I61" s="62">
        <v>48</v>
      </c>
      <c r="J61" s="62">
        <v>24</v>
      </c>
      <c r="K61" s="62">
        <v>31</v>
      </c>
      <c r="L61" s="62">
        <v>4</v>
      </c>
      <c r="M61" s="62">
        <v>5</v>
      </c>
      <c r="N61" s="62">
        <v>42</v>
      </c>
      <c r="O61" s="62">
        <v>51</v>
      </c>
      <c r="P61" s="62">
        <v>10</v>
      </c>
      <c r="Q61" s="62">
        <v>12</v>
      </c>
      <c r="R61" s="62">
        <v>13</v>
      </c>
      <c r="S61" s="62">
        <v>16</v>
      </c>
      <c r="T61" s="3">
        <v>18</v>
      </c>
      <c r="U61" s="62">
        <v>24</v>
      </c>
      <c r="V61" s="62">
        <v>14</v>
      </c>
      <c r="W61" s="62">
        <v>16</v>
      </c>
      <c r="X61" s="3">
        <v>180</v>
      </c>
      <c r="XCO61"/>
      <c r="XCP61"/>
      <c r="XCQ61"/>
      <c r="XCR61"/>
      <c r="XCS61"/>
      <c r="XCT61"/>
      <c r="XCU61"/>
      <c r="XCV61"/>
      <c r="XCW61"/>
      <c r="XCX61"/>
      <c r="XCY61"/>
      <c r="XCZ61"/>
      <c r="XDA61"/>
      <c r="XDB61"/>
      <c r="XDC61"/>
      <c r="XDD61"/>
      <c r="XDE61"/>
      <c r="XDF61"/>
      <c r="XDG61"/>
      <c r="XDH61"/>
    </row>
    <row r="62" s="1" customFormat="1" customHeight="1" spans="1:16336">
      <c r="A62" s="133">
        <v>60</v>
      </c>
      <c r="B62" s="50">
        <v>113008</v>
      </c>
      <c r="C62" s="134" t="s">
        <v>111</v>
      </c>
      <c r="D62" s="50" t="s">
        <v>15</v>
      </c>
      <c r="E62" s="50" t="s">
        <v>80</v>
      </c>
      <c r="F62" s="135">
        <v>30</v>
      </c>
      <c r="G62" s="3">
        <v>36</v>
      </c>
      <c r="H62" s="62">
        <v>38</v>
      </c>
      <c r="I62" s="62">
        <v>48</v>
      </c>
      <c r="J62" s="62">
        <v>24</v>
      </c>
      <c r="K62" s="62">
        <v>31</v>
      </c>
      <c r="L62" s="62">
        <v>4</v>
      </c>
      <c r="M62" s="62">
        <v>5</v>
      </c>
      <c r="N62" s="62">
        <v>32</v>
      </c>
      <c r="O62" s="62">
        <v>37</v>
      </c>
      <c r="P62" s="62">
        <v>10</v>
      </c>
      <c r="Q62" s="62">
        <v>12</v>
      </c>
      <c r="R62" s="62">
        <v>13</v>
      </c>
      <c r="S62" s="62">
        <v>16</v>
      </c>
      <c r="T62" s="3">
        <v>18</v>
      </c>
      <c r="U62" s="62">
        <v>24</v>
      </c>
      <c r="V62" s="62">
        <v>10</v>
      </c>
      <c r="W62" s="62">
        <v>12</v>
      </c>
      <c r="X62" s="3">
        <v>180</v>
      </c>
      <c r="XCO62"/>
      <c r="XCP62"/>
      <c r="XCQ62"/>
      <c r="XCR62"/>
      <c r="XCS62"/>
      <c r="XCT62"/>
      <c r="XCU62"/>
      <c r="XCV62"/>
      <c r="XCW62"/>
      <c r="XCX62"/>
      <c r="XCY62"/>
      <c r="XCZ62"/>
      <c r="XDA62"/>
      <c r="XDB62"/>
      <c r="XDC62"/>
      <c r="XDD62"/>
      <c r="XDE62"/>
      <c r="XDF62"/>
      <c r="XDG62"/>
      <c r="XDH62"/>
    </row>
    <row r="63" s="1" customFormat="1" hidden="1" customHeight="1" spans="1:16336">
      <c r="A63" s="133">
        <v>61</v>
      </c>
      <c r="B63" s="50">
        <v>545</v>
      </c>
      <c r="C63" s="134" t="s">
        <v>112</v>
      </c>
      <c r="D63" s="50" t="s">
        <v>15</v>
      </c>
      <c r="E63" s="50" t="s">
        <v>80</v>
      </c>
      <c r="F63" s="135">
        <v>30</v>
      </c>
      <c r="G63" s="3">
        <v>36</v>
      </c>
      <c r="H63" s="62">
        <v>38</v>
      </c>
      <c r="I63" s="62">
        <v>48</v>
      </c>
      <c r="J63" s="62">
        <v>24</v>
      </c>
      <c r="K63" s="62">
        <v>31</v>
      </c>
      <c r="L63" s="62">
        <v>4</v>
      </c>
      <c r="M63" s="62">
        <v>5</v>
      </c>
      <c r="N63" s="62">
        <v>32</v>
      </c>
      <c r="O63" s="62">
        <v>37</v>
      </c>
      <c r="P63" s="62">
        <v>10</v>
      </c>
      <c r="Q63" s="62">
        <v>12</v>
      </c>
      <c r="R63" s="62">
        <v>13</v>
      </c>
      <c r="S63" s="62">
        <v>16</v>
      </c>
      <c r="T63" s="3">
        <v>18</v>
      </c>
      <c r="U63" s="62">
        <v>24</v>
      </c>
      <c r="V63" s="62">
        <v>10</v>
      </c>
      <c r="W63" s="62">
        <v>12</v>
      </c>
      <c r="X63" s="3">
        <v>180</v>
      </c>
      <c r="XCO63"/>
      <c r="XCP63"/>
      <c r="XCQ63"/>
      <c r="XCR63"/>
      <c r="XCS63"/>
      <c r="XCT63"/>
      <c r="XCU63"/>
      <c r="XCV63"/>
      <c r="XCW63"/>
      <c r="XCX63"/>
      <c r="XCY63"/>
      <c r="XCZ63"/>
      <c r="XDA63"/>
      <c r="XDB63"/>
      <c r="XDC63"/>
      <c r="XDD63"/>
      <c r="XDE63"/>
      <c r="XDF63"/>
      <c r="XDG63"/>
      <c r="XDH63"/>
    </row>
    <row r="64" s="1" customFormat="1" customHeight="1" spans="1:16336">
      <c r="A64" s="133">
        <v>62</v>
      </c>
      <c r="B64" s="50">
        <v>114069</v>
      </c>
      <c r="C64" s="50" t="s">
        <v>113</v>
      </c>
      <c r="D64" s="50" t="s">
        <v>15</v>
      </c>
      <c r="E64" s="50" t="s">
        <v>80</v>
      </c>
      <c r="F64" s="135">
        <v>32</v>
      </c>
      <c r="G64" s="3">
        <v>38</v>
      </c>
      <c r="H64" s="62">
        <v>63</v>
      </c>
      <c r="I64" s="62">
        <v>78</v>
      </c>
      <c r="J64" s="62">
        <v>24</v>
      </c>
      <c r="K64" s="62">
        <v>31</v>
      </c>
      <c r="L64" s="62">
        <v>6</v>
      </c>
      <c r="M64" s="62">
        <v>9</v>
      </c>
      <c r="N64" s="62">
        <v>44</v>
      </c>
      <c r="O64" s="62">
        <v>53</v>
      </c>
      <c r="P64" s="62">
        <v>8</v>
      </c>
      <c r="Q64" s="62">
        <v>9</v>
      </c>
      <c r="R64" s="62">
        <v>7</v>
      </c>
      <c r="S64" s="62">
        <v>8</v>
      </c>
      <c r="T64" s="3">
        <v>18</v>
      </c>
      <c r="U64" s="62">
        <v>24</v>
      </c>
      <c r="V64" s="62">
        <v>10</v>
      </c>
      <c r="W64" s="62">
        <v>12</v>
      </c>
      <c r="X64" s="3">
        <v>180</v>
      </c>
      <c r="XCO64"/>
      <c r="XCP64"/>
      <c r="XCQ64"/>
      <c r="XCR64"/>
      <c r="XCS64"/>
      <c r="XCT64"/>
      <c r="XCU64"/>
      <c r="XCV64"/>
      <c r="XCW64"/>
      <c r="XCX64"/>
      <c r="XCY64"/>
      <c r="XCZ64"/>
      <c r="XDA64"/>
      <c r="XDB64"/>
      <c r="XDC64"/>
      <c r="XDD64"/>
      <c r="XDE64"/>
      <c r="XDF64"/>
      <c r="XDG64"/>
      <c r="XDH64"/>
    </row>
    <row r="65" s="1" customFormat="1" customHeight="1" spans="1:16336">
      <c r="A65" s="133">
        <v>63</v>
      </c>
      <c r="B65" s="56">
        <v>115971</v>
      </c>
      <c r="C65" s="56" t="s">
        <v>114</v>
      </c>
      <c r="D65" s="142" t="s">
        <v>15</v>
      </c>
      <c r="E65" s="142" t="s">
        <v>80</v>
      </c>
      <c r="F65" s="135">
        <v>20</v>
      </c>
      <c r="G65" s="3">
        <v>24</v>
      </c>
      <c r="H65" s="62">
        <v>30</v>
      </c>
      <c r="I65" s="62">
        <v>40</v>
      </c>
      <c r="J65" s="62">
        <v>24</v>
      </c>
      <c r="K65" s="62">
        <v>31</v>
      </c>
      <c r="L65" s="52">
        <v>3</v>
      </c>
      <c r="M65" s="52">
        <v>4</v>
      </c>
      <c r="N65" s="52">
        <v>28</v>
      </c>
      <c r="O65" s="52">
        <v>32</v>
      </c>
      <c r="P65" s="52">
        <v>8</v>
      </c>
      <c r="Q65" s="52">
        <v>10</v>
      </c>
      <c r="R65" s="52">
        <v>10</v>
      </c>
      <c r="S65" s="52">
        <v>13</v>
      </c>
      <c r="T65" s="56">
        <v>14</v>
      </c>
      <c r="U65" s="52">
        <v>20</v>
      </c>
      <c r="V65" s="52">
        <v>8</v>
      </c>
      <c r="W65" s="52">
        <v>10</v>
      </c>
      <c r="X65" s="3">
        <v>100</v>
      </c>
      <c r="XCO65"/>
      <c r="XCP65"/>
      <c r="XCQ65"/>
      <c r="XCR65"/>
      <c r="XCS65"/>
      <c r="XCT65"/>
      <c r="XCU65"/>
      <c r="XCV65"/>
      <c r="XCW65"/>
      <c r="XCX65"/>
      <c r="XCY65"/>
      <c r="XCZ65"/>
      <c r="XDA65"/>
      <c r="XDB65"/>
      <c r="XDC65"/>
      <c r="XDD65"/>
      <c r="XDE65"/>
      <c r="XDF65"/>
      <c r="XDG65"/>
      <c r="XDH65"/>
    </row>
    <row r="66" s="1" customFormat="1" hidden="1" customHeight="1" spans="1:16336">
      <c r="A66" s="133">
        <v>64</v>
      </c>
      <c r="B66" s="50">
        <v>517</v>
      </c>
      <c r="C66" s="134" t="s">
        <v>115</v>
      </c>
      <c r="D66" s="50" t="s">
        <v>14</v>
      </c>
      <c r="E66" s="50" t="s">
        <v>45</v>
      </c>
      <c r="F66" s="135">
        <v>88</v>
      </c>
      <c r="G66" s="3">
        <v>106</v>
      </c>
      <c r="H66" s="62">
        <v>169</v>
      </c>
      <c r="I66" s="62">
        <v>210</v>
      </c>
      <c r="J66" s="62">
        <v>119</v>
      </c>
      <c r="K66" s="62">
        <v>155</v>
      </c>
      <c r="L66" s="62">
        <v>18</v>
      </c>
      <c r="M66" s="62">
        <v>25</v>
      </c>
      <c r="N66" s="62">
        <v>182</v>
      </c>
      <c r="O66" s="62">
        <v>219</v>
      </c>
      <c r="P66" s="62">
        <v>39</v>
      </c>
      <c r="Q66" s="62">
        <v>47</v>
      </c>
      <c r="R66" s="62">
        <v>48</v>
      </c>
      <c r="S66" s="62">
        <v>58</v>
      </c>
      <c r="T66" s="3">
        <v>31</v>
      </c>
      <c r="U66" s="62">
        <v>40</v>
      </c>
      <c r="V66" s="62">
        <v>54</v>
      </c>
      <c r="W66" s="62">
        <v>65</v>
      </c>
      <c r="X66" s="3">
        <v>500</v>
      </c>
      <c r="XCO66"/>
      <c r="XCP66"/>
      <c r="XCQ66"/>
      <c r="XCR66"/>
      <c r="XCS66"/>
      <c r="XCT66"/>
      <c r="XCU66"/>
      <c r="XCV66"/>
      <c r="XCW66"/>
      <c r="XCX66"/>
      <c r="XCY66"/>
      <c r="XCZ66"/>
      <c r="XDA66"/>
      <c r="XDB66"/>
      <c r="XDC66"/>
      <c r="XDD66"/>
      <c r="XDE66"/>
      <c r="XDF66"/>
      <c r="XDG66"/>
      <c r="XDH66"/>
    </row>
    <row r="67" s="1" customFormat="1" hidden="1" customHeight="1" spans="1:16336">
      <c r="A67" s="133">
        <v>65</v>
      </c>
      <c r="B67" s="50">
        <v>337</v>
      </c>
      <c r="C67" s="134" t="s">
        <v>116</v>
      </c>
      <c r="D67" s="50" t="s">
        <v>14</v>
      </c>
      <c r="E67" s="50" t="s">
        <v>45</v>
      </c>
      <c r="F67" s="135">
        <v>170</v>
      </c>
      <c r="G67" s="3">
        <v>204</v>
      </c>
      <c r="H67" s="62">
        <v>161</v>
      </c>
      <c r="I67" s="62">
        <v>200</v>
      </c>
      <c r="J67" s="62">
        <v>118</v>
      </c>
      <c r="K67" s="62">
        <v>153</v>
      </c>
      <c r="L67" s="62">
        <v>18</v>
      </c>
      <c r="M67" s="62">
        <v>25</v>
      </c>
      <c r="N67" s="62">
        <v>172</v>
      </c>
      <c r="O67" s="62">
        <v>206</v>
      </c>
      <c r="P67" s="62">
        <v>48</v>
      </c>
      <c r="Q67" s="62">
        <v>58</v>
      </c>
      <c r="R67" s="62">
        <v>48</v>
      </c>
      <c r="S67" s="62">
        <v>58</v>
      </c>
      <c r="T67" s="3">
        <v>31</v>
      </c>
      <c r="U67" s="62">
        <v>40</v>
      </c>
      <c r="V67" s="62">
        <v>62</v>
      </c>
      <c r="W67" s="62">
        <v>75</v>
      </c>
      <c r="X67" s="3">
        <v>600</v>
      </c>
      <c r="XCO67"/>
      <c r="XCP67"/>
      <c r="XCQ67"/>
      <c r="XCR67"/>
      <c r="XCS67"/>
      <c r="XCT67"/>
      <c r="XCU67"/>
      <c r="XCV67"/>
      <c r="XCW67"/>
      <c r="XCX67"/>
      <c r="XCY67"/>
      <c r="XCZ67"/>
      <c r="XDA67"/>
      <c r="XDB67"/>
      <c r="XDC67"/>
      <c r="XDD67"/>
      <c r="XDE67"/>
      <c r="XDF67"/>
      <c r="XDG67"/>
      <c r="XDH67"/>
    </row>
    <row r="68" s="1" customFormat="1" customHeight="1" spans="1:16336">
      <c r="A68" s="133">
        <v>66</v>
      </c>
      <c r="B68" s="143">
        <v>114685</v>
      </c>
      <c r="C68" s="50" t="s">
        <v>117</v>
      </c>
      <c r="D68" s="50" t="s">
        <v>14</v>
      </c>
      <c r="E68" s="50" t="s">
        <v>47</v>
      </c>
      <c r="F68" s="135">
        <v>70</v>
      </c>
      <c r="G68" s="3">
        <v>84</v>
      </c>
      <c r="H68" s="62">
        <v>75</v>
      </c>
      <c r="I68" s="62">
        <v>92</v>
      </c>
      <c r="J68" s="62">
        <v>44</v>
      </c>
      <c r="K68" s="62">
        <v>57</v>
      </c>
      <c r="L68" s="62">
        <v>6</v>
      </c>
      <c r="M68" s="62">
        <v>9</v>
      </c>
      <c r="N68" s="62">
        <v>82</v>
      </c>
      <c r="O68" s="62">
        <v>98</v>
      </c>
      <c r="P68" s="62">
        <v>8</v>
      </c>
      <c r="Q68" s="62">
        <v>9</v>
      </c>
      <c r="R68" s="62">
        <v>29</v>
      </c>
      <c r="S68" s="62">
        <v>35</v>
      </c>
      <c r="T68" s="3">
        <v>22</v>
      </c>
      <c r="U68" s="62">
        <v>28</v>
      </c>
      <c r="V68" s="62">
        <v>30</v>
      </c>
      <c r="W68" s="62">
        <v>36</v>
      </c>
      <c r="X68" s="3">
        <v>500</v>
      </c>
      <c r="XCO68"/>
      <c r="XCP68"/>
      <c r="XCQ68"/>
      <c r="XCR68"/>
      <c r="XCS68"/>
      <c r="XCT68"/>
      <c r="XCU68"/>
      <c r="XCV68"/>
      <c r="XCW68"/>
      <c r="XCX68"/>
      <c r="XCY68"/>
      <c r="XCZ68"/>
      <c r="XDA68"/>
      <c r="XDB68"/>
      <c r="XDC68"/>
      <c r="XDD68"/>
      <c r="XDE68"/>
      <c r="XDF68"/>
      <c r="XDG68"/>
      <c r="XDH68"/>
    </row>
    <row r="69" s="1" customFormat="1" hidden="1" customHeight="1" spans="1:16336">
      <c r="A69" s="133">
        <v>67</v>
      </c>
      <c r="B69" s="50">
        <v>373</v>
      </c>
      <c r="C69" s="134" t="s">
        <v>118</v>
      </c>
      <c r="D69" s="50" t="s">
        <v>14</v>
      </c>
      <c r="E69" s="50" t="s">
        <v>52</v>
      </c>
      <c r="F69" s="135">
        <v>60</v>
      </c>
      <c r="G69" s="3">
        <v>72</v>
      </c>
      <c r="H69" s="62">
        <v>112</v>
      </c>
      <c r="I69" s="62">
        <v>139</v>
      </c>
      <c r="J69" s="62">
        <v>110</v>
      </c>
      <c r="K69" s="62">
        <v>143</v>
      </c>
      <c r="L69" s="62">
        <v>12</v>
      </c>
      <c r="M69" s="62">
        <v>16</v>
      </c>
      <c r="N69" s="62">
        <v>135</v>
      </c>
      <c r="O69" s="62">
        <v>162</v>
      </c>
      <c r="P69" s="62">
        <v>31</v>
      </c>
      <c r="Q69" s="62">
        <v>37</v>
      </c>
      <c r="R69" s="62">
        <v>39</v>
      </c>
      <c r="S69" s="62">
        <v>47</v>
      </c>
      <c r="T69" s="3">
        <v>24</v>
      </c>
      <c r="U69" s="62">
        <v>32</v>
      </c>
      <c r="V69" s="62">
        <v>38</v>
      </c>
      <c r="W69" s="62">
        <v>45</v>
      </c>
      <c r="X69" s="3">
        <v>500</v>
      </c>
      <c r="XCO69"/>
      <c r="XCP69"/>
      <c r="XCQ69"/>
      <c r="XCR69"/>
      <c r="XCS69"/>
      <c r="XCT69"/>
      <c r="XCU69"/>
      <c r="XCV69"/>
      <c r="XCW69"/>
      <c r="XCX69"/>
      <c r="XCY69"/>
      <c r="XCZ69"/>
      <c r="XDA69"/>
      <c r="XDB69"/>
      <c r="XDC69"/>
      <c r="XDD69"/>
      <c r="XDE69"/>
      <c r="XDF69"/>
      <c r="XDG69"/>
      <c r="XDH69"/>
    </row>
    <row r="70" s="1" customFormat="1" hidden="1" customHeight="1" spans="1:16336">
      <c r="A70" s="133">
        <v>68</v>
      </c>
      <c r="B70" s="50">
        <v>581</v>
      </c>
      <c r="C70" s="134" t="s">
        <v>119</v>
      </c>
      <c r="D70" s="50" t="s">
        <v>14</v>
      </c>
      <c r="E70" s="50" t="s">
        <v>52</v>
      </c>
      <c r="F70" s="135">
        <v>70</v>
      </c>
      <c r="G70" s="3">
        <v>84</v>
      </c>
      <c r="H70" s="62">
        <v>151</v>
      </c>
      <c r="I70" s="62">
        <v>187</v>
      </c>
      <c r="J70" s="62">
        <v>94</v>
      </c>
      <c r="K70" s="62">
        <v>122</v>
      </c>
      <c r="L70" s="62">
        <v>18</v>
      </c>
      <c r="M70" s="62">
        <v>25</v>
      </c>
      <c r="N70" s="62">
        <v>134</v>
      </c>
      <c r="O70" s="62">
        <v>161</v>
      </c>
      <c r="P70" s="62">
        <v>29</v>
      </c>
      <c r="Q70" s="62">
        <v>35</v>
      </c>
      <c r="R70" s="62">
        <v>39</v>
      </c>
      <c r="S70" s="62">
        <v>47</v>
      </c>
      <c r="T70" s="3">
        <v>24</v>
      </c>
      <c r="U70" s="62">
        <v>32</v>
      </c>
      <c r="V70" s="62">
        <v>42</v>
      </c>
      <c r="W70" s="62">
        <v>50</v>
      </c>
      <c r="X70" s="3">
        <v>500</v>
      </c>
      <c r="XCO70"/>
      <c r="XCP70"/>
      <c r="XCQ70"/>
      <c r="XCR70"/>
      <c r="XCS70"/>
      <c r="XCT70"/>
      <c r="XCU70"/>
      <c r="XCV70"/>
      <c r="XCW70"/>
      <c r="XCX70"/>
      <c r="XCY70"/>
      <c r="XCZ70"/>
      <c r="XDA70"/>
      <c r="XDB70"/>
      <c r="XDC70"/>
      <c r="XDD70"/>
      <c r="XDE70"/>
      <c r="XDF70"/>
      <c r="XDG70"/>
      <c r="XDH70"/>
    </row>
    <row r="71" s="1" customFormat="1" hidden="1" customHeight="1" spans="1:16336">
      <c r="A71" s="133">
        <v>69</v>
      </c>
      <c r="B71" s="50">
        <v>585</v>
      </c>
      <c r="C71" s="134" t="s">
        <v>120</v>
      </c>
      <c r="D71" s="50" t="s">
        <v>14</v>
      </c>
      <c r="E71" s="50" t="s">
        <v>52</v>
      </c>
      <c r="F71" s="135">
        <v>70</v>
      </c>
      <c r="G71" s="3">
        <v>84</v>
      </c>
      <c r="H71" s="62">
        <v>170</v>
      </c>
      <c r="I71" s="62">
        <v>211</v>
      </c>
      <c r="J71" s="62">
        <v>133</v>
      </c>
      <c r="K71" s="62">
        <v>173</v>
      </c>
      <c r="L71" s="62">
        <v>18</v>
      </c>
      <c r="M71" s="62">
        <v>25</v>
      </c>
      <c r="N71" s="62">
        <v>141</v>
      </c>
      <c r="O71" s="62">
        <v>169</v>
      </c>
      <c r="P71" s="62">
        <v>29</v>
      </c>
      <c r="Q71" s="62">
        <v>35</v>
      </c>
      <c r="R71" s="62">
        <v>35</v>
      </c>
      <c r="S71" s="62">
        <v>42</v>
      </c>
      <c r="T71" s="3">
        <v>24</v>
      </c>
      <c r="U71" s="62">
        <v>32</v>
      </c>
      <c r="V71" s="62">
        <v>49</v>
      </c>
      <c r="W71" s="62">
        <v>59</v>
      </c>
      <c r="X71" s="3">
        <v>500</v>
      </c>
      <c r="XCO71"/>
      <c r="XCP71"/>
      <c r="XCQ71"/>
      <c r="XCR71"/>
      <c r="XCS71"/>
      <c r="XCT71"/>
      <c r="XCU71"/>
      <c r="XCV71"/>
      <c r="XCW71"/>
      <c r="XCX71"/>
      <c r="XCY71"/>
      <c r="XCZ71"/>
      <c r="XDA71"/>
      <c r="XDB71"/>
      <c r="XDC71"/>
      <c r="XDD71"/>
      <c r="XDE71"/>
      <c r="XDF71"/>
      <c r="XDG71"/>
      <c r="XDH71"/>
    </row>
    <row r="72" s="1" customFormat="1" hidden="1" customHeight="1" spans="1:16336">
      <c r="A72" s="133">
        <v>70</v>
      </c>
      <c r="B72" s="50">
        <v>578</v>
      </c>
      <c r="C72" s="134" t="s">
        <v>121</v>
      </c>
      <c r="D72" s="50" t="s">
        <v>14</v>
      </c>
      <c r="E72" s="50" t="s">
        <v>52</v>
      </c>
      <c r="F72" s="135">
        <v>70</v>
      </c>
      <c r="G72" s="3">
        <v>84</v>
      </c>
      <c r="H72" s="62">
        <v>170</v>
      </c>
      <c r="I72" s="62">
        <v>211</v>
      </c>
      <c r="J72" s="62">
        <v>123</v>
      </c>
      <c r="K72" s="62">
        <v>160</v>
      </c>
      <c r="L72" s="62">
        <v>18</v>
      </c>
      <c r="M72" s="62">
        <v>23</v>
      </c>
      <c r="N72" s="62">
        <v>121</v>
      </c>
      <c r="O72" s="62">
        <v>145</v>
      </c>
      <c r="P72" s="62">
        <v>30</v>
      </c>
      <c r="Q72" s="62">
        <v>36</v>
      </c>
      <c r="R72" s="62">
        <v>35</v>
      </c>
      <c r="S72" s="62">
        <v>42</v>
      </c>
      <c r="T72" s="3">
        <v>24</v>
      </c>
      <c r="U72" s="62">
        <v>32</v>
      </c>
      <c r="V72" s="62">
        <v>23</v>
      </c>
      <c r="W72" s="62">
        <v>27</v>
      </c>
      <c r="X72" s="3">
        <v>500</v>
      </c>
      <c r="XCO72"/>
      <c r="XCP72"/>
      <c r="XCQ72"/>
      <c r="XCR72"/>
      <c r="XCS72"/>
      <c r="XCT72"/>
      <c r="XCU72"/>
      <c r="XCV72"/>
      <c r="XCW72"/>
      <c r="XCX72"/>
      <c r="XCY72"/>
      <c r="XCZ72"/>
      <c r="XDA72"/>
      <c r="XDB72"/>
      <c r="XDC72"/>
      <c r="XDD72"/>
      <c r="XDE72"/>
      <c r="XDF72"/>
      <c r="XDG72"/>
      <c r="XDH72"/>
    </row>
    <row r="73" s="1" customFormat="1" hidden="1" customHeight="1" spans="1:16336">
      <c r="A73" s="133">
        <v>71</v>
      </c>
      <c r="B73" s="50">
        <v>744</v>
      </c>
      <c r="C73" s="134" t="s">
        <v>122</v>
      </c>
      <c r="D73" s="50" t="s">
        <v>14</v>
      </c>
      <c r="E73" s="50" t="s">
        <v>52</v>
      </c>
      <c r="F73" s="135">
        <v>60</v>
      </c>
      <c r="G73" s="3">
        <v>72</v>
      </c>
      <c r="H73" s="62">
        <v>112</v>
      </c>
      <c r="I73" s="62">
        <v>139</v>
      </c>
      <c r="J73" s="62">
        <v>76</v>
      </c>
      <c r="K73" s="62">
        <v>99</v>
      </c>
      <c r="L73" s="62">
        <v>12</v>
      </c>
      <c r="M73" s="62">
        <v>16</v>
      </c>
      <c r="N73" s="62">
        <v>111</v>
      </c>
      <c r="O73" s="62">
        <v>133</v>
      </c>
      <c r="P73" s="62">
        <v>23</v>
      </c>
      <c r="Q73" s="62">
        <v>27</v>
      </c>
      <c r="R73" s="62">
        <v>29</v>
      </c>
      <c r="S73" s="62">
        <v>35</v>
      </c>
      <c r="T73" s="3">
        <v>24</v>
      </c>
      <c r="U73" s="62">
        <v>32</v>
      </c>
      <c r="V73" s="62">
        <v>44</v>
      </c>
      <c r="W73" s="62">
        <v>53</v>
      </c>
      <c r="X73" s="3">
        <v>500</v>
      </c>
      <c r="XCO73"/>
      <c r="XCP73"/>
      <c r="XCQ73"/>
      <c r="XCR73"/>
      <c r="XCS73"/>
      <c r="XCT73"/>
      <c r="XCU73"/>
      <c r="XCV73"/>
      <c r="XCW73"/>
      <c r="XCX73"/>
      <c r="XCY73"/>
      <c r="XCZ73"/>
      <c r="XDA73"/>
      <c r="XDB73"/>
      <c r="XDC73"/>
      <c r="XDD73"/>
      <c r="XDE73"/>
      <c r="XDF73"/>
      <c r="XDG73"/>
      <c r="XDH73"/>
    </row>
    <row r="74" s="1" customFormat="1" hidden="1" customHeight="1" spans="1:16336">
      <c r="A74" s="133">
        <v>72</v>
      </c>
      <c r="B74" s="50">
        <v>747</v>
      </c>
      <c r="C74" s="134" t="s">
        <v>123</v>
      </c>
      <c r="D74" s="50" t="s">
        <v>14</v>
      </c>
      <c r="E74" s="50" t="s">
        <v>52</v>
      </c>
      <c r="F74" s="135">
        <v>60</v>
      </c>
      <c r="G74" s="3">
        <v>72</v>
      </c>
      <c r="H74" s="62">
        <v>83</v>
      </c>
      <c r="I74" s="62">
        <v>102</v>
      </c>
      <c r="J74" s="62">
        <v>57</v>
      </c>
      <c r="K74" s="62">
        <v>74</v>
      </c>
      <c r="L74" s="62">
        <v>10</v>
      </c>
      <c r="M74" s="62">
        <v>13</v>
      </c>
      <c r="N74" s="62">
        <v>95</v>
      </c>
      <c r="O74" s="62">
        <v>114</v>
      </c>
      <c r="P74" s="62">
        <v>29</v>
      </c>
      <c r="Q74" s="62">
        <v>35</v>
      </c>
      <c r="R74" s="62">
        <v>35</v>
      </c>
      <c r="S74" s="62">
        <v>42</v>
      </c>
      <c r="T74" s="3">
        <v>22</v>
      </c>
      <c r="U74" s="62">
        <v>28</v>
      </c>
      <c r="V74" s="62">
        <v>33</v>
      </c>
      <c r="W74" s="62">
        <v>40</v>
      </c>
      <c r="X74" s="3">
        <v>450</v>
      </c>
      <c r="XCO74"/>
      <c r="XCP74"/>
      <c r="XCQ74"/>
      <c r="XCR74"/>
      <c r="XCS74"/>
      <c r="XCT74"/>
      <c r="XCU74"/>
      <c r="XCV74"/>
      <c r="XCW74"/>
      <c r="XCX74"/>
      <c r="XCY74"/>
      <c r="XCZ74"/>
      <c r="XDA74"/>
      <c r="XDB74"/>
      <c r="XDC74"/>
      <c r="XDD74"/>
      <c r="XDE74"/>
      <c r="XDF74"/>
      <c r="XDG74"/>
      <c r="XDH74"/>
    </row>
    <row r="75" s="1" customFormat="1" hidden="1" customHeight="1" spans="1:16336">
      <c r="A75" s="133">
        <v>73</v>
      </c>
      <c r="B75" s="50">
        <v>511</v>
      </c>
      <c r="C75" s="134" t="s">
        <v>124</v>
      </c>
      <c r="D75" s="50" t="s">
        <v>14</v>
      </c>
      <c r="E75" s="50" t="s">
        <v>52</v>
      </c>
      <c r="F75" s="135">
        <v>60</v>
      </c>
      <c r="G75" s="3">
        <v>72</v>
      </c>
      <c r="H75" s="62">
        <v>99</v>
      </c>
      <c r="I75" s="62">
        <v>122</v>
      </c>
      <c r="J75" s="62">
        <v>64</v>
      </c>
      <c r="K75" s="62">
        <v>83</v>
      </c>
      <c r="L75" s="62">
        <v>18</v>
      </c>
      <c r="M75" s="62">
        <v>25</v>
      </c>
      <c r="N75" s="62">
        <v>95</v>
      </c>
      <c r="O75" s="62">
        <v>114</v>
      </c>
      <c r="P75" s="62">
        <v>23</v>
      </c>
      <c r="Q75" s="62">
        <v>27</v>
      </c>
      <c r="R75" s="62">
        <v>29</v>
      </c>
      <c r="S75" s="62">
        <v>35</v>
      </c>
      <c r="T75" s="3">
        <v>22</v>
      </c>
      <c r="U75" s="62">
        <v>28</v>
      </c>
      <c r="V75" s="62">
        <v>23</v>
      </c>
      <c r="W75" s="62">
        <v>27</v>
      </c>
      <c r="X75" s="3">
        <v>500</v>
      </c>
      <c r="XCO75"/>
      <c r="XCP75"/>
      <c r="XCQ75"/>
      <c r="XCR75"/>
      <c r="XCS75"/>
      <c r="XCT75"/>
      <c r="XCU75"/>
      <c r="XCV75"/>
      <c r="XCW75"/>
      <c r="XCX75"/>
      <c r="XCY75"/>
      <c r="XCZ75"/>
      <c r="XDA75"/>
      <c r="XDB75"/>
      <c r="XDC75"/>
      <c r="XDD75"/>
      <c r="XDE75"/>
      <c r="XDF75"/>
      <c r="XDG75"/>
      <c r="XDH75"/>
    </row>
    <row r="76" s="1" customFormat="1" customHeight="1" spans="1:16336">
      <c r="A76" s="133">
        <v>74</v>
      </c>
      <c r="B76" s="50">
        <v>114622</v>
      </c>
      <c r="C76" s="50" t="s">
        <v>125</v>
      </c>
      <c r="D76" s="50" t="s">
        <v>14</v>
      </c>
      <c r="E76" s="50" t="s">
        <v>59</v>
      </c>
      <c r="F76" s="135">
        <v>46</v>
      </c>
      <c r="G76" s="3">
        <v>55</v>
      </c>
      <c r="H76" s="62">
        <v>85</v>
      </c>
      <c r="I76" s="62">
        <v>106</v>
      </c>
      <c r="J76" s="62">
        <v>68</v>
      </c>
      <c r="K76" s="62">
        <v>88</v>
      </c>
      <c r="L76" s="62">
        <v>13</v>
      </c>
      <c r="M76" s="62">
        <v>17</v>
      </c>
      <c r="N76" s="62">
        <v>162</v>
      </c>
      <c r="O76" s="62">
        <v>195</v>
      </c>
      <c r="P76" s="62">
        <v>29</v>
      </c>
      <c r="Q76" s="62">
        <v>35</v>
      </c>
      <c r="R76" s="62">
        <v>7</v>
      </c>
      <c r="S76" s="62">
        <v>8</v>
      </c>
      <c r="T76" s="3">
        <v>22</v>
      </c>
      <c r="U76" s="62">
        <v>28</v>
      </c>
      <c r="V76" s="62">
        <v>28</v>
      </c>
      <c r="W76" s="62">
        <v>33</v>
      </c>
      <c r="X76" s="3">
        <v>300</v>
      </c>
      <c r="XCO76"/>
      <c r="XCP76"/>
      <c r="XCQ76"/>
      <c r="XCR76"/>
      <c r="XCS76"/>
      <c r="XCT76"/>
      <c r="XCU76"/>
      <c r="XCV76"/>
      <c r="XCW76"/>
      <c r="XCX76"/>
      <c r="XCY76"/>
      <c r="XCZ76"/>
      <c r="XDA76"/>
      <c r="XDB76"/>
      <c r="XDC76"/>
      <c r="XDD76"/>
      <c r="XDE76"/>
      <c r="XDF76"/>
      <c r="XDG76"/>
      <c r="XDH76"/>
    </row>
    <row r="77" s="1" customFormat="1" hidden="1" customHeight="1" spans="1:16336">
      <c r="A77" s="133">
        <v>75</v>
      </c>
      <c r="B77" s="50">
        <v>515</v>
      </c>
      <c r="C77" s="134" t="s">
        <v>126</v>
      </c>
      <c r="D77" s="50" t="s">
        <v>14</v>
      </c>
      <c r="E77" s="50" t="s">
        <v>59</v>
      </c>
      <c r="F77" s="135">
        <v>40</v>
      </c>
      <c r="G77" s="3">
        <v>48</v>
      </c>
      <c r="H77" s="62">
        <v>82</v>
      </c>
      <c r="I77" s="62">
        <v>102</v>
      </c>
      <c r="J77" s="62">
        <v>57</v>
      </c>
      <c r="K77" s="62">
        <v>74</v>
      </c>
      <c r="L77" s="62">
        <v>10</v>
      </c>
      <c r="M77" s="62">
        <v>13</v>
      </c>
      <c r="N77" s="62">
        <v>95</v>
      </c>
      <c r="O77" s="62">
        <v>114</v>
      </c>
      <c r="P77" s="62">
        <v>19</v>
      </c>
      <c r="Q77" s="62">
        <v>23</v>
      </c>
      <c r="R77" s="62">
        <v>29</v>
      </c>
      <c r="S77" s="62">
        <v>35</v>
      </c>
      <c r="T77" s="3">
        <v>22</v>
      </c>
      <c r="U77" s="62">
        <v>28</v>
      </c>
      <c r="V77" s="62">
        <v>41</v>
      </c>
      <c r="W77" s="62">
        <v>50</v>
      </c>
      <c r="X77" s="3">
        <v>300</v>
      </c>
      <c r="XCO77"/>
      <c r="XCP77"/>
      <c r="XCQ77"/>
      <c r="XCR77"/>
      <c r="XCS77"/>
      <c r="XCT77"/>
      <c r="XCU77"/>
      <c r="XCV77"/>
      <c r="XCW77"/>
      <c r="XCX77"/>
      <c r="XCY77"/>
      <c r="XCZ77"/>
      <c r="XDA77"/>
      <c r="XDB77"/>
      <c r="XDC77"/>
      <c r="XDD77"/>
      <c r="XDE77"/>
      <c r="XDF77"/>
      <c r="XDG77"/>
      <c r="XDH77"/>
    </row>
    <row r="78" s="1" customFormat="1" hidden="1" customHeight="1" spans="1:16336">
      <c r="A78" s="133">
        <v>76</v>
      </c>
      <c r="B78" s="50">
        <v>391</v>
      </c>
      <c r="C78" s="134" t="s">
        <v>127</v>
      </c>
      <c r="D78" s="50" t="s">
        <v>14</v>
      </c>
      <c r="E78" s="50" t="s">
        <v>59</v>
      </c>
      <c r="F78" s="135">
        <v>54</v>
      </c>
      <c r="G78" s="3">
        <v>65</v>
      </c>
      <c r="H78" s="62">
        <v>112</v>
      </c>
      <c r="I78" s="62">
        <v>140</v>
      </c>
      <c r="J78" s="62">
        <v>57</v>
      </c>
      <c r="K78" s="62">
        <v>74</v>
      </c>
      <c r="L78" s="62">
        <v>10</v>
      </c>
      <c r="M78" s="62">
        <v>13</v>
      </c>
      <c r="N78" s="62">
        <v>95</v>
      </c>
      <c r="O78" s="62">
        <v>114</v>
      </c>
      <c r="P78" s="62">
        <v>32</v>
      </c>
      <c r="Q78" s="62">
        <v>38</v>
      </c>
      <c r="R78" s="62">
        <v>29</v>
      </c>
      <c r="S78" s="62">
        <v>35</v>
      </c>
      <c r="T78" s="3">
        <v>22</v>
      </c>
      <c r="U78" s="62">
        <v>28</v>
      </c>
      <c r="V78" s="62">
        <v>42</v>
      </c>
      <c r="W78" s="62">
        <v>50</v>
      </c>
      <c r="X78" s="3">
        <v>300</v>
      </c>
      <c r="XCO78"/>
      <c r="XCP78"/>
      <c r="XCQ78"/>
      <c r="XCR78"/>
      <c r="XCS78"/>
      <c r="XCT78"/>
      <c r="XCU78"/>
      <c r="XCV78"/>
      <c r="XCW78"/>
      <c r="XCX78"/>
      <c r="XCY78"/>
      <c r="XCZ78"/>
      <c r="XDA78"/>
      <c r="XDB78"/>
      <c r="XDC78"/>
      <c r="XDD78"/>
      <c r="XDE78"/>
      <c r="XDF78"/>
      <c r="XDG78"/>
      <c r="XDH78"/>
    </row>
    <row r="79" s="1" customFormat="1" hidden="1" customHeight="1" spans="1:16336">
      <c r="A79" s="133">
        <v>77</v>
      </c>
      <c r="B79" s="50">
        <v>103199</v>
      </c>
      <c r="C79" s="134" t="s">
        <v>128</v>
      </c>
      <c r="D79" s="50" t="s">
        <v>14</v>
      </c>
      <c r="E79" s="50" t="s">
        <v>59</v>
      </c>
      <c r="F79" s="135">
        <v>59</v>
      </c>
      <c r="G79" s="3">
        <v>70</v>
      </c>
      <c r="H79" s="62">
        <v>92</v>
      </c>
      <c r="I79" s="62">
        <v>115</v>
      </c>
      <c r="J79" s="62">
        <v>61</v>
      </c>
      <c r="K79" s="62">
        <v>79</v>
      </c>
      <c r="L79" s="62">
        <v>12</v>
      </c>
      <c r="M79" s="62">
        <v>16</v>
      </c>
      <c r="N79" s="62">
        <v>95</v>
      </c>
      <c r="O79" s="62">
        <v>114</v>
      </c>
      <c r="P79" s="62">
        <v>15</v>
      </c>
      <c r="Q79" s="62">
        <v>18</v>
      </c>
      <c r="R79" s="62">
        <v>23</v>
      </c>
      <c r="S79" s="62">
        <v>28</v>
      </c>
      <c r="T79" s="3">
        <v>22</v>
      </c>
      <c r="U79" s="62">
        <v>28</v>
      </c>
      <c r="V79" s="62">
        <v>29</v>
      </c>
      <c r="W79" s="62">
        <v>34</v>
      </c>
      <c r="X79" s="3">
        <v>300</v>
      </c>
      <c r="XCO79"/>
      <c r="XCP79"/>
      <c r="XCQ79"/>
      <c r="XCR79"/>
      <c r="XCS79"/>
      <c r="XCT79"/>
      <c r="XCU79"/>
      <c r="XCV79"/>
      <c r="XCW79"/>
      <c r="XCX79"/>
      <c r="XCY79"/>
      <c r="XCZ79"/>
      <c r="XDA79"/>
      <c r="XDB79"/>
      <c r="XDC79"/>
      <c r="XDD79"/>
      <c r="XDE79"/>
      <c r="XDF79"/>
      <c r="XDG79"/>
      <c r="XDH79"/>
    </row>
    <row r="80" s="1" customFormat="1" customHeight="1" spans="1:16336">
      <c r="A80" s="133">
        <v>78</v>
      </c>
      <c r="B80" s="3">
        <v>114844</v>
      </c>
      <c r="C80" s="3" t="s">
        <v>129</v>
      </c>
      <c r="D80" s="3" t="s">
        <v>14</v>
      </c>
      <c r="E80" s="50" t="s">
        <v>67</v>
      </c>
      <c r="F80" s="135">
        <v>40</v>
      </c>
      <c r="G80" s="3">
        <v>48</v>
      </c>
      <c r="H80" s="62">
        <v>55</v>
      </c>
      <c r="I80" s="62">
        <v>68</v>
      </c>
      <c r="J80" s="62">
        <v>44</v>
      </c>
      <c r="K80" s="62">
        <v>57</v>
      </c>
      <c r="L80" s="62">
        <v>6</v>
      </c>
      <c r="M80" s="62">
        <v>9</v>
      </c>
      <c r="N80" s="62">
        <v>82</v>
      </c>
      <c r="O80" s="62">
        <v>98</v>
      </c>
      <c r="P80" s="62">
        <v>8</v>
      </c>
      <c r="Q80" s="62">
        <v>10</v>
      </c>
      <c r="R80" s="62">
        <v>29</v>
      </c>
      <c r="S80" s="62">
        <v>35</v>
      </c>
      <c r="T80" s="3">
        <v>22</v>
      </c>
      <c r="U80" s="62">
        <v>28</v>
      </c>
      <c r="V80" s="62">
        <v>10</v>
      </c>
      <c r="W80" s="62">
        <v>12</v>
      </c>
      <c r="X80" s="3">
        <v>300</v>
      </c>
      <c r="XCO80"/>
      <c r="XCP80"/>
      <c r="XCQ80"/>
      <c r="XCR80"/>
      <c r="XCS80"/>
      <c r="XCT80"/>
      <c r="XCU80"/>
      <c r="XCV80"/>
      <c r="XCW80"/>
      <c r="XCX80"/>
      <c r="XCY80"/>
      <c r="XCZ80"/>
      <c r="XDA80"/>
      <c r="XDB80"/>
      <c r="XDC80"/>
      <c r="XDD80"/>
      <c r="XDE80"/>
      <c r="XDF80"/>
      <c r="XDG80"/>
      <c r="XDH80"/>
    </row>
    <row r="81" s="1" customFormat="1" hidden="1" customHeight="1" spans="1:16336">
      <c r="A81" s="133">
        <v>79</v>
      </c>
      <c r="B81" s="50">
        <v>308</v>
      </c>
      <c r="C81" s="134" t="s">
        <v>130</v>
      </c>
      <c r="D81" s="50" t="s">
        <v>14</v>
      </c>
      <c r="E81" s="50" t="s">
        <v>67</v>
      </c>
      <c r="F81" s="135">
        <v>40</v>
      </c>
      <c r="G81" s="3">
        <v>48</v>
      </c>
      <c r="H81" s="62">
        <v>59</v>
      </c>
      <c r="I81" s="62">
        <v>74</v>
      </c>
      <c r="J81" s="62">
        <v>44</v>
      </c>
      <c r="K81" s="62">
        <v>57</v>
      </c>
      <c r="L81" s="62">
        <v>6</v>
      </c>
      <c r="M81" s="62">
        <v>9</v>
      </c>
      <c r="N81" s="62">
        <v>103</v>
      </c>
      <c r="O81" s="62">
        <v>123</v>
      </c>
      <c r="P81" s="62">
        <v>19</v>
      </c>
      <c r="Q81" s="62">
        <v>23</v>
      </c>
      <c r="R81" s="62">
        <v>29</v>
      </c>
      <c r="S81" s="62">
        <v>35</v>
      </c>
      <c r="T81" s="3">
        <v>22</v>
      </c>
      <c r="U81" s="62">
        <v>28</v>
      </c>
      <c r="V81" s="62">
        <v>14</v>
      </c>
      <c r="W81" s="62">
        <v>16</v>
      </c>
      <c r="X81" s="3">
        <v>300</v>
      </c>
      <c r="XCO81"/>
      <c r="XCP81"/>
      <c r="XCQ81"/>
      <c r="XCR81"/>
      <c r="XCS81"/>
      <c r="XCT81"/>
      <c r="XCU81"/>
      <c r="XCV81"/>
      <c r="XCW81"/>
      <c r="XCX81"/>
      <c r="XCY81"/>
      <c r="XCZ81"/>
      <c r="XDA81"/>
      <c r="XDB81"/>
      <c r="XDC81"/>
      <c r="XDD81"/>
      <c r="XDE81"/>
      <c r="XDF81"/>
      <c r="XDG81"/>
      <c r="XDH81"/>
    </row>
    <row r="82" s="1" customFormat="1" hidden="1" customHeight="1" spans="1:16336">
      <c r="A82" s="133">
        <v>80</v>
      </c>
      <c r="B82" s="50">
        <v>572</v>
      </c>
      <c r="C82" s="134" t="s">
        <v>131</v>
      </c>
      <c r="D82" s="50" t="s">
        <v>14</v>
      </c>
      <c r="E82" s="50" t="s">
        <v>67</v>
      </c>
      <c r="F82" s="135">
        <v>40</v>
      </c>
      <c r="G82" s="3">
        <v>48</v>
      </c>
      <c r="H82" s="62">
        <v>55</v>
      </c>
      <c r="I82" s="62">
        <v>68</v>
      </c>
      <c r="J82" s="62">
        <v>44</v>
      </c>
      <c r="K82" s="62">
        <v>57</v>
      </c>
      <c r="L82" s="62">
        <v>6</v>
      </c>
      <c r="M82" s="62">
        <v>9</v>
      </c>
      <c r="N82" s="62">
        <v>91</v>
      </c>
      <c r="O82" s="62">
        <v>109</v>
      </c>
      <c r="P82" s="62">
        <v>14</v>
      </c>
      <c r="Q82" s="62">
        <v>17</v>
      </c>
      <c r="R82" s="62">
        <v>23</v>
      </c>
      <c r="S82" s="62">
        <v>28</v>
      </c>
      <c r="T82" s="3">
        <v>22</v>
      </c>
      <c r="U82" s="62">
        <v>28</v>
      </c>
      <c r="V82" s="62">
        <v>23</v>
      </c>
      <c r="W82" s="62">
        <v>27</v>
      </c>
      <c r="X82" s="3">
        <v>300</v>
      </c>
      <c r="XCO82"/>
      <c r="XCP82"/>
      <c r="XCQ82"/>
      <c r="XCR82"/>
      <c r="XCS82"/>
      <c r="XCT82"/>
      <c r="XCU82"/>
      <c r="XCV82"/>
      <c r="XCW82"/>
      <c r="XCX82"/>
      <c r="XCY82"/>
      <c r="XCZ82"/>
      <c r="XDA82"/>
      <c r="XDB82"/>
      <c r="XDC82"/>
      <c r="XDD82"/>
      <c r="XDE82"/>
      <c r="XDF82"/>
      <c r="XDG82"/>
      <c r="XDH82"/>
    </row>
    <row r="83" s="1" customFormat="1" hidden="1" customHeight="1" spans="1:16336">
      <c r="A83" s="133">
        <v>81</v>
      </c>
      <c r="B83" s="50">
        <v>102479</v>
      </c>
      <c r="C83" s="134" t="s">
        <v>132</v>
      </c>
      <c r="D83" s="50" t="s">
        <v>14</v>
      </c>
      <c r="E83" s="50" t="s">
        <v>67</v>
      </c>
      <c r="F83" s="135">
        <v>60</v>
      </c>
      <c r="G83" s="3">
        <v>72</v>
      </c>
      <c r="H83" s="62">
        <v>85</v>
      </c>
      <c r="I83" s="62">
        <v>106</v>
      </c>
      <c r="J83" s="62">
        <v>50</v>
      </c>
      <c r="K83" s="62">
        <v>65</v>
      </c>
      <c r="L83" s="62">
        <v>6</v>
      </c>
      <c r="M83" s="62">
        <v>7</v>
      </c>
      <c r="N83" s="62">
        <v>70</v>
      </c>
      <c r="O83" s="62">
        <v>84</v>
      </c>
      <c r="P83" s="62">
        <v>13</v>
      </c>
      <c r="Q83" s="62">
        <v>15</v>
      </c>
      <c r="R83" s="62">
        <v>19</v>
      </c>
      <c r="S83" s="62">
        <v>23</v>
      </c>
      <c r="T83" s="3">
        <v>18</v>
      </c>
      <c r="U83" s="62">
        <v>24</v>
      </c>
      <c r="V83" s="62">
        <v>52</v>
      </c>
      <c r="W83" s="62">
        <v>63</v>
      </c>
      <c r="X83" s="3">
        <v>300</v>
      </c>
      <c r="XCO83"/>
      <c r="XCP83"/>
      <c r="XCQ83"/>
      <c r="XCR83"/>
      <c r="XCS83"/>
      <c r="XCT83"/>
      <c r="XCU83"/>
      <c r="XCV83"/>
      <c r="XCW83"/>
      <c r="XCX83"/>
      <c r="XCY83"/>
      <c r="XCZ83"/>
      <c r="XDA83"/>
      <c r="XDB83"/>
      <c r="XDC83"/>
      <c r="XDD83"/>
      <c r="XDE83"/>
      <c r="XDF83"/>
      <c r="XDG83"/>
      <c r="XDH83"/>
    </row>
    <row r="84" s="1" customFormat="1" hidden="1" customHeight="1" spans="1:16336">
      <c r="A84" s="133">
        <v>82</v>
      </c>
      <c r="B84" s="50">
        <v>355</v>
      </c>
      <c r="C84" s="134" t="s">
        <v>133</v>
      </c>
      <c r="D84" s="50" t="s">
        <v>14</v>
      </c>
      <c r="E84" s="50" t="s">
        <v>69</v>
      </c>
      <c r="F84" s="135">
        <v>40</v>
      </c>
      <c r="G84" s="3">
        <v>48</v>
      </c>
      <c r="H84" s="62">
        <v>95</v>
      </c>
      <c r="I84" s="62">
        <v>119</v>
      </c>
      <c r="J84" s="62">
        <v>60</v>
      </c>
      <c r="K84" s="62">
        <v>78</v>
      </c>
      <c r="L84" s="62">
        <v>11</v>
      </c>
      <c r="M84" s="62">
        <v>15</v>
      </c>
      <c r="N84" s="62">
        <v>82</v>
      </c>
      <c r="O84" s="62">
        <v>98</v>
      </c>
      <c r="P84" s="62">
        <v>19</v>
      </c>
      <c r="Q84" s="62">
        <v>23</v>
      </c>
      <c r="R84" s="62">
        <v>29</v>
      </c>
      <c r="S84" s="62">
        <v>35</v>
      </c>
      <c r="T84" s="3">
        <v>22</v>
      </c>
      <c r="U84" s="62">
        <v>28</v>
      </c>
      <c r="V84" s="62">
        <v>18</v>
      </c>
      <c r="W84" s="62">
        <v>22</v>
      </c>
      <c r="X84" s="3">
        <v>180</v>
      </c>
      <c r="XCO84"/>
      <c r="XCP84"/>
      <c r="XCQ84"/>
      <c r="XCR84"/>
      <c r="XCS84"/>
      <c r="XCT84"/>
      <c r="XCU84"/>
      <c r="XCV84"/>
      <c r="XCW84"/>
      <c r="XCX84"/>
      <c r="XCY84"/>
      <c r="XCZ84"/>
      <c r="XDA84"/>
      <c r="XDB84"/>
      <c r="XDC84"/>
      <c r="XDD84"/>
      <c r="XDE84"/>
      <c r="XDF84"/>
      <c r="XDG84"/>
      <c r="XDH84"/>
    </row>
    <row r="85" s="1" customFormat="1" hidden="1" customHeight="1" spans="1:16336">
      <c r="A85" s="133">
        <v>83</v>
      </c>
      <c r="B85" s="50">
        <v>723</v>
      </c>
      <c r="C85" s="134" t="s">
        <v>134</v>
      </c>
      <c r="D85" s="50" t="s">
        <v>14</v>
      </c>
      <c r="E85" s="50" t="s">
        <v>69</v>
      </c>
      <c r="F85" s="135">
        <v>30</v>
      </c>
      <c r="G85" s="3">
        <v>36</v>
      </c>
      <c r="H85" s="62">
        <v>74</v>
      </c>
      <c r="I85" s="62">
        <v>92</v>
      </c>
      <c r="J85" s="62">
        <v>35</v>
      </c>
      <c r="K85" s="62">
        <v>46</v>
      </c>
      <c r="L85" s="62">
        <v>6</v>
      </c>
      <c r="M85" s="62">
        <v>7</v>
      </c>
      <c r="N85" s="62">
        <v>55</v>
      </c>
      <c r="O85" s="62">
        <v>65</v>
      </c>
      <c r="P85" s="62">
        <v>13</v>
      </c>
      <c r="Q85" s="62">
        <v>15</v>
      </c>
      <c r="R85" s="62">
        <v>19</v>
      </c>
      <c r="S85" s="62">
        <v>23</v>
      </c>
      <c r="T85" s="3">
        <v>18</v>
      </c>
      <c r="U85" s="62">
        <v>24</v>
      </c>
      <c r="V85" s="62">
        <v>26</v>
      </c>
      <c r="W85" s="62">
        <v>32</v>
      </c>
      <c r="X85" s="3">
        <v>180</v>
      </c>
      <c r="XCO85"/>
      <c r="XCP85"/>
      <c r="XCQ85"/>
      <c r="XCR85"/>
      <c r="XCS85"/>
      <c r="XCT85"/>
      <c r="XCU85"/>
      <c r="XCV85"/>
      <c r="XCW85"/>
      <c r="XCX85"/>
      <c r="XCY85"/>
      <c r="XCZ85"/>
      <c r="XDA85"/>
      <c r="XDB85"/>
      <c r="XDC85"/>
      <c r="XDD85"/>
      <c r="XDE85"/>
      <c r="XDF85"/>
      <c r="XDG85"/>
      <c r="XDH85"/>
    </row>
    <row r="86" s="1" customFormat="1" hidden="1" customHeight="1" spans="1:16336">
      <c r="A86" s="133">
        <v>84</v>
      </c>
      <c r="B86" s="50">
        <v>106865</v>
      </c>
      <c r="C86" s="134" t="s">
        <v>135</v>
      </c>
      <c r="D86" s="50" t="s">
        <v>14</v>
      </c>
      <c r="E86" s="50" t="s">
        <v>69</v>
      </c>
      <c r="F86" s="135">
        <v>35</v>
      </c>
      <c r="G86" s="3">
        <v>42</v>
      </c>
      <c r="H86" s="62">
        <v>59</v>
      </c>
      <c r="I86" s="62">
        <v>73</v>
      </c>
      <c r="J86" s="62">
        <v>47</v>
      </c>
      <c r="K86" s="62">
        <v>61</v>
      </c>
      <c r="L86" s="62">
        <v>6</v>
      </c>
      <c r="M86" s="62">
        <v>9</v>
      </c>
      <c r="N86" s="62">
        <v>55</v>
      </c>
      <c r="O86" s="62">
        <v>65</v>
      </c>
      <c r="P86" s="62">
        <v>13</v>
      </c>
      <c r="Q86" s="62">
        <v>15</v>
      </c>
      <c r="R86" s="62">
        <v>19</v>
      </c>
      <c r="S86" s="62">
        <v>23</v>
      </c>
      <c r="T86" s="3">
        <v>18</v>
      </c>
      <c r="U86" s="62">
        <v>24</v>
      </c>
      <c r="V86" s="62">
        <v>14</v>
      </c>
      <c r="W86" s="62">
        <v>16</v>
      </c>
      <c r="X86" s="3">
        <v>180</v>
      </c>
      <c r="XCO86"/>
      <c r="XCP86"/>
      <c r="XCQ86"/>
      <c r="XCR86"/>
      <c r="XCS86"/>
      <c r="XCT86"/>
      <c r="XCU86"/>
      <c r="XCV86"/>
      <c r="XCW86"/>
      <c r="XCX86"/>
      <c r="XCY86"/>
      <c r="XCZ86"/>
      <c r="XDA86"/>
      <c r="XDB86"/>
      <c r="XDC86"/>
      <c r="XDD86"/>
      <c r="XDE86"/>
      <c r="XDF86"/>
      <c r="XDG86"/>
      <c r="XDH86"/>
    </row>
    <row r="87" s="1" customFormat="1" hidden="1" customHeight="1" spans="1:16336">
      <c r="A87" s="133">
        <v>85</v>
      </c>
      <c r="B87" s="50">
        <v>349</v>
      </c>
      <c r="C87" s="134" t="s">
        <v>136</v>
      </c>
      <c r="D87" s="50" t="s">
        <v>14</v>
      </c>
      <c r="E87" s="50" t="s">
        <v>69</v>
      </c>
      <c r="F87" s="135">
        <v>40</v>
      </c>
      <c r="G87" s="3">
        <v>48</v>
      </c>
      <c r="H87" s="62">
        <v>63</v>
      </c>
      <c r="I87" s="62">
        <v>78</v>
      </c>
      <c r="J87" s="62">
        <v>46</v>
      </c>
      <c r="K87" s="62">
        <v>60</v>
      </c>
      <c r="L87" s="62">
        <v>9</v>
      </c>
      <c r="M87" s="62">
        <v>12</v>
      </c>
      <c r="N87" s="62">
        <v>55</v>
      </c>
      <c r="O87" s="62">
        <v>65</v>
      </c>
      <c r="P87" s="62">
        <v>13</v>
      </c>
      <c r="Q87" s="62">
        <v>15</v>
      </c>
      <c r="R87" s="62">
        <v>19</v>
      </c>
      <c r="S87" s="62">
        <v>23</v>
      </c>
      <c r="T87" s="3">
        <v>18</v>
      </c>
      <c r="U87" s="62">
        <v>24</v>
      </c>
      <c r="V87" s="62">
        <v>56</v>
      </c>
      <c r="W87" s="62">
        <v>67</v>
      </c>
      <c r="X87" s="3">
        <v>180</v>
      </c>
      <c r="XCO87"/>
      <c r="XCP87"/>
      <c r="XCQ87"/>
      <c r="XCR87"/>
      <c r="XCS87"/>
      <c r="XCT87"/>
      <c r="XCU87"/>
      <c r="XCV87"/>
      <c r="XCW87"/>
      <c r="XCX87"/>
      <c r="XCY87"/>
      <c r="XCZ87"/>
      <c r="XDA87"/>
      <c r="XDB87"/>
      <c r="XDC87"/>
      <c r="XDD87"/>
      <c r="XDE87"/>
      <c r="XDF87"/>
      <c r="XDG87"/>
      <c r="XDH87"/>
    </row>
    <row r="88" s="1" customFormat="1" hidden="1" customHeight="1" spans="1:16336">
      <c r="A88" s="133">
        <v>86</v>
      </c>
      <c r="B88" s="50">
        <v>102935</v>
      </c>
      <c r="C88" s="134" t="s">
        <v>137</v>
      </c>
      <c r="D88" s="50" t="s">
        <v>14</v>
      </c>
      <c r="E88" s="50" t="s">
        <v>69</v>
      </c>
      <c r="F88" s="135">
        <v>40</v>
      </c>
      <c r="G88" s="3">
        <v>48</v>
      </c>
      <c r="H88" s="62">
        <v>77</v>
      </c>
      <c r="I88" s="62">
        <v>96</v>
      </c>
      <c r="J88" s="62">
        <v>50</v>
      </c>
      <c r="K88" s="62">
        <v>65</v>
      </c>
      <c r="L88" s="62">
        <v>8</v>
      </c>
      <c r="M88" s="62">
        <v>11</v>
      </c>
      <c r="N88" s="62">
        <v>55</v>
      </c>
      <c r="O88" s="62">
        <v>65</v>
      </c>
      <c r="P88" s="62">
        <v>13</v>
      </c>
      <c r="Q88" s="62">
        <v>15</v>
      </c>
      <c r="R88" s="62">
        <v>19</v>
      </c>
      <c r="S88" s="62">
        <v>23</v>
      </c>
      <c r="T88" s="3">
        <v>18</v>
      </c>
      <c r="U88" s="62">
        <v>24</v>
      </c>
      <c r="V88" s="62">
        <v>15</v>
      </c>
      <c r="W88" s="62">
        <v>18</v>
      </c>
      <c r="X88" s="3">
        <v>180</v>
      </c>
      <c r="XCO88"/>
      <c r="XCP88"/>
      <c r="XCQ88"/>
      <c r="XCR88"/>
      <c r="XCS88"/>
      <c r="XCT88"/>
      <c r="XCU88"/>
      <c r="XCV88"/>
      <c r="XCW88"/>
      <c r="XCX88"/>
      <c r="XCY88"/>
      <c r="XCZ88"/>
      <c r="XDA88"/>
      <c r="XDB88"/>
      <c r="XDC88"/>
      <c r="XDD88"/>
      <c r="XDE88"/>
      <c r="XDF88"/>
      <c r="XDG88"/>
      <c r="XDH88"/>
    </row>
    <row r="89" s="1" customFormat="1" customHeight="1" spans="1:16336">
      <c r="A89" s="133">
        <v>87</v>
      </c>
      <c r="B89" s="50">
        <v>113023</v>
      </c>
      <c r="C89" s="134" t="s">
        <v>138</v>
      </c>
      <c r="D89" s="50" t="s">
        <v>14</v>
      </c>
      <c r="E89" s="50" t="s">
        <v>80</v>
      </c>
      <c r="F89" s="135">
        <v>30</v>
      </c>
      <c r="G89" s="3">
        <v>36</v>
      </c>
      <c r="H89" s="62">
        <v>38</v>
      </c>
      <c r="I89" s="62">
        <v>48</v>
      </c>
      <c r="J89" s="62">
        <v>24</v>
      </c>
      <c r="K89" s="62">
        <v>31</v>
      </c>
      <c r="L89" s="62">
        <v>6</v>
      </c>
      <c r="M89" s="62">
        <v>9</v>
      </c>
      <c r="N89" s="62">
        <v>32</v>
      </c>
      <c r="O89" s="62">
        <v>37</v>
      </c>
      <c r="P89" s="62">
        <v>10</v>
      </c>
      <c r="Q89" s="62">
        <v>12</v>
      </c>
      <c r="R89" s="62">
        <v>13</v>
      </c>
      <c r="S89" s="62">
        <v>16</v>
      </c>
      <c r="T89" s="3">
        <v>18</v>
      </c>
      <c r="U89" s="62">
        <v>24</v>
      </c>
      <c r="V89" s="62">
        <v>12</v>
      </c>
      <c r="W89" s="62">
        <v>14</v>
      </c>
      <c r="X89" s="3">
        <v>180</v>
      </c>
      <c r="XCO89"/>
      <c r="XCP89"/>
      <c r="XCQ89"/>
      <c r="XCR89"/>
      <c r="XCS89"/>
      <c r="XCT89"/>
      <c r="XCU89"/>
      <c r="XCV89"/>
      <c r="XCW89"/>
      <c r="XCX89"/>
      <c r="XCY89"/>
      <c r="XCZ89"/>
      <c r="XDA89"/>
      <c r="XDB89"/>
      <c r="XDC89"/>
      <c r="XDD89"/>
      <c r="XDE89"/>
      <c r="XDF89"/>
      <c r="XDG89"/>
      <c r="XDH89"/>
    </row>
    <row r="90" s="1" customFormat="1" hidden="1" customHeight="1" spans="1:16336">
      <c r="A90" s="133">
        <v>88</v>
      </c>
      <c r="B90" s="50">
        <v>102478</v>
      </c>
      <c r="C90" s="134" t="s">
        <v>139</v>
      </c>
      <c r="D90" s="50" t="s">
        <v>14</v>
      </c>
      <c r="E90" s="50" t="s">
        <v>80</v>
      </c>
      <c r="F90" s="135">
        <v>30</v>
      </c>
      <c r="G90" s="3">
        <v>36</v>
      </c>
      <c r="H90" s="62">
        <v>38</v>
      </c>
      <c r="I90" s="62">
        <v>48</v>
      </c>
      <c r="J90" s="62">
        <v>24</v>
      </c>
      <c r="K90" s="62">
        <v>31</v>
      </c>
      <c r="L90" s="62">
        <v>4</v>
      </c>
      <c r="M90" s="62">
        <v>5</v>
      </c>
      <c r="N90" s="62">
        <v>42</v>
      </c>
      <c r="O90" s="62">
        <v>51</v>
      </c>
      <c r="P90" s="62">
        <v>10</v>
      </c>
      <c r="Q90" s="62">
        <v>12</v>
      </c>
      <c r="R90" s="62">
        <v>13</v>
      </c>
      <c r="S90" s="62">
        <v>16</v>
      </c>
      <c r="T90" s="3">
        <v>18</v>
      </c>
      <c r="U90" s="62">
        <v>24</v>
      </c>
      <c r="V90" s="62">
        <v>23</v>
      </c>
      <c r="W90" s="62">
        <v>27</v>
      </c>
      <c r="X90" s="3">
        <v>180</v>
      </c>
      <c r="XCO90"/>
      <c r="XCP90"/>
      <c r="XCQ90"/>
      <c r="XCR90"/>
      <c r="XCS90"/>
      <c r="XCT90"/>
      <c r="XCU90"/>
      <c r="XCV90"/>
      <c r="XCW90"/>
      <c r="XCX90"/>
      <c r="XCY90"/>
      <c r="XCZ90"/>
      <c r="XDA90"/>
      <c r="XDB90"/>
      <c r="XDC90"/>
      <c r="XDD90"/>
      <c r="XDE90"/>
      <c r="XDF90"/>
      <c r="XDG90"/>
      <c r="XDH90"/>
    </row>
    <row r="91" s="1" customFormat="1" hidden="1" customHeight="1" spans="1:16336">
      <c r="A91" s="133">
        <v>89</v>
      </c>
      <c r="B91" s="50">
        <v>107829</v>
      </c>
      <c r="C91" s="134" t="s">
        <v>140</v>
      </c>
      <c r="D91" s="50" t="s">
        <v>14</v>
      </c>
      <c r="E91" s="50" t="s">
        <v>80</v>
      </c>
      <c r="F91" s="135">
        <v>30</v>
      </c>
      <c r="G91" s="3">
        <v>36</v>
      </c>
      <c r="H91" s="62">
        <v>59</v>
      </c>
      <c r="I91" s="62">
        <v>73</v>
      </c>
      <c r="J91" s="62">
        <v>23</v>
      </c>
      <c r="K91" s="62">
        <v>30</v>
      </c>
      <c r="L91" s="62">
        <v>4</v>
      </c>
      <c r="M91" s="62">
        <v>5</v>
      </c>
      <c r="N91" s="62">
        <v>32</v>
      </c>
      <c r="O91" s="62">
        <v>37</v>
      </c>
      <c r="P91" s="62">
        <v>10</v>
      </c>
      <c r="Q91" s="62">
        <v>12</v>
      </c>
      <c r="R91" s="62">
        <v>13</v>
      </c>
      <c r="S91" s="62">
        <v>16</v>
      </c>
      <c r="T91" s="3">
        <v>18</v>
      </c>
      <c r="U91" s="62">
        <v>24</v>
      </c>
      <c r="V91" s="62">
        <v>24</v>
      </c>
      <c r="W91" s="62">
        <v>29</v>
      </c>
      <c r="X91" s="3">
        <v>180</v>
      </c>
      <c r="XCO91"/>
      <c r="XCP91"/>
      <c r="XCQ91"/>
      <c r="XCR91"/>
      <c r="XCS91"/>
      <c r="XCT91"/>
      <c r="XCU91"/>
      <c r="XCV91"/>
      <c r="XCW91"/>
      <c r="XCX91"/>
      <c r="XCY91"/>
      <c r="XCZ91"/>
      <c r="XDA91"/>
      <c r="XDB91"/>
      <c r="XDC91"/>
      <c r="XDD91"/>
      <c r="XDE91"/>
      <c r="XDF91"/>
      <c r="XDG91"/>
      <c r="XDH91"/>
    </row>
    <row r="92" s="1" customFormat="1" customHeight="1" spans="1:16336">
      <c r="A92" s="133">
        <v>90</v>
      </c>
      <c r="B92" s="33">
        <v>113299</v>
      </c>
      <c r="C92" s="130" t="s">
        <v>141</v>
      </c>
      <c r="D92" s="50" t="s">
        <v>14</v>
      </c>
      <c r="E92" s="50" t="s">
        <v>80</v>
      </c>
      <c r="F92" s="135">
        <v>40</v>
      </c>
      <c r="G92" s="3">
        <v>48</v>
      </c>
      <c r="H92" s="62">
        <v>38</v>
      </c>
      <c r="I92" s="62">
        <v>48</v>
      </c>
      <c r="J92" s="62">
        <v>37</v>
      </c>
      <c r="K92" s="62">
        <v>48</v>
      </c>
      <c r="L92" s="62">
        <v>4</v>
      </c>
      <c r="M92" s="62">
        <v>5</v>
      </c>
      <c r="N92" s="62">
        <v>32</v>
      </c>
      <c r="O92" s="62">
        <v>37</v>
      </c>
      <c r="P92" s="62">
        <v>10</v>
      </c>
      <c r="Q92" s="62">
        <v>12</v>
      </c>
      <c r="R92" s="62">
        <v>13</v>
      </c>
      <c r="S92" s="62">
        <v>16</v>
      </c>
      <c r="T92" s="3">
        <v>18</v>
      </c>
      <c r="U92" s="62">
        <v>24</v>
      </c>
      <c r="V92" s="62">
        <v>18</v>
      </c>
      <c r="W92" s="62">
        <v>22</v>
      </c>
      <c r="X92" s="3">
        <v>180</v>
      </c>
      <c r="XCO92"/>
      <c r="XCP92"/>
      <c r="XCQ92"/>
      <c r="XCR92"/>
      <c r="XCS92"/>
      <c r="XCT92"/>
      <c r="XCU92"/>
      <c r="XCV92"/>
      <c r="XCW92"/>
      <c r="XCX92"/>
      <c r="XCY92"/>
      <c r="XCZ92"/>
      <c r="XDA92"/>
      <c r="XDB92"/>
      <c r="XDC92"/>
      <c r="XDD92"/>
      <c r="XDE92"/>
      <c r="XDF92"/>
      <c r="XDG92"/>
      <c r="XDH92"/>
    </row>
    <row r="93" s="1" customFormat="1" customHeight="1" spans="1:16336">
      <c r="A93" s="133">
        <v>91</v>
      </c>
      <c r="B93" s="43">
        <v>116482</v>
      </c>
      <c r="C93" s="43" t="s">
        <v>142</v>
      </c>
      <c r="D93" s="43" t="s">
        <v>14</v>
      </c>
      <c r="E93" s="142" t="s">
        <v>80</v>
      </c>
      <c r="F93" s="135">
        <v>20</v>
      </c>
      <c r="G93" s="3">
        <v>24</v>
      </c>
      <c r="H93" s="62">
        <v>30</v>
      </c>
      <c r="I93" s="62">
        <v>40</v>
      </c>
      <c r="J93" s="62">
        <v>24</v>
      </c>
      <c r="K93" s="62">
        <v>31</v>
      </c>
      <c r="L93" s="52">
        <v>3</v>
      </c>
      <c r="M93" s="52">
        <v>4</v>
      </c>
      <c r="N93" s="52">
        <v>28</v>
      </c>
      <c r="O93" s="52">
        <v>32</v>
      </c>
      <c r="P93" s="52">
        <v>8</v>
      </c>
      <c r="Q93" s="52">
        <v>10</v>
      </c>
      <c r="R93" s="52">
        <v>10</v>
      </c>
      <c r="S93" s="52">
        <v>13</v>
      </c>
      <c r="T93" s="56">
        <v>14</v>
      </c>
      <c r="U93" s="52">
        <v>20</v>
      </c>
      <c r="V93" s="52">
        <v>8</v>
      </c>
      <c r="W93" s="52">
        <v>10</v>
      </c>
      <c r="X93" s="3">
        <v>100</v>
      </c>
      <c r="XCO93"/>
      <c r="XCP93"/>
      <c r="XCQ93"/>
      <c r="XCR93"/>
      <c r="XCS93"/>
      <c r="XCT93"/>
      <c r="XCU93"/>
      <c r="XCV93"/>
      <c r="XCW93"/>
      <c r="XCX93"/>
      <c r="XCY93"/>
      <c r="XCZ93"/>
      <c r="XDA93"/>
      <c r="XDB93"/>
      <c r="XDC93"/>
      <c r="XDD93"/>
      <c r="XDE93"/>
      <c r="XDF93"/>
      <c r="XDG93"/>
      <c r="XDH93"/>
    </row>
    <row r="94" s="1" customFormat="1" hidden="1" customHeight="1" spans="1:16336">
      <c r="A94" s="133">
        <v>92</v>
      </c>
      <c r="B94" s="50">
        <v>385</v>
      </c>
      <c r="C94" s="134" t="s">
        <v>143</v>
      </c>
      <c r="D94" s="50" t="s">
        <v>13</v>
      </c>
      <c r="E94" s="50" t="s">
        <v>47</v>
      </c>
      <c r="F94" s="135">
        <v>70</v>
      </c>
      <c r="G94" s="3">
        <v>84</v>
      </c>
      <c r="H94" s="62">
        <v>105</v>
      </c>
      <c r="I94" s="62">
        <v>130</v>
      </c>
      <c r="J94" s="62">
        <v>81</v>
      </c>
      <c r="K94" s="62">
        <v>105</v>
      </c>
      <c r="L94" s="62">
        <v>12</v>
      </c>
      <c r="M94" s="62">
        <v>16</v>
      </c>
      <c r="N94" s="62">
        <v>135</v>
      </c>
      <c r="O94" s="62">
        <v>162</v>
      </c>
      <c r="P94" s="62">
        <v>33</v>
      </c>
      <c r="Q94" s="62">
        <v>39</v>
      </c>
      <c r="R94" s="62">
        <v>39</v>
      </c>
      <c r="S94" s="62">
        <v>47</v>
      </c>
      <c r="T94" s="3">
        <v>27</v>
      </c>
      <c r="U94" s="62">
        <v>35</v>
      </c>
      <c r="V94" s="62">
        <v>41</v>
      </c>
      <c r="W94" s="62">
        <v>49</v>
      </c>
      <c r="X94" s="3">
        <v>500</v>
      </c>
      <c r="XCO94"/>
      <c r="XCP94"/>
      <c r="XCQ94"/>
      <c r="XCR94"/>
      <c r="XCS94"/>
      <c r="XCT94"/>
      <c r="XCU94"/>
      <c r="XCV94"/>
      <c r="XCW94"/>
      <c r="XCX94"/>
      <c r="XCY94"/>
      <c r="XCZ94"/>
      <c r="XDA94"/>
      <c r="XDB94"/>
      <c r="XDC94"/>
      <c r="XDD94"/>
      <c r="XDE94"/>
      <c r="XDF94"/>
      <c r="XDG94"/>
      <c r="XDH94"/>
    </row>
    <row r="95" s="1" customFormat="1" hidden="1" customHeight="1" spans="1:16336">
      <c r="A95" s="133">
        <v>93</v>
      </c>
      <c r="B95" s="50">
        <v>514</v>
      </c>
      <c r="C95" s="134" t="s">
        <v>144</v>
      </c>
      <c r="D95" s="50" t="s">
        <v>13</v>
      </c>
      <c r="E95" s="50" t="s">
        <v>52</v>
      </c>
      <c r="F95" s="135">
        <v>70</v>
      </c>
      <c r="G95" s="3">
        <v>84</v>
      </c>
      <c r="H95" s="62">
        <v>170</v>
      </c>
      <c r="I95" s="62">
        <v>211</v>
      </c>
      <c r="J95" s="62">
        <v>129</v>
      </c>
      <c r="K95" s="62">
        <v>168</v>
      </c>
      <c r="L95" s="62">
        <v>12</v>
      </c>
      <c r="M95" s="62">
        <v>16</v>
      </c>
      <c r="N95" s="62">
        <v>190</v>
      </c>
      <c r="O95" s="62">
        <v>228</v>
      </c>
      <c r="P95" s="62">
        <v>29</v>
      </c>
      <c r="Q95" s="62">
        <v>35</v>
      </c>
      <c r="R95" s="62">
        <v>35</v>
      </c>
      <c r="S95" s="62">
        <v>42</v>
      </c>
      <c r="T95" s="3">
        <v>24</v>
      </c>
      <c r="U95" s="62">
        <v>32</v>
      </c>
      <c r="V95" s="62">
        <v>23</v>
      </c>
      <c r="W95" s="62">
        <v>27</v>
      </c>
      <c r="X95" s="3">
        <v>500</v>
      </c>
      <c r="XCO95"/>
      <c r="XCP95"/>
      <c r="XCQ95"/>
      <c r="XCR95"/>
      <c r="XCS95"/>
      <c r="XCT95"/>
      <c r="XCU95"/>
      <c r="XCV95"/>
      <c r="XCW95"/>
      <c r="XCX95"/>
      <c r="XCY95"/>
      <c r="XCZ95"/>
      <c r="XDA95"/>
      <c r="XDB95"/>
      <c r="XDC95"/>
      <c r="XDD95"/>
      <c r="XDE95"/>
      <c r="XDF95"/>
      <c r="XDG95"/>
      <c r="XDH95"/>
    </row>
    <row r="96" s="1" customFormat="1" hidden="1" customHeight="1" spans="1:16336">
      <c r="A96" s="133">
        <v>94</v>
      </c>
      <c r="B96" s="50">
        <v>108656</v>
      </c>
      <c r="C96" s="134" t="s">
        <v>145</v>
      </c>
      <c r="D96" s="50" t="s">
        <v>13</v>
      </c>
      <c r="E96" s="50" t="s">
        <v>67</v>
      </c>
      <c r="F96" s="135">
        <v>40</v>
      </c>
      <c r="G96" s="3">
        <v>48</v>
      </c>
      <c r="H96" s="62">
        <v>82</v>
      </c>
      <c r="I96" s="62">
        <v>102</v>
      </c>
      <c r="J96" s="62">
        <v>57</v>
      </c>
      <c r="K96" s="62">
        <v>74</v>
      </c>
      <c r="L96" s="62">
        <v>10</v>
      </c>
      <c r="M96" s="62">
        <v>13</v>
      </c>
      <c r="N96" s="62">
        <v>95</v>
      </c>
      <c r="O96" s="62">
        <v>114</v>
      </c>
      <c r="P96" s="62">
        <v>14</v>
      </c>
      <c r="Q96" s="62">
        <v>17</v>
      </c>
      <c r="R96" s="62">
        <v>23</v>
      </c>
      <c r="S96" s="62">
        <v>28</v>
      </c>
      <c r="T96" s="3">
        <v>22</v>
      </c>
      <c r="U96" s="62">
        <v>28</v>
      </c>
      <c r="V96" s="62">
        <v>28</v>
      </c>
      <c r="W96" s="62">
        <v>33</v>
      </c>
      <c r="X96" s="3">
        <v>300</v>
      </c>
      <c r="XCO96"/>
      <c r="XCP96"/>
      <c r="XCQ96"/>
      <c r="XCR96"/>
      <c r="XCS96"/>
      <c r="XCT96"/>
      <c r="XCU96"/>
      <c r="XCV96"/>
      <c r="XCW96"/>
      <c r="XCX96"/>
      <c r="XCY96"/>
      <c r="XCZ96"/>
      <c r="XDA96"/>
      <c r="XDB96"/>
      <c r="XDC96"/>
      <c r="XDD96"/>
      <c r="XDE96"/>
      <c r="XDF96"/>
      <c r="XDG96"/>
      <c r="XDH96"/>
    </row>
    <row r="97" s="1" customFormat="1" hidden="1" customHeight="1" spans="1:16336">
      <c r="A97" s="133">
        <v>95</v>
      </c>
      <c r="B97" s="50">
        <v>371</v>
      </c>
      <c r="C97" s="134" t="s">
        <v>146</v>
      </c>
      <c r="D97" s="50" t="s">
        <v>13</v>
      </c>
      <c r="E97" s="50" t="s">
        <v>80</v>
      </c>
      <c r="F97" s="135">
        <v>30</v>
      </c>
      <c r="G97" s="3">
        <v>36</v>
      </c>
      <c r="H97" s="62">
        <v>53</v>
      </c>
      <c r="I97" s="62">
        <v>66</v>
      </c>
      <c r="J97" s="62">
        <v>26</v>
      </c>
      <c r="K97" s="62">
        <v>34</v>
      </c>
      <c r="L97" s="62">
        <v>4</v>
      </c>
      <c r="M97" s="62">
        <v>5</v>
      </c>
      <c r="N97" s="62">
        <v>41</v>
      </c>
      <c r="O97" s="62">
        <v>49</v>
      </c>
      <c r="P97" s="62">
        <v>13</v>
      </c>
      <c r="Q97" s="62">
        <v>16</v>
      </c>
      <c r="R97" s="62">
        <v>19</v>
      </c>
      <c r="S97" s="62">
        <v>23</v>
      </c>
      <c r="T97" s="3">
        <v>18</v>
      </c>
      <c r="U97" s="62">
        <v>24</v>
      </c>
      <c r="V97" s="62">
        <v>10</v>
      </c>
      <c r="W97" s="62">
        <v>12</v>
      </c>
      <c r="X97" s="3">
        <v>180</v>
      </c>
      <c r="XCO97"/>
      <c r="XCP97"/>
      <c r="XCQ97"/>
      <c r="XCR97"/>
      <c r="XCS97"/>
      <c r="XCT97"/>
      <c r="XCU97"/>
      <c r="XCV97"/>
      <c r="XCW97"/>
      <c r="XCX97"/>
      <c r="XCY97"/>
      <c r="XCZ97"/>
      <c r="XDA97"/>
      <c r="XDB97"/>
      <c r="XDC97"/>
      <c r="XDD97"/>
      <c r="XDE97"/>
      <c r="XDF97"/>
      <c r="XDG97"/>
      <c r="XDH97"/>
    </row>
    <row r="98" s="1" customFormat="1" hidden="1" customHeight="1" spans="1:16336">
      <c r="A98" s="133">
        <v>96</v>
      </c>
      <c r="B98" s="50">
        <v>102567</v>
      </c>
      <c r="C98" s="134" t="s">
        <v>147</v>
      </c>
      <c r="D98" s="50" t="s">
        <v>13</v>
      </c>
      <c r="E98" s="50" t="s">
        <v>80</v>
      </c>
      <c r="F98" s="135">
        <v>30</v>
      </c>
      <c r="G98" s="3">
        <v>36</v>
      </c>
      <c r="H98" s="62">
        <v>38</v>
      </c>
      <c r="I98" s="62">
        <v>48</v>
      </c>
      <c r="J98" s="62">
        <v>31</v>
      </c>
      <c r="K98" s="62">
        <v>40</v>
      </c>
      <c r="L98" s="62">
        <v>4</v>
      </c>
      <c r="M98" s="62">
        <v>5</v>
      </c>
      <c r="N98" s="62">
        <v>34</v>
      </c>
      <c r="O98" s="62">
        <v>40</v>
      </c>
      <c r="P98" s="62">
        <v>13</v>
      </c>
      <c r="Q98" s="62">
        <v>15</v>
      </c>
      <c r="R98" s="62">
        <v>19</v>
      </c>
      <c r="S98" s="62">
        <v>23</v>
      </c>
      <c r="T98" s="3">
        <v>18</v>
      </c>
      <c r="U98" s="62">
        <v>24</v>
      </c>
      <c r="V98" s="62">
        <v>10</v>
      </c>
      <c r="W98" s="62">
        <v>12</v>
      </c>
      <c r="X98" s="3">
        <v>180</v>
      </c>
      <c r="XCO98"/>
      <c r="XCP98"/>
      <c r="XCQ98"/>
      <c r="XCR98"/>
      <c r="XCS98"/>
      <c r="XCT98"/>
      <c r="XCU98"/>
      <c r="XCV98"/>
      <c r="XCW98"/>
      <c r="XCX98"/>
      <c r="XCY98"/>
      <c r="XCZ98"/>
      <c r="XDA98"/>
      <c r="XDB98"/>
      <c r="XDC98"/>
      <c r="XDD98"/>
      <c r="XDE98"/>
      <c r="XDF98"/>
      <c r="XDG98"/>
      <c r="XDH98"/>
    </row>
    <row r="99" s="1" customFormat="1" hidden="1" customHeight="1" spans="1:16336">
      <c r="A99" s="133">
        <v>97</v>
      </c>
      <c r="B99" s="50">
        <v>341</v>
      </c>
      <c r="C99" s="134" t="s">
        <v>148</v>
      </c>
      <c r="D99" s="50" t="s">
        <v>12</v>
      </c>
      <c r="E99" s="50" t="s">
        <v>47</v>
      </c>
      <c r="F99" s="135">
        <v>70</v>
      </c>
      <c r="G99" s="3">
        <v>84</v>
      </c>
      <c r="H99" s="62">
        <v>105</v>
      </c>
      <c r="I99" s="62">
        <v>130</v>
      </c>
      <c r="J99" s="62">
        <v>81</v>
      </c>
      <c r="K99" s="62">
        <v>105</v>
      </c>
      <c r="L99" s="62">
        <v>12</v>
      </c>
      <c r="M99" s="62">
        <v>16</v>
      </c>
      <c r="N99" s="62">
        <v>135</v>
      </c>
      <c r="O99" s="62">
        <v>162</v>
      </c>
      <c r="P99" s="62">
        <v>23</v>
      </c>
      <c r="Q99" s="62">
        <v>28</v>
      </c>
      <c r="R99" s="62">
        <v>39</v>
      </c>
      <c r="S99" s="62">
        <v>47</v>
      </c>
      <c r="T99" s="3">
        <v>27</v>
      </c>
      <c r="U99" s="62">
        <v>35</v>
      </c>
      <c r="V99" s="62">
        <v>41</v>
      </c>
      <c r="W99" s="62">
        <v>50</v>
      </c>
      <c r="X99" s="3">
        <v>500</v>
      </c>
      <c r="XCO99"/>
      <c r="XCP99"/>
      <c r="XCQ99"/>
      <c r="XCR99"/>
      <c r="XCS99"/>
      <c r="XCT99"/>
      <c r="XCU99"/>
      <c r="XCV99"/>
      <c r="XCW99"/>
      <c r="XCX99"/>
      <c r="XCY99"/>
      <c r="XCZ99"/>
      <c r="XDA99"/>
      <c r="XDB99"/>
      <c r="XDC99"/>
      <c r="XDD99"/>
      <c r="XDE99"/>
      <c r="XDF99"/>
      <c r="XDG99"/>
      <c r="XDH99"/>
    </row>
    <row r="100" s="1" customFormat="1" customHeight="1" spans="1:16336">
      <c r="A100" s="133">
        <v>98</v>
      </c>
      <c r="B100" s="50">
        <v>111400</v>
      </c>
      <c r="C100" s="134" t="s">
        <v>149</v>
      </c>
      <c r="D100" s="50" t="s">
        <v>12</v>
      </c>
      <c r="E100" s="50" t="s">
        <v>52</v>
      </c>
      <c r="F100" s="135">
        <v>60</v>
      </c>
      <c r="G100" s="3">
        <v>72</v>
      </c>
      <c r="H100" s="62">
        <v>62</v>
      </c>
      <c r="I100" s="62">
        <v>77</v>
      </c>
      <c r="J100" s="62">
        <v>34</v>
      </c>
      <c r="K100" s="62">
        <v>44</v>
      </c>
      <c r="L100" s="62">
        <v>10</v>
      </c>
      <c r="M100" s="62">
        <v>13</v>
      </c>
      <c r="N100" s="62">
        <v>55</v>
      </c>
      <c r="O100" s="62">
        <v>65</v>
      </c>
      <c r="P100" s="62">
        <v>14</v>
      </c>
      <c r="Q100" s="62">
        <v>17</v>
      </c>
      <c r="R100" s="62">
        <v>23</v>
      </c>
      <c r="S100" s="62">
        <v>28</v>
      </c>
      <c r="T100" s="3">
        <v>18</v>
      </c>
      <c r="U100" s="62">
        <v>24</v>
      </c>
      <c r="V100" s="62">
        <v>23</v>
      </c>
      <c r="W100" s="62">
        <v>27</v>
      </c>
      <c r="X100" s="3">
        <v>500</v>
      </c>
      <c r="XCO100"/>
      <c r="XCP100"/>
      <c r="XCQ100"/>
      <c r="XCR100"/>
      <c r="XCS100"/>
      <c r="XCT100"/>
      <c r="XCU100"/>
      <c r="XCV100"/>
      <c r="XCW100"/>
      <c r="XCX100"/>
      <c r="XCY100"/>
      <c r="XCZ100"/>
      <c r="XDA100"/>
      <c r="XDB100"/>
      <c r="XDC100"/>
      <c r="XDD100"/>
      <c r="XDE100"/>
      <c r="XDF100"/>
      <c r="XDG100"/>
      <c r="XDH100"/>
    </row>
    <row r="101" s="1" customFormat="1" hidden="1" customHeight="1" spans="1:16336">
      <c r="A101" s="133">
        <v>99</v>
      </c>
      <c r="B101" s="50">
        <v>721</v>
      </c>
      <c r="C101" s="134" t="s">
        <v>150</v>
      </c>
      <c r="D101" s="50" t="s">
        <v>12</v>
      </c>
      <c r="E101" s="50" t="s">
        <v>67</v>
      </c>
      <c r="F101" s="135">
        <v>59</v>
      </c>
      <c r="G101" s="3">
        <v>70</v>
      </c>
      <c r="H101" s="62">
        <v>74</v>
      </c>
      <c r="I101" s="62">
        <v>92</v>
      </c>
      <c r="J101" s="62">
        <v>56</v>
      </c>
      <c r="K101" s="62">
        <v>73</v>
      </c>
      <c r="L101" s="62">
        <v>8</v>
      </c>
      <c r="M101" s="62">
        <v>11</v>
      </c>
      <c r="N101" s="62">
        <v>80</v>
      </c>
      <c r="O101" s="62">
        <v>96</v>
      </c>
      <c r="P101" s="62">
        <v>18</v>
      </c>
      <c r="Q101" s="62">
        <v>22</v>
      </c>
      <c r="R101" s="62">
        <v>23</v>
      </c>
      <c r="S101" s="62">
        <v>28</v>
      </c>
      <c r="T101" s="3">
        <v>22</v>
      </c>
      <c r="U101" s="62">
        <v>28</v>
      </c>
      <c r="V101" s="62">
        <v>14</v>
      </c>
      <c r="W101" s="62">
        <v>16</v>
      </c>
      <c r="X101" s="3">
        <v>300</v>
      </c>
      <c r="XCO101"/>
      <c r="XCP101"/>
      <c r="XCQ101"/>
      <c r="XCR101"/>
      <c r="XCS101"/>
      <c r="XCT101"/>
      <c r="XCU101"/>
      <c r="XCV101"/>
      <c r="XCW101"/>
      <c r="XCX101"/>
      <c r="XCY101"/>
      <c r="XCZ101"/>
      <c r="XDA101"/>
      <c r="XDB101"/>
      <c r="XDC101"/>
      <c r="XDD101"/>
      <c r="XDE101"/>
      <c r="XDF101"/>
      <c r="XDG101"/>
      <c r="XDH101"/>
    </row>
    <row r="102" s="1" customFormat="1" hidden="1" customHeight="1" spans="1:16336">
      <c r="A102" s="133">
        <v>100</v>
      </c>
      <c r="B102" s="50">
        <v>732</v>
      </c>
      <c r="C102" s="134" t="s">
        <v>151</v>
      </c>
      <c r="D102" s="50" t="s">
        <v>12</v>
      </c>
      <c r="E102" s="50" t="s">
        <v>69</v>
      </c>
      <c r="F102" s="135">
        <v>39</v>
      </c>
      <c r="G102" s="3">
        <v>46</v>
      </c>
      <c r="H102" s="62">
        <v>44</v>
      </c>
      <c r="I102" s="62">
        <v>55</v>
      </c>
      <c r="J102" s="62">
        <v>32</v>
      </c>
      <c r="K102" s="62">
        <v>42</v>
      </c>
      <c r="L102" s="62">
        <v>6</v>
      </c>
      <c r="M102" s="62">
        <v>7</v>
      </c>
      <c r="N102" s="62">
        <v>55</v>
      </c>
      <c r="O102" s="62">
        <v>65</v>
      </c>
      <c r="P102" s="62">
        <v>13</v>
      </c>
      <c r="Q102" s="62">
        <v>15</v>
      </c>
      <c r="R102" s="62">
        <v>19</v>
      </c>
      <c r="S102" s="62">
        <v>23</v>
      </c>
      <c r="T102" s="3">
        <v>18</v>
      </c>
      <c r="U102" s="62">
        <v>24</v>
      </c>
      <c r="V102" s="62">
        <v>10</v>
      </c>
      <c r="W102" s="62">
        <v>12</v>
      </c>
      <c r="X102" s="3">
        <v>180</v>
      </c>
      <c r="XCO102"/>
      <c r="XCP102"/>
      <c r="XCQ102"/>
      <c r="XCR102"/>
      <c r="XCS102"/>
      <c r="XCT102"/>
      <c r="XCU102"/>
      <c r="XCV102"/>
      <c r="XCW102"/>
      <c r="XCX102"/>
      <c r="XCY102"/>
      <c r="XCZ102"/>
      <c r="XDA102"/>
      <c r="XDB102"/>
      <c r="XDC102"/>
      <c r="XDD102"/>
      <c r="XDE102"/>
      <c r="XDF102"/>
      <c r="XDG102"/>
      <c r="XDH102"/>
    </row>
    <row r="103" s="1" customFormat="1" hidden="1" customHeight="1" spans="1:16336">
      <c r="A103" s="133">
        <v>101</v>
      </c>
      <c r="B103" s="50">
        <v>102564</v>
      </c>
      <c r="C103" s="134" t="s">
        <v>152</v>
      </c>
      <c r="D103" s="50" t="s">
        <v>12</v>
      </c>
      <c r="E103" s="50" t="s">
        <v>69</v>
      </c>
      <c r="F103" s="135">
        <v>30</v>
      </c>
      <c r="G103" s="3">
        <v>36</v>
      </c>
      <c r="H103" s="62">
        <v>59</v>
      </c>
      <c r="I103" s="62">
        <v>73</v>
      </c>
      <c r="J103" s="62">
        <v>40</v>
      </c>
      <c r="K103" s="62">
        <v>52</v>
      </c>
      <c r="L103" s="62">
        <v>6</v>
      </c>
      <c r="M103" s="62">
        <v>7</v>
      </c>
      <c r="N103" s="62">
        <v>70</v>
      </c>
      <c r="O103" s="62">
        <v>84</v>
      </c>
      <c r="P103" s="62">
        <v>13</v>
      </c>
      <c r="Q103" s="62">
        <v>15</v>
      </c>
      <c r="R103" s="62">
        <v>19</v>
      </c>
      <c r="S103" s="62">
        <v>23</v>
      </c>
      <c r="T103" s="3">
        <v>18</v>
      </c>
      <c r="U103" s="62">
        <v>24</v>
      </c>
      <c r="V103" s="62">
        <v>14</v>
      </c>
      <c r="W103" s="62">
        <v>16</v>
      </c>
      <c r="X103" s="3">
        <v>180</v>
      </c>
      <c r="XCO103"/>
      <c r="XCP103"/>
      <c r="XCQ103"/>
      <c r="XCR103"/>
      <c r="XCS103"/>
      <c r="XCT103"/>
      <c r="XCU103"/>
      <c r="XCV103"/>
      <c r="XCW103"/>
      <c r="XCX103"/>
      <c r="XCY103"/>
      <c r="XCZ103"/>
      <c r="XDA103"/>
      <c r="XDB103"/>
      <c r="XDC103"/>
      <c r="XDD103"/>
      <c r="XDE103"/>
      <c r="XDF103"/>
      <c r="XDG103"/>
      <c r="XDH103"/>
    </row>
    <row r="104" s="1" customFormat="1" hidden="1" customHeight="1" spans="1:16336">
      <c r="A104" s="133">
        <v>102</v>
      </c>
      <c r="B104" s="50">
        <v>591</v>
      </c>
      <c r="C104" s="134" t="s">
        <v>153</v>
      </c>
      <c r="D104" s="50" t="s">
        <v>12</v>
      </c>
      <c r="E104" s="50" t="s">
        <v>80</v>
      </c>
      <c r="F104" s="135">
        <v>30</v>
      </c>
      <c r="G104" s="3">
        <v>36</v>
      </c>
      <c r="H104" s="62">
        <v>40</v>
      </c>
      <c r="I104" s="62">
        <v>50</v>
      </c>
      <c r="J104" s="62">
        <v>32</v>
      </c>
      <c r="K104" s="62">
        <v>42</v>
      </c>
      <c r="L104" s="62">
        <v>6</v>
      </c>
      <c r="M104" s="62">
        <v>7</v>
      </c>
      <c r="N104" s="62">
        <v>55</v>
      </c>
      <c r="O104" s="62">
        <v>65</v>
      </c>
      <c r="P104" s="62">
        <v>13</v>
      </c>
      <c r="Q104" s="62">
        <v>15</v>
      </c>
      <c r="R104" s="62">
        <v>19</v>
      </c>
      <c r="S104" s="62">
        <v>23</v>
      </c>
      <c r="T104" s="3">
        <v>18</v>
      </c>
      <c r="U104" s="62">
        <v>24</v>
      </c>
      <c r="V104" s="62">
        <v>24</v>
      </c>
      <c r="W104" s="62">
        <v>29</v>
      </c>
      <c r="X104" s="3">
        <v>180</v>
      </c>
      <c r="XCO104"/>
      <c r="XCP104"/>
      <c r="XCQ104"/>
      <c r="XCR104"/>
      <c r="XCS104"/>
      <c r="XCT104"/>
      <c r="XCU104"/>
      <c r="XCV104"/>
      <c r="XCW104"/>
      <c r="XCX104"/>
      <c r="XCY104"/>
      <c r="XCZ104"/>
      <c r="XDA104"/>
      <c r="XDB104"/>
      <c r="XDC104"/>
      <c r="XDD104"/>
      <c r="XDE104"/>
      <c r="XDF104"/>
      <c r="XDG104"/>
      <c r="XDH104"/>
    </row>
    <row r="105" s="1" customFormat="1" hidden="1" customHeight="1" spans="1:16336">
      <c r="A105" s="133">
        <v>103</v>
      </c>
      <c r="B105" s="50">
        <v>111064</v>
      </c>
      <c r="C105" s="134" t="s">
        <v>154</v>
      </c>
      <c r="D105" s="50" t="s">
        <v>12</v>
      </c>
      <c r="E105" s="50" t="s">
        <v>80</v>
      </c>
      <c r="F105" s="135">
        <v>30</v>
      </c>
      <c r="G105" s="3">
        <v>36</v>
      </c>
      <c r="H105" s="62">
        <v>38</v>
      </c>
      <c r="I105" s="62">
        <v>48</v>
      </c>
      <c r="J105" s="62">
        <v>24</v>
      </c>
      <c r="K105" s="62">
        <v>31</v>
      </c>
      <c r="L105" s="62">
        <v>4</v>
      </c>
      <c r="M105" s="62">
        <v>5</v>
      </c>
      <c r="N105" s="62">
        <v>32</v>
      </c>
      <c r="O105" s="62">
        <v>37</v>
      </c>
      <c r="P105" s="62">
        <v>10</v>
      </c>
      <c r="Q105" s="62">
        <v>12</v>
      </c>
      <c r="R105" s="62">
        <v>13</v>
      </c>
      <c r="S105" s="62">
        <v>16</v>
      </c>
      <c r="T105" s="62">
        <v>23</v>
      </c>
      <c r="U105" s="62">
        <v>28</v>
      </c>
      <c r="V105" s="62">
        <v>10</v>
      </c>
      <c r="W105" s="62">
        <v>12</v>
      </c>
      <c r="X105" s="3">
        <v>100</v>
      </c>
      <c r="XCO105"/>
      <c r="XCP105"/>
      <c r="XCQ105"/>
      <c r="XCR105"/>
      <c r="XCS105"/>
      <c r="XCT105"/>
      <c r="XCU105"/>
      <c r="XCV105"/>
      <c r="XCW105"/>
      <c r="XCX105"/>
      <c r="XCY105"/>
      <c r="XCZ105"/>
      <c r="XDA105"/>
      <c r="XDB105"/>
      <c r="XDC105"/>
      <c r="XDD105"/>
      <c r="XDE105"/>
      <c r="XDF105"/>
      <c r="XDG105"/>
      <c r="XDH105"/>
    </row>
    <row r="106" s="1" customFormat="1" hidden="1" customHeight="1" spans="1:16336">
      <c r="A106" s="133">
        <v>104</v>
      </c>
      <c r="B106" s="50">
        <v>746</v>
      </c>
      <c r="C106" s="134" t="s">
        <v>155</v>
      </c>
      <c r="D106" s="50" t="s">
        <v>11</v>
      </c>
      <c r="E106" s="50" t="s">
        <v>59</v>
      </c>
      <c r="F106" s="135">
        <v>40</v>
      </c>
      <c r="G106" s="3">
        <v>48</v>
      </c>
      <c r="H106" s="62">
        <v>82</v>
      </c>
      <c r="I106" s="62">
        <v>102</v>
      </c>
      <c r="J106" s="62">
        <v>65</v>
      </c>
      <c r="K106" s="62">
        <v>85</v>
      </c>
      <c r="L106" s="62">
        <v>18</v>
      </c>
      <c r="M106" s="62">
        <v>25</v>
      </c>
      <c r="N106" s="62">
        <v>180</v>
      </c>
      <c r="O106" s="62">
        <v>216</v>
      </c>
      <c r="P106" s="62">
        <v>19</v>
      </c>
      <c r="Q106" s="62">
        <v>23</v>
      </c>
      <c r="R106" s="62">
        <v>29</v>
      </c>
      <c r="S106" s="62">
        <v>35</v>
      </c>
      <c r="T106" s="3">
        <v>22</v>
      </c>
      <c r="U106" s="62">
        <v>28</v>
      </c>
      <c r="V106" s="62">
        <v>28</v>
      </c>
      <c r="W106" s="62">
        <v>33</v>
      </c>
      <c r="X106" s="3">
        <v>300</v>
      </c>
      <c r="XCO106"/>
      <c r="XCP106"/>
      <c r="XCQ106"/>
      <c r="XCR106"/>
      <c r="XCS106"/>
      <c r="XCT106"/>
      <c r="XCU106"/>
      <c r="XCV106"/>
      <c r="XCW106"/>
      <c r="XCX106"/>
      <c r="XCY106"/>
      <c r="XCZ106"/>
      <c r="XDA106"/>
      <c r="XDB106"/>
      <c r="XDC106"/>
      <c r="XDD106"/>
      <c r="XDE106"/>
      <c r="XDF106"/>
      <c r="XDG106"/>
      <c r="XDH106"/>
    </row>
    <row r="107" s="1" customFormat="1" hidden="1" customHeight="1" spans="1:16336">
      <c r="A107" s="133">
        <v>105</v>
      </c>
      <c r="B107" s="50">
        <v>716</v>
      </c>
      <c r="C107" s="134" t="s">
        <v>156</v>
      </c>
      <c r="D107" s="50" t="s">
        <v>11</v>
      </c>
      <c r="E107" s="50" t="s">
        <v>67</v>
      </c>
      <c r="F107" s="135">
        <v>40</v>
      </c>
      <c r="G107" s="3">
        <v>48</v>
      </c>
      <c r="H107" s="62">
        <v>62</v>
      </c>
      <c r="I107" s="62">
        <v>77</v>
      </c>
      <c r="J107" s="62">
        <v>56</v>
      </c>
      <c r="K107" s="62">
        <v>73</v>
      </c>
      <c r="L107" s="62">
        <v>10</v>
      </c>
      <c r="M107" s="62">
        <v>13</v>
      </c>
      <c r="N107" s="62">
        <v>115</v>
      </c>
      <c r="O107" s="62">
        <v>138</v>
      </c>
      <c r="P107" s="62">
        <v>14</v>
      </c>
      <c r="Q107" s="62">
        <v>17</v>
      </c>
      <c r="R107" s="62">
        <v>23</v>
      </c>
      <c r="S107" s="62">
        <v>28</v>
      </c>
      <c r="T107" s="3">
        <v>23</v>
      </c>
      <c r="U107" s="62">
        <v>28</v>
      </c>
      <c r="V107" s="62">
        <v>14</v>
      </c>
      <c r="W107" s="62">
        <v>16</v>
      </c>
      <c r="X107" s="3">
        <v>300</v>
      </c>
      <c r="XCO107"/>
      <c r="XCP107"/>
      <c r="XCQ107"/>
      <c r="XCR107"/>
      <c r="XCS107"/>
      <c r="XCT107"/>
      <c r="XCU107"/>
      <c r="XCV107"/>
      <c r="XCW107"/>
      <c r="XCX107"/>
      <c r="XCY107"/>
      <c r="XCZ107"/>
      <c r="XDA107"/>
      <c r="XDB107"/>
      <c r="XDC107"/>
      <c r="XDD107"/>
      <c r="XDE107"/>
      <c r="XDF107"/>
      <c r="XDG107"/>
      <c r="XDH107"/>
    </row>
    <row r="108" s="1" customFormat="1" hidden="1" customHeight="1" spans="1:16336">
      <c r="A108" s="133">
        <v>106</v>
      </c>
      <c r="B108" s="50">
        <v>748</v>
      </c>
      <c r="C108" s="134" t="s">
        <v>157</v>
      </c>
      <c r="D108" s="50" t="s">
        <v>11</v>
      </c>
      <c r="E108" s="50" t="s">
        <v>67</v>
      </c>
      <c r="F108" s="135">
        <v>40</v>
      </c>
      <c r="G108" s="3">
        <v>48</v>
      </c>
      <c r="H108" s="62">
        <v>59</v>
      </c>
      <c r="I108" s="62">
        <v>73</v>
      </c>
      <c r="J108" s="62">
        <v>47</v>
      </c>
      <c r="K108" s="62">
        <v>61</v>
      </c>
      <c r="L108" s="62">
        <v>9</v>
      </c>
      <c r="M108" s="62">
        <v>12</v>
      </c>
      <c r="N108" s="62">
        <v>153</v>
      </c>
      <c r="O108" s="62">
        <v>183</v>
      </c>
      <c r="P108" s="62">
        <v>14</v>
      </c>
      <c r="Q108" s="62">
        <v>17</v>
      </c>
      <c r="R108" s="62">
        <v>23</v>
      </c>
      <c r="S108" s="62">
        <v>28</v>
      </c>
      <c r="T108" s="3">
        <v>22</v>
      </c>
      <c r="U108" s="62">
        <v>28</v>
      </c>
      <c r="V108" s="62">
        <v>28</v>
      </c>
      <c r="W108" s="62">
        <v>33</v>
      </c>
      <c r="X108" s="3">
        <v>300</v>
      </c>
      <c r="XCO108"/>
      <c r="XCP108"/>
      <c r="XCQ108"/>
      <c r="XCR108"/>
      <c r="XCS108"/>
      <c r="XCT108"/>
      <c r="XCU108"/>
      <c r="XCV108"/>
      <c r="XCW108"/>
      <c r="XCX108"/>
      <c r="XCY108"/>
      <c r="XCZ108"/>
      <c r="XDA108"/>
      <c r="XDB108"/>
      <c r="XDC108"/>
      <c r="XDD108"/>
      <c r="XDE108"/>
      <c r="XDF108"/>
      <c r="XDG108"/>
      <c r="XDH108"/>
    </row>
    <row r="109" s="1" customFormat="1" hidden="1" customHeight="1" spans="1:16336">
      <c r="A109" s="133">
        <v>107</v>
      </c>
      <c r="B109" s="50">
        <v>717</v>
      </c>
      <c r="C109" s="134" t="s">
        <v>158</v>
      </c>
      <c r="D109" s="50" t="s">
        <v>11</v>
      </c>
      <c r="E109" s="50" t="s">
        <v>67</v>
      </c>
      <c r="F109" s="135">
        <v>40</v>
      </c>
      <c r="G109" s="3">
        <v>48</v>
      </c>
      <c r="H109" s="62">
        <v>55</v>
      </c>
      <c r="I109" s="62">
        <v>68</v>
      </c>
      <c r="J109" s="62">
        <v>44</v>
      </c>
      <c r="K109" s="62">
        <v>57</v>
      </c>
      <c r="L109" s="62">
        <v>6</v>
      </c>
      <c r="M109" s="62">
        <v>9</v>
      </c>
      <c r="N109" s="62">
        <v>161</v>
      </c>
      <c r="O109" s="62">
        <v>194</v>
      </c>
      <c r="P109" s="62">
        <v>14</v>
      </c>
      <c r="Q109" s="62">
        <v>17</v>
      </c>
      <c r="R109" s="62">
        <v>23</v>
      </c>
      <c r="S109" s="62">
        <v>28</v>
      </c>
      <c r="T109" s="3">
        <v>22</v>
      </c>
      <c r="U109" s="62">
        <v>28</v>
      </c>
      <c r="V109" s="62">
        <v>56</v>
      </c>
      <c r="W109" s="62">
        <v>67</v>
      </c>
      <c r="X109" s="3">
        <v>300</v>
      </c>
      <c r="XCO109"/>
      <c r="XCP109"/>
      <c r="XCQ109"/>
      <c r="XCR109"/>
      <c r="XCS109"/>
      <c r="XCT109"/>
      <c r="XCU109"/>
      <c r="XCV109"/>
      <c r="XCW109"/>
      <c r="XCX109"/>
      <c r="XCY109"/>
      <c r="XCZ109"/>
      <c r="XDA109"/>
      <c r="XDB109"/>
      <c r="XDC109"/>
      <c r="XDD109"/>
      <c r="XDE109"/>
      <c r="XDF109"/>
      <c r="XDG109"/>
      <c r="XDH109"/>
    </row>
    <row r="110" s="1" customFormat="1" hidden="1" customHeight="1" spans="1:16336">
      <c r="A110" s="133">
        <v>108</v>
      </c>
      <c r="B110" s="50">
        <v>107728</v>
      </c>
      <c r="C110" s="134" t="s">
        <v>159</v>
      </c>
      <c r="D110" s="50" t="s">
        <v>11</v>
      </c>
      <c r="E110" s="50" t="s">
        <v>67</v>
      </c>
      <c r="F110" s="135">
        <v>40</v>
      </c>
      <c r="G110" s="3">
        <v>48</v>
      </c>
      <c r="H110" s="62">
        <v>42</v>
      </c>
      <c r="I110" s="62">
        <v>53</v>
      </c>
      <c r="J110" s="62">
        <v>45</v>
      </c>
      <c r="K110" s="62">
        <v>59</v>
      </c>
      <c r="L110" s="62">
        <v>9</v>
      </c>
      <c r="M110" s="62">
        <v>12</v>
      </c>
      <c r="N110" s="62">
        <v>94</v>
      </c>
      <c r="O110" s="62">
        <v>112</v>
      </c>
      <c r="P110" s="62">
        <v>14</v>
      </c>
      <c r="Q110" s="62">
        <v>17</v>
      </c>
      <c r="R110" s="62">
        <v>23</v>
      </c>
      <c r="S110" s="62">
        <v>28</v>
      </c>
      <c r="T110" s="3">
        <v>18</v>
      </c>
      <c r="U110" s="62">
        <v>24</v>
      </c>
      <c r="V110" s="62">
        <v>19</v>
      </c>
      <c r="W110" s="62">
        <v>23</v>
      </c>
      <c r="X110" s="3">
        <v>300</v>
      </c>
      <c r="XCO110"/>
      <c r="XCP110"/>
      <c r="XCQ110"/>
      <c r="XCR110"/>
      <c r="XCS110"/>
      <c r="XCT110"/>
      <c r="XCU110"/>
      <c r="XCV110"/>
      <c r="XCW110"/>
      <c r="XCX110"/>
      <c r="XCY110"/>
      <c r="XCZ110"/>
      <c r="XDA110"/>
      <c r="XDB110"/>
      <c r="XDC110"/>
      <c r="XDD110"/>
      <c r="XDE110"/>
      <c r="XDF110"/>
      <c r="XDG110"/>
      <c r="XDH110"/>
    </row>
    <row r="111" s="1" customFormat="1" hidden="1" customHeight="1" spans="1:16336">
      <c r="A111" s="133">
        <v>109</v>
      </c>
      <c r="B111" s="50">
        <v>539</v>
      </c>
      <c r="C111" s="134" t="s">
        <v>160</v>
      </c>
      <c r="D111" s="50" t="s">
        <v>11</v>
      </c>
      <c r="E111" s="50" t="s">
        <v>67</v>
      </c>
      <c r="F111" s="135">
        <v>40</v>
      </c>
      <c r="G111" s="3">
        <v>48</v>
      </c>
      <c r="H111" s="62">
        <v>42</v>
      </c>
      <c r="I111" s="62">
        <v>53</v>
      </c>
      <c r="J111" s="62">
        <v>32</v>
      </c>
      <c r="K111" s="62">
        <v>42</v>
      </c>
      <c r="L111" s="62">
        <v>6</v>
      </c>
      <c r="M111" s="62">
        <v>7</v>
      </c>
      <c r="N111" s="62">
        <v>164</v>
      </c>
      <c r="O111" s="62">
        <v>197</v>
      </c>
      <c r="P111" s="62">
        <v>24</v>
      </c>
      <c r="Q111" s="62">
        <v>29</v>
      </c>
      <c r="R111" s="62">
        <v>19</v>
      </c>
      <c r="S111" s="62">
        <v>23</v>
      </c>
      <c r="T111" s="3">
        <v>18</v>
      </c>
      <c r="U111" s="62">
        <v>24</v>
      </c>
      <c r="V111" s="62">
        <v>23</v>
      </c>
      <c r="W111" s="62">
        <v>27</v>
      </c>
      <c r="X111" s="3">
        <v>300</v>
      </c>
      <c r="XCO111"/>
      <c r="XCP111"/>
      <c r="XCQ111"/>
      <c r="XCR111"/>
      <c r="XCS111"/>
      <c r="XCT111"/>
      <c r="XCU111"/>
      <c r="XCV111"/>
      <c r="XCW111"/>
      <c r="XCX111"/>
      <c r="XCY111"/>
      <c r="XCZ111"/>
      <c r="XDA111"/>
      <c r="XDB111"/>
      <c r="XDC111"/>
      <c r="XDD111"/>
      <c r="XDE111"/>
      <c r="XDF111"/>
      <c r="XDG111"/>
      <c r="XDH111"/>
    </row>
    <row r="112" s="1" customFormat="1" hidden="1" customHeight="1" spans="1:16336">
      <c r="A112" s="133">
        <v>110</v>
      </c>
      <c r="B112" s="50">
        <v>549</v>
      </c>
      <c r="C112" s="134" t="s">
        <v>161</v>
      </c>
      <c r="D112" s="50" t="s">
        <v>11</v>
      </c>
      <c r="E112" s="50" t="s">
        <v>69</v>
      </c>
      <c r="F112" s="135">
        <v>30</v>
      </c>
      <c r="G112" s="3">
        <v>36</v>
      </c>
      <c r="H112" s="62">
        <v>42</v>
      </c>
      <c r="I112" s="62">
        <v>53</v>
      </c>
      <c r="J112" s="62">
        <v>49</v>
      </c>
      <c r="K112" s="62">
        <v>64</v>
      </c>
      <c r="L112" s="62">
        <v>6</v>
      </c>
      <c r="M112" s="62">
        <v>7</v>
      </c>
      <c r="N112" s="62">
        <v>62</v>
      </c>
      <c r="O112" s="62">
        <v>75</v>
      </c>
      <c r="P112" s="62">
        <v>23</v>
      </c>
      <c r="Q112" s="62">
        <v>27</v>
      </c>
      <c r="R112" s="62">
        <v>19</v>
      </c>
      <c r="S112" s="62">
        <v>23</v>
      </c>
      <c r="T112" s="3">
        <v>18</v>
      </c>
      <c r="U112" s="62">
        <v>24</v>
      </c>
      <c r="V112" s="62">
        <v>10</v>
      </c>
      <c r="W112" s="62">
        <v>12</v>
      </c>
      <c r="X112" s="3">
        <v>180</v>
      </c>
      <c r="XCO112"/>
      <c r="XCP112"/>
      <c r="XCQ112"/>
      <c r="XCR112"/>
      <c r="XCS112"/>
      <c r="XCT112"/>
      <c r="XCU112"/>
      <c r="XCV112"/>
      <c r="XCW112"/>
      <c r="XCX112"/>
      <c r="XCY112"/>
      <c r="XCZ112"/>
      <c r="XDA112"/>
      <c r="XDB112"/>
      <c r="XDC112"/>
      <c r="XDD112"/>
      <c r="XDE112"/>
      <c r="XDF112"/>
      <c r="XDG112"/>
      <c r="XDH112"/>
    </row>
    <row r="113" s="1" customFormat="1" hidden="1" customHeight="1" spans="1:16336">
      <c r="A113" s="133">
        <v>111</v>
      </c>
      <c r="B113" s="50">
        <v>594</v>
      </c>
      <c r="C113" s="134" t="s">
        <v>162</v>
      </c>
      <c r="D113" s="50" t="s">
        <v>11</v>
      </c>
      <c r="E113" s="50" t="s">
        <v>69</v>
      </c>
      <c r="F113" s="135">
        <v>40</v>
      </c>
      <c r="G113" s="3">
        <v>48</v>
      </c>
      <c r="H113" s="62">
        <v>42</v>
      </c>
      <c r="I113" s="62">
        <v>53</v>
      </c>
      <c r="J113" s="62">
        <v>49</v>
      </c>
      <c r="K113" s="62">
        <v>64</v>
      </c>
      <c r="L113" s="62">
        <v>8</v>
      </c>
      <c r="M113" s="62">
        <v>11</v>
      </c>
      <c r="N113" s="62">
        <v>60</v>
      </c>
      <c r="O113" s="62">
        <v>71</v>
      </c>
      <c r="P113" s="62">
        <v>13</v>
      </c>
      <c r="Q113" s="62">
        <v>15</v>
      </c>
      <c r="R113" s="62">
        <v>19</v>
      </c>
      <c r="S113" s="62">
        <v>23</v>
      </c>
      <c r="T113" s="3">
        <v>18</v>
      </c>
      <c r="U113" s="62">
        <v>24</v>
      </c>
      <c r="V113" s="62">
        <v>14</v>
      </c>
      <c r="W113" s="62">
        <v>16</v>
      </c>
      <c r="X113" s="3">
        <v>180</v>
      </c>
      <c r="XCO113"/>
      <c r="XCP113"/>
      <c r="XCQ113"/>
      <c r="XCR113"/>
      <c r="XCS113"/>
      <c r="XCT113"/>
      <c r="XCU113"/>
      <c r="XCV113"/>
      <c r="XCW113"/>
      <c r="XCX113"/>
      <c r="XCY113"/>
      <c r="XCZ113"/>
      <c r="XDA113"/>
      <c r="XDB113"/>
      <c r="XDC113"/>
      <c r="XDD113"/>
      <c r="XDE113"/>
      <c r="XDF113"/>
      <c r="XDG113"/>
      <c r="XDH113"/>
    </row>
    <row r="114" s="1" customFormat="1" hidden="1" customHeight="1" spans="1:16336">
      <c r="A114" s="133">
        <v>112</v>
      </c>
      <c r="B114" s="50">
        <v>104533</v>
      </c>
      <c r="C114" s="134" t="s">
        <v>163</v>
      </c>
      <c r="D114" s="50" t="s">
        <v>11</v>
      </c>
      <c r="E114" s="50" t="s">
        <v>69</v>
      </c>
      <c r="F114" s="135">
        <v>30</v>
      </c>
      <c r="G114" s="3">
        <v>36</v>
      </c>
      <c r="H114" s="62">
        <v>49</v>
      </c>
      <c r="I114" s="62">
        <v>61</v>
      </c>
      <c r="J114" s="62">
        <v>32</v>
      </c>
      <c r="K114" s="62">
        <v>42</v>
      </c>
      <c r="L114" s="62">
        <v>6</v>
      </c>
      <c r="M114" s="62">
        <v>7</v>
      </c>
      <c r="N114" s="62">
        <v>94</v>
      </c>
      <c r="O114" s="62">
        <v>112</v>
      </c>
      <c r="P114" s="62">
        <v>20</v>
      </c>
      <c r="Q114" s="62">
        <v>24</v>
      </c>
      <c r="R114" s="62">
        <v>19</v>
      </c>
      <c r="S114" s="62">
        <v>23</v>
      </c>
      <c r="T114" s="3">
        <v>18</v>
      </c>
      <c r="U114" s="62">
        <v>24</v>
      </c>
      <c r="V114" s="62">
        <v>10</v>
      </c>
      <c r="W114" s="62">
        <v>12</v>
      </c>
      <c r="X114" s="3">
        <v>180</v>
      </c>
      <c r="XCO114"/>
      <c r="XCP114"/>
      <c r="XCQ114"/>
      <c r="XCR114"/>
      <c r="XCS114"/>
      <c r="XCT114"/>
      <c r="XCU114"/>
      <c r="XCV114"/>
      <c r="XCW114"/>
      <c r="XCX114"/>
      <c r="XCY114"/>
      <c r="XCZ114"/>
      <c r="XDA114"/>
      <c r="XDB114"/>
      <c r="XDC114"/>
      <c r="XDD114"/>
      <c r="XDE114"/>
      <c r="XDF114"/>
      <c r="XDG114"/>
      <c r="XDH114"/>
    </row>
    <row r="115" s="1" customFormat="1" hidden="1" customHeight="1" spans="1:16336">
      <c r="A115" s="133">
        <v>113</v>
      </c>
      <c r="B115" s="50">
        <v>720</v>
      </c>
      <c r="C115" s="134" t="s">
        <v>164</v>
      </c>
      <c r="D115" s="50" t="s">
        <v>11</v>
      </c>
      <c r="E115" s="50" t="s">
        <v>69</v>
      </c>
      <c r="F115" s="135">
        <v>30</v>
      </c>
      <c r="G115" s="3">
        <v>36</v>
      </c>
      <c r="H115" s="62">
        <v>42</v>
      </c>
      <c r="I115" s="62">
        <v>53</v>
      </c>
      <c r="J115" s="62">
        <v>43</v>
      </c>
      <c r="K115" s="62">
        <v>56</v>
      </c>
      <c r="L115" s="62">
        <v>6</v>
      </c>
      <c r="M115" s="62">
        <v>9</v>
      </c>
      <c r="N115" s="62">
        <v>78</v>
      </c>
      <c r="O115" s="62">
        <v>93</v>
      </c>
      <c r="P115" s="62">
        <v>22</v>
      </c>
      <c r="Q115" s="62">
        <v>26</v>
      </c>
      <c r="R115" s="62">
        <v>19</v>
      </c>
      <c r="S115" s="62">
        <v>23</v>
      </c>
      <c r="T115" s="3">
        <v>18</v>
      </c>
      <c r="U115" s="62">
        <v>24</v>
      </c>
      <c r="V115" s="62">
        <v>10</v>
      </c>
      <c r="W115" s="62">
        <v>12</v>
      </c>
      <c r="X115" s="3">
        <v>180</v>
      </c>
      <c r="XCO115"/>
      <c r="XCP115"/>
      <c r="XCQ115"/>
      <c r="XCR115"/>
      <c r="XCS115"/>
      <c r="XCT115"/>
      <c r="XCU115"/>
      <c r="XCV115"/>
      <c r="XCW115"/>
      <c r="XCX115"/>
      <c r="XCY115"/>
      <c r="XCZ115"/>
      <c r="XDA115"/>
      <c r="XDB115"/>
      <c r="XDC115"/>
      <c r="XDD115"/>
      <c r="XDE115"/>
      <c r="XDF115"/>
      <c r="XDG115"/>
      <c r="XDH115"/>
    </row>
    <row r="116" s="1" customFormat="1" hidden="1" customHeight="1" spans="1:16336">
      <c r="A116" s="133">
        <v>114</v>
      </c>
      <c r="B116" s="50">
        <v>754</v>
      </c>
      <c r="C116" s="134" t="s">
        <v>165</v>
      </c>
      <c r="D116" s="50" t="s">
        <v>10</v>
      </c>
      <c r="E116" s="50" t="s">
        <v>59</v>
      </c>
      <c r="F116" s="135">
        <v>40</v>
      </c>
      <c r="G116" s="3">
        <v>48</v>
      </c>
      <c r="H116" s="62">
        <v>82</v>
      </c>
      <c r="I116" s="62">
        <v>102</v>
      </c>
      <c r="J116" s="62">
        <v>63</v>
      </c>
      <c r="K116" s="62">
        <v>82</v>
      </c>
      <c r="L116" s="62">
        <v>15</v>
      </c>
      <c r="M116" s="62">
        <v>21</v>
      </c>
      <c r="N116" s="62">
        <v>95</v>
      </c>
      <c r="O116" s="62">
        <v>114</v>
      </c>
      <c r="P116" s="62">
        <v>29</v>
      </c>
      <c r="Q116" s="62">
        <v>35</v>
      </c>
      <c r="R116" s="62">
        <v>35</v>
      </c>
      <c r="S116" s="62">
        <v>42</v>
      </c>
      <c r="T116" s="3">
        <v>22</v>
      </c>
      <c r="U116" s="62">
        <v>28</v>
      </c>
      <c r="V116" s="62">
        <v>15</v>
      </c>
      <c r="W116" s="62">
        <v>18</v>
      </c>
      <c r="X116" s="3">
        <v>300</v>
      </c>
      <c r="XCO116"/>
      <c r="XCP116"/>
      <c r="XCQ116"/>
      <c r="XCR116"/>
      <c r="XCS116"/>
      <c r="XCT116"/>
      <c r="XCU116"/>
      <c r="XCV116"/>
      <c r="XCW116"/>
      <c r="XCX116"/>
      <c r="XCY116"/>
      <c r="XCZ116"/>
      <c r="XDA116"/>
      <c r="XDB116"/>
      <c r="XDC116"/>
      <c r="XDD116"/>
      <c r="XDE116"/>
      <c r="XDF116"/>
      <c r="XDG116"/>
      <c r="XDH116"/>
    </row>
    <row r="117" s="1" customFormat="1" hidden="1" customHeight="1" spans="1:16336">
      <c r="A117" s="133">
        <v>115</v>
      </c>
      <c r="B117" s="50">
        <v>54</v>
      </c>
      <c r="C117" s="134" t="s">
        <v>166</v>
      </c>
      <c r="D117" s="50" t="s">
        <v>10</v>
      </c>
      <c r="E117" s="50" t="s">
        <v>59</v>
      </c>
      <c r="F117" s="135">
        <v>40</v>
      </c>
      <c r="G117" s="3">
        <v>48</v>
      </c>
      <c r="H117" s="62">
        <v>104</v>
      </c>
      <c r="I117" s="62">
        <v>130</v>
      </c>
      <c r="J117" s="62">
        <v>57</v>
      </c>
      <c r="K117" s="62">
        <v>74</v>
      </c>
      <c r="L117" s="62">
        <v>10</v>
      </c>
      <c r="M117" s="62">
        <v>13</v>
      </c>
      <c r="N117" s="62">
        <v>134</v>
      </c>
      <c r="O117" s="62">
        <v>161</v>
      </c>
      <c r="P117" s="62">
        <v>31</v>
      </c>
      <c r="Q117" s="62">
        <v>37</v>
      </c>
      <c r="R117" s="62">
        <v>35</v>
      </c>
      <c r="S117" s="62">
        <v>42</v>
      </c>
      <c r="T117" s="3">
        <v>22</v>
      </c>
      <c r="U117" s="62">
        <v>28</v>
      </c>
      <c r="V117" s="62">
        <v>14</v>
      </c>
      <c r="W117" s="62">
        <v>16</v>
      </c>
      <c r="X117" s="3">
        <v>300</v>
      </c>
      <c r="XCO117"/>
      <c r="XCP117"/>
      <c r="XCQ117"/>
      <c r="XCR117"/>
      <c r="XCS117"/>
      <c r="XCT117"/>
      <c r="XCU117"/>
      <c r="XCV117"/>
      <c r="XCW117"/>
      <c r="XCX117"/>
      <c r="XCY117"/>
      <c r="XCZ117"/>
      <c r="XDA117"/>
      <c r="XDB117"/>
      <c r="XDC117"/>
      <c r="XDD117"/>
      <c r="XDE117"/>
      <c r="XDF117"/>
      <c r="XDG117"/>
      <c r="XDH117"/>
    </row>
    <row r="118" s="1" customFormat="1" hidden="1" customHeight="1" spans="1:16336">
      <c r="A118" s="133">
        <v>116</v>
      </c>
      <c r="B118" s="50">
        <v>101453</v>
      </c>
      <c r="C118" s="134" t="s">
        <v>167</v>
      </c>
      <c r="D118" s="50" t="s">
        <v>10</v>
      </c>
      <c r="E118" s="50" t="s">
        <v>59</v>
      </c>
      <c r="F118" s="135">
        <v>60</v>
      </c>
      <c r="G118" s="3">
        <v>72</v>
      </c>
      <c r="H118" s="62">
        <v>127</v>
      </c>
      <c r="I118" s="62">
        <v>158</v>
      </c>
      <c r="J118" s="62">
        <v>85</v>
      </c>
      <c r="K118" s="62">
        <v>111</v>
      </c>
      <c r="L118" s="62">
        <v>10</v>
      </c>
      <c r="M118" s="62">
        <v>13</v>
      </c>
      <c r="N118" s="62">
        <v>155</v>
      </c>
      <c r="O118" s="62">
        <v>185</v>
      </c>
      <c r="P118" s="62">
        <v>19</v>
      </c>
      <c r="Q118" s="62">
        <v>23</v>
      </c>
      <c r="R118" s="62">
        <v>29</v>
      </c>
      <c r="S118" s="62">
        <v>35</v>
      </c>
      <c r="T118" s="3">
        <v>22</v>
      </c>
      <c r="U118" s="62">
        <v>28</v>
      </c>
      <c r="V118" s="62">
        <v>26</v>
      </c>
      <c r="W118" s="62">
        <v>32</v>
      </c>
      <c r="X118" s="3">
        <v>300</v>
      </c>
      <c r="XCO118"/>
      <c r="XCP118"/>
      <c r="XCQ118"/>
      <c r="XCR118"/>
      <c r="XCS118"/>
      <c r="XCT118"/>
      <c r="XCU118"/>
      <c r="XCV118"/>
      <c r="XCW118"/>
      <c r="XCX118"/>
      <c r="XCY118"/>
      <c r="XCZ118"/>
      <c r="XDA118"/>
      <c r="XDB118"/>
      <c r="XDC118"/>
      <c r="XDD118"/>
      <c r="XDE118"/>
      <c r="XDF118"/>
      <c r="XDG118"/>
      <c r="XDH118"/>
    </row>
    <row r="119" s="1" customFormat="1" hidden="1" customHeight="1" spans="1:16336">
      <c r="A119" s="133">
        <v>117</v>
      </c>
      <c r="B119" s="50">
        <v>587</v>
      </c>
      <c r="C119" s="134" t="s">
        <v>168</v>
      </c>
      <c r="D119" s="50" t="s">
        <v>10</v>
      </c>
      <c r="E119" s="50" t="s">
        <v>67</v>
      </c>
      <c r="F119" s="135">
        <v>40</v>
      </c>
      <c r="G119" s="3">
        <v>48</v>
      </c>
      <c r="H119" s="62">
        <v>74</v>
      </c>
      <c r="I119" s="62">
        <v>92</v>
      </c>
      <c r="J119" s="62">
        <v>68</v>
      </c>
      <c r="K119" s="62">
        <v>88</v>
      </c>
      <c r="L119" s="62">
        <v>6</v>
      </c>
      <c r="M119" s="62">
        <v>9</v>
      </c>
      <c r="N119" s="62">
        <v>84</v>
      </c>
      <c r="O119" s="62">
        <v>102</v>
      </c>
      <c r="P119" s="62">
        <v>20</v>
      </c>
      <c r="Q119" s="62">
        <v>24</v>
      </c>
      <c r="R119" s="62">
        <v>23</v>
      </c>
      <c r="S119" s="62">
        <v>28</v>
      </c>
      <c r="T119" s="3">
        <v>22</v>
      </c>
      <c r="U119" s="62">
        <v>28</v>
      </c>
      <c r="V119" s="62">
        <v>23</v>
      </c>
      <c r="W119" s="62">
        <v>28</v>
      </c>
      <c r="X119" s="3">
        <v>300</v>
      </c>
      <c r="XCO119"/>
      <c r="XCP119"/>
      <c r="XCQ119"/>
      <c r="XCR119"/>
      <c r="XCS119"/>
      <c r="XCT119"/>
      <c r="XCU119"/>
      <c r="XCV119"/>
      <c r="XCW119"/>
      <c r="XCX119"/>
      <c r="XCY119"/>
      <c r="XCZ119"/>
      <c r="XDA119"/>
      <c r="XDB119"/>
      <c r="XDC119"/>
      <c r="XDD119"/>
      <c r="XDE119"/>
      <c r="XDF119"/>
      <c r="XDG119"/>
      <c r="XDH119"/>
    </row>
    <row r="120" s="1" customFormat="1" hidden="1" customHeight="1" spans="1:16336">
      <c r="A120" s="133">
        <v>118</v>
      </c>
      <c r="B120" s="50">
        <v>367</v>
      </c>
      <c r="C120" s="134" t="s">
        <v>169</v>
      </c>
      <c r="D120" s="50" t="s">
        <v>10</v>
      </c>
      <c r="E120" s="50" t="s">
        <v>67</v>
      </c>
      <c r="F120" s="135">
        <v>47</v>
      </c>
      <c r="G120" s="3">
        <v>56</v>
      </c>
      <c r="H120" s="62">
        <v>101</v>
      </c>
      <c r="I120" s="62">
        <v>126</v>
      </c>
      <c r="J120" s="62">
        <v>51</v>
      </c>
      <c r="K120" s="62">
        <v>66</v>
      </c>
      <c r="L120" s="62">
        <v>6</v>
      </c>
      <c r="M120" s="62">
        <v>9</v>
      </c>
      <c r="N120" s="62">
        <v>84</v>
      </c>
      <c r="O120" s="62">
        <v>101</v>
      </c>
      <c r="P120" s="62">
        <v>18</v>
      </c>
      <c r="Q120" s="62">
        <v>21</v>
      </c>
      <c r="R120" s="62">
        <v>23</v>
      </c>
      <c r="S120" s="62">
        <v>28</v>
      </c>
      <c r="T120" s="3">
        <v>22</v>
      </c>
      <c r="U120" s="62">
        <v>28</v>
      </c>
      <c r="V120" s="62">
        <v>20</v>
      </c>
      <c r="W120" s="62">
        <v>23</v>
      </c>
      <c r="X120" s="3">
        <v>300</v>
      </c>
      <c r="XCO120"/>
      <c r="XCP120"/>
      <c r="XCQ120"/>
      <c r="XCR120"/>
      <c r="XCS120"/>
      <c r="XCT120"/>
      <c r="XCU120"/>
      <c r="XCV120"/>
      <c r="XCW120"/>
      <c r="XCX120"/>
      <c r="XCY120"/>
      <c r="XCZ120"/>
      <c r="XDA120"/>
      <c r="XDB120"/>
      <c r="XDC120"/>
      <c r="XDD120"/>
      <c r="XDE120"/>
      <c r="XDF120"/>
      <c r="XDG120"/>
      <c r="XDH120"/>
    </row>
    <row r="121" s="1" customFormat="1" hidden="1" customHeight="1" spans="1:16336">
      <c r="A121" s="133">
        <v>119</v>
      </c>
      <c r="B121" s="50">
        <v>104428</v>
      </c>
      <c r="C121" s="134" t="s">
        <v>170</v>
      </c>
      <c r="D121" s="50" t="s">
        <v>10</v>
      </c>
      <c r="E121" s="50" t="s">
        <v>67</v>
      </c>
      <c r="F121" s="135">
        <v>55</v>
      </c>
      <c r="G121" s="3">
        <v>66</v>
      </c>
      <c r="H121" s="62">
        <v>63</v>
      </c>
      <c r="I121" s="62">
        <v>79</v>
      </c>
      <c r="J121" s="62">
        <v>42</v>
      </c>
      <c r="K121" s="62">
        <v>55</v>
      </c>
      <c r="L121" s="62">
        <v>11</v>
      </c>
      <c r="M121" s="62">
        <v>15</v>
      </c>
      <c r="N121" s="62">
        <v>90</v>
      </c>
      <c r="O121" s="62">
        <v>108</v>
      </c>
      <c r="P121" s="62">
        <v>19</v>
      </c>
      <c r="Q121" s="62">
        <v>23</v>
      </c>
      <c r="R121" s="62">
        <v>29</v>
      </c>
      <c r="S121" s="62">
        <v>35</v>
      </c>
      <c r="T121" s="3">
        <v>18</v>
      </c>
      <c r="U121" s="62">
        <v>24</v>
      </c>
      <c r="V121" s="62">
        <v>27</v>
      </c>
      <c r="W121" s="62">
        <v>32</v>
      </c>
      <c r="X121" s="3">
        <v>300</v>
      </c>
      <c r="XCO121"/>
      <c r="XCP121"/>
      <c r="XCQ121"/>
      <c r="XCR121"/>
      <c r="XCS121"/>
      <c r="XCT121"/>
      <c r="XCU121"/>
      <c r="XCV121"/>
      <c r="XCW121"/>
      <c r="XCX121"/>
      <c r="XCY121"/>
      <c r="XCZ121"/>
      <c r="XDA121"/>
      <c r="XDB121"/>
      <c r="XDC121"/>
      <c r="XDD121"/>
      <c r="XDE121"/>
      <c r="XDF121"/>
      <c r="XDG121"/>
      <c r="XDH121"/>
    </row>
    <row r="122" s="1" customFormat="1" hidden="1" customHeight="1" spans="1:16336">
      <c r="A122" s="133">
        <v>120</v>
      </c>
      <c r="B122" s="50">
        <v>704</v>
      </c>
      <c r="C122" s="134" t="s">
        <v>171</v>
      </c>
      <c r="D122" s="50" t="s">
        <v>10</v>
      </c>
      <c r="E122" s="50" t="s">
        <v>69</v>
      </c>
      <c r="F122" s="135">
        <v>30</v>
      </c>
      <c r="G122" s="3">
        <v>36</v>
      </c>
      <c r="H122" s="62">
        <v>42</v>
      </c>
      <c r="I122" s="62">
        <v>53</v>
      </c>
      <c r="J122" s="62">
        <v>45</v>
      </c>
      <c r="K122" s="62">
        <v>59</v>
      </c>
      <c r="L122" s="62">
        <v>6</v>
      </c>
      <c r="M122" s="62">
        <v>7</v>
      </c>
      <c r="N122" s="62">
        <v>55</v>
      </c>
      <c r="O122" s="62">
        <v>65</v>
      </c>
      <c r="P122" s="62">
        <v>18</v>
      </c>
      <c r="Q122" s="62">
        <v>21</v>
      </c>
      <c r="R122" s="62">
        <v>19</v>
      </c>
      <c r="S122" s="62">
        <v>23</v>
      </c>
      <c r="T122" s="3">
        <v>18</v>
      </c>
      <c r="U122" s="62">
        <v>24</v>
      </c>
      <c r="V122" s="62">
        <v>17</v>
      </c>
      <c r="W122" s="62">
        <v>21</v>
      </c>
      <c r="X122" s="3">
        <v>180</v>
      </c>
      <c r="XCO122"/>
      <c r="XCP122"/>
      <c r="XCQ122"/>
      <c r="XCR122"/>
      <c r="XCS122"/>
      <c r="XCT122"/>
      <c r="XCU122"/>
      <c r="XCV122"/>
      <c r="XCW122"/>
      <c r="XCX122"/>
      <c r="XCY122"/>
      <c r="XCZ122"/>
      <c r="XDA122"/>
      <c r="XDB122"/>
      <c r="XDC122"/>
      <c r="XDD122"/>
      <c r="XDE122"/>
      <c r="XDF122"/>
      <c r="XDG122"/>
      <c r="XDH122"/>
    </row>
    <row r="123" s="1" customFormat="1" hidden="1" customHeight="1" spans="1:16336">
      <c r="A123" s="133">
        <v>121</v>
      </c>
      <c r="B123" s="50">
        <v>706</v>
      </c>
      <c r="C123" s="134" t="s">
        <v>172</v>
      </c>
      <c r="D123" s="50" t="s">
        <v>10</v>
      </c>
      <c r="E123" s="50" t="s">
        <v>69</v>
      </c>
      <c r="F123" s="135">
        <v>40</v>
      </c>
      <c r="G123" s="3">
        <v>48</v>
      </c>
      <c r="H123" s="62">
        <v>63</v>
      </c>
      <c r="I123" s="62">
        <v>79</v>
      </c>
      <c r="J123" s="62">
        <v>45</v>
      </c>
      <c r="K123" s="62">
        <v>59</v>
      </c>
      <c r="L123" s="62">
        <v>6</v>
      </c>
      <c r="M123" s="62">
        <v>7</v>
      </c>
      <c r="N123" s="62">
        <v>61</v>
      </c>
      <c r="O123" s="62">
        <v>74</v>
      </c>
      <c r="P123" s="62">
        <v>15</v>
      </c>
      <c r="Q123" s="62">
        <v>18</v>
      </c>
      <c r="R123" s="62">
        <v>19</v>
      </c>
      <c r="S123" s="62">
        <v>23</v>
      </c>
      <c r="T123" s="3">
        <v>18</v>
      </c>
      <c r="U123" s="62">
        <v>24</v>
      </c>
      <c r="V123" s="62">
        <v>12</v>
      </c>
      <c r="W123" s="62">
        <v>14</v>
      </c>
      <c r="X123" s="3">
        <v>180</v>
      </c>
      <c r="XCO123"/>
      <c r="XCP123"/>
      <c r="XCQ123"/>
      <c r="XCR123"/>
      <c r="XCS123"/>
      <c r="XCT123"/>
      <c r="XCU123"/>
      <c r="XCV123"/>
      <c r="XCW123"/>
      <c r="XCX123"/>
      <c r="XCY123"/>
      <c r="XCZ123"/>
      <c r="XDA123"/>
      <c r="XDB123"/>
      <c r="XDC123"/>
      <c r="XDD123"/>
      <c r="XDE123"/>
      <c r="XDF123"/>
      <c r="XDG123"/>
      <c r="XDH123"/>
    </row>
    <row r="124" s="1" customFormat="1" hidden="1" customHeight="1" spans="1:16336">
      <c r="A124" s="133">
        <v>122</v>
      </c>
      <c r="B124" s="50">
        <v>738</v>
      </c>
      <c r="C124" s="134" t="s">
        <v>173</v>
      </c>
      <c r="D124" s="50" t="s">
        <v>10</v>
      </c>
      <c r="E124" s="50" t="s">
        <v>69</v>
      </c>
      <c r="F124" s="135">
        <v>33</v>
      </c>
      <c r="G124" s="3">
        <v>39</v>
      </c>
      <c r="H124" s="62">
        <v>42</v>
      </c>
      <c r="I124" s="62">
        <v>53</v>
      </c>
      <c r="J124" s="62">
        <v>45</v>
      </c>
      <c r="K124" s="62">
        <v>59</v>
      </c>
      <c r="L124" s="62">
        <v>10</v>
      </c>
      <c r="M124" s="62">
        <v>13</v>
      </c>
      <c r="N124" s="62">
        <v>60</v>
      </c>
      <c r="O124" s="62">
        <v>73</v>
      </c>
      <c r="P124" s="62">
        <v>13</v>
      </c>
      <c r="Q124" s="62">
        <v>15</v>
      </c>
      <c r="R124" s="62">
        <v>19</v>
      </c>
      <c r="S124" s="62">
        <v>23</v>
      </c>
      <c r="T124" s="3">
        <v>18</v>
      </c>
      <c r="U124" s="62">
        <v>24</v>
      </c>
      <c r="V124" s="62">
        <v>27</v>
      </c>
      <c r="W124" s="62">
        <v>32</v>
      </c>
      <c r="X124" s="3">
        <v>180</v>
      </c>
      <c r="XCO124"/>
      <c r="XCP124"/>
      <c r="XCQ124"/>
      <c r="XCR124"/>
      <c r="XCS124"/>
      <c r="XCT124"/>
      <c r="XCU124"/>
      <c r="XCV124"/>
      <c r="XCW124"/>
      <c r="XCX124"/>
      <c r="XCY124"/>
      <c r="XCZ124"/>
      <c r="XDA124"/>
      <c r="XDB124"/>
      <c r="XDC124"/>
      <c r="XDD124"/>
      <c r="XDE124"/>
      <c r="XDF124"/>
      <c r="XDG124"/>
      <c r="XDH124"/>
    </row>
    <row r="125" s="1" customFormat="1" hidden="1" customHeight="1" spans="1:16336">
      <c r="A125" s="133">
        <v>123</v>
      </c>
      <c r="B125" s="50">
        <v>710</v>
      </c>
      <c r="C125" s="134" t="s">
        <v>174</v>
      </c>
      <c r="D125" s="50" t="s">
        <v>10</v>
      </c>
      <c r="E125" s="50" t="s">
        <v>69</v>
      </c>
      <c r="F125" s="135">
        <v>40</v>
      </c>
      <c r="G125" s="3">
        <v>48</v>
      </c>
      <c r="H125" s="62">
        <v>75</v>
      </c>
      <c r="I125" s="62">
        <v>94</v>
      </c>
      <c r="J125" s="62">
        <v>45</v>
      </c>
      <c r="K125" s="62">
        <v>59</v>
      </c>
      <c r="L125" s="62">
        <v>6</v>
      </c>
      <c r="M125" s="62">
        <v>7</v>
      </c>
      <c r="N125" s="62">
        <v>55</v>
      </c>
      <c r="O125" s="62">
        <v>65</v>
      </c>
      <c r="P125" s="62">
        <v>13</v>
      </c>
      <c r="Q125" s="62">
        <v>15</v>
      </c>
      <c r="R125" s="62">
        <v>19</v>
      </c>
      <c r="S125" s="62">
        <v>23</v>
      </c>
      <c r="T125" s="3">
        <v>18</v>
      </c>
      <c r="U125" s="62">
        <v>24</v>
      </c>
      <c r="V125" s="62">
        <v>23</v>
      </c>
      <c r="W125" s="62">
        <v>27</v>
      </c>
      <c r="X125" s="3">
        <v>180</v>
      </c>
      <c r="XCO125"/>
      <c r="XCP125"/>
      <c r="XCQ125"/>
      <c r="XCR125"/>
      <c r="XCS125"/>
      <c r="XCT125"/>
      <c r="XCU125"/>
      <c r="XCV125"/>
      <c r="XCW125"/>
      <c r="XCX125"/>
      <c r="XCY125"/>
      <c r="XCZ125"/>
      <c r="XDA125"/>
      <c r="XDB125"/>
      <c r="XDC125"/>
      <c r="XDD125"/>
      <c r="XDE125"/>
      <c r="XDF125"/>
      <c r="XDG125"/>
      <c r="XDH125"/>
    </row>
    <row r="126" s="1" customFormat="1" hidden="1" customHeight="1" spans="1:16336">
      <c r="A126" s="133">
        <v>124</v>
      </c>
      <c r="B126" s="50">
        <v>351</v>
      </c>
      <c r="C126" s="134" t="s">
        <v>175</v>
      </c>
      <c r="D126" s="50" t="s">
        <v>10</v>
      </c>
      <c r="E126" s="50" t="s">
        <v>69</v>
      </c>
      <c r="F126" s="135">
        <v>30</v>
      </c>
      <c r="G126" s="3">
        <v>36</v>
      </c>
      <c r="H126" s="62">
        <v>49</v>
      </c>
      <c r="I126" s="62">
        <v>61</v>
      </c>
      <c r="J126" s="62">
        <v>34</v>
      </c>
      <c r="K126" s="62">
        <v>44</v>
      </c>
      <c r="L126" s="62">
        <v>6</v>
      </c>
      <c r="M126" s="62">
        <v>7</v>
      </c>
      <c r="N126" s="62">
        <v>55</v>
      </c>
      <c r="O126" s="62">
        <v>65</v>
      </c>
      <c r="P126" s="62">
        <v>13</v>
      </c>
      <c r="Q126" s="62">
        <v>15</v>
      </c>
      <c r="R126" s="62">
        <v>19</v>
      </c>
      <c r="S126" s="62">
        <v>23</v>
      </c>
      <c r="T126" s="3">
        <v>18</v>
      </c>
      <c r="U126" s="62">
        <v>24</v>
      </c>
      <c r="V126" s="62">
        <v>19</v>
      </c>
      <c r="W126" s="62">
        <v>23</v>
      </c>
      <c r="X126" s="3">
        <v>180</v>
      </c>
      <c r="XCO126"/>
      <c r="XCP126"/>
      <c r="XCQ126"/>
      <c r="XCR126"/>
      <c r="XCS126"/>
      <c r="XCT126"/>
      <c r="XCU126"/>
      <c r="XCV126"/>
      <c r="XCW126"/>
      <c r="XCX126"/>
      <c r="XCY126"/>
      <c r="XCZ126"/>
      <c r="XDA126"/>
      <c r="XDB126"/>
      <c r="XDC126"/>
      <c r="XDD126"/>
      <c r="XDE126"/>
      <c r="XDF126"/>
      <c r="XDG126"/>
      <c r="XDH126"/>
    </row>
    <row r="127" s="1" customFormat="1" hidden="1" customHeight="1" spans="1:16336">
      <c r="A127" s="133">
        <v>125</v>
      </c>
      <c r="B127" s="50">
        <v>713</v>
      </c>
      <c r="C127" s="134" t="s">
        <v>176</v>
      </c>
      <c r="D127" s="50" t="s">
        <v>10</v>
      </c>
      <c r="E127" s="50" t="s">
        <v>69</v>
      </c>
      <c r="F127" s="135">
        <v>33</v>
      </c>
      <c r="G127" s="3">
        <v>39</v>
      </c>
      <c r="H127" s="62">
        <v>44</v>
      </c>
      <c r="I127" s="62">
        <v>55</v>
      </c>
      <c r="J127" s="62">
        <v>45</v>
      </c>
      <c r="K127" s="62">
        <v>59</v>
      </c>
      <c r="L127" s="62">
        <v>6</v>
      </c>
      <c r="M127" s="62">
        <v>7</v>
      </c>
      <c r="N127" s="62">
        <v>55</v>
      </c>
      <c r="O127" s="62">
        <v>65</v>
      </c>
      <c r="P127" s="62">
        <v>23</v>
      </c>
      <c r="Q127" s="62">
        <v>28</v>
      </c>
      <c r="R127" s="62">
        <v>19</v>
      </c>
      <c r="S127" s="62">
        <v>23</v>
      </c>
      <c r="T127" s="3">
        <v>18</v>
      </c>
      <c r="U127" s="62">
        <v>24</v>
      </c>
      <c r="V127" s="62">
        <v>31</v>
      </c>
      <c r="W127" s="62">
        <v>37</v>
      </c>
      <c r="X127" s="3">
        <v>180</v>
      </c>
      <c r="XCO127"/>
      <c r="XCP127"/>
      <c r="XCQ127"/>
      <c r="XCR127"/>
      <c r="XCS127"/>
      <c r="XCT127"/>
      <c r="XCU127"/>
      <c r="XCV127"/>
      <c r="XCW127"/>
      <c r="XCX127"/>
      <c r="XCY127"/>
      <c r="XCZ127"/>
      <c r="XDA127"/>
      <c r="XDB127"/>
      <c r="XDC127"/>
      <c r="XDD127"/>
      <c r="XDE127"/>
      <c r="XDF127"/>
      <c r="XDG127"/>
      <c r="XDH127"/>
    </row>
    <row r="128" s="1" customFormat="1" hidden="1" customHeight="1" spans="1:16336">
      <c r="A128" s="133">
        <v>126</v>
      </c>
      <c r="B128" s="50">
        <v>329</v>
      </c>
      <c r="C128" s="134" t="s">
        <v>177</v>
      </c>
      <c r="D128" s="50" t="s">
        <v>10</v>
      </c>
      <c r="E128" s="50" t="s">
        <v>69</v>
      </c>
      <c r="F128" s="135">
        <v>30</v>
      </c>
      <c r="G128" s="3">
        <v>36</v>
      </c>
      <c r="H128" s="62">
        <v>42</v>
      </c>
      <c r="I128" s="62">
        <v>53</v>
      </c>
      <c r="J128" s="62">
        <v>32</v>
      </c>
      <c r="K128" s="62">
        <v>42</v>
      </c>
      <c r="L128" s="62">
        <v>6</v>
      </c>
      <c r="M128" s="62">
        <v>7</v>
      </c>
      <c r="N128" s="62">
        <v>55</v>
      </c>
      <c r="O128" s="62">
        <v>65</v>
      </c>
      <c r="P128" s="62">
        <v>13</v>
      </c>
      <c r="Q128" s="62">
        <v>15</v>
      </c>
      <c r="R128" s="62">
        <v>19</v>
      </c>
      <c r="S128" s="62">
        <v>23</v>
      </c>
      <c r="T128" s="3">
        <v>18</v>
      </c>
      <c r="U128" s="62">
        <v>24</v>
      </c>
      <c r="V128" s="62">
        <v>14</v>
      </c>
      <c r="W128" s="62">
        <v>16</v>
      </c>
      <c r="X128" s="3">
        <v>180</v>
      </c>
      <c r="XCO128"/>
      <c r="XCP128"/>
      <c r="XCQ128"/>
      <c r="XCR128"/>
      <c r="XCS128"/>
      <c r="XCT128"/>
      <c r="XCU128"/>
      <c r="XCV128"/>
      <c r="XCW128"/>
      <c r="XCX128"/>
      <c r="XCY128"/>
      <c r="XCZ128"/>
      <c r="XDA128"/>
      <c r="XDB128"/>
      <c r="XDC128"/>
      <c r="XDD128"/>
      <c r="XDE128"/>
      <c r="XDF128"/>
      <c r="XDG128"/>
      <c r="XDH128"/>
    </row>
    <row r="129" s="1" customFormat="1" hidden="1" customHeight="1" spans="1:16336">
      <c r="A129" s="133">
        <v>127</v>
      </c>
      <c r="B129" s="50">
        <v>104838</v>
      </c>
      <c r="C129" s="134" t="s">
        <v>178</v>
      </c>
      <c r="D129" s="50" t="s">
        <v>10</v>
      </c>
      <c r="E129" s="50" t="s">
        <v>69</v>
      </c>
      <c r="F129" s="135">
        <v>30</v>
      </c>
      <c r="G129" s="3">
        <v>36</v>
      </c>
      <c r="H129" s="62">
        <v>55</v>
      </c>
      <c r="I129" s="62">
        <v>68</v>
      </c>
      <c r="J129" s="62">
        <v>45</v>
      </c>
      <c r="K129" s="62">
        <v>59</v>
      </c>
      <c r="L129" s="62">
        <v>10</v>
      </c>
      <c r="M129" s="62">
        <v>13</v>
      </c>
      <c r="N129" s="62">
        <v>55</v>
      </c>
      <c r="O129" s="62">
        <v>65</v>
      </c>
      <c r="P129" s="62">
        <v>13</v>
      </c>
      <c r="Q129" s="62">
        <v>15</v>
      </c>
      <c r="R129" s="62">
        <v>19</v>
      </c>
      <c r="S129" s="62">
        <v>23</v>
      </c>
      <c r="T129" s="3">
        <v>18</v>
      </c>
      <c r="U129" s="62">
        <v>24</v>
      </c>
      <c r="V129" s="62">
        <v>19</v>
      </c>
      <c r="W129" s="62">
        <v>23</v>
      </c>
      <c r="X129" s="3">
        <v>180</v>
      </c>
      <c r="XCO129"/>
      <c r="XCP129"/>
      <c r="XCQ129"/>
      <c r="XCR129"/>
      <c r="XCS129"/>
      <c r="XCT129"/>
      <c r="XCU129"/>
      <c r="XCV129"/>
      <c r="XCW129"/>
      <c r="XCX129"/>
      <c r="XCY129"/>
      <c r="XCZ129"/>
      <c r="XDA129"/>
      <c r="XDB129"/>
      <c r="XDC129"/>
      <c r="XDD129"/>
      <c r="XDE129"/>
      <c r="XDF129"/>
      <c r="XDG129"/>
      <c r="XDH129"/>
    </row>
    <row r="130" s="1" customFormat="1" hidden="1" customHeight="1" spans="1:16336">
      <c r="A130" s="133">
        <v>128</v>
      </c>
      <c r="B130" s="50">
        <v>56</v>
      </c>
      <c r="C130" s="134" t="s">
        <v>179</v>
      </c>
      <c r="D130" s="50" t="s">
        <v>10</v>
      </c>
      <c r="E130" s="50" t="s">
        <v>69</v>
      </c>
      <c r="F130" s="135">
        <v>40</v>
      </c>
      <c r="G130" s="3">
        <v>48</v>
      </c>
      <c r="H130" s="62">
        <v>48</v>
      </c>
      <c r="I130" s="62">
        <v>60</v>
      </c>
      <c r="J130" s="62">
        <v>33</v>
      </c>
      <c r="K130" s="62">
        <v>43</v>
      </c>
      <c r="L130" s="62">
        <v>6</v>
      </c>
      <c r="M130" s="62">
        <v>7</v>
      </c>
      <c r="N130" s="62">
        <v>55</v>
      </c>
      <c r="O130" s="62">
        <v>65</v>
      </c>
      <c r="P130" s="62">
        <v>13</v>
      </c>
      <c r="Q130" s="62">
        <v>15</v>
      </c>
      <c r="R130" s="62">
        <v>19</v>
      </c>
      <c r="S130" s="62">
        <v>23</v>
      </c>
      <c r="T130" s="3">
        <v>18</v>
      </c>
      <c r="U130" s="62">
        <v>24</v>
      </c>
      <c r="V130" s="62">
        <v>26</v>
      </c>
      <c r="W130" s="62">
        <v>32</v>
      </c>
      <c r="X130" s="3">
        <v>180</v>
      </c>
      <c r="XCO130"/>
      <c r="XCP130"/>
      <c r="XCQ130"/>
      <c r="XCR130"/>
      <c r="XCS130"/>
      <c r="XCT130"/>
      <c r="XCU130"/>
      <c r="XCV130"/>
      <c r="XCW130"/>
      <c r="XCX130"/>
      <c r="XCY130"/>
      <c r="XCZ130"/>
      <c r="XDA130"/>
      <c r="XDB130"/>
      <c r="XDC130"/>
      <c r="XDD130"/>
      <c r="XDE130"/>
      <c r="XDF130"/>
      <c r="XDG130"/>
      <c r="XDH130"/>
    </row>
    <row r="131" s="119" customFormat="1" hidden="1" customHeight="1" spans="1:16336">
      <c r="A131" s="133">
        <v>129</v>
      </c>
      <c r="B131" s="50">
        <v>52</v>
      </c>
      <c r="C131" s="134" t="s">
        <v>180</v>
      </c>
      <c r="D131" s="50" t="s">
        <v>10</v>
      </c>
      <c r="E131" s="50" t="s">
        <v>69</v>
      </c>
      <c r="F131" s="135">
        <v>30</v>
      </c>
      <c r="G131" s="3">
        <v>36</v>
      </c>
      <c r="H131" s="62">
        <v>75</v>
      </c>
      <c r="I131" s="62">
        <v>94</v>
      </c>
      <c r="J131" s="62">
        <v>42</v>
      </c>
      <c r="K131" s="62">
        <v>55</v>
      </c>
      <c r="L131" s="62">
        <v>10</v>
      </c>
      <c r="M131" s="62">
        <v>13</v>
      </c>
      <c r="N131" s="62">
        <v>55</v>
      </c>
      <c r="O131" s="62">
        <v>65</v>
      </c>
      <c r="P131" s="62">
        <v>17</v>
      </c>
      <c r="Q131" s="62">
        <v>20</v>
      </c>
      <c r="R131" s="62">
        <v>19</v>
      </c>
      <c r="S131" s="62">
        <v>23</v>
      </c>
      <c r="T131" s="3">
        <v>18</v>
      </c>
      <c r="U131" s="62">
        <v>24</v>
      </c>
      <c r="V131" s="62">
        <v>21</v>
      </c>
      <c r="W131" s="62">
        <v>25</v>
      </c>
      <c r="X131" s="3">
        <v>180</v>
      </c>
      <c r="XCO131" s="27"/>
      <c r="XCP131" s="27"/>
      <c r="XCQ131" s="27"/>
      <c r="XCR131" s="27"/>
      <c r="XCS131" s="27"/>
      <c r="XCT131" s="27"/>
      <c r="XCU131" s="27"/>
      <c r="XCV131" s="27"/>
      <c r="XCW131" s="27"/>
      <c r="XCX131" s="27"/>
      <c r="XCY131" s="27"/>
      <c r="XCZ131" s="27"/>
      <c r="XDA131" s="27"/>
      <c r="XDB131" s="27"/>
      <c r="XDC131" s="27"/>
      <c r="XDD131" s="27"/>
      <c r="XDE131" s="27"/>
      <c r="XDF131" s="27"/>
      <c r="XDG131" s="27"/>
      <c r="XDH131" s="27"/>
    </row>
    <row r="132" s="119" customFormat="1" hidden="1" customHeight="1" spans="1:16336">
      <c r="A132" s="133">
        <v>130</v>
      </c>
      <c r="B132" s="50">
        <v>110378</v>
      </c>
      <c r="C132" s="134" t="s">
        <v>181</v>
      </c>
      <c r="D132" s="50" t="s">
        <v>10</v>
      </c>
      <c r="E132" s="50" t="s">
        <v>80</v>
      </c>
      <c r="F132" s="135">
        <v>30</v>
      </c>
      <c r="G132" s="3">
        <v>36</v>
      </c>
      <c r="H132" s="62">
        <v>38</v>
      </c>
      <c r="I132" s="62">
        <v>48</v>
      </c>
      <c r="J132" s="62">
        <v>24</v>
      </c>
      <c r="K132" s="62">
        <v>31</v>
      </c>
      <c r="L132" s="62">
        <v>4</v>
      </c>
      <c r="M132" s="62">
        <v>5</v>
      </c>
      <c r="N132" s="62">
        <v>32</v>
      </c>
      <c r="O132" s="62">
        <v>37</v>
      </c>
      <c r="P132" s="62">
        <v>10</v>
      </c>
      <c r="Q132" s="62">
        <v>12</v>
      </c>
      <c r="R132" s="62">
        <v>13</v>
      </c>
      <c r="S132" s="62">
        <v>16</v>
      </c>
      <c r="T132" s="3">
        <v>18</v>
      </c>
      <c r="U132" s="62">
        <v>24</v>
      </c>
      <c r="V132" s="62">
        <v>10</v>
      </c>
      <c r="W132" s="62">
        <v>12</v>
      </c>
      <c r="X132" s="3">
        <v>180</v>
      </c>
      <c r="XCO132" s="27"/>
      <c r="XCP132" s="27"/>
      <c r="XCQ132" s="27"/>
      <c r="XCR132" s="27"/>
      <c r="XCS132" s="27"/>
      <c r="XCT132" s="27"/>
      <c r="XCU132" s="27"/>
      <c r="XCV132" s="27"/>
      <c r="XCW132" s="27"/>
      <c r="XCX132" s="27"/>
      <c r="XCY132" s="27"/>
      <c r="XCZ132" s="27"/>
      <c r="XDA132" s="27"/>
      <c r="XDB132" s="27"/>
      <c r="XDC132" s="27"/>
      <c r="XDD132" s="27"/>
      <c r="XDE132" s="27"/>
      <c r="XDF132" s="27"/>
      <c r="XDG132" s="27"/>
      <c r="XDH132" s="27"/>
    </row>
    <row r="133" hidden="1" customHeight="1" spans="1:24">
      <c r="A133" s="62"/>
      <c r="B133" s="62"/>
      <c r="C133" s="62" t="s">
        <v>182</v>
      </c>
      <c r="D133" s="62"/>
      <c r="E133" s="50"/>
      <c r="F133" s="135">
        <f>SUM(F3:F132)</f>
        <v>6410</v>
      </c>
      <c r="G133" s="135">
        <f t="shared" ref="G133:X133" si="0">SUM(G3:G132)</f>
        <v>7687</v>
      </c>
      <c r="H133" s="135">
        <f t="shared" si="0"/>
        <v>10911</v>
      </c>
      <c r="I133" s="135">
        <f t="shared" si="0"/>
        <v>13608</v>
      </c>
      <c r="J133" s="135">
        <f t="shared" si="0"/>
        <v>7680</v>
      </c>
      <c r="K133" s="135">
        <f t="shared" si="0"/>
        <v>9991</v>
      </c>
      <c r="L133" s="135">
        <f t="shared" si="0"/>
        <v>1226</v>
      </c>
      <c r="M133" s="135">
        <f t="shared" si="0"/>
        <v>1629</v>
      </c>
      <c r="N133" s="135">
        <f t="shared" si="0"/>
        <v>12679</v>
      </c>
      <c r="O133" s="135">
        <f t="shared" si="0"/>
        <v>15169</v>
      </c>
      <c r="P133" s="135">
        <f t="shared" si="0"/>
        <v>2572</v>
      </c>
      <c r="Q133" s="135">
        <f t="shared" si="0"/>
        <v>3071</v>
      </c>
      <c r="R133" s="135">
        <f t="shared" si="0"/>
        <v>3209</v>
      </c>
      <c r="S133" s="135">
        <f t="shared" si="0"/>
        <v>3881</v>
      </c>
      <c r="T133" s="135">
        <f t="shared" si="0"/>
        <v>2734</v>
      </c>
      <c r="U133" s="135">
        <f t="shared" si="0"/>
        <v>3572</v>
      </c>
      <c r="V133" s="135">
        <f t="shared" si="0"/>
        <v>4064</v>
      </c>
      <c r="W133" s="135">
        <f t="shared" si="0"/>
        <v>4864</v>
      </c>
      <c r="X133" s="135">
        <f t="shared" si="0"/>
        <v>40000</v>
      </c>
    </row>
  </sheetData>
  <autoFilter ref="A2:XDH133">
    <filterColumn colId="1">
      <filters>
        <filter val="112415"/>
        <filter val="113298"/>
        <filter val="111219"/>
        <filter val="113299"/>
        <filter val="114622"/>
        <filter val="113023"/>
        <filter val="113025"/>
        <filter val="114069"/>
        <filter val="115971"/>
        <filter val="113833"/>
        <filter val="111400"/>
        <filter val="116482"/>
        <filter val="114844"/>
        <filter val="114685"/>
        <filter val="114286"/>
        <filter val="112888"/>
        <filter val="113008"/>
      </filters>
    </filterColumn>
    <extLst/>
  </autoFilter>
  <sortState ref="A2:W132">
    <sortCondition ref="D2" descending="1"/>
  </sortState>
  <mergeCells count="10">
    <mergeCell ref="A1:D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conditionalFormatting sqref="B2:B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557"/>
  <sheetViews>
    <sheetView tabSelected="1" workbookViewId="0">
      <pane xSplit="5" ySplit="2" topLeftCell="BU544" activePane="bottomRight" state="frozen"/>
      <selection/>
      <selection pane="topRight"/>
      <selection pane="bottomLeft"/>
      <selection pane="bottomRight" activeCell="CE557" sqref="CE557"/>
    </sheetView>
  </sheetViews>
  <sheetFormatPr defaultColWidth="9" defaultRowHeight="18" customHeight="1"/>
  <cols>
    <col min="1" max="1" width="6.625" customWidth="1"/>
    <col min="4" max="4" width="12.25" customWidth="1"/>
    <col min="12" max="12" width="9.375"/>
    <col min="19" max="19" width="9.375"/>
    <col min="26" max="26" width="10.625" customWidth="1"/>
    <col min="27" max="27" width="9.5" customWidth="1"/>
    <col min="40" max="40" width="9.375"/>
    <col min="43" max="43" width="9.375"/>
    <col min="65" max="66" width="8.375" customWidth="1"/>
    <col min="83" max="84" width="9" style="24"/>
  </cols>
  <sheetData>
    <row r="1" s="75" customFormat="1" ht="41" customHeight="1" spans="1:84">
      <c r="A1" s="63"/>
      <c r="B1" s="63"/>
      <c r="C1" s="63"/>
      <c r="D1" s="63"/>
      <c r="E1" s="63"/>
      <c r="F1" s="121" t="s">
        <v>26</v>
      </c>
      <c r="G1" s="121"/>
      <c r="H1" s="121"/>
      <c r="I1" s="121"/>
      <c r="J1" s="121"/>
      <c r="K1" s="121"/>
      <c r="L1" s="121"/>
      <c r="M1" s="122" t="s">
        <v>183</v>
      </c>
      <c r="N1" s="122"/>
      <c r="O1" s="122"/>
      <c r="P1" s="122"/>
      <c r="Q1" s="122"/>
      <c r="R1" s="122"/>
      <c r="S1" s="122"/>
      <c r="T1" s="122"/>
      <c r="U1" s="123" t="s">
        <v>184</v>
      </c>
      <c r="V1" s="123"/>
      <c r="W1" s="123"/>
      <c r="X1" s="123"/>
      <c r="Y1" s="123"/>
      <c r="Z1" s="123"/>
      <c r="AA1" s="123"/>
      <c r="AB1" s="122" t="s">
        <v>29</v>
      </c>
      <c r="AC1" s="122"/>
      <c r="AD1" s="122"/>
      <c r="AE1" s="122"/>
      <c r="AF1" s="122"/>
      <c r="AG1" s="122"/>
      <c r="AH1" s="122"/>
      <c r="AI1" s="122"/>
      <c r="AJ1" s="122"/>
      <c r="AK1" s="124" t="s">
        <v>30</v>
      </c>
      <c r="AL1" s="124"/>
      <c r="AM1" s="124"/>
      <c r="AN1" s="124"/>
      <c r="AO1" s="124"/>
      <c r="AP1" s="124"/>
      <c r="AQ1" s="124"/>
      <c r="AR1" s="125" t="s">
        <v>31</v>
      </c>
      <c r="AS1" s="125"/>
      <c r="AT1" s="125"/>
      <c r="AU1" s="125"/>
      <c r="AV1" s="125"/>
      <c r="AW1" s="125"/>
      <c r="AX1" s="125"/>
      <c r="AY1" s="121" t="s">
        <v>185</v>
      </c>
      <c r="AZ1" s="121"/>
      <c r="BA1" s="121"/>
      <c r="BB1" s="121"/>
      <c r="BC1" s="121"/>
      <c r="BD1" s="121"/>
      <c r="BE1" s="121"/>
      <c r="BF1" s="122" t="s">
        <v>33</v>
      </c>
      <c r="BG1" s="122"/>
      <c r="BH1" s="122"/>
      <c r="BI1" s="122"/>
      <c r="BJ1" s="122"/>
      <c r="BK1" s="122"/>
      <c r="BL1" s="122"/>
      <c r="BM1" s="123" t="s">
        <v>186</v>
      </c>
      <c r="BN1" s="123"/>
      <c r="BO1" s="123">
        <v>23455</v>
      </c>
      <c r="BP1" s="123">
        <v>23895</v>
      </c>
      <c r="BQ1" s="123">
        <v>23896</v>
      </c>
      <c r="BR1" s="123">
        <v>101715</v>
      </c>
      <c r="BS1" s="123">
        <v>101716</v>
      </c>
      <c r="BT1" s="123">
        <v>117756</v>
      </c>
      <c r="BU1" s="123">
        <v>118078</v>
      </c>
      <c r="BV1" s="123">
        <v>140822</v>
      </c>
      <c r="BW1" s="123">
        <v>140823</v>
      </c>
      <c r="BX1" s="123">
        <v>141310</v>
      </c>
      <c r="BY1" s="123">
        <v>198582</v>
      </c>
      <c r="BZ1" s="123" t="s">
        <v>187</v>
      </c>
      <c r="CA1" s="123"/>
      <c r="CB1" s="123"/>
      <c r="CC1" s="123"/>
      <c r="CD1" s="123"/>
      <c r="CE1" s="63" t="s">
        <v>182</v>
      </c>
      <c r="CF1" s="63"/>
    </row>
    <row r="2" s="75" customFormat="1" ht="38" customHeight="1" spans="1:84">
      <c r="A2" s="63" t="s">
        <v>188</v>
      </c>
      <c r="B2" s="63" t="s">
        <v>189</v>
      </c>
      <c r="C2" s="63" t="s">
        <v>190</v>
      </c>
      <c r="D2" s="63" t="s">
        <v>191</v>
      </c>
      <c r="E2" s="63" t="s">
        <v>192</v>
      </c>
      <c r="F2" s="121" t="s">
        <v>193</v>
      </c>
      <c r="G2" s="121" t="s">
        <v>194</v>
      </c>
      <c r="H2" s="121" t="s">
        <v>195</v>
      </c>
      <c r="I2" s="121" t="s">
        <v>196</v>
      </c>
      <c r="J2" s="121" t="s">
        <v>187</v>
      </c>
      <c r="K2" s="121" t="s">
        <v>197</v>
      </c>
      <c r="L2" s="121" t="s">
        <v>198</v>
      </c>
      <c r="M2" s="122" t="s">
        <v>199</v>
      </c>
      <c r="N2" s="122" t="s">
        <v>200</v>
      </c>
      <c r="O2" s="122" t="s">
        <v>201</v>
      </c>
      <c r="P2" s="122" t="s">
        <v>196</v>
      </c>
      <c r="Q2" s="122" t="s">
        <v>187</v>
      </c>
      <c r="R2" s="122" t="s">
        <v>197</v>
      </c>
      <c r="S2" s="122" t="s">
        <v>198</v>
      </c>
      <c r="T2" s="122" t="s">
        <v>202</v>
      </c>
      <c r="U2" s="123" t="s">
        <v>203</v>
      </c>
      <c r="V2" s="123" t="s">
        <v>204</v>
      </c>
      <c r="W2" s="123" t="s">
        <v>205</v>
      </c>
      <c r="X2" s="123" t="s">
        <v>196</v>
      </c>
      <c r="Y2" s="123" t="s">
        <v>187</v>
      </c>
      <c r="Z2" s="123" t="s">
        <v>197</v>
      </c>
      <c r="AA2" s="123" t="s">
        <v>198</v>
      </c>
      <c r="AB2" s="122" t="s">
        <v>206</v>
      </c>
      <c r="AC2" s="122" t="s">
        <v>207</v>
      </c>
      <c r="AD2" s="122" t="s">
        <v>208</v>
      </c>
      <c r="AE2" s="122" t="s">
        <v>209</v>
      </c>
      <c r="AF2" s="122" t="s">
        <v>196</v>
      </c>
      <c r="AG2" s="122" t="s">
        <v>187</v>
      </c>
      <c r="AH2" s="122" t="s">
        <v>197</v>
      </c>
      <c r="AI2" s="122" t="s">
        <v>198</v>
      </c>
      <c r="AJ2" s="122" t="s">
        <v>202</v>
      </c>
      <c r="AK2" s="124" t="s">
        <v>210</v>
      </c>
      <c r="AL2" s="124" t="s">
        <v>211</v>
      </c>
      <c r="AM2" s="124" t="s">
        <v>205</v>
      </c>
      <c r="AN2" s="124" t="s">
        <v>196</v>
      </c>
      <c r="AO2" s="124" t="s">
        <v>187</v>
      </c>
      <c r="AP2" s="124" t="s">
        <v>197</v>
      </c>
      <c r="AQ2" s="124" t="s">
        <v>198</v>
      </c>
      <c r="AR2" s="125" t="s">
        <v>212</v>
      </c>
      <c r="AS2" s="125" t="s">
        <v>213</v>
      </c>
      <c r="AT2" s="125" t="s">
        <v>205</v>
      </c>
      <c r="AU2" s="125" t="s">
        <v>196</v>
      </c>
      <c r="AV2" s="125" t="s">
        <v>187</v>
      </c>
      <c r="AW2" s="125" t="s">
        <v>197</v>
      </c>
      <c r="AX2" s="125" t="s">
        <v>198</v>
      </c>
      <c r="AY2" s="121" t="s">
        <v>214</v>
      </c>
      <c r="AZ2" s="121" t="s">
        <v>215</v>
      </c>
      <c r="BA2" s="121" t="s">
        <v>205</v>
      </c>
      <c r="BB2" s="121" t="s">
        <v>196</v>
      </c>
      <c r="BC2" s="121" t="s">
        <v>187</v>
      </c>
      <c r="BD2" s="121" t="s">
        <v>197</v>
      </c>
      <c r="BE2" s="121" t="s">
        <v>198</v>
      </c>
      <c r="BF2" s="122" t="s">
        <v>216</v>
      </c>
      <c r="BG2" s="122" t="s">
        <v>217</v>
      </c>
      <c r="BH2" s="122" t="s">
        <v>201</v>
      </c>
      <c r="BI2" s="122" t="s">
        <v>196</v>
      </c>
      <c r="BJ2" s="122" t="s">
        <v>187</v>
      </c>
      <c r="BK2" s="122" t="s">
        <v>197</v>
      </c>
      <c r="BL2" s="122" t="s">
        <v>198</v>
      </c>
      <c r="BM2" s="123" t="s">
        <v>218</v>
      </c>
      <c r="BN2" s="123" t="s">
        <v>219</v>
      </c>
      <c r="BO2" s="123" t="s">
        <v>220</v>
      </c>
      <c r="BP2" s="123" t="s">
        <v>221</v>
      </c>
      <c r="BQ2" s="123" t="s">
        <v>222</v>
      </c>
      <c r="BR2" s="123" t="s">
        <v>223</v>
      </c>
      <c r="BS2" s="123" t="s">
        <v>224</v>
      </c>
      <c r="BT2" s="123" t="s">
        <v>225</v>
      </c>
      <c r="BU2" s="123" t="s">
        <v>226</v>
      </c>
      <c r="BV2" s="123" t="s">
        <v>227</v>
      </c>
      <c r="BW2" s="123" t="s">
        <v>228</v>
      </c>
      <c r="BX2" s="123" t="s">
        <v>229</v>
      </c>
      <c r="BY2" s="123" t="s">
        <v>230</v>
      </c>
      <c r="BZ2" s="123" t="s">
        <v>231</v>
      </c>
      <c r="CA2" s="123" t="s">
        <v>187</v>
      </c>
      <c r="CB2" s="123" t="s">
        <v>197</v>
      </c>
      <c r="CC2" s="123" t="s">
        <v>232</v>
      </c>
      <c r="CD2" s="123" t="s">
        <v>202</v>
      </c>
      <c r="CE2" s="63" t="s">
        <v>233</v>
      </c>
      <c r="CF2" s="63" t="s">
        <v>234</v>
      </c>
    </row>
    <row r="3" customHeight="1" spans="1:84">
      <c r="A3" s="62">
        <v>4033</v>
      </c>
      <c r="B3" s="62" t="s">
        <v>235</v>
      </c>
      <c r="C3" s="62">
        <v>750</v>
      </c>
      <c r="D3" s="62" t="s">
        <v>88</v>
      </c>
      <c r="E3" s="62" t="s">
        <v>236</v>
      </c>
      <c r="F3" s="62">
        <v>18</v>
      </c>
      <c r="G3" s="62">
        <v>22</v>
      </c>
      <c r="H3" s="62">
        <v>17</v>
      </c>
      <c r="I3" s="62">
        <v>462.61</v>
      </c>
      <c r="J3" s="62">
        <f>H3-F3</f>
        <v>-1</v>
      </c>
      <c r="K3" s="62" t="s">
        <v>237</v>
      </c>
      <c r="L3" s="62">
        <f>I3*0.06</f>
        <v>27.7566</v>
      </c>
      <c r="M3" s="62">
        <v>39</v>
      </c>
      <c r="N3" s="62">
        <v>49</v>
      </c>
      <c r="O3" s="62">
        <v>49</v>
      </c>
      <c r="P3" s="62">
        <v>1231.83</v>
      </c>
      <c r="Q3" s="62">
        <f>O3-M3</f>
        <v>10</v>
      </c>
      <c r="R3" s="62" t="s">
        <v>40</v>
      </c>
      <c r="S3" s="62">
        <f>P3*0.08</f>
        <v>98.5464</v>
      </c>
      <c r="T3" s="62"/>
      <c r="U3" s="62">
        <v>25</v>
      </c>
      <c r="V3" s="62">
        <v>33</v>
      </c>
      <c r="W3" s="62">
        <v>45</v>
      </c>
      <c r="X3" s="62">
        <v>1061.85</v>
      </c>
      <c r="Y3" s="62">
        <f>W3-U3</f>
        <v>20</v>
      </c>
      <c r="Z3" s="62" t="s">
        <v>40</v>
      </c>
      <c r="AA3" s="62">
        <f>X3*0.1</f>
        <v>106.185</v>
      </c>
      <c r="AB3" s="62">
        <v>4</v>
      </c>
      <c r="AC3" s="62">
        <v>5</v>
      </c>
      <c r="AD3" s="62">
        <v>0</v>
      </c>
      <c r="AE3" s="62">
        <v>0</v>
      </c>
      <c r="AF3" s="62">
        <v>0</v>
      </c>
      <c r="AG3" s="62">
        <f>(AD3*2+AE3)-AB3</f>
        <v>-4</v>
      </c>
      <c r="AH3" s="62" t="s">
        <v>237</v>
      </c>
      <c r="AI3" s="62">
        <f>AF3*0.06</f>
        <v>0</v>
      </c>
      <c r="AJ3" s="62">
        <f>AG3*1</f>
        <v>-4</v>
      </c>
      <c r="AK3" s="62">
        <v>30</v>
      </c>
      <c r="AL3" s="62">
        <v>36</v>
      </c>
      <c r="AM3" s="62">
        <v>64</v>
      </c>
      <c r="AN3" s="62">
        <v>5363.6</v>
      </c>
      <c r="AO3" s="62">
        <f>AM3-AK3</f>
        <v>34</v>
      </c>
      <c r="AP3" s="62" t="s">
        <v>40</v>
      </c>
      <c r="AQ3" s="62">
        <f>AN3*0.1</f>
        <v>536.36</v>
      </c>
      <c r="AR3" s="62">
        <v>8</v>
      </c>
      <c r="AS3" s="62">
        <v>10</v>
      </c>
      <c r="AT3" s="62">
        <v>10</v>
      </c>
      <c r="AU3" s="62">
        <v>315</v>
      </c>
      <c r="AV3" s="62">
        <f>AT3-AR3</f>
        <v>2</v>
      </c>
      <c r="AW3" s="62" t="s">
        <v>40</v>
      </c>
      <c r="AX3" s="62">
        <f>AU3*0.1</f>
        <v>31.5</v>
      </c>
      <c r="AY3" s="62">
        <v>7</v>
      </c>
      <c r="AZ3" s="62">
        <v>9</v>
      </c>
      <c r="BA3" s="62">
        <v>0</v>
      </c>
      <c r="BB3" s="62">
        <v>0</v>
      </c>
      <c r="BC3" s="62">
        <f>BA3-AY3</f>
        <v>-7</v>
      </c>
      <c r="BD3" s="62" t="s">
        <v>237</v>
      </c>
      <c r="BE3" s="62">
        <f>BB3*0.06</f>
        <v>0</v>
      </c>
      <c r="BF3" s="62">
        <v>4</v>
      </c>
      <c r="BG3" s="62">
        <v>6</v>
      </c>
      <c r="BH3" s="62">
        <v>10</v>
      </c>
      <c r="BI3" s="62">
        <v>147</v>
      </c>
      <c r="BJ3" s="62">
        <f>BH3-BF3</f>
        <v>6</v>
      </c>
      <c r="BK3" s="62" t="s">
        <v>40</v>
      </c>
      <c r="BL3" s="62">
        <f>BI3*0.1</f>
        <v>14.7</v>
      </c>
      <c r="BM3" s="62">
        <v>17</v>
      </c>
      <c r="BN3" s="62">
        <v>20</v>
      </c>
      <c r="BO3" s="63">
        <v>0</v>
      </c>
      <c r="BP3" s="63">
        <v>6</v>
      </c>
      <c r="BQ3" s="63">
        <v>5</v>
      </c>
      <c r="BR3" s="63">
        <v>0</v>
      </c>
      <c r="BS3" s="63">
        <v>1</v>
      </c>
      <c r="BT3" s="63">
        <v>0</v>
      </c>
      <c r="BU3" s="63">
        <v>0</v>
      </c>
      <c r="BV3" s="63">
        <v>0</v>
      </c>
      <c r="BW3" s="63">
        <v>0</v>
      </c>
      <c r="BX3" s="63">
        <v>1</v>
      </c>
      <c r="BY3" s="63">
        <v>0</v>
      </c>
      <c r="BZ3" s="62">
        <f>BO3*0.5+BP3*1+BQ3*5+BR3*4+BS3*1+BT3*8+BU3*10+BV3*1+BW3*5+BX3*7+BY3*2.5</f>
        <v>39</v>
      </c>
      <c r="CA3" s="62">
        <f>BZ3-BM3</f>
        <v>22</v>
      </c>
      <c r="CB3" s="62" t="s">
        <v>40</v>
      </c>
      <c r="CC3" s="62">
        <f>BO3*3+BP3*5+BQ3*25+BR3*24+BS3*6+BT3*56+BU3*70+BV3*6+BW3*30+BX3*61+BY3*15</f>
        <v>222</v>
      </c>
      <c r="CD3" s="62"/>
      <c r="CE3" s="62">
        <f>ROUND(L3+S3+AA3+AI3+AQ3+AX3+BE3+BL3+CC3,0)</f>
        <v>1037</v>
      </c>
      <c r="CF3" s="62">
        <f>ROUND(T3+AJ3+CD3,1)</f>
        <v>-4</v>
      </c>
    </row>
    <row r="4" customHeight="1" spans="1:84">
      <c r="A4" s="62">
        <v>11051</v>
      </c>
      <c r="B4" s="62" t="s">
        <v>238</v>
      </c>
      <c r="C4" s="62">
        <v>750</v>
      </c>
      <c r="D4" s="62" t="s">
        <v>88</v>
      </c>
      <c r="E4" s="62" t="s">
        <v>239</v>
      </c>
      <c r="F4" s="62">
        <v>18</v>
      </c>
      <c r="G4" s="62">
        <v>22</v>
      </c>
      <c r="H4" s="62">
        <v>15</v>
      </c>
      <c r="I4" s="62">
        <v>387.6</v>
      </c>
      <c r="J4" s="62">
        <f t="shared" ref="J4:J67" si="0">H4-F4</f>
        <v>-3</v>
      </c>
      <c r="K4" s="62" t="s">
        <v>237</v>
      </c>
      <c r="L4" s="62">
        <f>I4*0.06</f>
        <v>23.256</v>
      </c>
      <c r="M4" s="62">
        <v>39</v>
      </c>
      <c r="N4" s="62">
        <v>49</v>
      </c>
      <c r="O4" s="62">
        <v>82</v>
      </c>
      <c r="P4" s="62">
        <v>1924.88</v>
      </c>
      <c r="Q4" s="62">
        <f t="shared" ref="Q4:Q67" si="1">O4-M4</f>
        <v>43</v>
      </c>
      <c r="R4" s="62" t="s">
        <v>40</v>
      </c>
      <c r="S4" s="62">
        <f>P4*0.08</f>
        <v>153.9904</v>
      </c>
      <c r="T4" s="62"/>
      <c r="U4" s="62">
        <v>25</v>
      </c>
      <c r="V4" s="62">
        <v>33</v>
      </c>
      <c r="W4" s="62">
        <v>33</v>
      </c>
      <c r="X4" s="62">
        <v>819.39</v>
      </c>
      <c r="Y4" s="62">
        <f t="shared" ref="Y4:Y10" si="2">W4-U4</f>
        <v>8</v>
      </c>
      <c r="Z4" s="62" t="s">
        <v>40</v>
      </c>
      <c r="AA4" s="62">
        <f>X4*0.1</f>
        <v>81.939</v>
      </c>
      <c r="AB4" s="62">
        <v>4</v>
      </c>
      <c r="AC4" s="62">
        <v>5</v>
      </c>
      <c r="AD4" s="62">
        <v>3</v>
      </c>
      <c r="AE4" s="62">
        <v>0</v>
      </c>
      <c r="AF4" s="62">
        <v>171</v>
      </c>
      <c r="AG4" s="62">
        <f t="shared" ref="AG4:AG67" si="3">(AD4*2+AE4)-AB4</f>
        <v>2</v>
      </c>
      <c r="AH4" s="62" t="s">
        <v>40</v>
      </c>
      <c r="AI4" s="62">
        <f>AF4*0.1</f>
        <v>17.1</v>
      </c>
      <c r="AJ4" s="62"/>
      <c r="AK4" s="62">
        <v>30</v>
      </c>
      <c r="AL4" s="62">
        <v>36</v>
      </c>
      <c r="AM4" s="62">
        <v>63</v>
      </c>
      <c r="AN4" s="62">
        <v>5123.5</v>
      </c>
      <c r="AO4" s="62">
        <f t="shared" ref="AO4:AO67" si="4">AM4-AK4</f>
        <v>33</v>
      </c>
      <c r="AP4" s="62" t="s">
        <v>40</v>
      </c>
      <c r="AQ4" s="62">
        <f>AN4*0.1</f>
        <v>512.35</v>
      </c>
      <c r="AR4" s="62">
        <v>8</v>
      </c>
      <c r="AS4" s="62">
        <v>10</v>
      </c>
      <c r="AT4" s="62">
        <v>6</v>
      </c>
      <c r="AU4" s="62">
        <v>175.01</v>
      </c>
      <c r="AV4" s="62">
        <f t="shared" ref="AV4:AV67" si="5">AT4-AR4</f>
        <v>-2</v>
      </c>
      <c r="AW4" s="62" t="s">
        <v>237</v>
      </c>
      <c r="AX4" s="62">
        <f>AU4*0.06</f>
        <v>10.5006</v>
      </c>
      <c r="AY4" s="62">
        <v>7</v>
      </c>
      <c r="AZ4" s="62">
        <v>9</v>
      </c>
      <c r="BA4" s="62">
        <v>15</v>
      </c>
      <c r="BB4" s="62">
        <v>299</v>
      </c>
      <c r="BC4" s="62">
        <f t="shared" ref="BC4:BC67" si="6">BA4-AY4</f>
        <v>8</v>
      </c>
      <c r="BD4" s="62" t="s">
        <v>40</v>
      </c>
      <c r="BE4" s="62">
        <f>BB4*0.1</f>
        <v>29.9</v>
      </c>
      <c r="BF4" s="62">
        <v>4</v>
      </c>
      <c r="BG4" s="62">
        <v>6</v>
      </c>
      <c r="BH4" s="62">
        <v>22</v>
      </c>
      <c r="BI4" s="62">
        <v>451.66</v>
      </c>
      <c r="BJ4" s="62">
        <f t="shared" ref="BJ4:BJ67" si="7">BH4-BF4</f>
        <v>18</v>
      </c>
      <c r="BK4" s="62" t="s">
        <v>40</v>
      </c>
      <c r="BL4" s="62">
        <f t="shared" ref="BL4:BL11" si="8">BI4*0.1</f>
        <v>45.166</v>
      </c>
      <c r="BM4" s="62">
        <v>17</v>
      </c>
      <c r="BN4" s="62">
        <v>20</v>
      </c>
      <c r="BO4" s="63">
        <v>3</v>
      </c>
      <c r="BP4" s="63">
        <v>5</v>
      </c>
      <c r="BQ4" s="63">
        <v>3</v>
      </c>
      <c r="BR4" s="63">
        <v>0</v>
      </c>
      <c r="BS4" s="63">
        <v>2</v>
      </c>
      <c r="BT4" s="63">
        <v>0</v>
      </c>
      <c r="BU4" s="63">
        <v>0</v>
      </c>
      <c r="BV4" s="63">
        <v>0</v>
      </c>
      <c r="BW4" s="63">
        <v>0</v>
      </c>
      <c r="BX4" s="63">
        <v>2</v>
      </c>
      <c r="BY4" s="63">
        <v>0</v>
      </c>
      <c r="BZ4" s="62">
        <f t="shared" ref="BZ4:BZ67" si="9">BO4*0.5+BP4*1+BQ4*5+BR4*4+BS4*1+BT4*8+BU4*10+BV4*1+BW4*5+BX4*7+BY4*2.5</f>
        <v>37.5</v>
      </c>
      <c r="CA4" s="62">
        <f t="shared" ref="CA4:CA67" si="10">BZ4-BM4</f>
        <v>20.5</v>
      </c>
      <c r="CB4" s="62" t="s">
        <v>40</v>
      </c>
      <c r="CC4" s="62">
        <f>BO4*3+BP4*5+BQ4*25+BR4*24+BS4*6+BT4*56+BU4*70+BV4*6+BW4*30+BX4*61+BY4*15</f>
        <v>243</v>
      </c>
      <c r="CD4" s="62"/>
      <c r="CE4" s="62">
        <f t="shared" ref="CE4:CE67" si="11">ROUND(L4+S4+AA4+AI4+AQ4+AX4+BE4+BL4+CC4,0)</f>
        <v>1117</v>
      </c>
      <c r="CF4" s="62">
        <f t="shared" ref="CF4:CF67" si="12">ROUND(T4+AJ4+CD4,1)</f>
        <v>0</v>
      </c>
    </row>
    <row r="5" customHeight="1" spans="1:84">
      <c r="A5" s="62">
        <v>11088</v>
      </c>
      <c r="B5" s="62" t="s">
        <v>240</v>
      </c>
      <c r="C5" s="62">
        <v>750</v>
      </c>
      <c r="D5" s="62" t="s">
        <v>88</v>
      </c>
      <c r="E5" s="62" t="s">
        <v>241</v>
      </c>
      <c r="F5" s="62">
        <v>0</v>
      </c>
      <c r="G5" s="62"/>
      <c r="H5" s="62"/>
      <c r="I5" s="62"/>
      <c r="J5" s="62">
        <f t="shared" si="0"/>
        <v>0</v>
      </c>
      <c r="K5" s="62" t="s">
        <v>242</v>
      </c>
      <c r="L5" s="62">
        <f>I5*0.06</f>
        <v>0</v>
      </c>
      <c r="M5" s="62"/>
      <c r="N5" s="62"/>
      <c r="O5" s="62">
        <v>2</v>
      </c>
      <c r="P5" s="62">
        <v>58.06</v>
      </c>
      <c r="Q5" s="62">
        <f t="shared" si="1"/>
        <v>2</v>
      </c>
      <c r="R5" s="62" t="s">
        <v>242</v>
      </c>
      <c r="S5" s="62">
        <f>P5*0.05</f>
        <v>2.903</v>
      </c>
      <c r="T5" s="62"/>
      <c r="U5" s="62"/>
      <c r="V5" s="62"/>
      <c r="W5" s="62">
        <v>0</v>
      </c>
      <c r="X5" s="62">
        <v>0</v>
      </c>
      <c r="Y5" s="62">
        <f t="shared" si="2"/>
        <v>0</v>
      </c>
      <c r="Z5" s="62" t="s">
        <v>242</v>
      </c>
      <c r="AA5" s="62">
        <f>X5*0.06</f>
        <v>0</v>
      </c>
      <c r="AB5" s="62"/>
      <c r="AC5" s="62"/>
      <c r="AD5" s="62">
        <v>0</v>
      </c>
      <c r="AE5" s="62">
        <v>0</v>
      </c>
      <c r="AF5" s="62">
        <v>0</v>
      </c>
      <c r="AG5" s="62">
        <f t="shared" si="3"/>
        <v>0</v>
      </c>
      <c r="AH5" s="62" t="s">
        <v>40</v>
      </c>
      <c r="AI5" s="62">
        <f>AF5*0.1</f>
        <v>0</v>
      </c>
      <c r="AJ5" s="62"/>
      <c r="AK5" s="62"/>
      <c r="AL5" s="62"/>
      <c r="AM5" s="62">
        <v>1</v>
      </c>
      <c r="AN5" s="62">
        <v>43.8</v>
      </c>
      <c r="AO5" s="62">
        <f t="shared" si="4"/>
        <v>1</v>
      </c>
      <c r="AP5" s="62" t="s">
        <v>40</v>
      </c>
      <c r="AQ5" s="62">
        <f>AN5*0.1</f>
        <v>4.38</v>
      </c>
      <c r="AR5" s="62"/>
      <c r="AS5" s="62"/>
      <c r="AT5" s="62">
        <v>0</v>
      </c>
      <c r="AU5" s="62">
        <v>0</v>
      </c>
      <c r="AV5" s="62">
        <f t="shared" si="5"/>
        <v>0</v>
      </c>
      <c r="AW5" s="62" t="s">
        <v>40</v>
      </c>
      <c r="AX5" s="62">
        <f>AU5*0.1</f>
        <v>0</v>
      </c>
      <c r="AY5" s="62"/>
      <c r="AZ5" s="62"/>
      <c r="BA5" s="62">
        <v>0</v>
      </c>
      <c r="BB5" s="62">
        <v>0</v>
      </c>
      <c r="BC5" s="62">
        <f t="shared" si="6"/>
        <v>0</v>
      </c>
      <c r="BD5" s="62" t="s">
        <v>242</v>
      </c>
      <c r="BE5" s="62">
        <f t="shared" ref="BE5:BE10" si="13">BB5*0.06</f>
        <v>0</v>
      </c>
      <c r="BF5" s="62"/>
      <c r="BG5" s="62"/>
      <c r="BH5" s="62">
        <v>0</v>
      </c>
      <c r="BI5" s="62">
        <v>0</v>
      </c>
      <c r="BJ5" s="62">
        <f t="shared" si="7"/>
        <v>0</v>
      </c>
      <c r="BK5" s="62" t="s">
        <v>242</v>
      </c>
      <c r="BL5" s="62">
        <f>BI5*0.06</f>
        <v>0</v>
      </c>
      <c r="BM5" s="62"/>
      <c r="BN5" s="62"/>
      <c r="BO5" s="63">
        <v>0</v>
      </c>
      <c r="BP5" s="63">
        <v>0</v>
      </c>
      <c r="BQ5" s="63">
        <v>0</v>
      </c>
      <c r="BR5" s="63">
        <v>0</v>
      </c>
      <c r="BS5" s="63">
        <v>0</v>
      </c>
      <c r="BT5" s="63">
        <v>0</v>
      </c>
      <c r="BU5" s="63">
        <v>0</v>
      </c>
      <c r="BV5" s="63">
        <v>0</v>
      </c>
      <c r="BW5" s="63">
        <v>0</v>
      </c>
      <c r="BX5" s="63">
        <v>0</v>
      </c>
      <c r="BY5" s="63">
        <v>0</v>
      </c>
      <c r="BZ5" s="62">
        <f t="shared" si="9"/>
        <v>0</v>
      </c>
      <c r="CA5" s="62">
        <f t="shared" si="10"/>
        <v>0</v>
      </c>
      <c r="CB5" s="62" t="s">
        <v>242</v>
      </c>
      <c r="CC5" s="62">
        <f>BO5*2+BP5*3+BQ5*15+BR5*15+BS5*3+BT5*40+BU5*50+BV5*4+BW5*20+BX5*40+BY5*10</f>
        <v>0</v>
      </c>
      <c r="CD5" s="62"/>
      <c r="CE5" s="62">
        <f t="shared" si="11"/>
        <v>7</v>
      </c>
      <c r="CF5" s="62">
        <f t="shared" si="12"/>
        <v>0</v>
      </c>
    </row>
    <row r="6" customHeight="1" spans="1:84">
      <c r="A6" s="62">
        <v>11762</v>
      </c>
      <c r="B6" s="62" t="s">
        <v>243</v>
      </c>
      <c r="C6" s="62">
        <v>750</v>
      </c>
      <c r="D6" s="62" t="s">
        <v>88</v>
      </c>
      <c r="E6" s="62" t="s">
        <v>239</v>
      </c>
      <c r="F6" s="62">
        <v>18</v>
      </c>
      <c r="G6" s="62">
        <v>22</v>
      </c>
      <c r="H6" s="62">
        <v>2</v>
      </c>
      <c r="I6" s="62">
        <v>49</v>
      </c>
      <c r="J6" s="62">
        <f t="shared" si="0"/>
        <v>-16</v>
      </c>
      <c r="K6" s="62" t="s">
        <v>237</v>
      </c>
      <c r="L6" s="62">
        <f>I6*0.06</f>
        <v>2.94</v>
      </c>
      <c r="M6" s="62">
        <v>39</v>
      </c>
      <c r="N6" s="62">
        <v>49</v>
      </c>
      <c r="O6" s="62">
        <v>27</v>
      </c>
      <c r="P6" s="62">
        <v>620.56</v>
      </c>
      <c r="Q6" s="62">
        <f t="shared" si="1"/>
        <v>-12</v>
      </c>
      <c r="R6" s="62" t="s">
        <v>237</v>
      </c>
      <c r="S6" s="62">
        <f>P6*0.05</f>
        <v>31.028</v>
      </c>
      <c r="T6" s="62">
        <f>Q6*1</f>
        <v>-12</v>
      </c>
      <c r="U6" s="62">
        <v>25</v>
      </c>
      <c r="V6" s="62">
        <v>33</v>
      </c>
      <c r="W6" s="62">
        <v>15</v>
      </c>
      <c r="X6" s="62">
        <v>401.5</v>
      </c>
      <c r="Y6" s="62">
        <f t="shared" si="2"/>
        <v>-10</v>
      </c>
      <c r="Z6" s="62" t="s">
        <v>237</v>
      </c>
      <c r="AA6" s="62">
        <f>X6*0.06</f>
        <v>24.09</v>
      </c>
      <c r="AB6" s="62">
        <v>4</v>
      </c>
      <c r="AC6" s="62">
        <v>5</v>
      </c>
      <c r="AD6" s="62">
        <v>0</v>
      </c>
      <c r="AE6" s="62">
        <v>0</v>
      </c>
      <c r="AF6" s="62">
        <v>0</v>
      </c>
      <c r="AG6" s="62">
        <f t="shared" si="3"/>
        <v>-4</v>
      </c>
      <c r="AH6" s="62" t="s">
        <v>237</v>
      </c>
      <c r="AI6" s="62">
        <f>AF6*0.06</f>
        <v>0</v>
      </c>
      <c r="AJ6" s="62">
        <f>AG6*1</f>
        <v>-4</v>
      </c>
      <c r="AK6" s="62">
        <v>30</v>
      </c>
      <c r="AL6" s="62">
        <v>36</v>
      </c>
      <c r="AM6" s="62">
        <v>30</v>
      </c>
      <c r="AN6" s="62">
        <v>2445</v>
      </c>
      <c r="AO6" s="62">
        <f t="shared" si="4"/>
        <v>0</v>
      </c>
      <c r="AP6" s="62" t="s">
        <v>39</v>
      </c>
      <c r="AQ6" s="62">
        <f>AN6*0.08</f>
        <v>195.6</v>
      </c>
      <c r="AR6" s="62">
        <v>8</v>
      </c>
      <c r="AS6" s="62">
        <v>10</v>
      </c>
      <c r="AT6" s="62">
        <v>7</v>
      </c>
      <c r="AU6" s="62">
        <v>214</v>
      </c>
      <c r="AV6" s="62">
        <f t="shared" si="5"/>
        <v>-1</v>
      </c>
      <c r="AW6" s="62" t="s">
        <v>237</v>
      </c>
      <c r="AX6" s="62">
        <f>AU6*0.06</f>
        <v>12.84</v>
      </c>
      <c r="AY6" s="62">
        <v>7</v>
      </c>
      <c r="AZ6" s="62">
        <v>9</v>
      </c>
      <c r="BA6" s="62">
        <v>0</v>
      </c>
      <c r="BB6" s="62">
        <v>0</v>
      </c>
      <c r="BC6" s="62">
        <f t="shared" si="6"/>
        <v>-7</v>
      </c>
      <c r="BD6" s="62" t="s">
        <v>237</v>
      </c>
      <c r="BE6" s="62">
        <f t="shared" si="13"/>
        <v>0</v>
      </c>
      <c r="BF6" s="62">
        <v>4</v>
      </c>
      <c r="BG6" s="62">
        <v>6</v>
      </c>
      <c r="BH6" s="62">
        <v>9</v>
      </c>
      <c r="BI6" s="62">
        <v>140.09</v>
      </c>
      <c r="BJ6" s="62">
        <f t="shared" si="7"/>
        <v>5</v>
      </c>
      <c r="BK6" s="62" t="s">
        <v>40</v>
      </c>
      <c r="BL6" s="62">
        <f t="shared" si="8"/>
        <v>14.009</v>
      </c>
      <c r="BM6" s="62">
        <v>17</v>
      </c>
      <c r="BN6" s="62">
        <v>20</v>
      </c>
      <c r="BO6" s="63">
        <v>1</v>
      </c>
      <c r="BP6" s="63">
        <v>2</v>
      </c>
      <c r="BQ6" s="63">
        <v>1</v>
      </c>
      <c r="BR6" s="63">
        <v>0</v>
      </c>
      <c r="BS6" s="63">
        <v>1</v>
      </c>
      <c r="BT6" s="63">
        <v>0</v>
      </c>
      <c r="BU6" s="63">
        <v>0</v>
      </c>
      <c r="BV6" s="63">
        <v>0</v>
      </c>
      <c r="BW6" s="63">
        <v>0</v>
      </c>
      <c r="BX6" s="63">
        <v>0</v>
      </c>
      <c r="BY6" s="63">
        <v>0</v>
      </c>
      <c r="BZ6" s="62">
        <f t="shared" si="9"/>
        <v>8.5</v>
      </c>
      <c r="CA6" s="62">
        <f t="shared" si="10"/>
        <v>-8.5</v>
      </c>
      <c r="CB6" s="62" t="s">
        <v>237</v>
      </c>
      <c r="CC6" s="62">
        <f>BO6*2+BP6*3+BQ6*15+BR6*15+BS6*3+BT6*40+BU6*50+BV6*4+BW6*20+BX6*40+BY6*10</f>
        <v>26</v>
      </c>
      <c r="CD6" s="62">
        <f>CA6*1</f>
        <v>-8.5</v>
      </c>
      <c r="CE6" s="62">
        <f t="shared" si="11"/>
        <v>307</v>
      </c>
      <c r="CF6" s="62">
        <f t="shared" si="12"/>
        <v>-24.5</v>
      </c>
    </row>
    <row r="7" customHeight="1" spans="1:84">
      <c r="A7" s="62">
        <v>13031</v>
      </c>
      <c r="B7" s="62" t="s">
        <v>244</v>
      </c>
      <c r="C7" s="62">
        <v>750</v>
      </c>
      <c r="D7" s="62" t="s">
        <v>88</v>
      </c>
      <c r="E7" s="62" t="s">
        <v>239</v>
      </c>
      <c r="F7" s="62">
        <v>15</v>
      </c>
      <c r="G7" s="62">
        <v>18</v>
      </c>
      <c r="H7" s="62">
        <v>7</v>
      </c>
      <c r="I7" s="62">
        <v>130.7</v>
      </c>
      <c r="J7" s="62">
        <f t="shared" si="0"/>
        <v>-8</v>
      </c>
      <c r="K7" s="62" t="s">
        <v>237</v>
      </c>
      <c r="L7" s="62">
        <f>I7*0.06</f>
        <v>7.842</v>
      </c>
      <c r="M7" s="62">
        <v>31</v>
      </c>
      <c r="N7" s="62">
        <v>40</v>
      </c>
      <c r="O7" s="62">
        <v>28</v>
      </c>
      <c r="P7" s="62">
        <v>586.23</v>
      </c>
      <c r="Q7" s="62">
        <f t="shared" si="1"/>
        <v>-3</v>
      </c>
      <c r="R7" s="62" t="s">
        <v>237</v>
      </c>
      <c r="S7" s="62">
        <f>P7*0.05</f>
        <v>29.3115</v>
      </c>
      <c r="T7" s="62">
        <f>Q7*1</f>
        <v>-3</v>
      </c>
      <c r="U7" s="62">
        <v>20</v>
      </c>
      <c r="V7" s="62">
        <v>26</v>
      </c>
      <c r="W7" s="62">
        <v>7</v>
      </c>
      <c r="X7" s="62">
        <v>158</v>
      </c>
      <c r="Y7" s="62">
        <f t="shared" si="2"/>
        <v>-13</v>
      </c>
      <c r="Z7" s="62" t="s">
        <v>237</v>
      </c>
      <c r="AA7" s="62">
        <f>X7*0.06</f>
        <v>9.48</v>
      </c>
      <c r="AB7" s="62">
        <v>3</v>
      </c>
      <c r="AC7" s="62">
        <v>4</v>
      </c>
      <c r="AD7" s="62">
        <v>0</v>
      </c>
      <c r="AE7" s="62">
        <v>0</v>
      </c>
      <c r="AF7" s="62">
        <v>0</v>
      </c>
      <c r="AG7" s="62">
        <f t="shared" si="3"/>
        <v>-3</v>
      </c>
      <c r="AH7" s="62" t="s">
        <v>237</v>
      </c>
      <c r="AI7" s="62">
        <f>AF7*0.06</f>
        <v>0</v>
      </c>
      <c r="AJ7" s="62">
        <f>AG7*1</f>
        <v>-3</v>
      </c>
      <c r="AK7" s="62">
        <v>24</v>
      </c>
      <c r="AL7" s="62">
        <v>29</v>
      </c>
      <c r="AM7" s="62">
        <v>8</v>
      </c>
      <c r="AN7" s="62">
        <v>894</v>
      </c>
      <c r="AO7" s="62">
        <f t="shared" si="4"/>
        <v>-16</v>
      </c>
      <c r="AP7" s="62" t="s">
        <v>237</v>
      </c>
      <c r="AQ7" s="62">
        <f>AN7*0.06</f>
        <v>53.64</v>
      </c>
      <c r="AR7" s="62">
        <v>7</v>
      </c>
      <c r="AS7" s="62">
        <v>8</v>
      </c>
      <c r="AT7" s="62">
        <v>7</v>
      </c>
      <c r="AU7" s="62">
        <v>175</v>
      </c>
      <c r="AV7" s="62">
        <f t="shared" si="5"/>
        <v>0</v>
      </c>
      <c r="AW7" s="62" t="s">
        <v>39</v>
      </c>
      <c r="AX7" s="62">
        <f>AU7*0.08</f>
        <v>14</v>
      </c>
      <c r="AY7" s="62">
        <v>6</v>
      </c>
      <c r="AZ7" s="62">
        <v>7</v>
      </c>
      <c r="BA7" s="62">
        <v>0</v>
      </c>
      <c r="BB7" s="62">
        <v>0</v>
      </c>
      <c r="BC7" s="62">
        <f t="shared" si="6"/>
        <v>-6</v>
      </c>
      <c r="BD7" s="62" t="s">
        <v>237</v>
      </c>
      <c r="BE7" s="62">
        <f t="shared" si="13"/>
        <v>0</v>
      </c>
      <c r="BF7" s="62">
        <v>4</v>
      </c>
      <c r="BG7" s="62">
        <v>4</v>
      </c>
      <c r="BH7" s="62">
        <v>4</v>
      </c>
      <c r="BI7" s="62">
        <v>84</v>
      </c>
      <c r="BJ7" s="62">
        <f t="shared" si="7"/>
        <v>0</v>
      </c>
      <c r="BK7" s="62" t="s">
        <v>40</v>
      </c>
      <c r="BL7" s="62">
        <f t="shared" si="8"/>
        <v>8.4</v>
      </c>
      <c r="BM7" s="62">
        <v>14</v>
      </c>
      <c r="BN7" s="62">
        <v>17</v>
      </c>
      <c r="BO7" s="63">
        <v>0</v>
      </c>
      <c r="BP7" s="63">
        <v>1</v>
      </c>
      <c r="BQ7" s="63">
        <v>2</v>
      </c>
      <c r="BR7" s="63">
        <v>1</v>
      </c>
      <c r="BS7" s="63">
        <v>0</v>
      </c>
      <c r="BT7" s="63">
        <v>0</v>
      </c>
      <c r="BU7" s="63">
        <v>0</v>
      </c>
      <c r="BV7" s="63">
        <v>0</v>
      </c>
      <c r="BW7" s="63">
        <v>0</v>
      </c>
      <c r="BX7" s="63">
        <v>0</v>
      </c>
      <c r="BY7" s="63">
        <v>0</v>
      </c>
      <c r="BZ7" s="62">
        <f t="shared" si="9"/>
        <v>15</v>
      </c>
      <c r="CA7" s="62">
        <f t="shared" si="10"/>
        <v>1</v>
      </c>
      <c r="CB7" s="62" t="s">
        <v>40</v>
      </c>
      <c r="CC7" s="62">
        <f>BO7*3+BP7*5+BQ7*25+BR7*24+BS7*6+BT7*56+BU7*70+BV7*6+BW7*30+BX7*61+BY7*15</f>
        <v>79</v>
      </c>
      <c r="CD7" s="62"/>
      <c r="CE7" s="62">
        <f t="shared" si="11"/>
        <v>202</v>
      </c>
      <c r="CF7" s="62">
        <f t="shared" si="12"/>
        <v>-6</v>
      </c>
    </row>
    <row r="8" customHeight="1" spans="1:84">
      <c r="A8" s="62">
        <v>12254</v>
      </c>
      <c r="B8" s="62" t="s">
        <v>245</v>
      </c>
      <c r="C8" s="62">
        <v>750</v>
      </c>
      <c r="D8" s="62" t="s">
        <v>88</v>
      </c>
      <c r="E8" s="62" t="s">
        <v>239</v>
      </c>
      <c r="F8" s="62">
        <v>18</v>
      </c>
      <c r="G8" s="62">
        <v>22</v>
      </c>
      <c r="H8" s="62">
        <v>22</v>
      </c>
      <c r="I8" s="62">
        <v>564.9</v>
      </c>
      <c r="J8" s="62">
        <f t="shared" si="0"/>
        <v>4</v>
      </c>
      <c r="K8" s="62" t="s">
        <v>40</v>
      </c>
      <c r="L8" s="62">
        <f>I8*0.1</f>
        <v>56.49</v>
      </c>
      <c r="M8" s="62">
        <v>39</v>
      </c>
      <c r="N8" s="62">
        <v>49</v>
      </c>
      <c r="O8" s="62">
        <v>96</v>
      </c>
      <c r="P8" s="62">
        <v>2412.12</v>
      </c>
      <c r="Q8" s="62">
        <f t="shared" si="1"/>
        <v>57</v>
      </c>
      <c r="R8" s="62" t="s">
        <v>40</v>
      </c>
      <c r="S8" s="62">
        <f>P8*0.08</f>
        <v>192.9696</v>
      </c>
      <c r="T8" s="62"/>
      <c r="U8" s="62">
        <v>25</v>
      </c>
      <c r="V8" s="62">
        <v>33</v>
      </c>
      <c r="W8" s="62">
        <v>36</v>
      </c>
      <c r="X8" s="62">
        <v>927.8</v>
      </c>
      <c r="Y8" s="62">
        <f t="shared" si="2"/>
        <v>11</v>
      </c>
      <c r="Z8" s="62" t="s">
        <v>40</v>
      </c>
      <c r="AA8" s="62">
        <f>X8*0.1</f>
        <v>92.78</v>
      </c>
      <c r="AB8" s="62">
        <v>4</v>
      </c>
      <c r="AC8" s="62">
        <v>5</v>
      </c>
      <c r="AD8" s="62">
        <v>3</v>
      </c>
      <c r="AE8" s="62">
        <v>3</v>
      </c>
      <c r="AF8" s="62">
        <v>206.8</v>
      </c>
      <c r="AG8" s="62">
        <f t="shared" si="3"/>
        <v>5</v>
      </c>
      <c r="AH8" s="62" t="s">
        <v>40</v>
      </c>
      <c r="AI8" s="62">
        <f>AF8*0.1</f>
        <v>20.68</v>
      </c>
      <c r="AJ8" s="62"/>
      <c r="AK8" s="62">
        <v>36</v>
      </c>
      <c r="AL8" s="62">
        <v>36</v>
      </c>
      <c r="AM8" s="62">
        <v>23</v>
      </c>
      <c r="AN8" s="62">
        <v>2116.05</v>
      </c>
      <c r="AO8" s="62">
        <f t="shared" si="4"/>
        <v>-13</v>
      </c>
      <c r="AP8" s="62" t="s">
        <v>237</v>
      </c>
      <c r="AQ8" s="62">
        <f>AN8*0.06</f>
        <v>126.963</v>
      </c>
      <c r="AR8" s="62">
        <v>8</v>
      </c>
      <c r="AS8" s="62">
        <v>10</v>
      </c>
      <c r="AT8" s="62">
        <v>1</v>
      </c>
      <c r="AU8" s="62">
        <v>35</v>
      </c>
      <c r="AV8" s="62">
        <f t="shared" si="5"/>
        <v>-7</v>
      </c>
      <c r="AW8" s="62" t="s">
        <v>237</v>
      </c>
      <c r="AX8" s="62">
        <f t="shared" ref="AX8:AX15" si="14">AU8*0.06</f>
        <v>2.1</v>
      </c>
      <c r="AY8" s="62">
        <v>7</v>
      </c>
      <c r="AZ8" s="62">
        <v>9</v>
      </c>
      <c r="BA8" s="62">
        <v>0</v>
      </c>
      <c r="BB8" s="62">
        <v>0</v>
      </c>
      <c r="BC8" s="62">
        <f t="shared" si="6"/>
        <v>-7</v>
      </c>
      <c r="BD8" s="62" t="s">
        <v>237</v>
      </c>
      <c r="BE8" s="62">
        <f t="shared" si="13"/>
        <v>0</v>
      </c>
      <c r="BF8" s="62">
        <v>4</v>
      </c>
      <c r="BG8" s="62">
        <v>6</v>
      </c>
      <c r="BH8" s="62">
        <v>7</v>
      </c>
      <c r="BI8" s="62">
        <v>144</v>
      </c>
      <c r="BJ8" s="62">
        <f t="shared" si="7"/>
        <v>3</v>
      </c>
      <c r="BK8" s="62" t="s">
        <v>40</v>
      </c>
      <c r="BL8" s="62">
        <f t="shared" si="8"/>
        <v>14.4</v>
      </c>
      <c r="BM8" s="62">
        <v>17</v>
      </c>
      <c r="BN8" s="62">
        <v>20</v>
      </c>
      <c r="BO8" s="63">
        <v>0</v>
      </c>
      <c r="BP8" s="63">
        <v>1</v>
      </c>
      <c r="BQ8" s="63">
        <v>0</v>
      </c>
      <c r="BR8" s="63">
        <v>0</v>
      </c>
      <c r="BS8" s="63">
        <v>2</v>
      </c>
      <c r="BT8" s="63">
        <v>2</v>
      </c>
      <c r="BU8" s="63">
        <v>0</v>
      </c>
      <c r="BV8" s="63">
        <v>0</v>
      </c>
      <c r="BW8" s="63">
        <v>0</v>
      </c>
      <c r="BX8" s="63">
        <v>1</v>
      </c>
      <c r="BY8" s="63">
        <v>0</v>
      </c>
      <c r="BZ8" s="62">
        <f t="shared" si="9"/>
        <v>26</v>
      </c>
      <c r="CA8" s="62">
        <f t="shared" si="10"/>
        <v>9</v>
      </c>
      <c r="CB8" s="62" t="s">
        <v>40</v>
      </c>
      <c r="CC8" s="62">
        <f>BO8*3+BP8*5+BQ8*25+BR8*24+BS8*6+BT8*56+BU8*70+BV8*6+BW8*30+BX8*61+BY8*15</f>
        <v>190</v>
      </c>
      <c r="CD8" s="62"/>
      <c r="CE8" s="62">
        <f t="shared" si="11"/>
        <v>696</v>
      </c>
      <c r="CF8" s="62">
        <f t="shared" si="12"/>
        <v>0</v>
      </c>
    </row>
    <row r="9" customHeight="1" spans="1:84">
      <c r="A9" s="62">
        <v>12623</v>
      </c>
      <c r="B9" s="62" t="s">
        <v>246</v>
      </c>
      <c r="C9" s="62">
        <v>750</v>
      </c>
      <c r="D9" s="62" t="s">
        <v>88</v>
      </c>
      <c r="E9" s="62" t="s">
        <v>239</v>
      </c>
      <c r="F9" s="62">
        <v>15</v>
      </c>
      <c r="G9" s="62">
        <v>18</v>
      </c>
      <c r="H9" s="62">
        <v>25</v>
      </c>
      <c r="I9" s="62">
        <v>649.04</v>
      </c>
      <c r="J9" s="62">
        <f t="shared" si="0"/>
        <v>10</v>
      </c>
      <c r="K9" s="62" t="s">
        <v>40</v>
      </c>
      <c r="L9" s="62">
        <f>I9*0.1</f>
        <v>64.904</v>
      </c>
      <c r="M9" s="62">
        <v>31</v>
      </c>
      <c r="N9" s="62">
        <v>40</v>
      </c>
      <c r="O9" s="62">
        <v>54</v>
      </c>
      <c r="P9" s="62">
        <v>1357.59</v>
      </c>
      <c r="Q9" s="62">
        <f t="shared" si="1"/>
        <v>23</v>
      </c>
      <c r="R9" s="62" t="s">
        <v>40</v>
      </c>
      <c r="S9" s="62">
        <f>P9*0.08</f>
        <v>108.6072</v>
      </c>
      <c r="T9" s="62"/>
      <c r="U9" s="62">
        <v>20</v>
      </c>
      <c r="V9" s="62">
        <v>26</v>
      </c>
      <c r="W9" s="62">
        <v>25</v>
      </c>
      <c r="X9" s="62">
        <v>588</v>
      </c>
      <c r="Y9" s="62">
        <f t="shared" si="2"/>
        <v>5</v>
      </c>
      <c r="Z9" s="62" t="s">
        <v>39</v>
      </c>
      <c r="AA9" s="62">
        <f>X9*0.08</f>
        <v>47.04</v>
      </c>
      <c r="AB9" s="62">
        <v>3</v>
      </c>
      <c r="AC9" s="62">
        <v>4</v>
      </c>
      <c r="AD9" s="62">
        <v>1</v>
      </c>
      <c r="AE9" s="62">
        <v>0</v>
      </c>
      <c r="AF9" s="62">
        <v>57</v>
      </c>
      <c r="AG9" s="62">
        <f t="shared" si="3"/>
        <v>-1</v>
      </c>
      <c r="AH9" s="62" t="s">
        <v>237</v>
      </c>
      <c r="AI9" s="62">
        <f>AF9*0.06</f>
        <v>3.42</v>
      </c>
      <c r="AJ9" s="62">
        <f>AG9*1</f>
        <v>-1</v>
      </c>
      <c r="AK9" s="62">
        <v>24</v>
      </c>
      <c r="AL9" s="62">
        <v>29</v>
      </c>
      <c r="AM9" s="62">
        <v>29</v>
      </c>
      <c r="AN9" s="62">
        <v>2044.13</v>
      </c>
      <c r="AO9" s="62">
        <f t="shared" si="4"/>
        <v>5</v>
      </c>
      <c r="AP9" s="62" t="s">
        <v>40</v>
      </c>
      <c r="AQ9" s="62">
        <f>AN9*0.1</f>
        <v>204.413</v>
      </c>
      <c r="AR9" s="62">
        <v>6</v>
      </c>
      <c r="AS9" s="62">
        <v>8</v>
      </c>
      <c r="AT9" s="62">
        <v>5</v>
      </c>
      <c r="AU9" s="62">
        <v>148</v>
      </c>
      <c r="AV9" s="62">
        <f t="shared" si="5"/>
        <v>-1</v>
      </c>
      <c r="AW9" s="62" t="s">
        <v>237</v>
      </c>
      <c r="AX9" s="62">
        <f t="shared" si="14"/>
        <v>8.88</v>
      </c>
      <c r="AY9" s="62">
        <v>6</v>
      </c>
      <c r="AZ9" s="62">
        <v>7</v>
      </c>
      <c r="BA9" s="62">
        <v>0</v>
      </c>
      <c r="BB9" s="62">
        <v>0</v>
      </c>
      <c r="BC9" s="62">
        <f t="shared" si="6"/>
        <v>-6</v>
      </c>
      <c r="BD9" s="62" t="s">
        <v>237</v>
      </c>
      <c r="BE9" s="62">
        <f t="shared" si="13"/>
        <v>0</v>
      </c>
      <c r="BF9" s="62">
        <v>4</v>
      </c>
      <c r="BG9" s="62">
        <v>4</v>
      </c>
      <c r="BH9" s="62">
        <v>23</v>
      </c>
      <c r="BI9" s="62">
        <v>407.72</v>
      </c>
      <c r="BJ9" s="62">
        <f t="shared" si="7"/>
        <v>19</v>
      </c>
      <c r="BK9" s="62" t="s">
        <v>40</v>
      </c>
      <c r="BL9" s="62">
        <f t="shared" si="8"/>
        <v>40.772</v>
      </c>
      <c r="BM9" s="62">
        <v>14</v>
      </c>
      <c r="BN9" s="62">
        <v>17</v>
      </c>
      <c r="BO9" s="63">
        <v>0</v>
      </c>
      <c r="BP9" s="63">
        <v>3</v>
      </c>
      <c r="BQ9" s="63">
        <v>2</v>
      </c>
      <c r="BR9" s="63">
        <v>1</v>
      </c>
      <c r="BS9" s="63">
        <v>1</v>
      </c>
      <c r="BT9" s="63">
        <v>0</v>
      </c>
      <c r="BU9" s="63">
        <v>0</v>
      </c>
      <c r="BV9" s="63">
        <v>0</v>
      </c>
      <c r="BW9" s="63">
        <v>0</v>
      </c>
      <c r="BX9" s="63">
        <v>0</v>
      </c>
      <c r="BY9" s="63">
        <v>0</v>
      </c>
      <c r="BZ9" s="62">
        <f t="shared" si="9"/>
        <v>18</v>
      </c>
      <c r="CA9" s="62">
        <f t="shared" si="10"/>
        <v>4</v>
      </c>
      <c r="CB9" s="62" t="s">
        <v>40</v>
      </c>
      <c r="CC9" s="62">
        <f>BO9*3+BP9*5+BQ9*25+BR9*24+BS9*6+BT9*56+BU9*70+BV9*6+BW9*30+BX9*61+BY9*15</f>
        <v>95</v>
      </c>
      <c r="CD9" s="62"/>
      <c r="CE9" s="62">
        <f t="shared" si="11"/>
        <v>573</v>
      </c>
      <c r="CF9" s="62">
        <f t="shared" si="12"/>
        <v>-1</v>
      </c>
    </row>
    <row r="10" customHeight="1" spans="1:84">
      <c r="A10" s="62">
        <v>13122</v>
      </c>
      <c r="B10" s="62" t="s">
        <v>247</v>
      </c>
      <c r="C10" s="62">
        <v>750</v>
      </c>
      <c r="D10" s="62" t="s">
        <v>88</v>
      </c>
      <c r="E10" s="62" t="s">
        <v>248</v>
      </c>
      <c r="F10" s="62">
        <v>7</v>
      </c>
      <c r="G10" s="62">
        <v>9</v>
      </c>
      <c r="H10" s="62">
        <v>6</v>
      </c>
      <c r="I10" s="62">
        <v>159.39</v>
      </c>
      <c r="J10" s="62">
        <f t="shared" si="0"/>
        <v>-1</v>
      </c>
      <c r="K10" s="62" t="s">
        <v>237</v>
      </c>
      <c r="L10" s="62">
        <f>I10*0.06</f>
        <v>9.5634</v>
      </c>
      <c r="M10" s="62">
        <v>16</v>
      </c>
      <c r="N10" s="62">
        <v>20</v>
      </c>
      <c r="O10" s="62">
        <v>17</v>
      </c>
      <c r="P10" s="62">
        <v>461.5</v>
      </c>
      <c r="Q10" s="62">
        <f t="shared" si="1"/>
        <v>1</v>
      </c>
      <c r="R10" s="62" t="s">
        <v>39</v>
      </c>
      <c r="S10" s="62">
        <f>P10*0.06</f>
        <v>27.69</v>
      </c>
      <c r="T10" s="62"/>
      <c r="U10" s="62">
        <v>10</v>
      </c>
      <c r="V10" s="62">
        <v>13</v>
      </c>
      <c r="W10" s="62">
        <v>2</v>
      </c>
      <c r="X10" s="62">
        <v>54.5</v>
      </c>
      <c r="Y10" s="62">
        <f t="shared" si="2"/>
        <v>-8</v>
      </c>
      <c r="Z10" s="62" t="s">
        <v>237</v>
      </c>
      <c r="AA10" s="62">
        <f>X10*0.06</f>
        <v>3.27</v>
      </c>
      <c r="AB10" s="62">
        <v>2</v>
      </c>
      <c r="AC10" s="62">
        <v>3</v>
      </c>
      <c r="AD10" s="62">
        <v>1</v>
      </c>
      <c r="AE10" s="62">
        <v>0</v>
      </c>
      <c r="AF10" s="62">
        <v>57</v>
      </c>
      <c r="AG10" s="62">
        <f t="shared" si="3"/>
        <v>0</v>
      </c>
      <c r="AH10" s="62" t="s">
        <v>39</v>
      </c>
      <c r="AI10" s="62">
        <f>AF10*0.08</f>
        <v>4.56</v>
      </c>
      <c r="AJ10" s="62"/>
      <c r="AK10" s="62">
        <v>12</v>
      </c>
      <c r="AL10" s="62">
        <v>14</v>
      </c>
      <c r="AM10" s="62">
        <v>9</v>
      </c>
      <c r="AN10" s="62">
        <v>782.01</v>
      </c>
      <c r="AO10" s="62">
        <f t="shared" si="4"/>
        <v>-3</v>
      </c>
      <c r="AP10" s="62" t="s">
        <v>237</v>
      </c>
      <c r="AQ10" s="62">
        <f>AN10*0.06</f>
        <v>46.9206</v>
      </c>
      <c r="AR10" s="62">
        <v>4</v>
      </c>
      <c r="AS10" s="62">
        <v>4</v>
      </c>
      <c r="AT10" s="62">
        <v>1</v>
      </c>
      <c r="AU10" s="62">
        <v>35</v>
      </c>
      <c r="AV10" s="62">
        <f t="shared" si="5"/>
        <v>-3</v>
      </c>
      <c r="AW10" s="62" t="s">
        <v>237</v>
      </c>
      <c r="AX10" s="62">
        <f t="shared" si="14"/>
        <v>2.1</v>
      </c>
      <c r="AY10" s="62">
        <v>3</v>
      </c>
      <c r="AZ10" s="62">
        <v>3</v>
      </c>
      <c r="BA10" s="62">
        <v>0</v>
      </c>
      <c r="BB10" s="62">
        <v>0</v>
      </c>
      <c r="BC10" s="62">
        <f t="shared" si="6"/>
        <v>-3</v>
      </c>
      <c r="BD10" s="62" t="s">
        <v>237</v>
      </c>
      <c r="BE10" s="62">
        <f t="shared" si="13"/>
        <v>0</v>
      </c>
      <c r="BF10" s="62">
        <v>3</v>
      </c>
      <c r="BG10" s="62">
        <v>3</v>
      </c>
      <c r="BH10" s="62">
        <v>7</v>
      </c>
      <c r="BI10" s="62">
        <v>84.91</v>
      </c>
      <c r="BJ10" s="62">
        <f t="shared" si="7"/>
        <v>4</v>
      </c>
      <c r="BK10" s="62" t="s">
        <v>40</v>
      </c>
      <c r="BL10" s="62">
        <f t="shared" si="8"/>
        <v>8.491</v>
      </c>
      <c r="BM10" s="62">
        <v>7</v>
      </c>
      <c r="BN10" s="62">
        <v>9</v>
      </c>
      <c r="BO10" s="63">
        <v>3</v>
      </c>
      <c r="BP10" s="63">
        <v>1</v>
      </c>
      <c r="BQ10" s="63">
        <v>0</v>
      </c>
      <c r="BR10" s="63">
        <v>0</v>
      </c>
      <c r="BS10" s="63">
        <v>1</v>
      </c>
      <c r="BT10" s="63">
        <v>0</v>
      </c>
      <c r="BU10" s="63">
        <v>0</v>
      </c>
      <c r="BV10" s="63">
        <v>0</v>
      </c>
      <c r="BW10" s="63">
        <v>0</v>
      </c>
      <c r="BX10" s="63">
        <v>0</v>
      </c>
      <c r="BY10" s="63">
        <v>0</v>
      </c>
      <c r="BZ10" s="62">
        <f t="shared" si="9"/>
        <v>3.5</v>
      </c>
      <c r="CA10" s="62">
        <f t="shared" si="10"/>
        <v>-3.5</v>
      </c>
      <c r="CB10" s="62" t="s">
        <v>237</v>
      </c>
      <c r="CC10" s="62">
        <f>BO10*2+BP10*3+BQ10*15+BR10*15+BS10*3+BT10*40+BU10*50+BV10*4+BW10*20+BX10*40+BY10*10</f>
        <v>12</v>
      </c>
      <c r="CD10" s="62">
        <f>CA10*1</f>
        <v>-3.5</v>
      </c>
      <c r="CE10" s="62">
        <f t="shared" si="11"/>
        <v>115</v>
      </c>
      <c r="CF10" s="62">
        <f t="shared" si="12"/>
        <v>-3.5</v>
      </c>
    </row>
    <row r="11" customHeight="1" spans="1:84">
      <c r="A11" s="62">
        <v>13339</v>
      </c>
      <c r="B11" s="62" t="s">
        <v>249</v>
      </c>
      <c r="C11" s="62">
        <v>750</v>
      </c>
      <c r="D11" s="62" t="s">
        <v>88</v>
      </c>
      <c r="E11" s="62" t="s">
        <v>248</v>
      </c>
      <c r="F11" s="62">
        <v>6</v>
      </c>
      <c r="G11" s="62">
        <v>6</v>
      </c>
      <c r="H11" s="62">
        <v>5</v>
      </c>
      <c r="I11" s="62">
        <v>116.8</v>
      </c>
      <c r="J11" s="62">
        <f t="shared" si="0"/>
        <v>-1</v>
      </c>
      <c r="K11" s="62" t="s">
        <v>237</v>
      </c>
      <c r="L11" s="62">
        <f>I11*0.06</f>
        <v>7.008</v>
      </c>
      <c r="M11" s="62">
        <v>11</v>
      </c>
      <c r="N11" s="62">
        <v>11</v>
      </c>
      <c r="O11" s="62">
        <v>21</v>
      </c>
      <c r="P11" s="62">
        <v>566.8</v>
      </c>
      <c r="Q11" s="62">
        <f t="shared" si="1"/>
        <v>10</v>
      </c>
      <c r="R11" s="62" t="s">
        <v>40</v>
      </c>
      <c r="S11" s="62">
        <f>P11*0.08</f>
        <v>45.344</v>
      </c>
      <c r="T11" s="62"/>
      <c r="U11" s="62">
        <v>8</v>
      </c>
      <c r="V11" s="62">
        <v>9</v>
      </c>
      <c r="W11" s="62">
        <v>12</v>
      </c>
      <c r="X11" s="62">
        <v>267</v>
      </c>
      <c r="Y11" s="62">
        <f t="shared" ref="Y11:Y74" si="15">W11-U11</f>
        <v>4</v>
      </c>
      <c r="Z11" s="62" t="s">
        <v>40</v>
      </c>
      <c r="AA11" s="62">
        <f>X11*0.1</f>
        <v>26.7</v>
      </c>
      <c r="AB11" s="62">
        <v>1</v>
      </c>
      <c r="AC11" s="62">
        <v>2</v>
      </c>
      <c r="AD11" s="62">
        <v>0</v>
      </c>
      <c r="AE11" s="62">
        <v>0</v>
      </c>
      <c r="AF11" s="62">
        <v>0</v>
      </c>
      <c r="AG11" s="62">
        <f t="shared" si="3"/>
        <v>-1</v>
      </c>
      <c r="AH11" s="62" t="s">
        <v>237</v>
      </c>
      <c r="AI11" s="62">
        <f>AF11*0.06</f>
        <v>0</v>
      </c>
      <c r="AJ11" s="62">
        <f>AG11*1</f>
        <v>-1</v>
      </c>
      <c r="AK11" s="62">
        <v>8</v>
      </c>
      <c r="AL11" s="62">
        <v>9</v>
      </c>
      <c r="AM11" s="62">
        <v>11</v>
      </c>
      <c r="AN11" s="62">
        <v>672.01</v>
      </c>
      <c r="AO11" s="62">
        <f t="shared" si="4"/>
        <v>3</v>
      </c>
      <c r="AP11" s="62" t="s">
        <v>40</v>
      </c>
      <c r="AQ11" s="62">
        <f>AN11*0.1</f>
        <v>67.201</v>
      </c>
      <c r="AR11" s="62">
        <v>3</v>
      </c>
      <c r="AS11" s="62">
        <v>3</v>
      </c>
      <c r="AT11" s="62">
        <v>0</v>
      </c>
      <c r="AU11" s="62">
        <v>0</v>
      </c>
      <c r="AV11" s="62">
        <f t="shared" si="5"/>
        <v>-3</v>
      </c>
      <c r="AW11" s="62" t="s">
        <v>237</v>
      </c>
      <c r="AX11" s="62">
        <f t="shared" si="14"/>
        <v>0</v>
      </c>
      <c r="AY11" s="62">
        <v>3</v>
      </c>
      <c r="AZ11" s="62">
        <v>3</v>
      </c>
      <c r="BA11" s="62">
        <v>0</v>
      </c>
      <c r="BB11" s="62">
        <v>0</v>
      </c>
      <c r="BC11" s="62">
        <f t="shared" si="6"/>
        <v>-3</v>
      </c>
      <c r="BD11" s="62" t="s">
        <v>237</v>
      </c>
      <c r="BE11" s="62">
        <f t="shared" ref="BE11:BE28" si="16">BB11*0.06</f>
        <v>0</v>
      </c>
      <c r="BF11" s="62">
        <v>2</v>
      </c>
      <c r="BG11" s="62">
        <v>3</v>
      </c>
      <c r="BH11" s="62">
        <v>11</v>
      </c>
      <c r="BI11" s="62">
        <v>210</v>
      </c>
      <c r="BJ11" s="62">
        <f t="shared" si="7"/>
        <v>9</v>
      </c>
      <c r="BK11" s="62" t="s">
        <v>40</v>
      </c>
      <c r="BL11" s="62">
        <f t="shared" si="8"/>
        <v>21</v>
      </c>
      <c r="BM11" s="62">
        <v>4</v>
      </c>
      <c r="BN11" s="62">
        <v>6</v>
      </c>
      <c r="BO11" s="63">
        <v>0</v>
      </c>
      <c r="BP11" s="63">
        <v>0</v>
      </c>
      <c r="BQ11" s="63">
        <v>0</v>
      </c>
      <c r="BR11" s="63">
        <v>0</v>
      </c>
      <c r="BS11" s="63">
        <v>1</v>
      </c>
      <c r="BT11" s="63">
        <v>0</v>
      </c>
      <c r="BU11" s="63">
        <v>0</v>
      </c>
      <c r="BV11" s="63">
        <v>0</v>
      </c>
      <c r="BW11" s="63">
        <v>0</v>
      </c>
      <c r="BX11" s="63">
        <v>0</v>
      </c>
      <c r="BY11" s="63">
        <v>0</v>
      </c>
      <c r="BZ11" s="62">
        <f t="shared" si="9"/>
        <v>1</v>
      </c>
      <c r="CA11" s="62">
        <f t="shared" si="10"/>
        <v>-3</v>
      </c>
      <c r="CB11" s="62" t="s">
        <v>237</v>
      </c>
      <c r="CC11" s="62">
        <f>BO11*2+BP11*3+BQ11*15+BR11*15+BS11*3+BT11*40+BU11*50+BV11*4+BW11*20+BX11*40+BY11*10</f>
        <v>3</v>
      </c>
      <c r="CD11" s="62">
        <f>CA11*1</f>
        <v>-3</v>
      </c>
      <c r="CE11" s="62">
        <f t="shared" si="11"/>
        <v>170</v>
      </c>
      <c r="CF11" s="62">
        <f t="shared" si="12"/>
        <v>-4</v>
      </c>
    </row>
    <row r="12" customHeight="1" spans="1:84">
      <c r="A12" s="62">
        <v>13228</v>
      </c>
      <c r="B12" s="62" t="s">
        <v>250</v>
      </c>
      <c r="C12" s="62">
        <v>750</v>
      </c>
      <c r="D12" s="62" t="s">
        <v>88</v>
      </c>
      <c r="E12" s="62" t="s">
        <v>248</v>
      </c>
      <c r="F12" s="62">
        <v>5</v>
      </c>
      <c r="G12" s="62">
        <v>5</v>
      </c>
      <c r="H12" s="62">
        <v>3</v>
      </c>
      <c r="I12" s="62">
        <v>65.01</v>
      </c>
      <c r="J12" s="62">
        <f t="shared" si="0"/>
        <v>-2</v>
      </c>
      <c r="K12" s="62" t="s">
        <v>237</v>
      </c>
      <c r="L12" s="62">
        <f>I12*0.06</f>
        <v>3.9006</v>
      </c>
      <c r="M12" s="62">
        <v>10</v>
      </c>
      <c r="N12" s="62">
        <v>10</v>
      </c>
      <c r="O12" s="62">
        <v>26</v>
      </c>
      <c r="P12" s="62">
        <v>696.74</v>
      </c>
      <c r="Q12" s="62">
        <f t="shared" si="1"/>
        <v>16</v>
      </c>
      <c r="R12" s="62" t="s">
        <v>40</v>
      </c>
      <c r="S12" s="62">
        <f>P12*0.08</f>
        <v>55.7392</v>
      </c>
      <c r="T12" s="62"/>
      <c r="U12" s="62">
        <v>7</v>
      </c>
      <c r="V12" s="62">
        <v>9</v>
      </c>
      <c r="W12" s="62">
        <v>12</v>
      </c>
      <c r="X12" s="62">
        <v>330.04</v>
      </c>
      <c r="Y12" s="62">
        <f t="shared" si="15"/>
        <v>5</v>
      </c>
      <c r="Z12" s="62" t="s">
        <v>40</v>
      </c>
      <c r="AA12" s="62">
        <f>X12*0.1</f>
        <v>33.004</v>
      </c>
      <c r="AB12" s="62">
        <v>1</v>
      </c>
      <c r="AC12" s="62">
        <v>1</v>
      </c>
      <c r="AD12" s="62">
        <v>0</v>
      </c>
      <c r="AE12" s="62">
        <v>0</v>
      </c>
      <c r="AF12" s="62">
        <v>0</v>
      </c>
      <c r="AG12" s="62">
        <f t="shared" si="3"/>
        <v>-1</v>
      </c>
      <c r="AH12" s="62" t="s">
        <v>237</v>
      </c>
      <c r="AI12" s="62">
        <f>AF12*0.06</f>
        <v>0</v>
      </c>
      <c r="AJ12" s="62">
        <f>AG12*1</f>
        <v>-1</v>
      </c>
      <c r="AK12" s="62">
        <v>7</v>
      </c>
      <c r="AL12" s="62">
        <v>8</v>
      </c>
      <c r="AM12" s="62">
        <v>2</v>
      </c>
      <c r="AN12" s="62">
        <v>163</v>
      </c>
      <c r="AO12" s="62">
        <f t="shared" si="4"/>
        <v>-5</v>
      </c>
      <c r="AP12" s="62" t="s">
        <v>237</v>
      </c>
      <c r="AQ12" s="62">
        <f>AN12*0.06</f>
        <v>9.78</v>
      </c>
      <c r="AR12" s="62">
        <v>3</v>
      </c>
      <c r="AS12" s="62">
        <v>3</v>
      </c>
      <c r="AT12" s="62">
        <v>1</v>
      </c>
      <c r="AU12" s="62">
        <v>43</v>
      </c>
      <c r="AV12" s="62">
        <f t="shared" si="5"/>
        <v>-2</v>
      </c>
      <c r="AW12" s="62" t="s">
        <v>237</v>
      </c>
      <c r="AX12" s="62">
        <f t="shared" si="14"/>
        <v>2.58</v>
      </c>
      <c r="AY12" s="62">
        <v>2</v>
      </c>
      <c r="AZ12" s="62">
        <v>2</v>
      </c>
      <c r="BA12" s="62">
        <v>0</v>
      </c>
      <c r="BB12" s="62">
        <v>0</v>
      </c>
      <c r="BC12" s="62">
        <f t="shared" si="6"/>
        <v>-2</v>
      </c>
      <c r="BD12" s="62" t="s">
        <v>237</v>
      </c>
      <c r="BE12" s="62">
        <f t="shared" si="16"/>
        <v>0</v>
      </c>
      <c r="BF12" s="62">
        <v>2</v>
      </c>
      <c r="BG12" s="62">
        <v>2</v>
      </c>
      <c r="BH12" s="62">
        <v>0</v>
      </c>
      <c r="BI12" s="62">
        <v>0</v>
      </c>
      <c r="BJ12" s="62">
        <f t="shared" si="7"/>
        <v>-2</v>
      </c>
      <c r="BK12" s="62" t="s">
        <v>242</v>
      </c>
      <c r="BL12" s="62">
        <f>BI12*0.06</f>
        <v>0</v>
      </c>
      <c r="BM12" s="62">
        <v>0</v>
      </c>
      <c r="BN12" s="62">
        <v>0</v>
      </c>
      <c r="BO12" s="63">
        <v>2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2">
        <f t="shared" si="9"/>
        <v>1</v>
      </c>
      <c r="CA12" s="62">
        <f t="shared" si="10"/>
        <v>1</v>
      </c>
      <c r="CB12" s="62" t="s">
        <v>242</v>
      </c>
      <c r="CC12" s="62">
        <f>BO12*2+BP12*3+BQ12*15+BR12*15+BS12*3+BT12*40+BU12*50+BV12*4+BW12*20+BX12*40+BY12*10</f>
        <v>4</v>
      </c>
      <c r="CD12" s="62"/>
      <c r="CE12" s="62">
        <f t="shared" si="11"/>
        <v>109</v>
      </c>
      <c r="CF12" s="62">
        <f t="shared" si="12"/>
        <v>-1</v>
      </c>
    </row>
    <row r="13" customHeight="1" spans="1:84">
      <c r="A13" s="62">
        <v>5407</v>
      </c>
      <c r="B13" s="62" t="s">
        <v>251</v>
      </c>
      <c r="C13" s="62">
        <v>106485</v>
      </c>
      <c r="D13" s="62" t="s">
        <v>106</v>
      </c>
      <c r="E13" s="62" t="s">
        <v>236</v>
      </c>
      <c r="F13" s="62">
        <v>13</v>
      </c>
      <c r="G13" s="62">
        <v>15</v>
      </c>
      <c r="H13" s="62">
        <v>11</v>
      </c>
      <c r="I13" s="62">
        <v>276.3</v>
      </c>
      <c r="J13" s="62">
        <f t="shared" si="0"/>
        <v>-2</v>
      </c>
      <c r="K13" s="62" t="s">
        <v>237</v>
      </c>
      <c r="L13" s="62">
        <f>I13*0.06</f>
        <v>16.578</v>
      </c>
      <c r="M13" s="62">
        <v>20</v>
      </c>
      <c r="N13" s="62">
        <v>24</v>
      </c>
      <c r="O13" s="62">
        <v>21</v>
      </c>
      <c r="P13" s="62">
        <v>530.57</v>
      </c>
      <c r="Q13" s="62">
        <f t="shared" si="1"/>
        <v>1</v>
      </c>
      <c r="R13" s="62" t="s">
        <v>39</v>
      </c>
      <c r="S13" s="62">
        <f>P13*0.06</f>
        <v>31.8342</v>
      </c>
      <c r="T13" s="62"/>
      <c r="U13" s="62">
        <v>13</v>
      </c>
      <c r="V13" s="62">
        <v>16</v>
      </c>
      <c r="W13" s="62">
        <v>17</v>
      </c>
      <c r="X13" s="62">
        <v>480.8</v>
      </c>
      <c r="Y13" s="62">
        <f t="shared" si="15"/>
        <v>4</v>
      </c>
      <c r="Z13" s="62" t="s">
        <v>40</v>
      </c>
      <c r="AA13" s="62">
        <f>X13*0.1</f>
        <v>48.08</v>
      </c>
      <c r="AB13" s="62">
        <v>2</v>
      </c>
      <c r="AC13" s="62">
        <v>3</v>
      </c>
      <c r="AD13" s="62">
        <v>1</v>
      </c>
      <c r="AE13" s="62">
        <v>1</v>
      </c>
      <c r="AF13" s="62">
        <v>59.3</v>
      </c>
      <c r="AG13" s="62">
        <f t="shared" si="3"/>
        <v>1</v>
      </c>
      <c r="AH13" s="62" t="s">
        <v>40</v>
      </c>
      <c r="AI13" s="62">
        <f>AF13*0.1</f>
        <v>5.93</v>
      </c>
      <c r="AJ13" s="62"/>
      <c r="AK13" s="62">
        <v>13</v>
      </c>
      <c r="AL13" s="62">
        <v>15</v>
      </c>
      <c r="AM13" s="62">
        <v>36</v>
      </c>
      <c r="AN13" s="62">
        <v>2588.61</v>
      </c>
      <c r="AO13" s="62">
        <f t="shared" si="4"/>
        <v>23</v>
      </c>
      <c r="AP13" s="62" t="s">
        <v>40</v>
      </c>
      <c r="AQ13" s="62">
        <f>AN13*0.1</f>
        <v>258.861</v>
      </c>
      <c r="AR13" s="62">
        <v>5</v>
      </c>
      <c r="AS13" s="62">
        <v>6</v>
      </c>
      <c r="AT13" s="62">
        <v>0</v>
      </c>
      <c r="AU13" s="62">
        <v>0</v>
      </c>
      <c r="AV13" s="62">
        <f t="shared" si="5"/>
        <v>-5</v>
      </c>
      <c r="AW13" s="62" t="s">
        <v>237</v>
      </c>
      <c r="AX13" s="62">
        <f t="shared" si="14"/>
        <v>0</v>
      </c>
      <c r="AY13" s="62">
        <v>7</v>
      </c>
      <c r="AZ13" s="62">
        <v>8</v>
      </c>
      <c r="BA13" s="62">
        <v>6</v>
      </c>
      <c r="BB13" s="62">
        <v>179.4</v>
      </c>
      <c r="BC13" s="62">
        <f t="shared" si="6"/>
        <v>-1</v>
      </c>
      <c r="BD13" s="62" t="s">
        <v>237</v>
      </c>
      <c r="BE13" s="62">
        <f t="shared" si="16"/>
        <v>10.764</v>
      </c>
      <c r="BF13" s="62">
        <v>7</v>
      </c>
      <c r="BG13" s="62">
        <v>9</v>
      </c>
      <c r="BH13" s="62">
        <v>0</v>
      </c>
      <c r="BI13" s="62">
        <v>0</v>
      </c>
      <c r="BJ13" s="62">
        <f t="shared" si="7"/>
        <v>-7</v>
      </c>
      <c r="BK13" s="62" t="s">
        <v>242</v>
      </c>
      <c r="BL13" s="62">
        <f>BI13*0.06</f>
        <v>0</v>
      </c>
      <c r="BM13" s="62">
        <v>5</v>
      </c>
      <c r="BN13" s="62">
        <v>6</v>
      </c>
      <c r="BO13" s="63">
        <v>1</v>
      </c>
      <c r="BP13" s="63">
        <v>0</v>
      </c>
      <c r="BQ13" s="63">
        <v>0</v>
      </c>
      <c r="BR13" s="63">
        <v>0</v>
      </c>
      <c r="BS13" s="63">
        <v>1</v>
      </c>
      <c r="BT13" s="63">
        <v>0</v>
      </c>
      <c r="BU13" s="63">
        <v>0</v>
      </c>
      <c r="BV13" s="63">
        <v>0</v>
      </c>
      <c r="BW13" s="63">
        <v>0</v>
      </c>
      <c r="BX13" s="63">
        <v>1</v>
      </c>
      <c r="BY13" s="63">
        <v>1</v>
      </c>
      <c r="BZ13" s="62">
        <f t="shared" si="9"/>
        <v>11</v>
      </c>
      <c r="CA13" s="62">
        <f t="shared" si="10"/>
        <v>6</v>
      </c>
      <c r="CB13" s="62" t="s">
        <v>40</v>
      </c>
      <c r="CC13" s="62">
        <f>BO13*3+BP13*5+BQ13*25+BR13*24+BS13*6+BT13*56+BU13*70+BV13*6+BW13*30+BX13*61+BY13*15</f>
        <v>85</v>
      </c>
      <c r="CD13" s="62"/>
      <c r="CE13" s="62">
        <f t="shared" si="11"/>
        <v>457</v>
      </c>
      <c r="CF13" s="62">
        <f t="shared" si="12"/>
        <v>0</v>
      </c>
    </row>
    <row r="14" customHeight="1" spans="1:84">
      <c r="A14" s="62">
        <v>12848</v>
      </c>
      <c r="B14" s="62" t="s">
        <v>252</v>
      </c>
      <c r="C14" s="62">
        <v>106485</v>
      </c>
      <c r="D14" s="62" t="s">
        <v>106</v>
      </c>
      <c r="E14" s="62" t="s">
        <v>253</v>
      </c>
      <c r="F14" s="62">
        <v>13</v>
      </c>
      <c r="G14" s="62">
        <v>15</v>
      </c>
      <c r="H14" s="62">
        <v>4</v>
      </c>
      <c r="I14" s="62">
        <v>92.4</v>
      </c>
      <c r="J14" s="62">
        <f t="shared" si="0"/>
        <v>-9</v>
      </c>
      <c r="K14" s="62" t="s">
        <v>237</v>
      </c>
      <c r="L14" s="62">
        <f>I14*0.06</f>
        <v>5.544</v>
      </c>
      <c r="M14" s="62">
        <v>19</v>
      </c>
      <c r="N14" s="62">
        <v>24</v>
      </c>
      <c r="O14" s="62">
        <v>29</v>
      </c>
      <c r="P14" s="62">
        <v>667.02</v>
      </c>
      <c r="Q14" s="62">
        <f t="shared" si="1"/>
        <v>10</v>
      </c>
      <c r="R14" s="62" t="s">
        <v>40</v>
      </c>
      <c r="S14" s="62">
        <f>P14*0.08</f>
        <v>53.3616</v>
      </c>
      <c r="T14" s="62"/>
      <c r="U14" s="62">
        <v>13</v>
      </c>
      <c r="V14" s="62">
        <v>15</v>
      </c>
      <c r="W14" s="62">
        <v>0</v>
      </c>
      <c r="X14" s="62">
        <v>0</v>
      </c>
      <c r="Y14" s="62">
        <f t="shared" si="15"/>
        <v>-13</v>
      </c>
      <c r="Z14" s="62" t="s">
        <v>237</v>
      </c>
      <c r="AA14" s="62">
        <f t="shared" ref="AA14:AA22" si="17">X14*0.06</f>
        <v>0</v>
      </c>
      <c r="AB14" s="62">
        <v>2</v>
      </c>
      <c r="AC14" s="62">
        <v>2</v>
      </c>
      <c r="AD14" s="62">
        <v>0</v>
      </c>
      <c r="AE14" s="62">
        <v>1</v>
      </c>
      <c r="AF14" s="62">
        <v>14.9</v>
      </c>
      <c r="AG14" s="62">
        <f t="shared" si="3"/>
        <v>-1</v>
      </c>
      <c r="AH14" s="62" t="s">
        <v>237</v>
      </c>
      <c r="AI14" s="62">
        <f>AF14*0.06</f>
        <v>0.894</v>
      </c>
      <c r="AJ14" s="62">
        <f>AG14*1</f>
        <v>-1</v>
      </c>
      <c r="AK14" s="62">
        <v>13</v>
      </c>
      <c r="AL14" s="62">
        <v>14</v>
      </c>
      <c r="AM14" s="62">
        <v>19</v>
      </c>
      <c r="AN14" s="62">
        <v>1779</v>
      </c>
      <c r="AO14" s="62">
        <f t="shared" si="4"/>
        <v>6</v>
      </c>
      <c r="AP14" s="62" t="s">
        <v>40</v>
      </c>
      <c r="AQ14" s="62">
        <f>AN14*0.1</f>
        <v>177.9</v>
      </c>
      <c r="AR14" s="62">
        <v>4</v>
      </c>
      <c r="AS14" s="62">
        <v>5</v>
      </c>
      <c r="AT14" s="62">
        <v>1</v>
      </c>
      <c r="AU14" s="62">
        <v>35</v>
      </c>
      <c r="AV14" s="62">
        <f t="shared" si="5"/>
        <v>-3</v>
      </c>
      <c r="AW14" s="62" t="s">
        <v>237</v>
      </c>
      <c r="AX14" s="62">
        <f t="shared" si="14"/>
        <v>2.1</v>
      </c>
      <c r="AY14" s="62">
        <v>6</v>
      </c>
      <c r="AZ14" s="62">
        <v>7</v>
      </c>
      <c r="BA14" s="62">
        <v>0</v>
      </c>
      <c r="BB14" s="62">
        <v>0</v>
      </c>
      <c r="BC14" s="62">
        <f t="shared" si="6"/>
        <v>-6</v>
      </c>
      <c r="BD14" s="62" t="s">
        <v>237</v>
      </c>
      <c r="BE14" s="62">
        <f t="shared" si="16"/>
        <v>0</v>
      </c>
      <c r="BF14" s="62">
        <v>7</v>
      </c>
      <c r="BG14" s="62">
        <v>9</v>
      </c>
      <c r="BH14" s="62">
        <v>3</v>
      </c>
      <c r="BI14" s="62">
        <v>57.08</v>
      </c>
      <c r="BJ14" s="62">
        <f t="shared" si="7"/>
        <v>-4</v>
      </c>
      <c r="BK14" s="62" t="s">
        <v>242</v>
      </c>
      <c r="BL14" s="62">
        <f>BI14*0.06</f>
        <v>3.4248</v>
      </c>
      <c r="BM14" s="62">
        <v>5</v>
      </c>
      <c r="BN14" s="62">
        <v>6</v>
      </c>
      <c r="BO14" s="63"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2">
        <f t="shared" si="9"/>
        <v>0</v>
      </c>
      <c r="CA14" s="62">
        <f t="shared" si="10"/>
        <v>-5</v>
      </c>
      <c r="CB14" s="62" t="s">
        <v>237</v>
      </c>
      <c r="CC14" s="62">
        <f>BO14*2+BP14*3+BQ14*15+BR14*15+BS14*3+BT14*40+BU14*50+BV14*4+BW14*20+BX14*40+BY14*10</f>
        <v>0</v>
      </c>
      <c r="CD14" s="62">
        <f>CA14*1</f>
        <v>-5</v>
      </c>
      <c r="CE14" s="62">
        <f t="shared" si="11"/>
        <v>243</v>
      </c>
      <c r="CF14" s="62">
        <f t="shared" si="12"/>
        <v>-6</v>
      </c>
    </row>
    <row r="15" customHeight="1" spans="1:84">
      <c r="A15" s="62">
        <v>13302</v>
      </c>
      <c r="B15" s="62" t="s">
        <v>254</v>
      </c>
      <c r="C15" s="62">
        <v>106485</v>
      </c>
      <c r="D15" s="62" t="s">
        <v>106</v>
      </c>
      <c r="E15" s="62" t="s">
        <v>248</v>
      </c>
      <c r="F15" s="62">
        <v>2</v>
      </c>
      <c r="G15" s="62">
        <v>3</v>
      </c>
      <c r="H15" s="62">
        <v>5</v>
      </c>
      <c r="I15" s="62">
        <v>114.41</v>
      </c>
      <c r="J15" s="62">
        <f t="shared" si="0"/>
        <v>3</v>
      </c>
      <c r="K15" s="62" t="s">
        <v>40</v>
      </c>
      <c r="L15" s="62">
        <f>I15*0.1</f>
        <v>11.441</v>
      </c>
      <c r="M15" s="62">
        <v>7</v>
      </c>
      <c r="N15" s="62">
        <v>9</v>
      </c>
      <c r="O15" s="62">
        <v>29</v>
      </c>
      <c r="P15" s="62">
        <v>724.81</v>
      </c>
      <c r="Q15" s="62">
        <f t="shared" si="1"/>
        <v>22</v>
      </c>
      <c r="R15" s="62" t="s">
        <v>40</v>
      </c>
      <c r="S15" s="62">
        <f>P15*0.08</f>
        <v>57.9848</v>
      </c>
      <c r="T15" s="62"/>
      <c r="U15" s="62">
        <v>2</v>
      </c>
      <c r="V15" s="62">
        <v>4</v>
      </c>
      <c r="W15" s="62">
        <v>1</v>
      </c>
      <c r="X15" s="62">
        <v>17</v>
      </c>
      <c r="Y15" s="62">
        <f t="shared" si="15"/>
        <v>-1</v>
      </c>
      <c r="Z15" s="62" t="s">
        <v>237</v>
      </c>
      <c r="AA15" s="62">
        <f t="shared" si="17"/>
        <v>1.02</v>
      </c>
      <c r="AB15" s="62">
        <v>1</v>
      </c>
      <c r="AC15" s="62">
        <v>2</v>
      </c>
      <c r="AD15" s="62">
        <v>0</v>
      </c>
      <c r="AE15" s="62">
        <v>0</v>
      </c>
      <c r="AF15" s="62">
        <v>0</v>
      </c>
      <c r="AG15" s="62">
        <f t="shared" si="3"/>
        <v>-1</v>
      </c>
      <c r="AH15" s="62" t="s">
        <v>237</v>
      </c>
      <c r="AI15" s="62">
        <f>AF15*0.06</f>
        <v>0</v>
      </c>
      <c r="AJ15" s="62">
        <f>AG15*1</f>
        <v>-1</v>
      </c>
      <c r="AK15" s="62">
        <v>3</v>
      </c>
      <c r="AL15" s="62">
        <v>4</v>
      </c>
      <c r="AM15" s="62">
        <v>3</v>
      </c>
      <c r="AN15" s="62">
        <v>133</v>
      </c>
      <c r="AO15" s="62">
        <f t="shared" si="4"/>
        <v>0</v>
      </c>
      <c r="AP15" s="62" t="s">
        <v>39</v>
      </c>
      <c r="AQ15" s="62">
        <f>AN15*0.08</f>
        <v>10.64</v>
      </c>
      <c r="AR15" s="62">
        <v>2</v>
      </c>
      <c r="AS15" s="62">
        <v>2</v>
      </c>
      <c r="AT15" s="62">
        <v>1</v>
      </c>
      <c r="AU15" s="62">
        <v>29.74</v>
      </c>
      <c r="AV15" s="62">
        <f t="shared" si="5"/>
        <v>-1</v>
      </c>
      <c r="AW15" s="62" t="s">
        <v>237</v>
      </c>
      <c r="AX15" s="62">
        <f t="shared" si="14"/>
        <v>1.7844</v>
      </c>
      <c r="AY15" s="62">
        <v>3</v>
      </c>
      <c r="AZ15" s="62">
        <v>4</v>
      </c>
      <c r="BA15" s="62">
        <v>0</v>
      </c>
      <c r="BB15" s="62">
        <v>0</v>
      </c>
      <c r="BC15" s="62">
        <f t="shared" si="6"/>
        <v>-3</v>
      </c>
      <c r="BD15" s="62" t="s">
        <v>237</v>
      </c>
      <c r="BE15" s="62">
        <f t="shared" si="16"/>
        <v>0</v>
      </c>
      <c r="BF15" s="62">
        <v>2</v>
      </c>
      <c r="BG15" s="62">
        <v>3</v>
      </c>
      <c r="BH15" s="62">
        <v>1</v>
      </c>
      <c r="BI15" s="62">
        <v>21</v>
      </c>
      <c r="BJ15" s="62">
        <f t="shared" si="7"/>
        <v>-1</v>
      </c>
      <c r="BK15" s="62" t="s">
        <v>242</v>
      </c>
      <c r="BL15" s="62">
        <f>BI15*0.06</f>
        <v>1.26</v>
      </c>
      <c r="BM15" s="62">
        <v>2</v>
      </c>
      <c r="BN15" s="62">
        <v>2</v>
      </c>
      <c r="BO15" s="63">
        <v>0</v>
      </c>
      <c r="BP15" s="63">
        <v>0</v>
      </c>
      <c r="BQ15" s="63">
        <v>0</v>
      </c>
      <c r="BR15" s="63">
        <v>0</v>
      </c>
      <c r="BS15" s="63">
        <v>2</v>
      </c>
      <c r="BT15" s="63">
        <v>0</v>
      </c>
      <c r="BU15" s="63">
        <v>0</v>
      </c>
      <c r="BV15" s="63">
        <v>0</v>
      </c>
      <c r="BW15" s="63">
        <v>0</v>
      </c>
      <c r="BX15" s="63">
        <v>0</v>
      </c>
      <c r="BY15" s="63">
        <v>0</v>
      </c>
      <c r="BZ15" s="62">
        <f t="shared" si="9"/>
        <v>2</v>
      </c>
      <c r="CA15" s="62">
        <f t="shared" si="10"/>
        <v>0</v>
      </c>
      <c r="CB15" s="62" t="s">
        <v>40</v>
      </c>
      <c r="CC15" s="62">
        <f>BO15*3+BP15*5+BQ15*25+BR15*24+BS15*6+BT15*56+BU15*70+BV15*6+BW15*30+BX15*61+BY15*15</f>
        <v>12</v>
      </c>
      <c r="CD15" s="62"/>
      <c r="CE15" s="62">
        <f t="shared" si="11"/>
        <v>96</v>
      </c>
      <c r="CF15" s="62">
        <f t="shared" si="12"/>
        <v>-1</v>
      </c>
    </row>
    <row r="16" customHeight="1" spans="1:84">
      <c r="A16" s="62">
        <v>13316</v>
      </c>
      <c r="B16" s="62" t="s">
        <v>255</v>
      </c>
      <c r="C16" s="62">
        <v>106485</v>
      </c>
      <c r="D16" s="62" t="s">
        <v>106</v>
      </c>
      <c r="E16" s="62" t="s">
        <v>248</v>
      </c>
      <c r="F16" s="62">
        <v>2</v>
      </c>
      <c r="G16" s="62">
        <v>3</v>
      </c>
      <c r="H16" s="62">
        <v>5</v>
      </c>
      <c r="I16" s="62">
        <v>86.5</v>
      </c>
      <c r="J16" s="62">
        <f t="shared" si="0"/>
        <v>3</v>
      </c>
      <c r="K16" s="62" t="s">
        <v>40</v>
      </c>
      <c r="L16" s="62">
        <f>I16*0.1</f>
        <v>8.65</v>
      </c>
      <c r="M16" s="62">
        <v>7</v>
      </c>
      <c r="N16" s="62">
        <v>9</v>
      </c>
      <c r="O16" s="62">
        <v>22</v>
      </c>
      <c r="P16" s="62">
        <v>555</v>
      </c>
      <c r="Q16" s="62">
        <f t="shared" si="1"/>
        <v>15</v>
      </c>
      <c r="R16" s="62" t="s">
        <v>40</v>
      </c>
      <c r="S16" s="62">
        <f>P16*0.08</f>
        <v>44.4</v>
      </c>
      <c r="T16" s="62"/>
      <c r="U16" s="62">
        <v>2</v>
      </c>
      <c r="V16" s="62">
        <v>4</v>
      </c>
      <c r="W16" s="62">
        <v>0</v>
      </c>
      <c r="X16" s="62">
        <v>0</v>
      </c>
      <c r="Y16" s="62">
        <f t="shared" si="15"/>
        <v>-2</v>
      </c>
      <c r="Z16" s="62" t="s">
        <v>237</v>
      </c>
      <c r="AA16" s="62">
        <f t="shared" si="17"/>
        <v>0</v>
      </c>
      <c r="AB16" s="62">
        <v>1</v>
      </c>
      <c r="AC16" s="62">
        <v>2</v>
      </c>
      <c r="AD16" s="62">
        <v>1</v>
      </c>
      <c r="AE16" s="62">
        <v>0</v>
      </c>
      <c r="AF16" s="62">
        <v>29.5</v>
      </c>
      <c r="AG16" s="62">
        <f t="shared" si="3"/>
        <v>1</v>
      </c>
      <c r="AH16" s="62" t="s">
        <v>40</v>
      </c>
      <c r="AI16" s="62">
        <f>AF16*0.1</f>
        <v>2.95</v>
      </c>
      <c r="AJ16" s="62"/>
      <c r="AK16" s="62">
        <v>3</v>
      </c>
      <c r="AL16" s="62">
        <v>4</v>
      </c>
      <c r="AM16" s="62">
        <v>6</v>
      </c>
      <c r="AN16" s="62">
        <v>500</v>
      </c>
      <c r="AO16" s="62">
        <f t="shared" si="4"/>
        <v>3</v>
      </c>
      <c r="AP16" s="62" t="s">
        <v>40</v>
      </c>
      <c r="AQ16" s="62">
        <f>AN16*0.1</f>
        <v>50</v>
      </c>
      <c r="AR16" s="62">
        <v>2</v>
      </c>
      <c r="AS16" s="62">
        <v>2</v>
      </c>
      <c r="AT16" s="62">
        <v>3</v>
      </c>
      <c r="AU16" s="62">
        <v>113</v>
      </c>
      <c r="AV16" s="62">
        <f t="shared" si="5"/>
        <v>1</v>
      </c>
      <c r="AW16" s="62" t="s">
        <v>40</v>
      </c>
      <c r="AX16" s="62">
        <f>AU16*0.1</f>
        <v>11.3</v>
      </c>
      <c r="AY16" s="62">
        <v>3</v>
      </c>
      <c r="AZ16" s="62">
        <v>4</v>
      </c>
      <c r="BA16" s="62">
        <v>0</v>
      </c>
      <c r="BB16" s="62">
        <v>0</v>
      </c>
      <c r="BC16" s="62">
        <f t="shared" si="6"/>
        <v>-3</v>
      </c>
      <c r="BD16" s="62" t="s">
        <v>237</v>
      </c>
      <c r="BE16" s="62">
        <f t="shared" si="16"/>
        <v>0</v>
      </c>
      <c r="BF16" s="62">
        <v>2</v>
      </c>
      <c r="BG16" s="62">
        <v>3</v>
      </c>
      <c r="BH16" s="62">
        <v>1</v>
      </c>
      <c r="BI16" s="62">
        <v>21</v>
      </c>
      <c r="BJ16" s="62">
        <f t="shared" si="7"/>
        <v>-1</v>
      </c>
      <c r="BK16" s="62" t="s">
        <v>242</v>
      </c>
      <c r="BL16" s="62">
        <f>BI16*0.06</f>
        <v>1.26</v>
      </c>
      <c r="BM16" s="62">
        <v>2</v>
      </c>
      <c r="BN16" s="62">
        <v>2</v>
      </c>
      <c r="BO16" s="63"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2">
        <f t="shared" si="9"/>
        <v>0</v>
      </c>
      <c r="CA16" s="62">
        <f t="shared" si="10"/>
        <v>-2</v>
      </c>
      <c r="CB16" s="62" t="s">
        <v>237</v>
      </c>
      <c r="CC16" s="62">
        <f>BO16*2+BP16*3+BQ16*15+BR16*15+BS16*3+BT16*40+BU16*50+BV16*4+BW16*20+BX16*40+BY16*10</f>
        <v>0</v>
      </c>
      <c r="CD16" s="62">
        <f>CA16*1</f>
        <v>-2</v>
      </c>
      <c r="CE16" s="62">
        <f t="shared" si="11"/>
        <v>119</v>
      </c>
      <c r="CF16" s="62">
        <f t="shared" si="12"/>
        <v>-2</v>
      </c>
    </row>
    <row r="17" customHeight="1" spans="1:84">
      <c r="A17" s="62">
        <v>7917</v>
      </c>
      <c r="B17" s="62" t="s">
        <v>256</v>
      </c>
      <c r="C17" s="62">
        <v>515</v>
      </c>
      <c r="D17" s="62" t="s">
        <v>126</v>
      </c>
      <c r="E17" s="62" t="s">
        <v>239</v>
      </c>
      <c r="F17" s="62">
        <v>14</v>
      </c>
      <c r="G17" s="62">
        <v>17</v>
      </c>
      <c r="H17" s="62">
        <v>10</v>
      </c>
      <c r="I17" s="62">
        <v>221.97</v>
      </c>
      <c r="J17" s="62">
        <f t="shared" si="0"/>
        <v>-4</v>
      </c>
      <c r="K17" s="62" t="s">
        <v>237</v>
      </c>
      <c r="L17" s="62">
        <f t="shared" ref="L17:L22" si="18">I17*0.06</f>
        <v>13.3182</v>
      </c>
      <c r="M17" s="62">
        <v>29</v>
      </c>
      <c r="N17" s="62">
        <v>36</v>
      </c>
      <c r="O17" s="62">
        <v>32</v>
      </c>
      <c r="P17" s="62">
        <v>820.9</v>
      </c>
      <c r="Q17" s="62">
        <f t="shared" si="1"/>
        <v>3</v>
      </c>
      <c r="R17" s="62" t="s">
        <v>39</v>
      </c>
      <c r="S17" s="62">
        <f>P17*0.06</f>
        <v>49.254</v>
      </c>
      <c r="T17" s="62"/>
      <c r="U17" s="62">
        <v>20</v>
      </c>
      <c r="V17" s="62">
        <v>26</v>
      </c>
      <c r="W17" s="62">
        <v>9</v>
      </c>
      <c r="X17" s="62">
        <v>224</v>
      </c>
      <c r="Y17" s="62">
        <f t="shared" si="15"/>
        <v>-11</v>
      </c>
      <c r="Z17" s="62" t="s">
        <v>237</v>
      </c>
      <c r="AA17" s="62">
        <f t="shared" si="17"/>
        <v>13.44</v>
      </c>
      <c r="AB17" s="62">
        <v>4</v>
      </c>
      <c r="AC17" s="62">
        <v>5</v>
      </c>
      <c r="AD17" s="62">
        <v>1</v>
      </c>
      <c r="AE17" s="62">
        <v>0</v>
      </c>
      <c r="AF17" s="62">
        <v>47</v>
      </c>
      <c r="AG17" s="62">
        <f t="shared" si="3"/>
        <v>-2</v>
      </c>
      <c r="AH17" s="62" t="s">
        <v>237</v>
      </c>
      <c r="AI17" s="62">
        <f>AF17*0.06</f>
        <v>2.82</v>
      </c>
      <c r="AJ17" s="62">
        <f>AG17*1</f>
        <v>-2</v>
      </c>
      <c r="AK17" s="62">
        <v>34</v>
      </c>
      <c r="AL17" s="62">
        <v>41</v>
      </c>
      <c r="AM17" s="62">
        <v>15</v>
      </c>
      <c r="AN17" s="62">
        <v>1414</v>
      </c>
      <c r="AO17" s="62">
        <f t="shared" si="4"/>
        <v>-19</v>
      </c>
      <c r="AP17" s="62" t="s">
        <v>237</v>
      </c>
      <c r="AQ17" s="62">
        <f>AN17*0.06</f>
        <v>84.84</v>
      </c>
      <c r="AR17" s="62">
        <v>7</v>
      </c>
      <c r="AS17" s="62">
        <v>8</v>
      </c>
      <c r="AT17" s="62">
        <v>12</v>
      </c>
      <c r="AU17" s="62">
        <v>390</v>
      </c>
      <c r="AV17" s="62">
        <f t="shared" si="5"/>
        <v>5</v>
      </c>
      <c r="AW17" s="62" t="s">
        <v>40</v>
      </c>
      <c r="AX17" s="62">
        <f>AU17*0.1</f>
        <v>39</v>
      </c>
      <c r="AY17" s="62">
        <v>10</v>
      </c>
      <c r="AZ17" s="62">
        <v>13</v>
      </c>
      <c r="BA17" s="62">
        <v>7</v>
      </c>
      <c r="BB17" s="62">
        <v>149.5</v>
      </c>
      <c r="BC17" s="62">
        <f t="shared" si="6"/>
        <v>-3</v>
      </c>
      <c r="BD17" s="62" t="s">
        <v>237</v>
      </c>
      <c r="BE17" s="62">
        <f t="shared" si="16"/>
        <v>8.97</v>
      </c>
      <c r="BF17" s="62">
        <v>8</v>
      </c>
      <c r="BG17" s="62">
        <v>10</v>
      </c>
      <c r="BH17" s="62">
        <v>8</v>
      </c>
      <c r="BI17" s="62">
        <v>139.5</v>
      </c>
      <c r="BJ17" s="62">
        <f t="shared" si="7"/>
        <v>0</v>
      </c>
      <c r="BK17" s="62" t="s">
        <v>39</v>
      </c>
      <c r="BL17" s="62">
        <f>BI17*0.08</f>
        <v>11.16</v>
      </c>
      <c r="BM17" s="62">
        <v>15</v>
      </c>
      <c r="BN17" s="62">
        <v>18</v>
      </c>
      <c r="BO17" s="63">
        <v>0</v>
      </c>
      <c r="BP17" s="63">
        <v>4</v>
      </c>
      <c r="BQ17" s="63">
        <v>1</v>
      </c>
      <c r="BR17" s="63">
        <v>0</v>
      </c>
      <c r="BS17" s="63">
        <v>0</v>
      </c>
      <c r="BT17" s="63">
        <v>0</v>
      </c>
      <c r="BU17" s="63">
        <v>1</v>
      </c>
      <c r="BV17" s="63">
        <v>0</v>
      </c>
      <c r="BW17" s="63">
        <v>1</v>
      </c>
      <c r="BX17" s="63">
        <v>0</v>
      </c>
      <c r="BY17" s="63">
        <v>1</v>
      </c>
      <c r="BZ17" s="62">
        <f t="shared" si="9"/>
        <v>26.5</v>
      </c>
      <c r="CA17" s="62">
        <f t="shared" si="10"/>
        <v>11.5</v>
      </c>
      <c r="CB17" s="62" t="s">
        <v>40</v>
      </c>
      <c r="CC17" s="62">
        <f>BO17*3+BP17*5+BQ17*25+BR17*24+BS17*6+BT17*56+BU17*70+BV17*6+BW17*30+BX17*61+BY17*15</f>
        <v>160</v>
      </c>
      <c r="CD17" s="62"/>
      <c r="CE17" s="62">
        <f t="shared" si="11"/>
        <v>383</v>
      </c>
      <c r="CF17" s="62">
        <f t="shared" si="12"/>
        <v>-2</v>
      </c>
    </row>
    <row r="18" customHeight="1" spans="1:84">
      <c r="A18" s="62">
        <v>7006</v>
      </c>
      <c r="B18" s="62" t="s">
        <v>257</v>
      </c>
      <c r="C18" s="62">
        <v>515</v>
      </c>
      <c r="D18" s="62" t="s">
        <v>126</v>
      </c>
      <c r="E18" s="62" t="s">
        <v>236</v>
      </c>
      <c r="F18" s="62">
        <v>13</v>
      </c>
      <c r="G18" s="62">
        <v>15</v>
      </c>
      <c r="H18" s="62">
        <v>1</v>
      </c>
      <c r="I18" s="62">
        <v>27.5</v>
      </c>
      <c r="J18" s="62">
        <f t="shared" si="0"/>
        <v>-12</v>
      </c>
      <c r="K18" s="62" t="s">
        <v>237</v>
      </c>
      <c r="L18" s="62">
        <f t="shared" si="18"/>
        <v>1.65</v>
      </c>
      <c r="M18" s="62">
        <v>26</v>
      </c>
      <c r="N18" s="62">
        <v>33</v>
      </c>
      <c r="O18" s="62">
        <v>30</v>
      </c>
      <c r="P18" s="62">
        <v>791</v>
      </c>
      <c r="Q18" s="62">
        <f t="shared" si="1"/>
        <v>4</v>
      </c>
      <c r="R18" s="62" t="s">
        <v>39</v>
      </c>
      <c r="S18" s="62">
        <f>P18*0.06</f>
        <v>47.46</v>
      </c>
      <c r="T18" s="62"/>
      <c r="U18" s="62">
        <v>18</v>
      </c>
      <c r="V18" s="62">
        <v>24</v>
      </c>
      <c r="W18" s="62">
        <v>16</v>
      </c>
      <c r="X18" s="62">
        <v>407.21</v>
      </c>
      <c r="Y18" s="62">
        <f t="shared" si="15"/>
        <v>-2</v>
      </c>
      <c r="Z18" s="62" t="s">
        <v>237</v>
      </c>
      <c r="AA18" s="62">
        <f t="shared" si="17"/>
        <v>24.4326</v>
      </c>
      <c r="AB18" s="62">
        <v>3</v>
      </c>
      <c r="AC18" s="62">
        <v>4</v>
      </c>
      <c r="AD18" s="62">
        <v>0</v>
      </c>
      <c r="AE18" s="62">
        <v>0</v>
      </c>
      <c r="AF18" s="62">
        <v>0</v>
      </c>
      <c r="AG18" s="62">
        <f t="shared" si="3"/>
        <v>-3</v>
      </c>
      <c r="AH18" s="62" t="s">
        <v>237</v>
      </c>
      <c r="AI18" s="62">
        <f>AF18*0.06</f>
        <v>0</v>
      </c>
      <c r="AJ18" s="62">
        <f>AG18*1</f>
        <v>-3</v>
      </c>
      <c r="AK18" s="62">
        <v>31</v>
      </c>
      <c r="AL18" s="62">
        <v>37</v>
      </c>
      <c r="AM18" s="62">
        <v>9</v>
      </c>
      <c r="AN18" s="62">
        <v>819.8</v>
      </c>
      <c r="AO18" s="62">
        <f t="shared" si="4"/>
        <v>-22</v>
      </c>
      <c r="AP18" s="62" t="s">
        <v>237</v>
      </c>
      <c r="AQ18" s="62">
        <f>AN18*0.06</f>
        <v>49.188</v>
      </c>
      <c r="AR18" s="62">
        <v>6</v>
      </c>
      <c r="AS18" s="62">
        <v>7</v>
      </c>
      <c r="AT18" s="62">
        <v>7</v>
      </c>
      <c r="AU18" s="62">
        <v>207.92</v>
      </c>
      <c r="AV18" s="62">
        <f t="shared" si="5"/>
        <v>1</v>
      </c>
      <c r="AW18" s="62" t="s">
        <v>40</v>
      </c>
      <c r="AX18" s="62">
        <f>AU18*0.1</f>
        <v>20.792</v>
      </c>
      <c r="AY18" s="62">
        <v>9</v>
      </c>
      <c r="AZ18" s="62">
        <v>11</v>
      </c>
      <c r="BA18" s="62">
        <v>0</v>
      </c>
      <c r="BB18" s="62">
        <v>0</v>
      </c>
      <c r="BC18" s="62">
        <f t="shared" si="6"/>
        <v>-9</v>
      </c>
      <c r="BD18" s="62" t="s">
        <v>237</v>
      </c>
      <c r="BE18" s="62">
        <f t="shared" si="16"/>
        <v>0</v>
      </c>
      <c r="BF18" s="62">
        <v>7</v>
      </c>
      <c r="BG18" s="62">
        <v>9</v>
      </c>
      <c r="BH18" s="62">
        <v>3</v>
      </c>
      <c r="BI18" s="62">
        <v>63</v>
      </c>
      <c r="BJ18" s="62">
        <f t="shared" si="7"/>
        <v>-4</v>
      </c>
      <c r="BK18" s="62" t="s">
        <v>242</v>
      </c>
      <c r="BL18" s="62">
        <f>BI18*0.06</f>
        <v>3.78</v>
      </c>
      <c r="BM18" s="62">
        <v>13</v>
      </c>
      <c r="BN18" s="62">
        <v>16</v>
      </c>
      <c r="BO18" s="63">
        <v>0</v>
      </c>
      <c r="BP18" s="63">
        <v>0</v>
      </c>
      <c r="BQ18" s="63">
        <v>0</v>
      </c>
      <c r="BR18" s="63">
        <v>1</v>
      </c>
      <c r="BS18" s="63">
        <v>2</v>
      </c>
      <c r="BT18" s="63">
        <v>1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2">
        <f t="shared" si="9"/>
        <v>14</v>
      </c>
      <c r="CA18" s="62">
        <f t="shared" si="10"/>
        <v>1</v>
      </c>
      <c r="CB18" s="62" t="s">
        <v>40</v>
      </c>
      <c r="CC18" s="62">
        <f>BO18*3+BP18*5+BQ18*25+BR18*24+BS18*6+BT18*56+BU18*70+BV18*6+BW18*30+BX18*61+BY18*15</f>
        <v>92</v>
      </c>
      <c r="CD18" s="62"/>
      <c r="CE18" s="62">
        <f t="shared" si="11"/>
        <v>239</v>
      </c>
      <c r="CF18" s="62">
        <f t="shared" si="12"/>
        <v>-3</v>
      </c>
    </row>
    <row r="19" customHeight="1" spans="1:84">
      <c r="A19" s="62">
        <v>13139</v>
      </c>
      <c r="B19" s="62" t="s">
        <v>258</v>
      </c>
      <c r="C19" s="62">
        <v>515</v>
      </c>
      <c r="D19" s="62" t="s">
        <v>126</v>
      </c>
      <c r="E19" s="62" t="s">
        <v>248</v>
      </c>
      <c r="F19" s="62">
        <v>7</v>
      </c>
      <c r="G19" s="62">
        <v>9</v>
      </c>
      <c r="H19" s="62"/>
      <c r="I19" s="62"/>
      <c r="J19" s="62">
        <f t="shared" si="0"/>
        <v>-7</v>
      </c>
      <c r="K19" s="62" t="s">
        <v>237</v>
      </c>
      <c r="L19" s="62">
        <f t="shared" si="18"/>
        <v>0</v>
      </c>
      <c r="M19" s="62">
        <v>15</v>
      </c>
      <c r="N19" s="62">
        <v>18</v>
      </c>
      <c r="O19" s="62">
        <v>11</v>
      </c>
      <c r="P19" s="62">
        <v>300</v>
      </c>
      <c r="Q19" s="62">
        <f t="shared" si="1"/>
        <v>-4</v>
      </c>
      <c r="R19" s="62" t="s">
        <v>237</v>
      </c>
      <c r="S19" s="62">
        <f>P19*0.05</f>
        <v>15</v>
      </c>
      <c r="T19" s="62">
        <f>Q19*1</f>
        <v>-4</v>
      </c>
      <c r="U19" s="62">
        <v>10</v>
      </c>
      <c r="V19" s="62">
        <v>13</v>
      </c>
      <c r="W19" s="62">
        <v>4</v>
      </c>
      <c r="X19" s="62">
        <v>71</v>
      </c>
      <c r="Y19" s="62">
        <f t="shared" si="15"/>
        <v>-6</v>
      </c>
      <c r="Z19" s="62" t="s">
        <v>237</v>
      </c>
      <c r="AA19" s="62">
        <f t="shared" si="17"/>
        <v>4.26</v>
      </c>
      <c r="AB19" s="62">
        <v>2</v>
      </c>
      <c r="AC19" s="62">
        <v>2</v>
      </c>
      <c r="AD19" s="62">
        <v>0</v>
      </c>
      <c r="AE19" s="62">
        <v>0</v>
      </c>
      <c r="AF19" s="62">
        <v>0</v>
      </c>
      <c r="AG19" s="62">
        <f t="shared" si="3"/>
        <v>-2</v>
      </c>
      <c r="AH19" s="62" t="s">
        <v>237</v>
      </c>
      <c r="AI19" s="62">
        <f>AF19*0.06</f>
        <v>0</v>
      </c>
      <c r="AJ19" s="62">
        <f>AG19*1</f>
        <v>-2</v>
      </c>
      <c r="AK19" s="62">
        <v>16</v>
      </c>
      <c r="AL19" s="62">
        <v>20</v>
      </c>
      <c r="AM19" s="62">
        <v>2</v>
      </c>
      <c r="AN19" s="62">
        <v>163</v>
      </c>
      <c r="AO19" s="62">
        <f t="shared" si="4"/>
        <v>-14</v>
      </c>
      <c r="AP19" s="62" t="s">
        <v>237</v>
      </c>
      <c r="AQ19" s="62">
        <f>AN19*0.06</f>
        <v>9.78</v>
      </c>
      <c r="AR19" s="62">
        <v>3</v>
      </c>
      <c r="AS19" s="62">
        <v>4</v>
      </c>
      <c r="AT19" s="62">
        <v>8</v>
      </c>
      <c r="AU19" s="62">
        <v>245</v>
      </c>
      <c r="AV19" s="62">
        <f t="shared" si="5"/>
        <v>5</v>
      </c>
      <c r="AW19" s="62" t="s">
        <v>40</v>
      </c>
      <c r="AX19" s="62">
        <f>AU19*0.1</f>
        <v>24.5</v>
      </c>
      <c r="AY19" s="62">
        <v>5</v>
      </c>
      <c r="AZ19" s="62">
        <v>6</v>
      </c>
      <c r="BA19" s="62">
        <v>0</v>
      </c>
      <c r="BB19" s="62">
        <v>0</v>
      </c>
      <c r="BC19" s="62">
        <f t="shared" si="6"/>
        <v>-5</v>
      </c>
      <c r="BD19" s="62" t="s">
        <v>237</v>
      </c>
      <c r="BE19" s="62">
        <f t="shared" si="16"/>
        <v>0</v>
      </c>
      <c r="BF19" s="62">
        <v>4</v>
      </c>
      <c r="BG19" s="62">
        <v>5</v>
      </c>
      <c r="BH19" s="62">
        <v>2</v>
      </c>
      <c r="BI19" s="62">
        <v>21</v>
      </c>
      <c r="BJ19" s="62">
        <f t="shared" si="7"/>
        <v>-2</v>
      </c>
      <c r="BK19" s="62" t="s">
        <v>242</v>
      </c>
      <c r="BL19" s="62">
        <f>BI19*0.06</f>
        <v>1.26</v>
      </c>
      <c r="BM19" s="62">
        <v>7</v>
      </c>
      <c r="BN19" s="62">
        <v>9</v>
      </c>
      <c r="BO19" s="63">
        <v>1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2">
        <f t="shared" si="9"/>
        <v>0.5</v>
      </c>
      <c r="CA19" s="62">
        <f t="shared" si="10"/>
        <v>-6.5</v>
      </c>
      <c r="CB19" s="62" t="s">
        <v>237</v>
      </c>
      <c r="CC19" s="62">
        <f>BO19*2+BP19*3+BQ19*15+BR19*15+BS19*3+BT19*40+BU19*50+BV19*4+BW19*20+BX19*40+BY19*10</f>
        <v>2</v>
      </c>
      <c r="CD19" s="62">
        <f>CA19*1</f>
        <v>-6.5</v>
      </c>
      <c r="CE19" s="62">
        <f t="shared" si="11"/>
        <v>57</v>
      </c>
      <c r="CF19" s="62">
        <f t="shared" si="12"/>
        <v>-12.5</v>
      </c>
    </row>
    <row r="20" customHeight="1" spans="1:84">
      <c r="A20" s="62">
        <v>13319</v>
      </c>
      <c r="B20" s="62" t="s">
        <v>259</v>
      </c>
      <c r="C20" s="62">
        <v>515</v>
      </c>
      <c r="D20" s="62" t="s">
        <v>126</v>
      </c>
      <c r="E20" s="62" t="s">
        <v>248</v>
      </c>
      <c r="F20" s="62">
        <v>6</v>
      </c>
      <c r="G20" s="62">
        <v>7</v>
      </c>
      <c r="H20" s="62">
        <v>3</v>
      </c>
      <c r="I20" s="62">
        <v>80.8</v>
      </c>
      <c r="J20" s="62">
        <f t="shared" si="0"/>
        <v>-3</v>
      </c>
      <c r="K20" s="62" t="s">
        <v>237</v>
      </c>
      <c r="L20" s="62">
        <f t="shared" si="18"/>
        <v>4.848</v>
      </c>
      <c r="M20" s="62">
        <v>12</v>
      </c>
      <c r="N20" s="62">
        <v>15</v>
      </c>
      <c r="O20" s="62">
        <v>18</v>
      </c>
      <c r="P20" s="62">
        <v>487.5</v>
      </c>
      <c r="Q20" s="62">
        <f t="shared" si="1"/>
        <v>6</v>
      </c>
      <c r="R20" s="62" t="s">
        <v>40</v>
      </c>
      <c r="S20" s="62">
        <f>P20*0.08</f>
        <v>39</v>
      </c>
      <c r="T20" s="62"/>
      <c r="U20" s="62">
        <v>9</v>
      </c>
      <c r="V20" s="62">
        <v>11</v>
      </c>
      <c r="W20" s="62">
        <v>8</v>
      </c>
      <c r="X20" s="62">
        <v>159.88</v>
      </c>
      <c r="Y20" s="62">
        <f t="shared" si="15"/>
        <v>-1</v>
      </c>
      <c r="Z20" s="62" t="s">
        <v>237</v>
      </c>
      <c r="AA20" s="62">
        <f t="shared" si="17"/>
        <v>9.5928</v>
      </c>
      <c r="AB20" s="62">
        <v>1</v>
      </c>
      <c r="AC20" s="62">
        <v>2</v>
      </c>
      <c r="AD20" s="62">
        <v>0</v>
      </c>
      <c r="AE20" s="62">
        <v>1</v>
      </c>
      <c r="AF20" s="62">
        <v>28.5</v>
      </c>
      <c r="AG20" s="62">
        <f t="shared" si="3"/>
        <v>0</v>
      </c>
      <c r="AH20" s="62" t="s">
        <v>39</v>
      </c>
      <c r="AI20" s="62">
        <f>AF20*0.08</f>
        <v>2.28</v>
      </c>
      <c r="AJ20" s="62"/>
      <c r="AK20" s="62">
        <v>14</v>
      </c>
      <c r="AL20" s="62">
        <v>16</v>
      </c>
      <c r="AM20" s="62">
        <v>14</v>
      </c>
      <c r="AN20" s="62">
        <v>1031.8</v>
      </c>
      <c r="AO20" s="62">
        <f t="shared" si="4"/>
        <v>0</v>
      </c>
      <c r="AP20" s="62" t="s">
        <v>39</v>
      </c>
      <c r="AQ20" s="62">
        <f>AN20*0.08</f>
        <v>82.544</v>
      </c>
      <c r="AR20" s="62">
        <v>3</v>
      </c>
      <c r="AS20" s="62">
        <v>4</v>
      </c>
      <c r="AT20" s="62">
        <v>3</v>
      </c>
      <c r="AU20" s="62">
        <v>109</v>
      </c>
      <c r="AV20" s="62">
        <f t="shared" si="5"/>
        <v>0</v>
      </c>
      <c r="AW20" s="62" t="s">
        <v>39</v>
      </c>
      <c r="AX20" s="62">
        <f>AU20*0.08</f>
        <v>8.72</v>
      </c>
      <c r="AY20" s="62">
        <v>5</v>
      </c>
      <c r="AZ20" s="62">
        <v>5</v>
      </c>
      <c r="BA20" s="62">
        <v>0</v>
      </c>
      <c r="BB20" s="62">
        <v>0</v>
      </c>
      <c r="BC20" s="62">
        <f t="shared" si="6"/>
        <v>-5</v>
      </c>
      <c r="BD20" s="62" t="s">
        <v>237</v>
      </c>
      <c r="BE20" s="62">
        <f t="shared" si="16"/>
        <v>0</v>
      </c>
      <c r="BF20" s="62">
        <v>3</v>
      </c>
      <c r="BG20" s="62">
        <v>4</v>
      </c>
      <c r="BH20" s="62">
        <v>7</v>
      </c>
      <c r="BI20" s="62">
        <v>120</v>
      </c>
      <c r="BJ20" s="62">
        <f t="shared" si="7"/>
        <v>4</v>
      </c>
      <c r="BK20" s="62" t="s">
        <v>40</v>
      </c>
      <c r="BL20" s="62">
        <f t="shared" ref="BL20:BL26" si="19">BI20*0.1</f>
        <v>12</v>
      </c>
      <c r="BM20" s="62">
        <v>6</v>
      </c>
      <c r="BN20" s="62">
        <v>7</v>
      </c>
      <c r="BO20" s="63">
        <v>0</v>
      </c>
      <c r="BP20" s="63">
        <v>1</v>
      </c>
      <c r="BQ20" s="63">
        <v>0</v>
      </c>
      <c r="BR20" s="63">
        <v>0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2">
        <f t="shared" si="9"/>
        <v>1</v>
      </c>
      <c r="CA20" s="62">
        <f t="shared" si="10"/>
        <v>-5</v>
      </c>
      <c r="CB20" s="62" t="s">
        <v>237</v>
      </c>
      <c r="CC20" s="62">
        <f>BO20*2+BP20*3+BQ20*15+BR20*15+BS20*3+BT20*40+BU20*50+BV20*4+BW20*20+BX20*40+BY20*10</f>
        <v>3</v>
      </c>
      <c r="CD20" s="62">
        <f>CA20*1</f>
        <v>-5</v>
      </c>
      <c r="CE20" s="62">
        <f t="shared" si="11"/>
        <v>162</v>
      </c>
      <c r="CF20" s="62">
        <f t="shared" si="12"/>
        <v>-5</v>
      </c>
    </row>
    <row r="21" customHeight="1" spans="1:84">
      <c r="A21" s="62">
        <v>5641</v>
      </c>
      <c r="B21" s="62" t="s">
        <v>260</v>
      </c>
      <c r="C21" s="62">
        <v>114622</v>
      </c>
      <c r="D21" s="62" t="s">
        <v>261</v>
      </c>
      <c r="E21" s="62" t="s">
        <v>236</v>
      </c>
      <c r="F21" s="62">
        <v>8</v>
      </c>
      <c r="G21" s="62">
        <v>9</v>
      </c>
      <c r="H21" s="62">
        <v>2</v>
      </c>
      <c r="I21" s="62">
        <v>52</v>
      </c>
      <c r="J21" s="62">
        <f t="shared" si="0"/>
        <v>-6</v>
      </c>
      <c r="K21" s="62" t="s">
        <v>237</v>
      </c>
      <c r="L21" s="62">
        <f t="shared" si="18"/>
        <v>3.12</v>
      </c>
      <c r="M21" s="62">
        <v>14</v>
      </c>
      <c r="N21" s="62">
        <v>18</v>
      </c>
      <c r="O21" s="62">
        <v>13</v>
      </c>
      <c r="P21" s="62">
        <v>339.5</v>
      </c>
      <c r="Q21" s="62">
        <f t="shared" si="1"/>
        <v>-1</v>
      </c>
      <c r="R21" s="62" t="s">
        <v>237</v>
      </c>
      <c r="S21" s="62">
        <f>P21*0.05</f>
        <v>16.975</v>
      </c>
      <c r="T21" s="62">
        <f>Q21*1</f>
        <v>-1</v>
      </c>
      <c r="U21" s="62">
        <v>11</v>
      </c>
      <c r="V21" s="62">
        <v>15</v>
      </c>
      <c r="W21" s="62">
        <v>5</v>
      </c>
      <c r="X21" s="62">
        <v>118</v>
      </c>
      <c r="Y21" s="62">
        <f t="shared" si="15"/>
        <v>-6</v>
      </c>
      <c r="Z21" s="62" t="s">
        <v>237</v>
      </c>
      <c r="AA21" s="62">
        <f t="shared" si="17"/>
        <v>7.08</v>
      </c>
      <c r="AB21" s="62">
        <v>2</v>
      </c>
      <c r="AC21" s="62">
        <v>2</v>
      </c>
      <c r="AD21" s="62">
        <v>0</v>
      </c>
      <c r="AE21" s="62">
        <v>0</v>
      </c>
      <c r="AF21" s="62">
        <v>0</v>
      </c>
      <c r="AG21" s="62">
        <f t="shared" si="3"/>
        <v>-2</v>
      </c>
      <c r="AH21" s="62" t="s">
        <v>237</v>
      </c>
      <c r="AI21" s="62">
        <f>AF21*0.06</f>
        <v>0</v>
      </c>
      <c r="AJ21" s="62">
        <f>AG21*1</f>
        <v>-2</v>
      </c>
      <c r="AK21" s="62">
        <v>27</v>
      </c>
      <c r="AL21" s="62">
        <v>32</v>
      </c>
      <c r="AM21" s="62">
        <v>19</v>
      </c>
      <c r="AN21" s="62">
        <v>1601.67</v>
      </c>
      <c r="AO21" s="62">
        <f t="shared" si="4"/>
        <v>-8</v>
      </c>
      <c r="AP21" s="62" t="s">
        <v>237</v>
      </c>
      <c r="AQ21" s="62">
        <f>AN21*0.06</f>
        <v>96.1002</v>
      </c>
      <c r="AR21" s="62">
        <v>5</v>
      </c>
      <c r="AS21" s="62">
        <v>6</v>
      </c>
      <c r="AT21" s="62">
        <v>17</v>
      </c>
      <c r="AU21" s="62">
        <v>497.08</v>
      </c>
      <c r="AV21" s="62">
        <f t="shared" si="5"/>
        <v>12</v>
      </c>
      <c r="AW21" s="62" t="s">
        <v>40</v>
      </c>
      <c r="AX21" s="62">
        <f>AU21*0.1</f>
        <v>49.708</v>
      </c>
      <c r="AY21" s="62">
        <v>1</v>
      </c>
      <c r="AZ21" s="62">
        <v>1</v>
      </c>
      <c r="BA21" s="62">
        <v>0</v>
      </c>
      <c r="BB21" s="62">
        <v>0</v>
      </c>
      <c r="BC21" s="62">
        <f t="shared" si="6"/>
        <v>-1</v>
      </c>
      <c r="BD21" s="62" t="s">
        <v>237</v>
      </c>
      <c r="BE21" s="62">
        <f t="shared" si="16"/>
        <v>0</v>
      </c>
      <c r="BF21" s="62">
        <v>3</v>
      </c>
      <c r="BG21" s="62">
        <v>5</v>
      </c>
      <c r="BH21" s="62">
        <v>12</v>
      </c>
      <c r="BI21" s="62">
        <v>186.68</v>
      </c>
      <c r="BJ21" s="62">
        <f t="shared" si="7"/>
        <v>9</v>
      </c>
      <c r="BK21" s="62" t="s">
        <v>40</v>
      </c>
      <c r="BL21" s="62">
        <f t="shared" si="19"/>
        <v>18.668</v>
      </c>
      <c r="BM21" s="62">
        <v>5</v>
      </c>
      <c r="BN21" s="62">
        <v>5</v>
      </c>
      <c r="BO21" s="63"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v>0</v>
      </c>
      <c r="BV21" s="63">
        <v>0</v>
      </c>
      <c r="BW21" s="63">
        <v>0</v>
      </c>
      <c r="BX21" s="63">
        <v>0</v>
      </c>
      <c r="BY21" s="63">
        <v>0</v>
      </c>
      <c r="BZ21" s="62">
        <f t="shared" si="9"/>
        <v>0</v>
      </c>
      <c r="CA21" s="62">
        <f t="shared" si="10"/>
        <v>-5</v>
      </c>
      <c r="CB21" s="62" t="s">
        <v>237</v>
      </c>
      <c r="CC21" s="62">
        <f>BO21*2+BP21*3+BQ21*15+BR21*15+BS21*3+BT21*40+BU21*50+BV21*4+BW21*20+BX21*40+BY21*10</f>
        <v>0</v>
      </c>
      <c r="CD21" s="62">
        <f>CA21*1</f>
        <v>-5</v>
      </c>
      <c r="CE21" s="62">
        <f t="shared" si="11"/>
        <v>192</v>
      </c>
      <c r="CF21" s="62">
        <f t="shared" si="12"/>
        <v>-8</v>
      </c>
    </row>
    <row r="22" customHeight="1" spans="1:84">
      <c r="A22" s="62">
        <v>6544</v>
      </c>
      <c r="B22" s="62" t="s">
        <v>262</v>
      </c>
      <c r="C22" s="62">
        <v>114622</v>
      </c>
      <c r="D22" s="62" t="s">
        <v>261</v>
      </c>
      <c r="E22" s="62" t="s">
        <v>239</v>
      </c>
      <c r="F22" s="62">
        <v>23</v>
      </c>
      <c r="G22" s="62">
        <v>28</v>
      </c>
      <c r="H22" s="62">
        <v>9</v>
      </c>
      <c r="I22" s="62">
        <v>228.87</v>
      </c>
      <c r="J22" s="62">
        <f t="shared" si="0"/>
        <v>-14</v>
      </c>
      <c r="K22" s="62" t="s">
        <v>237</v>
      </c>
      <c r="L22" s="62">
        <f t="shared" si="18"/>
        <v>13.7322</v>
      </c>
      <c r="M22" s="62">
        <v>43</v>
      </c>
      <c r="N22" s="62">
        <v>53</v>
      </c>
      <c r="O22" s="62">
        <v>35</v>
      </c>
      <c r="P22" s="62">
        <v>766.5</v>
      </c>
      <c r="Q22" s="62">
        <f t="shared" si="1"/>
        <v>-8</v>
      </c>
      <c r="R22" s="62" t="s">
        <v>237</v>
      </c>
      <c r="S22" s="62">
        <f>P22*0.05</f>
        <v>38.325</v>
      </c>
      <c r="T22" s="62">
        <f>Q22*1</f>
        <v>-8</v>
      </c>
      <c r="U22" s="62">
        <v>34</v>
      </c>
      <c r="V22" s="62">
        <v>44</v>
      </c>
      <c r="W22" s="62">
        <v>26</v>
      </c>
      <c r="X22" s="62">
        <v>697.07</v>
      </c>
      <c r="Y22" s="62">
        <f t="shared" si="15"/>
        <v>-8</v>
      </c>
      <c r="Z22" s="62" t="s">
        <v>237</v>
      </c>
      <c r="AA22" s="62">
        <f t="shared" si="17"/>
        <v>41.8242</v>
      </c>
      <c r="AB22" s="62">
        <v>7</v>
      </c>
      <c r="AC22" s="62">
        <v>9</v>
      </c>
      <c r="AD22" s="62">
        <v>0</v>
      </c>
      <c r="AE22" s="62">
        <v>1</v>
      </c>
      <c r="AF22" s="62">
        <v>28.5</v>
      </c>
      <c r="AG22" s="62">
        <f t="shared" si="3"/>
        <v>-6</v>
      </c>
      <c r="AH22" s="62" t="s">
        <v>237</v>
      </c>
      <c r="AI22" s="62">
        <f>AF22*0.06</f>
        <v>1.71</v>
      </c>
      <c r="AJ22" s="62">
        <f>AG22*1</f>
        <v>-6</v>
      </c>
      <c r="AK22" s="62">
        <v>81</v>
      </c>
      <c r="AL22" s="62">
        <v>98</v>
      </c>
      <c r="AM22" s="62">
        <v>20</v>
      </c>
      <c r="AN22" s="62">
        <v>1635</v>
      </c>
      <c r="AO22" s="62">
        <f t="shared" si="4"/>
        <v>-61</v>
      </c>
      <c r="AP22" s="62" t="s">
        <v>237</v>
      </c>
      <c r="AQ22" s="62">
        <f>AN22*0.06</f>
        <v>98.1</v>
      </c>
      <c r="AR22" s="62">
        <v>15</v>
      </c>
      <c r="AS22" s="62">
        <v>18</v>
      </c>
      <c r="AT22" s="62">
        <v>3</v>
      </c>
      <c r="AU22" s="62">
        <v>103</v>
      </c>
      <c r="AV22" s="62">
        <f t="shared" si="5"/>
        <v>-12</v>
      </c>
      <c r="AW22" s="62" t="s">
        <v>237</v>
      </c>
      <c r="AX22" s="62">
        <f>AU22*0.06</f>
        <v>6.18</v>
      </c>
      <c r="AY22" s="62">
        <v>4</v>
      </c>
      <c r="AZ22" s="62">
        <v>5</v>
      </c>
      <c r="BA22" s="62">
        <v>0</v>
      </c>
      <c r="BB22" s="62">
        <v>0</v>
      </c>
      <c r="BC22" s="62">
        <f t="shared" si="6"/>
        <v>-4</v>
      </c>
      <c r="BD22" s="62" t="s">
        <v>237</v>
      </c>
      <c r="BE22" s="62">
        <f t="shared" si="16"/>
        <v>0</v>
      </c>
      <c r="BF22" s="62">
        <v>11</v>
      </c>
      <c r="BG22" s="62">
        <v>14</v>
      </c>
      <c r="BH22" s="62">
        <v>17</v>
      </c>
      <c r="BI22" s="62">
        <v>316</v>
      </c>
      <c r="BJ22" s="62">
        <f t="shared" si="7"/>
        <v>6</v>
      </c>
      <c r="BK22" s="62" t="s">
        <v>40</v>
      </c>
      <c r="BL22" s="62">
        <f t="shared" si="19"/>
        <v>31.6</v>
      </c>
      <c r="BM22" s="62">
        <v>14</v>
      </c>
      <c r="BN22" s="62">
        <v>17</v>
      </c>
      <c r="BO22" s="63"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v>0</v>
      </c>
      <c r="BV22" s="63">
        <v>0</v>
      </c>
      <c r="BW22" s="63">
        <v>0</v>
      </c>
      <c r="BX22" s="63">
        <v>0</v>
      </c>
      <c r="BY22" s="63">
        <v>0</v>
      </c>
      <c r="BZ22" s="62">
        <f t="shared" si="9"/>
        <v>0</v>
      </c>
      <c r="CA22" s="62">
        <f t="shared" si="10"/>
        <v>-14</v>
      </c>
      <c r="CB22" s="62" t="s">
        <v>237</v>
      </c>
      <c r="CC22" s="62">
        <f>BO22*2+BP22*3+BQ22*15+BR22*15+BS22*3+BT22*40+BU22*50+BV22*4+BW22*20+BX22*40+BY22*10</f>
        <v>0</v>
      </c>
      <c r="CD22" s="62">
        <f>CA22*1</f>
        <v>-14</v>
      </c>
      <c r="CE22" s="62">
        <f t="shared" si="11"/>
        <v>231</v>
      </c>
      <c r="CF22" s="62">
        <f t="shared" si="12"/>
        <v>-28</v>
      </c>
    </row>
    <row r="23" customHeight="1" spans="1:84">
      <c r="A23" s="62">
        <v>11125</v>
      </c>
      <c r="B23" s="62" t="s">
        <v>263</v>
      </c>
      <c r="C23" s="62">
        <v>114622</v>
      </c>
      <c r="D23" s="62" t="s">
        <v>261</v>
      </c>
      <c r="E23" s="62" t="s">
        <v>239</v>
      </c>
      <c r="F23" s="62">
        <v>7</v>
      </c>
      <c r="G23" s="62">
        <v>9</v>
      </c>
      <c r="H23" s="62">
        <v>11</v>
      </c>
      <c r="I23" s="62">
        <v>297</v>
      </c>
      <c r="J23" s="62">
        <f t="shared" si="0"/>
        <v>4</v>
      </c>
      <c r="K23" s="62" t="s">
        <v>40</v>
      </c>
      <c r="L23" s="62">
        <f t="shared" ref="L23:L29" si="20">I23*0.1</f>
        <v>29.7</v>
      </c>
      <c r="M23" s="62">
        <v>14</v>
      </c>
      <c r="N23" s="62">
        <v>18</v>
      </c>
      <c r="O23" s="62">
        <v>26</v>
      </c>
      <c r="P23" s="62">
        <v>618</v>
      </c>
      <c r="Q23" s="62">
        <f t="shared" si="1"/>
        <v>12</v>
      </c>
      <c r="R23" s="62" t="s">
        <v>40</v>
      </c>
      <c r="S23" s="62">
        <f>P23*0.08</f>
        <v>49.44</v>
      </c>
      <c r="T23" s="62"/>
      <c r="U23" s="62">
        <v>11</v>
      </c>
      <c r="V23" s="62">
        <v>15</v>
      </c>
      <c r="W23" s="62">
        <v>21</v>
      </c>
      <c r="X23" s="62">
        <v>538</v>
      </c>
      <c r="Y23" s="62">
        <f t="shared" si="15"/>
        <v>10</v>
      </c>
      <c r="Z23" s="62" t="s">
        <v>40</v>
      </c>
      <c r="AA23" s="62">
        <f>X23*0.1</f>
        <v>53.8</v>
      </c>
      <c r="AB23" s="62">
        <v>2</v>
      </c>
      <c r="AC23" s="62">
        <v>3</v>
      </c>
      <c r="AD23" s="62">
        <v>0</v>
      </c>
      <c r="AE23" s="62">
        <v>1</v>
      </c>
      <c r="AF23" s="62">
        <v>28.5</v>
      </c>
      <c r="AG23" s="62">
        <f t="shared" si="3"/>
        <v>-1</v>
      </c>
      <c r="AH23" s="62" t="s">
        <v>237</v>
      </c>
      <c r="AI23" s="62">
        <f>AF23*0.06</f>
        <v>1.71</v>
      </c>
      <c r="AJ23" s="62">
        <f>AG23*1</f>
        <v>-1</v>
      </c>
      <c r="AK23" s="62">
        <v>27</v>
      </c>
      <c r="AL23" s="62">
        <v>33</v>
      </c>
      <c r="AM23" s="62">
        <v>20</v>
      </c>
      <c r="AN23" s="62">
        <v>1415.5</v>
      </c>
      <c r="AO23" s="62">
        <f t="shared" si="4"/>
        <v>-7</v>
      </c>
      <c r="AP23" s="62" t="s">
        <v>237</v>
      </c>
      <c r="AQ23" s="62">
        <f>AN23*0.06</f>
        <v>84.93</v>
      </c>
      <c r="AR23" s="62">
        <v>4</v>
      </c>
      <c r="AS23" s="62">
        <v>6</v>
      </c>
      <c r="AT23" s="62">
        <v>19</v>
      </c>
      <c r="AU23" s="62">
        <v>530</v>
      </c>
      <c r="AV23" s="62">
        <f t="shared" si="5"/>
        <v>15</v>
      </c>
      <c r="AW23" s="62" t="s">
        <v>40</v>
      </c>
      <c r="AX23" s="62">
        <f>AU23*0.1</f>
        <v>53</v>
      </c>
      <c r="AY23" s="62">
        <v>1</v>
      </c>
      <c r="AZ23" s="62">
        <v>2</v>
      </c>
      <c r="BA23" s="62">
        <v>0</v>
      </c>
      <c r="BB23" s="62">
        <v>0</v>
      </c>
      <c r="BC23" s="62">
        <f t="shared" si="6"/>
        <v>-1</v>
      </c>
      <c r="BD23" s="62" t="s">
        <v>237</v>
      </c>
      <c r="BE23" s="62">
        <f t="shared" si="16"/>
        <v>0</v>
      </c>
      <c r="BF23" s="62">
        <v>4</v>
      </c>
      <c r="BG23" s="62">
        <v>4</v>
      </c>
      <c r="BH23" s="62">
        <v>4</v>
      </c>
      <c r="BI23" s="62">
        <v>84</v>
      </c>
      <c r="BJ23" s="62">
        <f t="shared" si="7"/>
        <v>0</v>
      </c>
      <c r="BK23" s="62" t="s">
        <v>40</v>
      </c>
      <c r="BL23" s="62">
        <f t="shared" si="19"/>
        <v>8.4</v>
      </c>
      <c r="BM23" s="62">
        <v>4</v>
      </c>
      <c r="BN23" s="62">
        <v>6</v>
      </c>
      <c r="BO23" s="63"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v>0</v>
      </c>
      <c r="BV23" s="63">
        <v>0</v>
      </c>
      <c r="BW23" s="63">
        <v>0</v>
      </c>
      <c r="BX23" s="63">
        <v>0</v>
      </c>
      <c r="BY23" s="63">
        <v>0</v>
      </c>
      <c r="BZ23" s="62">
        <f t="shared" si="9"/>
        <v>0</v>
      </c>
      <c r="CA23" s="62">
        <f t="shared" si="10"/>
        <v>-4</v>
      </c>
      <c r="CB23" s="62" t="s">
        <v>237</v>
      </c>
      <c r="CC23" s="62">
        <f>BO23*2+BP23*3+BQ23*15+BR23*15+BS23*3+BT23*40+BU23*50+BV23*4+BW23*20+BX23*40+BY23*10</f>
        <v>0</v>
      </c>
      <c r="CD23" s="62">
        <f>CA23*1</f>
        <v>-4</v>
      </c>
      <c r="CE23" s="62">
        <f t="shared" si="11"/>
        <v>281</v>
      </c>
      <c r="CF23" s="62">
        <f t="shared" si="12"/>
        <v>-5</v>
      </c>
    </row>
    <row r="24" customHeight="1" spans="1:84">
      <c r="A24" s="62">
        <v>11639</v>
      </c>
      <c r="B24" s="62" t="s">
        <v>264</v>
      </c>
      <c r="C24" s="62">
        <v>114622</v>
      </c>
      <c r="D24" s="62" t="s">
        <v>261</v>
      </c>
      <c r="E24" s="62" t="s">
        <v>239</v>
      </c>
      <c r="F24" s="62">
        <v>8</v>
      </c>
      <c r="G24" s="62">
        <v>9</v>
      </c>
      <c r="H24" s="62">
        <v>9</v>
      </c>
      <c r="I24" s="62">
        <v>236.39</v>
      </c>
      <c r="J24" s="62">
        <f t="shared" si="0"/>
        <v>1</v>
      </c>
      <c r="K24" s="62" t="s">
        <v>40</v>
      </c>
      <c r="L24" s="62">
        <f t="shared" si="20"/>
        <v>23.639</v>
      </c>
      <c r="M24" s="62">
        <v>14</v>
      </c>
      <c r="N24" s="62">
        <v>17</v>
      </c>
      <c r="O24" s="62">
        <v>21</v>
      </c>
      <c r="P24" s="62">
        <v>503.36</v>
      </c>
      <c r="Q24" s="62">
        <f t="shared" si="1"/>
        <v>7</v>
      </c>
      <c r="R24" s="62" t="s">
        <v>40</v>
      </c>
      <c r="S24" s="62">
        <f>P24*0.08</f>
        <v>40.2688</v>
      </c>
      <c r="T24" s="62"/>
      <c r="U24" s="62">
        <v>12</v>
      </c>
      <c r="V24" s="62">
        <v>14</v>
      </c>
      <c r="W24" s="62">
        <v>6</v>
      </c>
      <c r="X24" s="62">
        <v>141.01</v>
      </c>
      <c r="Y24" s="62">
        <f t="shared" si="15"/>
        <v>-6</v>
      </c>
      <c r="Z24" s="62" t="s">
        <v>237</v>
      </c>
      <c r="AA24" s="62">
        <f>X24*0.06</f>
        <v>8.4606</v>
      </c>
      <c r="AB24" s="62">
        <v>2</v>
      </c>
      <c r="AC24" s="62">
        <v>3</v>
      </c>
      <c r="AD24" s="62">
        <v>0</v>
      </c>
      <c r="AE24" s="62">
        <v>0</v>
      </c>
      <c r="AF24" s="62">
        <v>0</v>
      </c>
      <c r="AG24" s="62">
        <f t="shared" si="3"/>
        <v>-2</v>
      </c>
      <c r="AH24" s="62" t="s">
        <v>237</v>
      </c>
      <c r="AI24" s="62">
        <f>AF24*0.06</f>
        <v>0</v>
      </c>
      <c r="AJ24" s="62">
        <f>AG24*1</f>
        <v>-2</v>
      </c>
      <c r="AK24" s="62">
        <v>27</v>
      </c>
      <c r="AL24" s="62">
        <v>32</v>
      </c>
      <c r="AM24" s="62">
        <v>18</v>
      </c>
      <c r="AN24" s="62">
        <v>1559.8</v>
      </c>
      <c r="AO24" s="62">
        <f t="shared" si="4"/>
        <v>-9</v>
      </c>
      <c r="AP24" s="62" t="s">
        <v>237</v>
      </c>
      <c r="AQ24" s="62">
        <f>AN24*0.06</f>
        <v>93.588</v>
      </c>
      <c r="AR24" s="62">
        <v>5</v>
      </c>
      <c r="AS24" s="62">
        <v>5</v>
      </c>
      <c r="AT24" s="62">
        <v>0</v>
      </c>
      <c r="AU24" s="62">
        <v>0</v>
      </c>
      <c r="AV24" s="62">
        <f t="shared" si="5"/>
        <v>-5</v>
      </c>
      <c r="AW24" s="62" t="s">
        <v>237</v>
      </c>
      <c r="AX24" s="62">
        <f>AU24*0.06</f>
        <v>0</v>
      </c>
      <c r="AY24" s="62">
        <v>1</v>
      </c>
      <c r="AZ24" s="62">
        <v>2</v>
      </c>
      <c r="BA24" s="62">
        <v>0</v>
      </c>
      <c r="BB24" s="62">
        <v>0</v>
      </c>
      <c r="BC24" s="62">
        <f t="shared" si="6"/>
        <v>-1</v>
      </c>
      <c r="BD24" s="62" t="s">
        <v>237</v>
      </c>
      <c r="BE24" s="62">
        <f t="shared" si="16"/>
        <v>0</v>
      </c>
      <c r="BF24" s="62">
        <v>4</v>
      </c>
      <c r="BG24" s="62">
        <v>5</v>
      </c>
      <c r="BH24" s="62">
        <v>15</v>
      </c>
      <c r="BI24" s="62">
        <v>288.25</v>
      </c>
      <c r="BJ24" s="62">
        <f t="shared" si="7"/>
        <v>11</v>
      </c>
      <c r="BK24" s="62" t="s">
        <v>40</v>
      </c>
      <c r="BL24" s="62">
        <f t="shared" si="19"/>
        <v>28.825</v>
      </c>
      <c r="BM24" s="62">
        <v>5</v>
      </c>
      <c r="BN24" s="62">
        <v>5</v>
      </c>
      <c r="BO24" s="63">
        <v>0</v>
      </c>
      <c r="BP24" s="63">
        <v>0</v>
      </c>
      <c r="BQ24" s="63">
        <v>0</v>
      </c>
      <c r="BR24" s="63">
        <v>1</v>
      </c>
      <c r="BS24" s="63">
        <v>1</v>
      </c>
      <c r="BT24" s="63">
        <v>0</v>
      </c>
      <c r="BU24" s="63">
        <v>0</v>
      </c>
      <c r="BV24" s="63">
        <v>0</v>
      </c>
      <c r="BW24" s="63">
        <v>0</v>
      </c>
      <c r="BX24" s="63">
        <v>0</v>
      </c>
      <c r="BY24" s="63">
        <v>0</v>
      </c>
      <c r="BZ24" s="62">
        <f t="shared" si="9"/>
        <v>5</v>
      </c>
      <c r="CA24" s="62">
        <f t="shared" si="10"/>
        <v>0</v>
      </c>
      <c r="CB24" s="62" t="s">
        <v>40</v>
      </c>
      <c r="CC24" s="62">
        <f>BO24*3+BP24*5+BQ24*25+BR24*24+BS24*6+BT24*56+BU24*70+BV24*6+BW24*30+BX24*61+BY24*15</f>
        <v>30</v>
      </c>
      <c r="CD24" s="62"/>
      <c r="CE24" s="62">
        <f t="shared" si="11"/>
        <v>225</v>
      </c>
      <c r="CF24" s="62">
        <f t="shared" si="12"/>
        <v>-2</v>
      </c>
    </row>
    <row r="25" customHeight="1" spans="1:84">
      <c r="A25" s="62">
        <v>13143</v>
      </c>
      <c r="B25" s="62" t="s">
        <v>265</v>
      </c>
      <c r="C25" s="62">
        <v>114622</v>
      </c>
      <c r="D25" s="62" t="s">
        <v>261</v>
      </c>
      <c r="E25" s="62" t="s">
        <v>248</v>
      </c>
      <c r="F25" s="62"/>
      <c r="G25" s="62"/>
      <c r="H25" s="62">
        <v>3</v>
      </c>
      <c r="I25" s="62">
        <v>80</v>
      </c>
      <c r="J25" s="62">
        <f t="shared" si="0"/>
        <v>3</v>
      </c>
      <c r="K25" s="62" t="s">
        <v>242</v>
      </c>
      <c r="L25" s="62">
        <f>I25*0.06</f>
        <v>4.8</v>
      </c>
      <c r="M25" s="62"/>
      <c r="N25" s="62"/>
      <c r="O25" s="62">
        <v>2</v>
      </c>
      <c r="P25" s="62">
        <v>3.57</v>
      </c>
      <c r="Q25" s="62">
        <f t="shared" si="1"/>
        <v>2</v>
      </c>
      <c r="R25" s="62" t="s">
        <v>242</v>
      </c>
      <c r="S25" s="62">
        <f>P25*0.05</f>
        <v>0.1785</v>
      </c>
      <c r="T25" s="62"/>
      <c r="U25" s="62"/>
      <c r="V25" s="62"/>
      <c r="W25" s="62">
        <v>1</v>
      </c>
      <c r="X25" s="62">
        <v>18</v>
      </c>
      <c r="Y25" s="62">
        <f t="shared" si="15"/>
        <v>1</v>
      </c>
      <c r="Z25" s="62" t="s">
        <v>242</v>
      </c>
      <c r="AA25" s="62">
        <f>X25*0.06</f>
        <v>1.08</v>
      </c>
      <c r="AB25" s="62"/>
      <c r="AC25" s="62"/>
      <c r="AD25" s="62">
        <v>0</v>
      </c>
      <c r="AE25" s="62">
        <v>0</v>
      </c>
      <c r="AF25" s="62">
        <v>0</v>
      </c>
      <c r="AG25" s="62">
        <f t="shared" si="3"/>
        <v>0</v>
      </c>
      <c r="AH25" s="62" t="s">
        <v>40</v>
      </c>
      <c r="AI25" s="62">
        <f>AF25*0.1</f>
        <v>0</v>
      </c>
      <c r="AJ25" s="62"/>
      <c r="AK25" s="62"/>
      <c r="AL25" s="62"/>
      <c r="AM25" s="62">
        <v>0</v>
      </c>
      <c r="AN25" s="62">
        <v>0</v>
      </c>
      <c r="AO25" s="62">
        <f t="shared" si="4"/>
        <v>0</v>
      </c>
      <c r="AP25" s="62" t="s">
        <v>40</v>
      </c>
      <c r="AQ25" s="62">
        <f>AN25*0.1</f>
        <v>0</v>
      </c>
      <c r="AR25" s="62"/>
      <c r="AS25" s="62"/>
      <c r="AT25" s="62">
        <v>0</v>
      </c>
      <c r="AU25" s="62">
        <v>0</v>
      </c>
      <c r="AV25" s="62">
        <f t="shared" si="5"/>
        <v>0</v>
      </c>
      <c r="AW25" s="62" t="s">
        <v>40</v>
      </c>
      <c r="AX25" s="62">
        <f>AU25*0.1</f>
        <v>0</v>
      </c>
      <c r="AY25" s="62"/>
      <c r="AZ25" s="62"/>
      <c r="BA25" s="62">
        <v>0</v>
      </c>
      <c r="BB25" s="62">
        <v>0</v>
      </c>
      <c r="BC25" s="62">
        <f t="shared" si="6"/>
        <v>0</v>
      </c>
      <c r="BD25" s="62" t="s">
        <v>242</v>
      </c>
      <c r="BE25" s="62">
        <f t="shared" si="16"/>
        <v>0</v>
      </c>
      <c r="BF25" s="62"/>
      <c r="BG25" s="62"/>
      <c r="BH25" s="62">
        <v>1</v>
      </c>
      <c r="BI25" s="62">
        <v>11</v>
      </c>
      <c r="BJ25" s="62">
        <f t="shared" si="7"/>
        <v>1</v>
      </c>
      <c r="BK25" s="62" t="s">
        <v>242</v>
      </c>
      <c r="BL25" s="62">
        <f>BI25*0.06</f>
        <v>0.66</v>
      </c>
      <c r="BM25" s="62"/>
      <c r="BN25" s="62"/>
      <c r="BO25" s="63"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2">
        <f t="shared" si="9"/>
        <v>0</v>
      </c>
      <c r="CA25" s="62">
        <f t="shared" si="10"/>
        <v>0</v>
      </c>
      <c r="CB25" s="62" t="s">
        <v>242</v>
      </c>
      <c r="CC25" s="62">
        <f>BO25*2+BP25*3+BQ25*15+BR25*15+BS25*3+BT25*40+BU25*50+BV25*4+BW25*20+BX25*40+BY25*10</f>
        <v>0</v>
      </c>
      <c r="CD25" s="62"/>
      <c r="CE25" s="62">
        <f t="shared" si="11"/>
        <v>7</v>
      </c>
      <c r="CF25" s="62">
        <f t="shared" si="12"/>
        <v>0</v>
      </c>
    </row>
    <row r="26" customHeight="1" spans="1:84">
      <c r="A26" s="62">
        <v>13330</v>
      </c>
      <c r="B26" s="62" t="s">
        <v>266</v>
      </c>
      <c r="C26" s="62">
        <v>114622</v>
      </c>
      <c r="D26" s="62" t="s">
        <v>261</v>
      </c>
      <c r="E26" s="62" t="s">
        <v>248</v>
      </c>
      <c r="F26" s="62"/>
      <c r="G26" s="62"/>
      <c r="H26" s="62"/>
      <c r="I26" s="62"/>
      <c r="J26" s="62">
        <f t="shared" si="0"/>
        <v>0</v>
      </c>
      <c r="K26" s="62" t="s">
        <v>242</v>
      </c>
      <c r="L26" s="62">
        <f>I26*0.06</f>
        <v>0</v>
      </c>
      <c r="M26" s="62"/>
      <c r="N26" s="62"/>
      <c r="O26" s="62">
        <v>0</v>
      </c>
      <c r="P26" s="62">
        <v>0</v>
      </c>
      <c r="Q26" s="62">
        <f t="shared" si="1"/>
        <v>0</v>
      </c>
      <c r="R26" s="62" t="s">
        <v>242</v>
      </c>
      <c r="S26" s="62">
        <f>P26*0.05</f>
        <v>0</v>
      </c>
      <c r="T26" s="62">
        <f>Q26*1</f>
        <v>0</v>
      </c>
      <c r="U26" s="62"/>
      <c r="V26" s="62"/>
      <c r="W26" s="62">
        <v>0</v>
      </c>
      <c r="X26" s="62">
        <v>0</v>
      </c>
      <c r="Y26" s="62">
        <f t="shared" si="15"/>
        <v>0</v>
      </c>
      <c r="Z26" s="62" t="s">
        <v>242</v>
      </c>
      <c r="AA26" s="62">
        <f>X26*0.06</f>
        <v>0</v>
      </c>
      <c r="AB26" s="62"/>
      <c r="AC26" s="62"/>
      <c r="AD26" s="62">
        <v>0</v>
      </c>
      <c r="AE26" s="62">
        <v>0</v>
      </c>
      <c r="AF26" s="62">
        <v>0</v>
      </c>
      <c r="AG26" s="62">
        <f t="shared" si="3"/>
        <v>0</v>
      </c>
      <c r="AH26" s="62" t="s">
        <v>40</v>
      </c>
      <c r="AI26" s="62">
        <f>AF26*0.1</f>
        <v>0</v>
      </c>
      <c r="AJ26" s="62"/>
      <c r="AK26" s="62"/>
      <c r="AL26" s="62"/>
      <c r="AM26" s="62">
        <v>0</v>
      </c>
      <c r="AN26" s="62">
        <v>0</v>
      </c>
      <c r="AO26" s="62">
        <f t="shared" si="4"/>
        <v>0</v>
      </c>
      <c r="AP26" s="62" t="s">
        <v>40</v>
      </c>
      <c r="AQ26" s="62">
        <f>AN26*0.1</f>
        <v>0</v>
      </c>
      <c r="AR26" s="62"/>
      <c r="AS26" s="62"/>
      <c r="AT26" s="62">
        <v>0</v>
      </c>
      <c r="AU26" s="62">
        <v>0</v>
      </c>
      <c r="AV26" s="62">
        <f t="shared" si="5"/>
        <v>0</v>
      </c>
      <c r="AW26" s="62" t="s">
        <v>40</v>
      </c>
      <c r="AX26" s="62">
        <f>AU26*0.1</f>
        <v>0</v>
      </c>
      <c r="AY26" s="62"/>
      <c r="AZ26" s="62"/>
      <c r="BA26" s="62">
        <v>0</v>
      </c>
      <c r="BB26" s="62">
        <v>0</v>
      </c>
      <c r="BC26" s="62">
        <f t="shared" si="6"/>
        <v>0</v>
      </c>
      <c r="BD26" s="62" t="s">
        <v>242</v>
      </c>
      <c r="BE26" s="62">
        <f t="shared" si="16"/>
        <v>0</v>
      </c>
      <c r="BF26" s="62"/>
      <c r="BG26" s="62"/>
      <c r="BH26" s="62">
        <v>0</v>
      </c>
      <c r="BI26" s="62">
        <v>0</v>
      </c>
      <c r="BJ26" s="62">
        <f t="shared" si="7"/>
        <v>0</v>
      </c>
      <c r="BK26" s="62" t="s">
        <v>242</v>
      </c>
      <c r="BL26" s="62">
        <f>BI26*0.06</f>
        <v>0</v>
      </c>
      <c r="BM26" s="62"/>
      <c r="BN26" s="62"/>
      <c r="BO26" s="63"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v>0</v>
      </c>
      <c r="BV26" s="63">
        <v>0</v>
      </c>
      <c r="BW26" s="63">
        <v>0</v>
      </c>
      <c r="BX26" s="63">
        <v>0</v>
      </c>
      <c r="BY26" s="63">
        <v>0</v>
      </c>
      <c r="BZ26" s="62">
        <f t="shared" si="9"/>
        <v>0</v>
      </c>
      <c r="CA26" s="62">
        <f t="shared" si="10"/>
        <v>0</v>
      </c>
      <c r="CB26" s="62" t="s">
        <v>242</v>
      </c>
      <c r="CC26" s="62">
        <f>BO26*2+BP26*3+BQ26*15+BR26*15+BS26*3+BT26*40+BU26*50+BV26*4+BW26*20+BX26*40+BY26*10</f>
        <v>0</v>
      </c>
      <c r="CD26" s="62"/>
      <c r="CE26" s="62">
        <f t="shared" si="11"/>
        <v>0</v>
      </c>
      <c r="CF26" s="62">
        <f t="shared" si="12"/>
        <v>0</v>
      </c>
    </row>
    <row r="27" customHeight="1" spans="1:84">
      <c r="A27" s="62">
        <v>11621</v>
      </c>
      <c r="B27" s="62" t="s">
        <v>267</v>
      </c>
      <c r="C27" s="62">
        <v>581</v>
      </c>
      <c r="D27" s="62" t="s">
        <v>119</v>
      </c>
      <c r="E27" s="62" t="s">
        <v>236</v>
      </c>
      <c r="F27" s="62">
        <v>23</v>
      </c>
      <c r="G27" s="62">
        <v>28</v>
      </c>
      <c r="H27" s="62">
        <v>34</v>
      </c>
      <c r="I27" s="62">
        <v>675.3</v>
      </c>
      <c r="J27" s="62">
        <f t="shared" si="0"/>
        <v>11</v>
      </c>
      <c r="K27" s="62" t="s">
        <v>40</v>
      </c>
      <c r="L27" s="62">
        <f t="shared" si="20"/>
        <v>67.53</v>
      </c>
      <c r="M27" s="62">
        <v>50</v>
      </c>
      <c r="N27" s="62">
        <v>62</v>
      </c>
      <c r="O27" s="62">
        <v>44</v>
      </c>
      <c r="P27" s="62">
        <v>971.67</v>
      </c>
      <c r="Q27" s="62">
        <f t="shared" si="1"/>
        <v>-6</v>
      </c>
      <c r="R27" s="62" t="s">
        <v>237</v>
      </c>
      <c r="S27" s="62">
        <f>P27*0.05</f>
        <v>48.5835</v>
      </c>
      <c r="T27" s="62">
        <f>Q27*1</f>
        <v>-6</v>
      </c>
      <c r="U27" s="62">
        <v>31</v>
      </c>
      <c r="V27" s="62">
        <v>40</v>
      </c>
      <c r="W27" s="62">
        <v>25</v>
      </c>
      <c r="X27" s="62">
        <v>471.64</v>
      </c>
      <c r="Y27" s="62">
        <f t="shared" si="15"/>
        <v>-6</v>
      </c>
      <c r="Z27" s="62" t="s">
        <v>237</v>
      </c>
      <c r="AA27" s="62">
        <f>X27*0.06</f>
        <v>28.2984</v>
      </c>
      <c r="AB27" s="62">
        <v>6</v>
      </c>
      <c r="AC27" s="62">
        <v>8</v>
      </c>
      <c r="AD27" s="62">
        <v>1</v>
      </c>
      <c r="AE27" s="62">
        <v>0</v>
      </c>
      <c r="AF27" s="62">
        <v>57</v>
      </c>
      <c r="AG27" s="62">
        <f t="shared" si="3"/>
        <v>-4</v>
      </c>
      <c r="AH27" s="62" t="s">
        <v>237</v>
      </c>
      <c r="AI27" s="62">
        <f>AF27*0.06</f>
        <v>3.42</v>
      </c>
      <c r="AJ27" s="62">
        <f>AG27*1</f>
        <v>-4</v>
      </c>
      <c r="AK27" s="62">
        <v>44</v>
      </c>
      <c r="AL27" s="62">
        <v>53</v>
      </c>
      <c r="AM27" s="62">
        <v>29</v>
      </c>
      <c r="AN27" s="62">
        <v>2446.09</v>
      </c>
      <c r="AO27" s="62">
        <f t="shared" si="4"/>
        <v>-15</v>
      </c>
      <c r="AP27" s="62" t="s">
        <v>237</v>
      </c>
      <c r="AQ27" s="62">
        <f>AN27*0.06</f>
        <v>146.7654</v>
      </c>
      <c r="AR27" s="62">
        <v>9</v>
      </c>
      <c r="AS27" s="62">
        <v>11</v>
      </c>
      <c r="AT27" s="62">
        <v>10</v>
      </c>
      <c r="AU27" s="62">
        <v>243.6</v>
      </c>
      <c r="AV27" s="62">
        <f t="shared" si="5"/>
        <v>1</v>
      </c>
      <c r="AW27" s="62" t="s">
        <v>39</v>
      </c>
      <c r="AX27" s="62">
        <f>AU27*0.08</f>
        <v>19.488</v>
      </c>
      <c r="AY27" s="62">
        <v>13</v>
      </c>
      <c r="AZ27" s="62">
        <v>15</v>
      </c>
      <c r="BA27" s="62">
        <v>0</v>
      </c>
      <c r="BB27" s="62">
        <v>0</v>
      </c>
      <c r="BC27" s="62">
        <f t="shared" si="6"/>
        <v>-13</v>
      </c>
      <c r="BD27" s="62" t="s">
        <v>237</v>
      </c>
      <c r="BE27" s="62">
        <f t="shared" si="16"/>
        <v>0</v>
      </c>
      <c r="BF27" s="62">
        <v>8</v>
      </c>
      <c r="BG27" s="62">
        <v>10</v>
      </c>
      <c r="BH27" s="62">
        <v>9</v>
      </c>
      <c r="BI27" s="62">
        <v>165.34</v>
      </c>
      <c r="BJ27" s="62">
        <f t="shared" si="7"/>
        <v>1</v>
      </c>
      <c r="BK27" s="62" t="s">
        <v>39</v>
      </c>
      <c r="BL27" s="62">
        <f>BI27*0.08</f>
        <v>13.2272</v>
      </c>
      <c r="BM27" s="62">
        <v>14</v>
      </c>
      <c r="BN27" s="62">
        <v>16</v>
      </c>
      <c r="BO27" s="63"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v>0</v>
      </c>
      <c r="BV27" s="63">
        <v>0</v>
      </c>
      <c r="BW27" s="63">
        <v>0</v>
      </c>
      <c r="BX27" s="63">
        <v>0</v>
      </c>
      <c r="BY27" s="63">
        <v>0</v>
      </c>
      <c r="BZ27" s="62">
        <f t="shared" si="9"/>
        <v>0</v>
      </c>
      <c r="CA27" s="62">
        <f t="shared" si="10"/>
        <v>-14</v>
      </c>
      <c r="CB27" s="62" t="s">
        <v>237</v>
      </c>
      <c r="CC27" s="62">
        <f>BO27*2+BP27*3+BQ27*15+BR27*15+BS27*3+BT27*40+BU27*50+BV27*4+BW27*20+BX27*40+BY27*10</f>
        <v>0</v>
      </c>
      <c r="CD27" s="62">
        <f>CA27*1</f>
        <v>-14</v>
      </c>
      <c r="CE27" s="62">
        <f t="shared" si="11"/>
        <v>327</v>
      </c>
      <c r="CF27" s="62">
        <f t="shared" si="12"/>
        <v>-24</v>
      </c>
    </row>
    <row r="28" customHeight="1" spans="1:84">
      <c r="A28" s="62">
        <v>13052</v>
      </c>
      <c r="B28" s="62" t="s">
        <v>268</v>
      </c>
      <c r="C28" s="62">
        <v>581</v>
      </c>
      <c r="D28" s="62" t="s">
        <v>119</v>
      </c>
      <c r="E28" s="62" t="s">
        <v>239</v>
      </c>
      <c r="F28" s="62">
        <v>23</v>
      </c>
      <c r="G28" s="62">
        <v>28</v>
      </c>
      <c r="H28" s="62">
        <v>35</v>
      </c>
      <c r="I28" s="62">
        <v>887.97</v>
      </c>
      <c r="J28" s="62">
        <f t="shared" si="0"/>
        <v>12</v>
      </c>
      <c r="K28" s="62" t="s">
        <v>40</v>
      </c>
      <c r="L28" s="62">
        <f t="shared" si="20"/>
        <v>88.797</v>
      </c>
      <c r="M28" s="62">
        <v>50</v>
      </c>
      <c r="N28" s="62">
        <v>62</v>
      </c>
      <c r="O28" s="62">
        <v>51</v>
      </c>
      <c r="P28" s="62">
        <v>1147.62</v>
      </c>
      <c r="Q28" s="62">
        <f t="shared" si="1"/>
        <v>1</v>
      </c>
      <c r="R28" s="62" t="s">
        <v>39</v>
      </c>
      <c r="S28" s="62">
        <f>P28*0.06</f>
        <v>68.8572</v>
      </c>
      <c r="T28" s="62"/>
      <c r="U28" s="62">
        <v>31</v>
      </c>
      <c r="V28" s="62">
        <v>41</v>
      </c>
      <c r="W28" s="62">
        <v>15</v>
      </c>
      <c r="X28" s="62">
        <v>282.45</v>
      </c>
      <c r="Y28" s="62">
        <f t="shared" si="15"/>
        <v>-16</v>
      </c>
      <c r="Z28" s="62" t="s">
        <v>237</v>
      </c>
      <c r="AA28" s="62">
        <f>X28*0.06</f>
        <v>16.947</v>
      </c>
      <c r="AB28" s="62">
        <v>6</v>
      </c>
      <c r="AC28" s="62">
        <v>8</v>
      </c>
      <c r="AD28" s="62">
        <v>0</v>
      </c>
      <c r="AE28" s="62">
        <v>1</v>
      </c>
      <c r="AF28" s="62">
        <v>28.5</v>
      </c>
      <c r="AG28" s="62">
        <f t="shared" si="3"/>
        <v>-5</v>
      </c>
      <c r="AH28" s="62" t="s">
        <v>237</v>
      </c>
      <c r="AI28" s="62">
        <f>AF28*0.06</f>
        <v>1.71</v>
      </c>
      <c r="AJ28" s="62">
        <f>AG28*1</f>
        <v>-5</v>
      </c>
      <c r="AK28" s="62">
        <v>45</v>
      </c>
      <c r="AL28" s="62">
        <v>54</v>
      </c>
      <c r="AM28" s="62">
        <v>18</v>
      </c>
      <c r="AN28" s="62">
        <v>1520</v>
      </c>
      <c r="AO28" s="62">
        <f t="shared" si="4"/>
        <v>-27</v>
      </c>
      <c r="AP28" s="62" t="s">
        <v>237</v>
      </c>
      <c r="AQ28" s="62">
        <f>AN28*0.06</f>
        <v>91.2</v>
      </c>
      <c r="AR28" s="62">
        <v>10</v>
      </c>
      <c r="AS28" s="62">
        <v>12</v>
      </c>
      <c r="AT28" s="62">
        <v>12</v>
      </c>
      <c r="AU28" s="62">
        <v>382.6</v>
      </c>
      <c r="AV28" s="62">
        <f t="shared" si="5"/>
        <v>2</v>
      </c>
      <c r="AW28" s="62" t="s">
        <v>40</v>
      </c>
      <c r="AX28" s="62">
        <f>AU28*0.1</f>
        <v>38.26</v>
      </c>
      <c r="AY28" s="62">
        <v>13</v>
      </c>
      <c r="AZ28" s="62">
        <v>16</v>
      </c>
      <c r="BA28" s="62">
        <v>8</v>
      </c>
      <c r="BB28" s="62">
        <v>179.4</v>
      </c>
      <c r="BC28" s="62">
        <f t="shared" si="6"/>
        <v>-5</v>
      </c>
      <c r="BD28" s="62" t="s">
        <v>237</v>
      </c>
      <c r="BE28" s="62">
        <f t="shared" si="16"/>
        <v>10.764</v>
      </c>
      <c r="BF28" s="62">
        <v>8</v>
      </c>
      <c r="BG28" s="62">
        <v>11</v>
      </c>
      <c r="BH28" s="62">
        <v>8</v>
      </c>
      <c r="BI28" s="62">
        <v>126.45</v>
      </c>
      <c r="BJ28" s="62">
        <f t="shared" si="7"/>
        <v>0</v>
      </c>
      <c r="BK28" s="62" t="s">
        <v>39</v>
      </c>
      <c r="BL28" s="62">
        <f>BI28*0.08</f>
        <v>10.116</v>
      </c>
      <c r="BM28" s="62">
        <v>14</v>
      </c>
      <c r="BN28" s="62">
        <v>17</v>
      </c>
      <c r="BO28" s="63">
        <v>0</v>
      </c>
      <c r="BP28" s="63">
        <v>1</v>
      </c>
      <c r="BQ28" s="63">
        <v>1</v>
      </c>
      <c r="BR28" s="63">
        <v>0</v>
      </c>
      <c r="BS28" s="63">
        <v>1</v>
      </c>
      <c r="BT28" s="63">
        <v>0</v>
      </c>
      <c r="BU28" s="63">
        <v>1</v>
      </c>
      <c r="BV28" s="63">
        <v>0</v>
      </c>
      <c r="BW28" s="63">
        <v>0</v>
      </c>
      <c r="BX28" s="63">
        <v>0</v>
      </c>
      <c r="BY28" s="63">
        <v>0</v>
      </c>
      <c r="BZ28" s="62">
        <f t="shared" si="9"/>
        <v>17</v>
      </c>
      <c r="CA28" s="62">
        <f t="shared" si="10"/>
        <v>3</v>
      </c>
      <c r="CB28" s="62" t="s">
        <v>40</v>
      </c>
      <c r="CC28" s="62">
        <f>BO28*3+BP28*5+BQ28*25+BR28*24+BS28*6+BT28*56+BU28*70+BV28*6+BW28*30+BX28*61+BY28*15</f>
        <v>106</v>
      </c>
      <c r="CD28" s="62"/>
      <c r="CE28" s="62">
        <f t="shared" si="11"/>
        <v>433</v>
      </c>
      <c r="CF28" s="62">
        <f t="shared" si="12"/>
        <v>-5</v>
      </c>
    </row>
    <row r="29" customHeight="1" spans="1:84">
      <c r="A29" s="62">
        <v>13581</v>
      </c>
      <c r="B29" s="62" t="s">
        <v>269</v>
      </c>
      <c r="C29" s="62">
        <v>581</v>
      </c>
      <c r="D29" s="62" t="s">
        <v>119</v>
      </c>
      <c r="E29" s="62" t="s">
        <v>239</v>
      </c>
      <c r="F29" s="62">
        <v>24</v>
      </c>
      <c r="G29" s="62">
        <v>28</v>
      </c>
      <c r="H29" s="62">
        <v>43</v>
      </c>
      <c r="I29" s="62">
        <v>1047.84</v>
      </c>
      <c r="J29" s="62">
        <f t="shared" si="0"/>
        <v>19</v>
      </c>
      <c r="K29" s="62" t="s">
        <v>40</v>
      </c>
      <c r="L29" s="62">
        <f t="shared" si="20"/>
        <v>104.784</v>
      </c>
      <c r="M29" s="62">
        <v>51</v>
      </c>
      <c r="N29" s="62">
        <v>63</v>
      </c>
      <c r="O29" s="62">
        <v>69</v>
      </c>
      <c r="P29" s="62">
        <v>1664.31</v>
      </c>
      <c r="Q29" s="62">
        <f t="shared" si="1"/>
        <v>18</v>
      </c>
      <c r="R29" s="62" t="s">
        <v>40</v>
      </c>
      <c r="S29" s="62">
        <f>P29*0.08</f>
        <v>133.1448</v>
      </c>
      <c r="T29" s="62"/>
      <c r="U29" s="62">
        <v>32</v>
      </c>
      <c r="V29" s="62">
        <v>41</v>
      </c>
      <c r="W29" s="62">
        <v>33</v>
      </c>
      <c r="X29" s="62">
        <v>747.8</v>
      </c>
      <c r="Y29" s="62">
        <f t="shared" si="15"/>
        <v>1</v>
      </c>
      <c r="Z29" s="62" t="s">
        <v>39</v>
      </c>
      <c r="AA29" s="62">
        <f>X29*0.08</f>
        <v>59.824</v>
      </c>
      <c r="AB29" s="62">
        <v>6</v>
      </c>
      <c r="AC29" s="62">
        <v>9</v>
      </c>
      <c r="AD29" s="62">
        <v>1</v>
      </c>
      <c r="AE29" s="62">
        <v>0</v>
      </c>
      <c r="AF29" s="62">
        <v>57</v>
      </c>
      <c r="AG29" s="62">
        <f t="shared" si="3"/>
        <v>-4</v>
      </c>
      <c r="AH29" s="62" t="s">
        <v>237</v>
      </c>
      <c r="AI29" s="62">
        <f>AF29*0.06</f>
        <v>3.42</v>
      </c>
      <c r="AJ29" s="62">
        <f>AG29*1</f>
        <v>-4</v>
      </c>
      <c r="AK29" s="62">
        <v>45</v>
      </c>
      <c r="AL29" s="62">
        <v>54</v>
      </c>
      <c r="AM29" s="62">
        <v>48</v>
      </c>
      <c r="AN29" s="62">
        <v>5023</v>
      </c>
      <c r="AO29" s="62">
        <f t="shared" si="4"/>
        <v>3</v>
      </c>
      <c r="AP29" s="62" t="s">
        <v>39</v>
      </c>
      <c r="AQ29" s="62">
        <f>AN29*0.08</f>
        <v>401.84</v>
      </c>
      <c r="AR29" s="62">
        <v>10</v>
      </c>
      <c r="AS29" s="62">
        <v>12</v>
      </c>
      <c r="AT29" s="62">
        <v>21</v>
      </c>
      <c r="AU29" s="62">
        <v>594.4</v>
      </c>
      <c r="AV29" s="62">
        <f t="shared" si="5"/>
        <v>11</v>
      </c>
      <c r="AW29" s="62" t="s">
        <v>40</v>
      </c>
      <c r="AX29" s="62">
        <f>AU29*0.1</f>
        <v>59.44</v>
      </c>
      <c r="AY29" s="62">
        <v>13</v>
      </c>
      <c r="AZ29" s="62">
        <v>16</v>
      </c>
      <c r="BA29" s="62">
        <v>15</v>
      </c>
      <c r="BB29" s="62">
        <v>299</v>
      </c>
      <c r="BC29" s="62">
        <f t="shared" si="6"/>
        <v>2</v>
      </c>
      <c r="BD29" s="62" t="s">
        <v>39</v>
      </c>
      <c r="BE29" s="62">
        <f>BB29*0.08</f>
        <v>23.92</v>
      </c>
      <c r="BF29" s="62">
        <v>8</v>
      </c>
      <c r="BG29" s="62">
        <v>11</v>
      </c>
      <c r="BH29" s="62">
        <v>8</v>
      </c>
      <c r="BI29" s="62">
        <v>109.35</v>
      </c>
      <c r="BJ29" s="62">
        <f t="shared" si="7"/>
        <v>0</v>
      </c>
      <c r="BK29" s="62" t="s">
        <v>39</v>
      </c>
      <c r="BL29" s="62">
        <f>BI29*0.08</f>
        <v>8.748</v>
      </c>
      <c r="BM29" s="62">
        <v>14</v>
      </c>
      <c r="BN29" s="62">
        <v>17</v>
      </c>
      <c r="BO29" s="63">
        <v>0</v>
      </c>
      <c r="BP29" s="63">
        <v>3</v>
      </c>
      <c r="BQ29" s="63">
        <v>0</v>
      </c>
      <c r="BR29" s="63">
        <v>2</v>
      </c>
      <c r="BS29" s="63">
        <v>0</v>
      </c>
      <c r="BT29" s="63">
        <v>0</v>
      </c>
      <c r="BU29" s="63">
        <v>0</v>
      </c>
      <c r="BV29" s="63">
        <v>0</v>
      </c>
      <c r="BW29" s="63">
        <v>0</v>
      </c>
      <c r="BX29" s="63">
        <v>0</v>
      </c>
      <c r="BY29" s="63">
        <v>0</v>
      </c>
      <c r="BZ29" s="62">
        <f t="shared" si="9"/>
        <v>11</v>
      </c>
      <c r="CA29" s="62">
        <f t="shared" si="10"/>
        <v>-3</v>
      </c>
      <c r="CB29" s="62" t="s">
        <v>237</v>
      </c>
      <c r="CC29" s="62">
        <f>BO29*2+BP29*3+BQ29*15+BR29*15+BS29*3+BT29*40+BU29*50+BV29*4+BW29*20+BX29*40+BY29*10</f>
        <v>39</v>
      </c>
      <c r="CD29" s="62">
        <f>CA29*1</f>
        <v>-3</v>
      </c>
      <c r="CE29" s="62">
        <f t="shared" si="11"/>
        <v>834</v>
      </c>
      <c r="CF29" s="62">
        <f t="shared" si="12"/>
        <v>-7</v>
      </c>
    </row>
    <row r="30" customHeight="1" spans="1:84">
      <c r="A30" s="62">
        <v>9749</v>
      </c>
      <c r="B30" s="62" t="s">
        <v>270</v>
      </c>
      <c r="C30" s="62">
        <v>740</v>
      </c>
      <c r="D30" s="62" t="s">
        <v>104</v>
      </c>
      <c r="E30" s="62" t="s">
        <v>239</v>
      </c>
      <c r="F30" s="62">
        <v>19</v>
      </c>
      <c r="G30" s="62">
        <v>23</v>
      </c>
      <c r="H30" s="62">
        <v>14</v>
      </c>
      <c r="I30" s="62">
        <v>348</v>
      </c>
      <c r="J30" s="62">
        <f t="shared" si="0"/>
        <v>-5</v>
      </c>
      <c r="K30" s="62" t="s">
        <v>237</v>
      </c>
      <c r="L30" s="62">
        <f>I30*0.06</f>
        <v>20.88</v>
      </c>
      <c r="M30" s="62">
        <v>22</v>
      </c>
      <c r="N30" s="62">
        <v>28</v>
      </c>
      <c r="O30" s="62">
        <v>54</v>
      </c>
      <c r="P30" s="62">
        <v>1372.53</v>
      </c>
      <c r="Q30" s="62">
        <f t="shared" si="1"/>
        <v>32</v>
      </c>
      <c r="R30" s="62" t="s">
        <v>40</v>
      </c>
      <c r="S30" s="62">
        <f>P30*0.08</f>
        <v>109.8024</v>
      </c>
      <c r="T30" s="62"/>
      <c r="U30" s="62">
        <v>18</v>
      </c>
      <c r="V30" s="62">
        <v>23</v>
      </c>
      <c r="W30" s="62">
        <v>11</v>
      </c>
      <c r="X30" s="62">
        <v>254.5</v>
      </c>
      <c r="Y30" s="62">
        <f t="shared" si="15"/>
        <v>-7</v>
      </c>
      <c r="Z30" s="62" t="s">
        <v>237</v>
      </c>
      <c r="AA30" s="62">
        <f>X30*0.06</f>
        <v>15.27</v>
      </c>
      <c r="AB30" s="62">
        <v>3</v>
      </c>
      <c r="AC30" s="62">
        <v>4</v>
      </c>
      <c r="AD30" s="62">
        <v>2</v>
      </c>
      <c r="AE30" s="62">
        <v>4</v>
      </c>
      <c r="AF30" s="62">
        <v>230.6</v>
      </c>
      <c r="AG30" s="62">
        <f t="shared" si="3"/>
        <v>5</v>
      </c>
      <c r="AH30" s="62" t="s">
        <v>40</v>
      </c>
      <c r="AI30" s="62">
        <f>AF30*0.1</f>
        <v>23.06</v>
      </c>
      <c r="AJ30" s="62"/>
      <c r="AK30" s="62">
        <v>41</v>
      </c>
      <c r="AL30" s="62">
        <v>49</v>
      </c>
      <c r="AM30" s="62">
        <v>39</v>
      </c>
      <c r="AN30" s="62">
        <v>3731.31</v>
      </c>
      <c r="AO30" s="62">
        <f t="shared" si="4"/>
        <v>-2</v>
      </c>
      <c r="AP30" s="62" t="s">
        <v>237</v>
      </c>
      <c r="AQ30" s="62">
        <f>AN30*0.06</f>
        <v>223.8786</v>
      </c>
      <c r="AR30" s="62">
        <v>7</v>
      </c>
      <c r="AS30" s="62">
        <v>8</v>
      </c>
      <c r="AT30" s="62">
        <v>8</v>
      </c>
      <c r="AU30" s="62">
        <v>288</v>
      </c>
      <c r="AV30" s="62">
        <f t="shared" si="5"/>
        <v>1</v>
      </c>
      <c r="AW30" s="62" t="s">
        <v>40</v>
      </c>
      <c r="AX30" s="62">
        <f>AU30*0.1</f>
        <v>28.8</v>
      </c>
      <c r="AY30" s="62">
        <v>10</v>
      </c>
      <c r="AZ30" s="62">
        <v>12</v>
      </c>
      <c r="BA30" s="62">
        <v>28</v>
      </c>
      <c r="BB30" s="62">
        <v>627.9</v>
      </c>
      <c r="BC30" s="62">
        <f t="shared" si="6"/>
        <v>18</v>
      </c>
      <c r="BD30" s="62" t="s">
        <v>40</v>
      </c>
      <c r="BE30" s="62">
        <f>BB30*0.1</f>
        <v>62.79</v>
      </c>
      <c r="BF30" s="62">
        <v>9</v>
      </c>
      <c r="BG30" s="62">
        <v>12</v>
      </c>
      <c r="BH30" s="62">
        <v>9</v>
      </c>
      <c r="BI30" s="62">
        <v>188.98</v>
      </c>
      <c r="BJ30" s="62">
        <f t="shared" si="7"/>
        <v>0</v>
      </c>
      <c r="BK30" s="62" t="s">
        <v>39</v>
      </c>
      <c r="BL30" s="62">
        <f>BI30*0.08</f>
        <v>15.1184</v>
      </c>
      <c r="BM30" s="62">
        <v>14</v>
      </c>
      <c r="BN30" s="62">
        <v>17</v>
      </c>
      <c r="BO30" s="63">
        <v>0</v>
      </c>
      <c r="BP30" s="63">
        <v>3</v>
      </c>
      <c r="BQ30" s="63">
        <v>1</v>
      </c>
      <c r="BR30" s="63">
        <v>0</v>
      </c>
      <c r="BS30" s="63">
        <v>0</v>
      </c>
      <c r="BT30" s="63">
        <v>0</v>
      </c>
      <c r="BU30" s="63">
        <v>1</v>
      </c>
      <c r="BV30" s="63">
        <v>0</v>
      </c>
      <c r="BW30" s="63">
        <v>0</v>
      </c>
      <c r="BX30" s="63">
        <v>0</v>
      </c>
      <c r="BY30" s="63">
        <v>0</v>
      </c>
      <c r="BZ30" s="62">
        <f t="shared" si="9"/>
        <v>18</v>
      </c>
      <c r="CA30" s="62">
        <f t="shared" si="10"/>
        <v>4</v>
      </c>
      <c r="CB30" s="62" t="s">
        <v>40</v>
      </c>
      <c r="CC30" s="62">
        <f>BO30*3+BP30*5+BQ30*25+BR30*24+BS30*6+BT30*56+BU30*70+BV30*6+BW30*30+BX30*61+BY30*15</f>
        <v>110</v>
      </c>
      <c r="CD30" s="62"/>
      <c r="CE30" s="62">
        <f t="shared" si="11"/>
        <v>610</v>
      </c>
      <c r="CF30" s="62">
        <f t="shared" si="12"/>
        <v>0</v>
      </c>
    </row>
    <row r="31" customHeight="1" spans="1:84">
      <c r="A31" s="62">
        <v>10650</v>
      </c>
      <c r="B31" s="62" t="s">
        <v>271</v>
      </c>
      <c r="C31" s="62">
        <v>740</v>
      </c>
      <c r="D31" s="62" t="s">
        <v>104</v>
      </c>
      <c r="E31" s="62" t="s">
        <v>236</v>
      </c>
      <c r="F31" s="62">
        <v>19</v>
      </c>
      <c r="G31" s="62">
        <v>22</v>
      </c>
      <c r="H31" s="62">
        <v>7</v>
      </c>
      <c r="I31" s="62">
        <v>184.07</v>
      </c>
      <c r="J31" s="62">
        <f t="shared" si="0"/>
        <v>-12</v>
      </c>
      <c r="K31" s="62" t="s">
        <v>237</v>
      </c>
      <c r="L31" s="62">
        <f>I31*0.06</f>
        <v>11.0442</v>
      </c>
      <c r="M31" s="62">
        <v>22</v>
      </c>
      <c r="N31" s="62">
        <v>27</v>
      </c>
      <c r="O31" s="62">
        <v>23</v>
      </c>
      <c r="P31" s="62">
        <v>559.5</v>
      </c>
      <c r="Q31" s="62">
        <f t="shared" si="1"/>
        <v>1</v>
      </c>
      <c r="R31" s="62" t="s">
        <v>39</v>
      </c>
      <c r="S31" s="62">
        <f>P31*0.06</f>
        <v>33.57</v>
      </c>
      <c r="T31" s="62"/>
      <c r="U31" s="62">
        <v>17</v>
      </c>
      <c r="V31" s="62">
        <v>23</v>
      </c>
      <c r="W31" s="62">
        <v>24</v>
      </c>
      <c r="X31" s="62">
        <v>594.65</v>
      </c>
      <c r="Y31" s="62">
        <f t="shared" si="15"/>
        <v>7</v>
      </c>
      <c r="Z31" s="62" t="s">
        <v>40</v>
      </c>
      <c r="AA31" s="62">
        <f>X31*0.1</f>
        <v>59.465</v>
      </c>
      <c r="AB31" s="62">
        <v>3</v>
      </c>
      <c r="AC31" s="62">
        <v>3</v>
      </c>
      <c r="AD31" s="62">
        <v>0</v>
      </c>
      <c r="AE31" s="62">
        <v>0</v>
      </c>
      <c r="AF31" s="62">
        <v>0</v>
      </c>
      <c r="AG31" s="62">
        <f t="shared" si="3"/>
        <v>-3</v>
      </c>
      <c r="AH31" s="62" t="s">
        <v>237</v>
      </c>
      <c r="AI31" s="62">
        <f>AF31*0.06</f>
        <v>0</v>
      </c>
      <c r="AJ31" s="62">
        <f>AG31*1</f>
        <v>-3</v>
      </c>
      <c r="AK31" s="62">
        <v>41</v>
      </c>
      <c r="AL31" s="62">
        <v>49</v>
      </c>
      <c r="AM31" s="62">
        <v>13</v>
      </c>
      <c r="AN31" s="62">
        <v>1302</v>
      </c>
      <c r="AO31" s="62">
        <f t="shared" si="4"/>
        <v>-28</v>
      </c>
      <c r="AP31" s="62" t="s">
        <v>237</v>
      </c>
      <c r="AQ31" s="62">
        <f>AN31*0.06</f>
        <v>78.12</v>
      </c>
      <c r="AR31" s="62">
        <v>6</v>
      </c>
      <c r="AS31" s="62">
        <v>7</v>
      </c>
      <c r="AT31" s="62">
        <v>5</v>
      </c>
      <c r="AU31" s="62">
        <v>140</v>
      </c>
      <c r="AV31" s="62">
        <f t="shared" si="5"/>
        <v>-1</v>
      </c>
      <c r="AW31" s="62" t="s">
        <v>237</v>
      </c>
      <c r="AX31" s="62">
        <f>AU31*0.06</f>
        <v>8.4</v>
      </c>
      <c r="AY31" s="62">
        <v>9</v>
      </c>
      <c r="AZ31" s="62">
        <v>11</v>
      </c>
      <c r="BA31" s="62">
        <v>0</v>
      </c>
      <c r="BB31" s="62">
        <v>0</v>
      </c>
      <c r="BC31" s="62">
        <f t="shared" si="6"/>
        <v>-9</v>
      </c>
      <c r="BD31" s="62" t="s">
        <v>237</v>
      </c>
      <c r="BE31" s="62">
        <f>BB31*0.06</f>
        <v>0</v>
      </c>
      <c r="BF31" s="62">
        <v>9</v>
      </c>
      <c r="BG31" s="62">
        <v>12</v>
      </c>
      <c r="BH31" s="62">
        <v>8</v>
      </c>
      <c r="BI31" s="62">
        <v>168</v>
      </c>
      <c r="BJ31" s="62">
        <f t="shared" si="7"/>
        <v>-1</v>
      </c>
      <c r="BK31" s="62" t="s">
        <v>242</v>
      </c>
      <c r="BL31" s="62">
        <f>BI31*0.06</f>
        <v>10.08</v>
      </c>
      <c r="BM31" s="62">
        <v>14</v>
      </c>
      <c r="BN31" s="62">
        <v>16</v>
      </c>
      <c r="BO31" s="63">
        <v>0</v>
      </c>
      <c r="BP31" s="63">
        <v>3</v>
      </c>
      <c r="BQ31" s="63">
        <v>3</v>
      </c>
      <c r="BR31" s="63">
        <v>0</v>
      </c>
      <c r="BS31" s="63">
        <v>0</v>
      </c>
      <c r="BT31" s="63">
        <v>0</v>
      </c>
      <c r="BU31" s="63">
        <v>0</v>
      </c>
      <c r="BV31" s="63">
        <v>0</v>
      </c>
      <c r="BW31" s="63">
        <v>0</v>
      </c>
      <c r="BX31" s="63">
        <v>0</v>
      </c>
      <c r="BY31" s="63">
        <v>0</v>
      </c>
      <c r="BZ31" s="62">
        <f t="shared" si="9"/>
        <v>18</v>
      </c>
      <c r="CA31" s="62">
        <f t="shared" si="10"/>
        <v>4</v>
      </c>
      <c r="CB31" s="62" t="s">
        <v>40</v>
      </c>
      <c r="CC31" s="62">
        <f>BO31*3+BP31*5+BQ31*25+BR31*24+BS31*6+BT31*56+BU31*70+BV31*6+BW31*30+BX31*61+BY31*15</f>
        <v>90</v>
      </c>
      <c r="CD31" s="62"/>
      <c r="CE31" s="62">
        <f t="shared" si="11"/>
        <v>291</v>
      </c>
      <c r="CF31" s="62">
        <f t="shared" si="12"/>
        <v>-3</v>
      </c>
    </row>
    <row r="32" customHeight="1" spans="1:84">
      <c r="A32" s="62">
        <v>7050</v>
      </c>
      <c r="B32" s="62" t="s">
        <v>272</v>
      </c>
      <c r="C32" s="62">
        <v>712</v>
      </c>
      <c r="D32" s="62" t="s">
        <v>91</v>
      </c>
      <c r="E32" s="62" t="s">
        <v>236</v>
      </c>
      <c r="F32" s="62">
        <v>24</v>
      </c>
      <c r="G32" s="62">
        <v>30</v>
      </c>
      <c r="H32" s="62">
        <v>54</v>
      </c>
      <c r="I32" s="62">
        <v>1473.7</v>
      </c>
      <c r="J32" s="62">
        <f t="shared" si="0"/>
        <v>30</v>
      </c>
      <c r="K32" s="62" t="s">
        <v>40</v>
      </c>
      <c r="L32" s="62">
        <f t="shared" ref="L32:L42" si="21">I32*0.1</f>
        <v>147.37</v>
      </c>
      <c r="M32" s="62">
        <v>38</v>
      </c>
      <c r="N32" s="62">
        <v>50</v>
      </c>
      <c r="O32" s="62">
        <v>51</v>
      </c>
      <c r="P32" s="62">
        <v>1088.26</v>
      </c>
      <c r="Q32" s="62">
        <f t="shared" si="1"/>
        <v>13</v>
      </c>
      <c r="R32" s="62" t="s">
        <v>40</v>
      </c>
      <c r="S32" s="62">
        <f>P32*0.08</f>
        <v>87.0608</v>
      </c>
      <c r="T32" s="62"/>
      <c r="U32" s="62">
        <v>21</v>
      </c>
      <c r="V32" s="62">
        <v>28</v>
      </c>
      <c r="W32" s="62">
        <v>24</v>
      </c>
      <c r="X32" s="62">
        <v>676.5</v>
      </c>
      <c r="Y32" s="62">
        <f t="shared" si="15"/>
        <v>3</v>
      </c>
      <c r="Z32" s="62" t="s">
        <v>39</v>
      </c>
      <c r="AA32" s="62">
        <f>X32*0.08</f>
        <v>54.12</v>
      </c>
      <c r="AB32" s="62">
        <v>3</v>
      </c>
      <c r="AC32" s="62">
        <v>3</v>
      </c>
      <c r="AD32" s="62">
        <v>0</v>
      </c>
      <c r="AE32" s="62">
        <v>1</v>
      </c>
      <c r="AF32" s="62">
        <v>28.5</v>
      </c>
      <c r="AG32" s="62">
        <f t="shared" si="3"/>
        <v>-2</v>
      </c>
      <c r="AH32" s="62" t="s">
        <v>237</v>
      </c>
      <c r="AI32" s="62">
        <f>AF32*0.06</f>
        <v>1.71</v>
      </c>
      <c r="AJ32" s="62">
        <f>AG32*1</f>
        <v>-2</v>
      </c>
      <c r="AK32" s="62">
        <v>36</v>
      </c>
      <c r="AL32" s="62">
        <v>42</v>
      </c>
      <c r="AM32" s="62">
        <v>9</v>
      </c>
      <c r="AN32" s="62">
        <v>708.8</v>
      </c>
      <c r="AO32" s="62">
        <f t="shared" si="4"/>
        <v>-27</v>
      </c>
      <c r="AP32" s="62" t="s">
        <v>237</v>
      </c>
      <c r="AQ32" s="62">
        <f>AN32*0.06</f>
        <v>42.528</v>
      </c>
      <c r="AR32" s="62">
        <v>6</v>
      </c>
      <c r="AS32" s="62">
        <v>8</v>
      </c>
      <c r="AT32" s="62">
        <v>15</v>
      </c>
      <c r="AU32" s="62">
        <v>409.6</v>
      </c>
      <c r="AV32" s="62">
        <f t="shared" si="5"/>
        <v>9</v>
      </c>
      <c r="AW32" s="62" t="s">
        <v>40</v>
      </c>
      <c r="AX32" s="62">
        <f>AU32*0.1</f>
        <v>40.96</v>
      </c>
      <c r="AY32" s="62">
        <v>9</v>
      </c>
      <c r="AZ32" s="62">
        <v>10</v>
      </c>
      <c r="BA32" s="62">
        <v>3</v>
      </c>
      <c r="BB32" s="62">
        <v>89.7</v>
      </c>
      <c r="BC32" s="62">
        <f t="shared" si="6"/>
        <v>-6</v>
      </c>
      <c r="BD32" s="62" t="s">
        <v>237</v>
      </c>
      <c r="BE32" s="62">
        <f>BB32*0.06</f>
        <v>5.382</v>
      </c>
      <c r="BF32" s="62">
        <v>6</v>
      </c>
      <c r="BG32" s="62">
        <v>8</v>
      </c>
      <c r="BH32" s="62">
        <v>1</v>
      </c>
      <c r="BI32" s="62">
        <v>21</v>
      </c>
      <c r="BJ32" s="62">
        <f t="shared" si="7"/>
        <v>-5</v>
      </c>
      <c r="BK32" s="62" t="s">
        <v>242</v>
      </c>
      <c r="BL32" s="62">
        <f>BI32*0.06</f>
        <v>1.26</v>
      </c>
      <c r="BM32" s="62">
        <v>17</v>
      </c>
      <c r="BN32" s="62">
        <v>20</v>
      </c>
      <c r="BO32" s="63">
        <v>0</v>
      </c>
      <c r="BP32" s="63">
        <v>3</v>
      </c>
      <c r="BQ32" s="63">
        <v>3</v>
      </c>
      <c r="BR32" s="63">
        <v>0</v>
      </c>
      <c r="BS32" s="63">
        <v>2</v>
      </c>
      <c r="BT32" s="63">
        <v>0</v>
      </c>
      <c r="BU32" s="63">
        <v>0</v>
      </c>
      <c r="BV32" s="63">
        <v>0</v>
      </c>
      <c r="BW32" s="63">
        <v>0</v>
      </c>
      <c r="BX32" s="63">
        <v>0</v>
      </c>
      <c r="BY32" s="63">
        <v>1</v>
      </c>
      <c r="BZ32" s="62">
        <f t="shared" si="9"/>
        <v>22.5</v>
      </c>
      <c r="CA32" s="62">
        <f t="shared" si="10"/>
        <v>5.5</v>
      </c>
      <c r="CB32" s="62" t="s">
        <v>40</v>
      </c>
      <c r="CC32" s="62">
        <f>BO32*3+BP32*5+BQ32*25+BR32*24+BS32*6+BT32*56+BU32*70+BV32*6+BW32*30+BX32*61+BY32*15</f>
        <v>117</v>
      </c>
      <c r="CD32" s="62"/>
      <c r="CE32" s="62">
        <f t="shared" si="11"/>
        <v>497</v>
      </c>
      <c r="CF32" s="62">
        <f t="shared" si="12"/>
        <v>-2</v>
      </c>
    </row>
    <row r="33" customHeight="1" spans="1:84">
      <c r="A33" s="62">
        <v>8972</v>
      </c>
      <c r="B33" s="62" t="s">
        <v>273</v>
      </c>
      <c r="C33" s="62">
        <v>712</v>
      </c>
      <c r="D33" s="62" t="s">
        <v>91</v>
      </c>
      <c r="E33" s="62" t="s">
        <v>239</v>
      </c>
      <c r="F33" s="62">
        <v>30</v>
      </c>
      <c r="G33" s="62">
        <v>35</v>
      </c>
      <c r="H33" s="62">
        <v>56</v>
      </c>
      <c r="I33" s="62">
        <v>1540.25</v>
      </c>
      <c r="J33" s="62">
        <f t="shared" si="0"/>
        <v>26</v>
      </c>
      <c r="K33" s="62" t="s">
        <v>40</v>
      </c>
      <c r="L33" s="62">
        <f t="shared" si="21"/>
        <v>154.025</v>
      </c>
      <c r="M33" s="62">
        <v>45</v>
      </c>
      <c r="N33" s="62">
        <v>54</v>
      </c>
      <c r="O33" s="62">
        <v>71</v>
      </c>
      <c r="P33" s="62">
        <v>1762.27</v>
      </c>
      <c r="Q33" s="62">
        <f t="shared" si="1"/>
        <v>26</v>
      </c>
      <c r="R33" s="62" t="s">
        <v>40</v>
      </c>
      <c r="S33" s="62">
        <f>P33*0.08</f>
        <v>140.9816</v>
      </c>
      <c r="T33" s="62"/>
      <c r="U33" s="62">
        <v>24</v>
      </c>
      <c r="V33" s="62">
        <v>31</v>
      </c>
      <c r="W33" s="62">
        <v>31</v>
      </c>
      <c r="X33" s="62">
        <v>947.85</v>
      </c>
      <c r="Y33" s="62">
        <f t="shared" si="15"/>
        <v>7</v>
      </c>
      <c r="Z33" s="62" t="s">
        <v>40</v>
      </c>
      <c r="AA33" s="62">
        <f>X33*0.1</f>
        <v>94.785</v>
      </c>
      <c r="AB33" s="62">
        <v>3</v>
      </c>
      <c r="AC33" s="62">
        <v>4</v>
      </c>
      <c r="AD33" s="62">
        <v>9</v>
      </c>
      <c r="AE33" s="62">
        <v>4</v>
      </c>
      <c r="AF33" s="62">
        <v>626.3</v>
      </c>
      <c r="AG33" s="62">
        <f t="shared" si="3"/>
        <v>19</v>
      </c>
      <c r="AH33" s="62" t="s">
        <v>40</v>
      </c>
      <c r="AI33" s="62">
        <f>AF33*0.1</f>
        <v>62.63</v>
      </c>
      <c r="AJ33" s="62"/>
      <c r="AK33" s="62">
        <v>40</v>
      </c>
      <c r="AL33" s="62">
        <v>48</v>
      </c>
      <c r="AM33" s="62">
        <v>28</v>
      </c>
      <c r="AN33" s="62">
        <v>2149.2</v>
      </c>
      <c r="AO33" s="62">
        <f t="shared" si="4"/>
        <v>-12</v>
      </c>
      <c r="AP33" s="62" t="s">
        <v>237</v>
      </c>
      <c r="AQ33" s="62">
        <f>AN33*0.06</f>
        <v>128.952</v>
      </c>
      <c r="AR33" s="62">
        <v>7</v>
      </c>
      <c r="AS33" s="62">
        <v>8</v>
      </c>
      <c r="AT33" s="62">
        <v>14</v>
      </c>
      <c r="AU33" s="62">
        <v>424.6</v>
      </c>
      <c r="AV33" s="62">
        <f t="shared" si="5"/>
        <v>7</v>
      </c>
      <c r="AW33" s="62" t="s">
        <v>40</v>
      </c>
      <c r="AX33" s="62">
        <f>AU33*0.1</f>
        <v>42.46</v>
      </c>
      <c r="AY33" s="62">
        <v>9</v>
      </c>
      <c r="AZ33" s="62">
        <v>11</v>
      </c>
      <c r="BA33" s="62">
        <v>31</v>
      </c>
      <c r="BB33" s="62">
        <v>627.9</v>
      </c>
      <c r="BC33" s="62">
        <f t="shared" si="6"/>
        <v>22</v>
      </c>
      <c r="BD33" s="62" t="s">
        <v>40</v>
      </c>
      <c r="BE33" s="62">
        <f>BB33*0.1</f>
        <v>62.79</v>
      </c>
      <c r="BF33" s="62">
        <v>6</v>
      </c>
      <c r="BG33" s="62">
        <v>8</v>
      </c>
      <c r="BH33" s="62">
        <v>9</v>
      </c>
      <c r="BI33" s="62">
        <v>153.18</v>
      </c>
      <c r="BJ33" s="62">
        <f t="shared" si="7"/>
        <v>3</v>
      </c>
      <c r="BK33" s="62" t="s">
        <v>40</v>
      </c>
      <c r="BL33" s="62">
        <f>BI33*0.1</f>
        <v>15.318</v>
      </c>
      <c r="BM33" s="62">
        <v>19</v>
      </c>
      <c r="BN33" s="62">
        <v>22</v>
      </c>
      <c r="BO33" s="63">
        <v>1</v>
      </c>
      <c r="BP33" s="63">
        <v>5</v>
      </c>
      <c r="BQ33" s="63">
        <v>0</v>
      </c>
      <c r="BR33" s="63">
        <v>0</v>
      </c>
      <c r="BS33" s="63">
        <v>0</v>
      </c>
      <c r="BT33" s="63">
        <v>0</v>
      </c>
      <c r="BU33" s="63">
        <v>1</v>
      </c>
      <c r="BV33" s="63">
        <v>0</v>
      </c>
      <c r="BW33" s="63">
        <v>0</v>
      </c>
      <c r="BX33" s="63">
        <v>1</v>
      </c>
      <c r="BY33" s="63">
        <v>0</v>
      </c>
      <c r="BZ33" s="62">
        <f t="shared" si="9"/>
        <v>22.5</v>
      </c>
      <c r="CA33" s="62">
        <f t="shared" si="10"/>
        <v>3.5</v>
      </c>
      <c r="CB33" s="62" t="s">
        <v>40</v>
      </c>
      <c r="CC33" s="62">
        <f>BO33*3+BP33*5+BQ33*25+BR33*24+BS33*6+BT33*56+BU33*70+BV33*6+BW33*30+BX33*61+BY33*15</f>
        <v>159</v>
      </c>
      <c r="CD33" s="62"/>
      <c r="CE33" s="62">
        <f t="shared" si="11"/>
        <v>861</v>
      </c>
      <c r="CF33" s="62">
        <f t="shared" si="12"/>
        <v>0</v>
      </c>
    </row>
    <row r="34" customHeight="1" spans="1:84">
      <c r="A34" s="62">
        <v>11382</v>
      </c>
      <c r="B34" s="62" t="s">
        <v>274</v>
      </c>
      <c r="C34" s="62">
        <v>712</v>
      </c>
      <c r="D34" s="62" t="s">
        <v>91</v>
      </c>
      <c r="E34" s="62" t="s">
        <v>239</v>
      </c>
      <c r="F34" s="62">
        <v>30</v>
      </c>
      <c r="G34" s="62">
        <v>35</v>
      </c>
      <c r="H34" s="62">
        <v>59</v>
      </c>
      <c r="I34" s="62">
        <v>1616.8</v>
      </c>
      <c r="J34" s="62">
        <f t="shared" si="0"/>
        <v>29</v>
      </c>
      <c r="K34" s="62" t="s">
        <v>40</v>
      </c>
      <c r="L34" s="62">
        <f t="shared" si="21"/>
        <v>161.68</v>
      </c>
      <c r="M34" s="62">
        <v>45</v>
      </c>
      <c r="N34" s="62">
        <v>54</v>
      </c>
      <c r="O34" s="62">
        <v>76</v>
      </c>
      <c r="P34" s="62">
        <v>1909.11</v>
      </c>
      <c r="Q34" s="62">
        <f t="shared" si="1"/>
        <v>31</v>
      </c>
      <c r="R34" s="62" t="s">
        <v>40</v>
      </c>
      <c r="S34" s="62">
        <f>P34*0.08</f>
        <v>152.7288</v>
      </c>
      <c r="T34" s="62"/>
      <c r="U34" s="62">
        <v>24</v>
      </c>
      <c r="V34" s="62">
        <v>31</v>
      </c>
      <c r="W34" s="62">
        <v>31</v>
      </c>
      <c r="X34" s="62">
        <v>853.85</v>
      </c>
      <c r="Y34" s="62">
        <f t="shared" si="15"/>
        <v>7</v>
      </c>
      <c r="Z34" s="62" t="s">
        <v>40</v>
      </c>
      <c r="AA34" s="62">
        <f>X34*0.1</f>
        <v>85.385</v>
      </c>
      <c r="AB34" s="62">
        <v>3</v>
      </c>
      <c r="AC34" s="62">
        <v>4</v>
      </c>
      <c r="AD34" s="62">
        <v>3</v>
      </c>
      <c r="AE34" s="62">
        <v>3</v>
      </c>
      <c r="AF34" s="62">
        <v>262.4</v>
      </c>
      <c r="AG34" s="62">
        <f t="shared" si="3"/>
        <v>6</v>
      </c>
      <c r="AH34" s="62" t="s">
        <v>40</v>
      </c>
      <c r="AI34" s="62">
        <f>AF34*0.1</f>
        <v>26.24</v>
      </c>
      <c r="AJ34" s="62"/>
      <c r="AK34" s="62">
        <v>40</v>
      </c>
      <c r="AL34" s="62">
        <v>48</v>
      </c>
      <c r="AM34" s="62">
        <v>49</v>
      </c>
      <c r="AN34" s="62">
        <v>2888.41</v>
      </c>
      <c r="AO34" s="62">
        <f t="shared" si="4"/>
        <v>9</v>
      </c>
      <c r="AP34" s="62" t="s">
        <v>40</v>
      </c>
      <c r="AQ34" s="62">
        <f>AN34*0.1</f>
        <v>288.841</v>
      </c>
      <c r="AR34" s="62">
        <v>7</v>
      </c>
      <c r="AS34" s="62">
        <v>8</v>
      </c>
      <c r="AT34" s="62">
        <v>13</v>
      </c>
      <c r="AU34" s="62">
        <v>379.02</v>
      </c>
      <c r="AV34" s="62">
        <f t="shared" si="5"/>
        <v>6</v>
      </c>
      <c r="AW34" s="62" t="s">
        <v>40</v>
      </c>
      <c r="AX34" s="62">
        <f>AU34*0.1</f>
        <v>37.902</v>
      </c>
      <c r="AY34" s="62">
        <v>9</v>
      </c>
      <c r="AZ34" s="62">
        <v>11</v>
      </c>
      <c r="BA34" s="62">
        <v>32</v>
      </c>
      <c r="BB34" s="62">
        <v>657.8</v>
      </c>
      <c r="BC34" s="62">
        <f t="shared" si="6"/>
        <v>23</v>
      </c>
      <c r="BD34" s="62" t="s">
        <v>40</v>
      </c>
      <c r="BE34" s="62">
        <f>BB34*0.1</f>
        <v>65.78</v>
      </c>
      <c r="BF34" s="62">
        <v>6</v>
      </c>
      <c r="BG34" s="62">
        <v>8</v>
      </c>
      <c r="BH34" s="62">
        <v>10</v>
      </c>
      <c r="BI34" s="62">
        <v>198.67</v>
      </c>
      <c r="BJ34" s="62">
        <f t="shared" si="7"/>
        <v>4</v>
      </c>
      <c r="BK34" s="62" t="s">
        <v>40</v>
      </c>
      <c r="BL34" s="62">
        <f>BI34*0.1</f>
        <v>19.867</v>
      </c>
      <c r="BM34" s="62">
        <v>19</v>
      </c>
      <c r="BN34" s="62">
        <v>22</v>
      </c>
      <c r="BO34" s="63">
        <v>0</v>
      </c>
      <c r="BP34" s="63">
        <v>1</v>
      </c>
      <c r="BQ34" s="63">
        <v>0</v>
      </c>
      <c r="BR34" s="63">
        <v>0</v>
      </c>
      <c r="BS34" s="63">
        <v>0</v>
      </c>
      <c r="BT34" s="63">
        <v>0</v>
      </c>
      <c r="BU34" s="63">
        <v>0</v>
      </c>
      <c r="BV34" s="63">
        <v>0</v>
      </c>
      <c r="BW34" s="63">
        <v>0</v>
      </c>
      <c r="BX34" s="63">
        <v>1</v>
      </c>
      <c r="BY34" s="63">
        <v>1</v>
      </c>
      <c r="BZ34" s="62">
        <f t="shared" si="9"/>
        <v>10.5</v>
      </c>
      <c r="CA34" s="62">
        <f t="shared" si="10"/>
        <v>-8.5</v>
      </c>
      <c r="CB34" s="62" t="s">
        <v>237</v>
      </c>
      <c r="CC34" s="62">
        <f t="shared" ref="CC34:CC42" si="22">BO34*2+BP34*3+BQ34*15+BR34*15+BS34*3+BT34*40+BU34*50+BV34*4+BW34*20+BX34*40+BY34*10</f>
        <v>53</v>
      </c>
      <c r="CD34" s="62">
        <f t="shared" ref="CD34:CD39" si="23">CA34*1</f>
        <v>-8.5</v>
      </c>
      <c r="CE34" s="62">
        <f t="shared" si="11"/>
        <v>891</v>
      </c>
      <c r="CF34" s="62">
        <f t="shared" si="12"/>
        <v>-8.5</v>
      </c>
    </row>
    <row r="35" customHeight="1" spans="1:84">
      <c r="A35" s="62">
        <v>11487</v>
      </c>
      <c r="B35" s="62" t="s">
        <v>275</v>
      </c>
      <c r="C35" s="62">
        <v>712</v>
      </c>
      <c r="D35" s="62" t="s">
        <v>91</v>
      </c>
      <c r="E35" s="62" t="s">
        <v>239</v>
      </c>
      <c r="F35" s="62">
        <v>30</v>
      </c>
      <c r="G35" s="62">
        <v>35</v>
      </c>
      <c r="H35" s="62">
        <v>37</v>
      </c>
      <c r="I35" s="62">
        <v>954.09</v>
      </c>
      <c r="J35" s="62">
        <f t="shared" si="0"/>
        <v>7</v>
      </c>
      <c r="K35" s="62" t="s">
        <v>40</v>
      </c>
      <c r="L35" s="62">
        <f t="shared" si="21"/>
        <v>95.409</v>
      </c>
      <c r="M35" s="62">
        <v>45</v>
      </c>
      <c r="N35" s="62">
        <v>54</v>
      </c>
      <c r="O35" s="62">
        <v>45</v>
      </c>
      <c r="P35" s="62">
        <v>1105.15</v>
      </c>
      <c r="Q35" s="62">
        <f t="shared" si="1"/>
        <v>0</v>
      </c>
      <c r="R35" s="62" t="s">
        <v>39</v>
      </c>
      <c r="S35" s="62">
        <f>P35*0.06</f>
        <v>66.309</v>
      </c>
      <c r="T35" s="62"/>
      <c r="U35" s="62">
        <v>24</v>
      </c>
      <c r="V35" s="62">
        <v>31</v>
      </c>
      <c r="W35" s="62">
        <v>12</v>
      </c>
      <c r="X35" s="62">
        <v>328.78</v>
      </c>
      <c r="Y35" s="62">
        <f t="shared" si="15"/>
        <v>-12</v>
      </c>
      <c r="Z35" s="62" t="s">
        <v>237</v>
      </c>
      <c r="AA35" s="62">
        <f>X35*0.06</f>
        <v>19.7268</v>
      </c>
      <c r="AB35" s="62">
        <v>3</v>
      </c>
      <c r="AC35" s="62">
        <v>4</v>
      </c>
      <c r="AD35" s="62">
        <v>0</v>
      </c>
      <c r="AE35" s="62">
        <v>0</v>
      </c>
      <c r="AF35" s="62">
        <v>0</v>
      </c>
      <c r="AG35" s="62">
        <f t="shared" si="3"/>
        <v>-3</v>
      </c>
      <c r="AH35" s="62" t="s">
        <v>237</v>
      </c>
      <c r="AI35" s="62">
        <f>AF35*0.06</f>
        <v>0</v>
      </c>
      <c r="AJ35" s="62">
        <f>AG35*1</f>
        <v>-3</v>
      </c>
      <c r="AK35" s="62">
        <v>40</v>
      </c>
      <c r="AL35" s="62">
        <v>48</v>
      </c>
      <c r="AM35" s="62">
        <v>19</v>
      </c>
      <c r="AN35" s="62">
        <v>1463</v>
      </c>
      <c r="AO35" s="62">
        <f t="shared" si="4"/>
        <v>-21</v>
      </c>
      <c r="AP35" s="62" t="s">
        <v>237</v>
      </c>
      <c r="AQ35" s="62">
        <f>AN35*0.06</f>
        <v>87.78</v>
      </c>
      <c r="AR35" s="62">
        <v>7</v>
      </c>
      <c r="AS35" s="62">
        <v>8</v>
      </c>
      <c r="AT35" s="62">
        <v>0</v>
      </c>
      <c r="AU35" s="62">
        <v>0</v>
      </c>
      <c r="AV35" s="62">
        <f t="shared" si="5"/>
        <v>-7</v>
      </c>
      <c r="AW35" s="62" t="s">
        <v>237</v>
      </c>
      <c r="AX35" s="62">
        <f>AU35*0.06</f>
        <v>0</v>
      </c>
      <c r="AY35" s="62">
        <v>9</v>
      </c>
      <c r="AZ35" s="62">
        <v>11</v>
      </c>
      <c r="BA35" s="62">
        <v>0</v>
      </c>
      <c r="BB35" s="62">
        <v>0</v>
      </c>
      <c r="BC35" s="62">
        <f t="shared" si="6"/>
        <v>-9</v>
      </c>
      <c r="BD35" s="62" t="s">
        <v>237</v>
      </c>
      <c r="BE35" s="62">
        <f>BB35*0.06</f>
        <v>0</v>
      </c>
      <c r="BF35" s="62">
        <v>6</v>
      </c>
      <c r="BG35" s="62">
        <v>8</v>
      </c>
      <c r="BH35" s="62">
        <v>8</v>
      </c>
      <c r="BI35" s="62">
        <v>168</v>
      </c>
      <c r="BJ35" s="62">
        <f t="shared" si="7"/>
        <v>2</v>
      </c>
      <c r="BK35" s="62" t="s">
        <v>40</v>
      </c>
      <c r="BL35" s="62">
        <f>BI35*0.1</f>
        <v>16.8</v>
      </c>
      <c r="BM35" s="62">
        <v>19</v>
      </c>
      <c r="BN35" s="62">
        <v>22</v>
      </c>
      <c r="BO35" s="63">
        <v>2</v>
      </c>
      <c r="BP35" s="63">
        <v>2</v>
      </c>
      <c r="BQ35" s="63">
        <v>1</v>
      </c>
      <c r="BR35" s="63">
        <v>0</v>
      </c>
      <c r="BS35" s="63">
        <v>0</v>
      </c>
      <c r="BT35" s="63">
        <v>0</v>
      </c>
      <c r="BU35" s="63">
        <v>0</v>
      </c>
      <c r="BV35" s="63">
        <v>0</v>
      </c>
      <c r="BW35" s="63">
        <v>0</v>
      </c>
      <c r="BX35" s="63">
        <v>0</v>
      </c>
      <c r="BY35" s="63">
        <v>0</v>
      </c>
      <c r="BZ35" s="62">
        <f t="shared" si="9"/>
        <v>8</v>
      </c>
      <c r="CA35" s="62">
        <f t="shared" si="10"/>
        <v>-11</v>
      </c>
      <c r="CB35" s="62" t="s">
        <v>237</v>
      </c>
      <c r="CC35" s="62">
        <f t="shared" si="22"/>
        <v>25</v>
      </c>
      <c r="CD35" s="62">
        <f t="shared" si="23"/>
        <v>-11</v>
      </c>
      <c r="CE35" s="62">
        <f t="shared" si="11"/>
        <v>311</v>
      </c>
      <c r="CF35" s="62">
        <f t="shared" si="12"/>
        <v>-14</v>
      </c>
    </row>
    <row r="36" customHeight="1" spans="1:84">
      <c r="A36" s="62">
        <v>13209</v>
      </c>
      <c r="B36" s="62" t="s">
        <v>276</v>
      </c>
      <c r="C36" s="62">
        <v>712</v>
      </c>
      <c r="D36" s="62" t="s">
        <v>91</v>
      </c>
      <c r="E36" s="62" t="s">
        <v>248</v>
      </c>
      <c r="F36" s="62">
        <v>6</v>
      </c>
      <c r="G36" s="62">
        <v>9</v>
      </c>
      <c r="H36" s="62">
        <v>13</v>
      </c>
      <c r="I36" s="62">
        <v>337.97</v>
      </c>
      <c r="J36" s="62">
        <f t="shared" si="0"/>
        <v>7</v>
      </c>
      <c r="K36" s="62" t="s">
        <v>40</v>
      </c>
      <c r="L36" s="62">
        <f t="shared" si="21"/>
        <v>33.797</v>
      </c>
      <c r="M36" s="62">
        <v>7</v>
      </c>
      <c r="N36" s="62">
        <v>12</v>
      </c>
      <c r="O36" s="62">
        <v>30</v>
      </c>
      <c r="P36" s="62">
        <v>805.04</v>
      </c>
      <c r="Q36" s="62">
        <f t="shared" si="1"/>
        <v>23</v>
      </c>
      <c r="R36" s="62" t="s">
        <v>40</v>
      </c>
      <c r="S36" s="62">
        <f>P36*0.08</f>
        <v>64.4032</v>
      </c>
      <c r="T36" s="62"/>
      <c r="U36" s="62">
        <v>6</v>
      </c>
      <c r="V36" s="62">
        <v>8</v>
      </c>
      <c r="W36" s="62">
        <v>5</v>
      </c>
      <c r="X36" s="62">
        <v>120.03</v>
      </c>
      <c r="Y36" s="62">
        <f t="shared" si="15"/>
        <v>-1</v>
      </c>
      <c r="Z36" s="62" t="s">
        <v>237</v>
      </c>
      <c r="AA36" s="62">
        <f>X36*0.06</f>
        <v>7.2018</v>
      </c>
      <c r="AB36" s="62">
        <v>1</v>
      </c>
      <c r="AC36" s="62">
        <v>2</v>
      </c>
      <c r="AD36" s="62">
        <v>1</v>
      </c>
      <c r="AE36" s="62">
        <v>1</v>
      </c>
      <c r="AF36" s="62">
        <v>48.8</v>
      </c>
      <c r="AG36" s="62">
        <f t="shared" si="3"/>
        <v>2</v>
      </c>
      <c r="AH36" s="62" t="s">
        <v>40</v>
      </c>
      <c r="AI36" s="62">
        <f t="shared" ref="AI36:AI44" si="24">AF36*0.1</f>
        <v>4.88</v>
      </c>
      <c r="AJ36" s="62"/>
      <c r="AK36" s="62">
        <v>7</v>
      </c>
      <c r="AL36" s="62">
        <v>10</v>
      </c>
      <c r="AM36" s="62">
        <v>4</v>
      </c>
      <c r="AN36" s="62">
        <v>100</v>
      </c>
      <c r="AO36" s="62">
        <f t="shared" si="4"/>
        <v>-3</v>
      </c>
      <c r="AP36" s="62" t="s">
        <v>237</v>
      </c>
      <c r="AQ36" s="62">
        <f>AN36*0.06</f>
        <v>6</v>
      </c>
      <c r="AR36" s="62">
        <v>2</v>
      </c>
      <c r="AS36" s="62">
        <v>3</v>
      </c>
      <c r="AT36" s="62">
        <v>2</v>
      </c>
      <c r="AU36" s="62">
        <v>74</v>
      </c>
      <c r="AV36" s="62">
        <f t="shared" si="5"/>
        <v>0</v>
      </c>
      <c r="AW36" s="62" t="s">
        <v>39</v>
      </c>
      <c r="AX36" s="62">
        <f>AU36*0.08</f>
        <v>5.92</v>
      </c>
      <c r="AY36" s="62">
        <v>3</v>
      </c>
      <c r="AZ36" s="62">
        <v>4</v>
      </c>
      <c r="BA36" s="62">
        <v>0</v>
      </c>
      <c r="BB36" s="62">
        <v>0</v>
      </c>
      <c r="BC36" s="62">
        <f t="shared" si="6"/>
        <v>-3</v>
      </c>
      <c r="BD36" s="62" t="s">
        <v>237</v>
      </c>
      <c r="BE36" s="62">
        <f>BB36*0.06</f>
        <v>0</v>
      </c>
      <c r="BF36" s="62">
        <v>3</v>
      </c>
      <c r="BG36" s="62">
        <v>3</v>
      </c>
      <c r="BH36" s="62">
        <v>2</v>
      </c>
      <c r="BI36" s="62">
        <v>38.1</v>
      </c>
      <c r="BJ36" s="62">
        <f t="shared" si="7"/>
        <v>-1</v>
      </c>
      <c r="BK36" s="62" t="s">
        <v>242</v>
      </c>
      <c r="BL36" s="62">
        <f>BI36*0.06</f>
        <v>2.286</v>
      </c>
      <c r="BM36" s="62">
        <v>2</v>
      </c>
      <c r="BN36" s="62">
        <v>5</v>
      </c>
      <c r="BO36" s="63">
        <v>1</v>
      </c>
      <c r="BP36" s="63">
        <v>0</v>
      </c>
      <c r="BQ36" s="63">
        <v>0</v>
      </c>
      <c r="BR36" s="63">
        <v>0</v>
      </c>
      <c r="BS36" s="63">
        <v>0</v>
      </c>
      <c r="BT36" s="63">
        <v>0</v>
      </c>
      <c r="BU36" s="63">
        <v>0</v>
      </c>
      <c r="BV36" s="63">
        <v>0</v>
      </c>
      <c r="BW36" s="63">
        <v>0</v>
      </c>
      <c r="BX36" s="63">
        <v>0</v>
      </c>
      <c r="BY36" s="63">
        <v>0</v>
      </c>
      <c r="BZ36" s="62">
        <f t="shared" si="9"/>
        <v>0.5</v>
      </c>
      <c r="CA36" s="62">
        <f t="shared" si="10"/>
        <v>-1.5</v>
      </c>
      <c r="CB36" s="62" t="s">
        <v>237</v>
      </c>
      <c r="CC36" s="62">
        <f t="shared" si="22"/>
        <v>2</v>
      </c>
      <c r="CD36" s="62">
        <f t="shared" si="23"/>
        <v>-1.5</v>
      </c>
      <c r="CE36" s="62">
        <f t="shared" si="11"/>
        <v>126</v>
      </c>
      <c r="CF36" s="62">
        <f t="shared" si="12"/>
        <v>-1.5</v>
      </c>
    </row>
    <row r="37" customHeight="1" spans="1:84">
      <c r="A37" s="62">
        <v>9331</v>
      </c>
      <c r="B37" s="62" t="s">
        <v>277</v>
      </c>
      <c r="C37" s="62">
        <v>578</v>
      </c>
      <c r="D37" s="62" t="s">
        <v>121</v>
      </c>
      <c r="E37" s="62" t="s">
        <v>236</v>
      </c>
      <c r="F37" s="62">
        <v>20</v>
      </c>
      <c r="G37" s="62">
        <v>21</v>
      </c>
      <c r="H37" s="62">
        <v>28</v>
      </c>
      <c r="I37" s="62">
        <v>685.02</v>
      </c>
      <c r="J37" s="62">
        <f t="shared" si="0"/>
        <v>8</v>
      </c>
      <c r="K37" s="62" t="s">
        <v>40</v>
      </c>
      <c r="L37" s="62">
        <f t="shared" si="21"/>
        <v>68.502</v>
      </c>
      <c r="M37" s="62">
        <v>47</v>
      </c>
      <c r="N37" s="62">
        <v>55</v>
      </c>
      <c r="O37" s="62">
        <v>55</v>
      </c>
      <c r="P37" s="62">
        <v>1316.45</v>
      </c>
      <c r="Q37" s="62">
        <f t="shared" si="1"/>
        <v>8</v>
      </c>
      <c r="R37" s="62" t="s">
        <v>40</v>
      </c>
      <c r="S37" s="62">
        <f>P37*0.08</f>
        <v>105.316</v>
      </c>
      <c r="T37" s="62"/>
      <c r="U37" s="62">
        <v>33</v>
      </c>
      <c r="V37" s="62">
        <v>44</v>
      </c>
      <c r="W37" s="62">
        <v>10</v>
      </c>
      <c r="X37" s="62">
        <v>314.73</v>
      </c>
      <c r="Y37" s="62">
        <f t="shared" si="15"/>
        <v>-23</v>
      </c>
      <c r="Z37" s="62" t="s">
        <v>237</v>
      </c>
      <c r="AA37" s="62">
        <f>X37*0.06</f>
        <v>18.8838</v>
      </c>
      <c r="AB37" s="62">
        <v>5</v>
      </c>
      <c r="AC37" s="62">
        <v>5</v>
      </c>
      <c r="AD37" s="62">
        <v>2</v>
      </c>
      <c r="AE37" s="62">
        <v>1</v>
      </c>
      <c r="AF37" s="62">
        <v>145.8</v>
      </c>
      <c r="AG37" s="62">
        <f t="shared" si="3"/>
        <v>0</v>
      </c>
      <c r="AH37" s="62" t="s">
        <v>40</v>
      </c>
      <c r="AI37" s="62">
        <f t="shared" si="24"/>
        <v>14.58</v>
      </c>
      <c r="AJ37" s="62"/>
      <c r="AK37" s="62">
        <v>33</v>
      </c>
      <c r="AL37" s="62">
        <v>35</v>
      </c>
      <c r="AM37" s="62">
        <v>39</v>
      </c>
      <c r="AN37" s="62">
        <v>3779</v>
      </c>
      <c r="AO37" s="62">
        <f t="shared" si="4"/>
        <v>6</v>
      </c>
      <c r="AP37" s="62" t="s">
        <v>40</v>
      </c>
      <c r="AQ37" s="62">
        <f t="shared" ref="AQ37:AQ42" si="25">AN37*0.1</f>
        <v>377.9</v>
      </c>
      <c r="AR37" s="62">
        <v>10</v>
      </c>
      <c r="AS37" s="62">
        <v>12</v>
      </c>
      <c r="AT37" s="62">
        <v>20</v>
      </c>
      <c r="AU37" s="62">
        <v>525.01</v>
      </c>
      <c r="AV37" s="62">
        <f t="shared" si="5"/>
        <v>10</v>
      </c>
      <c r="AW37" s="62" t="s">
        <v>40</v>
      </c>
      <c r="AX37" s="62">
        <f t="shared" ref="AX37:AX43" si="26">AU37*0.1</f>
        <v>52.501</v>
      </c>
      <c r="AY37" s="62">
        <v>10</v>
      </c>
      <c r="AZ37" s="62">
        <v>11</v>
      </c>
      <c r="BA37" s="62">
        <v>17</v>
      </c>
      <c r="BB37" s="62">
        <v>358.8</v>
      </c>
      <c r="BC37" s="62">
        <f t="shared" si="6"/>
        <v>7</v>
      </c>
      <c r="BD37" s="62" t="s">
        <v>40</v>
      </c>
      <c r="BE37" s="62">
        <f t="shared" ref="BE37:BE42" si="27">BB37*0.1</f>
        <v>35.88</v>
      </c>
      <c r="BF37" s="62">
        <v>4</v>
      </c>
      <c r="BG37" s="62">
        <v>6</v>
      </c>
      <c r="BH37" s="62">
        <v>4</v>
      </c>
      <c r="BI37" s="62">
        <v>84</v>
      </c>
      <c r="BJ37" s="62">
        <f t="shared" si="7"/>
        <v>0</v>
      </c>
      <c r="BK37" s="62" t="s">
        <v>39</v>
      </c>
      <c r="BL37" s="62">
        <f>BI37*0.08</f>
        <v>6.72</v>
      </c>
      <c r="BM37" s="62">
        <v>8</v>
      </c>
      <c r="BN37" s="62">
        <v>9</v>
      </c>
      <c r="BO37" s="63">
        <v>0</v>
      </c>
      <c r="BP37" s="63">
        <v>1</v>
      </c>
      <c r="BQ37" s="63">
        <v>0</v>
      </c>
      <c r="BR37" s="63">
        <v>0</v>
      </c>
      <c r="BS37" s="63">
        <v>0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2">
        <f t="shared" si="9"/>
        <v>1</v>
      </c>
      <c r="CA37" s="62">
        <f t="shared" si="10"/>
        <v>-7</v>
      </c>
      <c r="CB37" s="62" t="s">
        <v>237</v>
      </c>
      <c r="CC37" s="62">
        <f t="shared" si="22"/>
        <v>3</v>
      </c>
      <c r="CD37" s="62">
        <f t="shared" si="23"/>
        <v>-7</v>
      </c>
      <c r="CE37" s="62">
        <f t="shared" si="11"/>
        <v>683</v>
      </c>
      <c r="CF37" s="62">
        <f t="shared" si="12"/>
        <v>-7</v>
      </c>
    </row>
    <row r="38" customHeight="1" spans="1:84">
      <c r="A38" s="62">
        <v>9140</v>
      </c>
      <c r="B38" s="62" t="s">
        <v>278</v>
      </c>
      <c r="C38" s="62">
        <v>578</v>
      </c>
      <c r="D38" s="62" t="s">
        <v>121</v>
      </c>
      <c r="E38" s="62" t="s">
        <v>279</v>
      </c>
      <c r="F38" s="62">
        <v>20</v>
      </c>
      <c r="G38" s="62">
        <v>21</v>
      </c>
      <c r="H38" s="62">
        <v>34</v>
      </c>
      <c r="I38" s="62">
        <v>890.36</v>
      </c>
      <c r="J38" s="62">
        <f t="shared" si="0"/>
        <v>14</v>
      </c>
      <c r="K38" s="62" t="s">
        <v>40</v>
      </c>
      <c r="L38" s="62">
        <f t="shared" si="21"/>
        <v>89.036</v>
      </c>
      <c r="M38" s="62">
        <v>47</v>
      </c>
      <c r="N38" s="62">
        <v>56</v>
      </c>
      <c r="O38" s="62">
        <v>61</v>
      </c>
      <c r="P38" s="62">
        <v>1393.95</v>
      </c>
      <c r="Q38" s="62">
        <f t="shared" si="1"/>
        <v>14</v>
      </c>
      <c r="R38" s="62" t="s">
        <v>40</v>
      </c>
      <c r="S38" s="62">
        <f>P38*0.08</f>
        <v>111.516</v>
      </c>
      <c r="T38" s="62"/>
      <c r="U38" s="62">
        <v>33</v>
      </c>
      <c r="V38" s="62">
        <v>43</v>
      </c>
      <c r="W38" s="62">
        <v>52</v>
      </c>
      <c r="X38" s="62">
        <v>1394.71</v>
      </c>
      <c r="Y38" s="62">
        <f t="shared" si="15"/>
        <v>19</v>
      </c>
      <c r="Z38" s="62" t="s">
        <v>40</v>
      </c>
      <c r="AA38" s="62">
        <f>X38*0.1</f>
        <v>139.471</v>
      </c>
      <c r="AB38" s="62">
        <v>5</v>
      </c>
      <c r="AC38" s="62">
        <v>6</v>
      </c>
      <c r="AD38" s="62">
        <v>3</v>
      </c>
      <c r="AE38" s="62">
        <v>4</v>
      </c>
      <c r="AF38" s="62">
        <v>286.3</v>
      </c>
      <c r="AG38" s="62">
        <f t="shared" si="3"/>
        <v>5</v>
      </c>
      <c r="AH38" s="62" t="s">
        <v>40</v>
      </c>
      <c r="AI38" s="62">
        <f t="shared" si="24"/>
        <v>28.63</v>
      </c>
      <c r="AJ38" s="62"/>
      <c r="AK38" s="62">
        <v>33</v>
      </c>
      <c r="AL38" s="62">
        <v>35</v>
      </c>
      <c r="AM38" s="62">
        <v>67</v>
      </c>
      <c r="AN38" s="62">
        <v>4505.87</v>
      </c>
      <c r="AO38" s="62">
        <f t="shared" si="4"/>
        <v>34</v>
      </c>
      <c r="AP38" s="62" t="s">
        <v>40</v>
      </c>
      <c r="AQ38" s="62">
        <f t="shared" si="25"/>
        <v>450.587</v>
      </c>
      <c r="AR38" s="62">
        <v>10</v>
      </c>
      <c r="AS38" s="62">
        <v>12</v>
      </c>
      <c r="AT38" s="62">
        <v>27</v>
      </c>
      <c r="AU38" s="62">
        <v>728.86</v>
      </c>
      <c r="AV38" s="62">
        <f t="shared" si="5"/>
        <v>17</v>
      </c>
      <c r="AW38" s="62" t="s">
        <v>40</v>
      </c>
      <c r="AX38" s="62">
        <f t="shared" si="26"/>
        <v>72.886</v>
      </c>
      <c r="AY38" s="62">
        <v>15</v>
      </c>
      <c r="AZ38" s="62">
        <v>20</v>
      </c>
      <c r="BA38" s="62">
        <v>21</v>
      </c>
      <c r="BB38" s="62">
        <v>448.5</v>
      </c>
      <c r="BC38" s="62">
        <f t="shared" si="6"/>
        <v>6</v>
      </c>
      <c r="BD38" s="62" t="s">
        <v>40</v>
      </c>
      <c r="BE38" s="62">
        <f t="shared" si="27"/>
        <v>44.85</v>
      </c>
      <c r="BF38" s="62">
        <v>4</v>
      </c>
      <c r="BG38" s="62">
        <v>5</v>
      </c>
      <c r="BH38" s="62">
        <v>7</v>
      </c>
      <c r="BI38" s="62">
        <v>129.05</v>
      </c>
      <c r="BJ38" s="62">
        <f t="shared" si="7"/>
        <v>3</v>
      </c>
      <c r="BK38" s="62" t="s">
        <v>40</v>
      </c>
      <c r="BL38" s="62">
        <f>BI38*0.1</f>
        <v>12.905</v>
      </c>
      <c r="BM38" s="62">
        <v>8</v>
      </c>
      <c r="BN38" s="62">
        <v>9</v>
      </c>
      <c r="BO38" s="63"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2">
        <f t="shared" si="9"/>
        <v>0</v>
      </c>
      <c r="CA38" s="62">
        <f t="shared" si="10"/>
        <v>-8</v>
      </c>
      <c r="CB38" s="62" t="s">
        <v>237</v>
      </c>
      <c r="CC38" s="62">
        <f t="shared" si="22"/>
        <v>0</v>
      </c>
      <c r="CD38" s="62">
        <f t="shared" si="23"/>
        <v>-8</v>
      </c>
      <c r="CE38" s="62">
        <f t="shared" si="11"/>
        <v>950</v>
      </c>
      <c r="CF38" s="62">
        <f t="shared" si="12"/>
        <v>-8</v>
      </c>
    </row>
    <row r="39" customHeight="1" spans="1:84">
      <c r="A39" s="62">
        <v>13064</v>
      </c>
      <c r="B39" s="62" t="s">
        <v>280</v>
      </c>
      <c r="C39" s="62">
        <v>578</v>
      </c>
      <c r="D39" s="62" t="s">
        <v>121</v>
      </c>
      <c r="E39" s="62" t="s">
        <v>239</v>
      </c>
      <c r="F39" s="62">
        <v>20</v>
      </c>
      <c r="G39" s="62">
        <v>21</v>
      </c>
      <c r="H39" s="62">
        <v>34</v>
      </c>
      <c r="I39" s="62">
        <v>891.18</v>
      </c>
      <c r="J39" s="62">
        <f t="shared" si="0"/>
        <v>14</v>
      </c>
      <c r="K39" s="62" t="s">
        <v>40</v>
      </c>
      <c r="L39" s="62">
        <f t="shared" si="21"/>
        <v>89.118</v>
      </c>
      <c r="M39" s="62">
        <v>46</v>
      </c>
      <c r="N39" s="62">
        <v>55</v>
      </c>
      <c r="O39" s="62">
        <v>41</v>
      </c>
      <c r="P39" s="62">
        <v>927.22</v>
      </c>
      <c r="Q39" s="62">
        <f t="shared" si="1"/>
        <v>-5</v>
      </c>
      <c r="R39" s="62" t="s">
        <v>237</v>
      </c>
      <c r="S39" s="62">
        <f>P39*0.05</f>
        <v>46.361</v>
      </c>
      <c r="T39" s="62">
        <f>Q39*1</f>
        <v>-5</v>
      </c>
      <c r="U39" s="62">
        <v>33</v>
      </c>
      <c r="V39" s="62">
        <v>43</v>
      </c>
      <c r="W39" s="62">
        <v>43</v>
      </c>
      <c r="X39" s="62">
        <v>1056.13</v>
      </c>
      <c r="Y39" s="62">
        <f t="shared" si="15"/>
        <v>10</v>
      </c>
      <c r="Z39" s="62" t="s">
        <v>40</v>
      </c>
      <c r="AA39" s="62">
        <f>X39*0.1</f>
        <v>105.613</v>
      </c>
      <c r="AB39" s="62">
        <v>5</v>
      </c>
      <c r="AC39" s="62">
        <v>6</v>
      </c>
      <c r="AD39" s="62">
        <v>4</v>
      </c>
      <c r="AE39" s="62">
        <v>1</v>
      </c>
      <c r="AF39" s="62">
        <v>256.5</v>
      </c>
      <c r="AG39" s="62">
        <f t="shared" si="3"/>
        <v>4</v>
      </c>
      <c r="AH39" s="62" t="s">
        <v>40</v>
      </c>
      <c r="AI39" s="62">
        <f t="shared" si="24"/>
        <v>25.65</v>
      </c>
      <c r="AJ39" s="62"/>
      <c r="AK39" s="62">
        <v>33</v>
      </c>
      <c r="AL39" s="62">
        <v>35</v>
      </c>
      <c r="AM39" s="62">
        <v>39</v>
      </c>
      <c r="AN39" s="62">
        <v>1848.46</v>
      </c>
      <c r="AO39" s="62">
        <f t="shared" si="4"/>
        <v>6</v>
      </c>
      <c r="AP39" s="62" t="s">
        <v>40</v>
      </c>
      <c r="AQ39" s="62">
        <f t="shared" si="25"/>
        <v>184.846</v>
      </c>
      <c r="AR39" s="62">
        <v>10</v>
      </c>
      <c r="AS39" s="62">
        <v>12</v>
      </c>
      <c r="AT39" s="62">
        <v>16</v>
      </c>
      <c r="AU39" s="62">
        <v>455</v>
      </c>
      <c r="AV39" s="62">
        <f t="shared" si="5"/>
        <v>6</v>
      </c>
      <c r="AW39" s="62" t="s">
        <v>40</v>
      </c>
      <c r="AX39" s="62">
        <f t="shared" si="26"/>
        <v>45.5</v>
      </c>
      <c r="AY39" s="62">
        <v>10</v>
      </c>
      <c r="AZ39" s="62">
        <v>11</v>
      </c>
      <c r="BA39" s="62">
        <v>17</v>
      </c>
      <c r="BB39" s="62">
        <v>388.7</v>
      </c>
      <c r="BC39" s="62">
        <f t="shared" si="6"/>
        <v>7</v>
      </c>
      <c r="BD39" s="62" t="s">
        <v>40</v>
      </c>
      <c r="BE39" s="62">
        <f t="shared" si="27"/>
        <v>38.87</v>
      </c>
      <c r="BF39" s="62">
        <v>4</v>
      </c>
      <c r="BG39" s="62">
        <v>6</v>
      </c>
      <c r="BH39" s="62">
        <v>11</v>
      </c>
      <c r="BI39" s="62">
        <v>231</v>
      </c>
      <c r="BJ39" s="62">
        <f t="shared" si="7"/>
        <v>7</v>
      </c>
      <c r="BK39" s="62" t="s">
        <v>40</v>
      </c>
      <c r="BL39" s="62">
        <f>BI39*0.1</f>
        <v>23.1</v>
      </c>
      <c r="BM39" s="62">
        <v>7</v>
      </c>
      <c r="BN39" s="62">
        <v>9</v>
      </c>
      <c r="BO39" s="63">
        <v>0</v>
      </c>
      <c r="BP39" s="63">
        <v>1</v>
      </c>
      <c r="BQ39" s="63">
        <v>0</v>
      </c>
      <c r="BR39" s="63">
        <v>0</v>
      </c>
      <c r="BS39" s="63">
        <v>0</v>
      </c>
      <c r="BT39" s="63">
        <v>0</v>
      </c>
      <c r="BU39" s="63">
        <v>0</v>
      </c>
      <c r="BV39" s="63">
        <v>0</v>
      </c>
      <c r="BW39" s="63">
        <v>0</v>
      </c>
      <c r="BX39" s="63">
        <v>0</v>
      </c>
      <c r="BY39" s="63">
        <v>0</v>
      </c>
      <c r="BZ39" s="62">
        <f t="shared" si="9"/>
        <v>1</v>
      </c>
      <c r="CA39" s="62">
        <f t="shared" si="10"/>
        <v>-6</v>
      </c>
      <c r="CB39" s="62" t="s">
        <v>237</v>
      </c>
      <c r="CC39" s="62">
        <f t="shared" si="22"/>
        <v>3</v>
      </c>
      <c r="CD39" s="62">
        <f t="shared" si="23"/>
        <v>-6</v>
      </c>
      <c r="CE39" s="62">
        <f t="shared" si="11"/>
        <v>562</v>
      </c>
      <c r="CF39" s="62">
        <f t="shared" si="12"/>
        <v>-11</v>
      </c>
    </row>
    <row r="40" customHeight="1" spans="1:84">
      <c r="A40" s="62">
        <v>13720</v>
      </c>
      <c r="B40" s="62" t="s">
        <v>281</v>
      </c>
      <c r="C40" s="62">
        <v>578</v>
      </c>
      <c r="D40" s="62" t="s">
        <v>121</v>
      </c>
      <c r="E40" s="62" t="s">
        <v>282</v>
      </c>
      <c r="F40" s="62">
        <v>3</v>
      </c>
      <c r="G40" s="62">
        <v>7</v>
      </c>
      <c r="H40" s="62">
        <v>8</v>
      </c>
      <c r="I40" s="62">
        <v>190.4</v>
      </c>
      <c r="J40" s="62">
        <f t="shared" si="0"/>
        <v>5</v>
      </c>
      <c r="K40" s="62" t="s">
        <v>40</v>
      </c>
      <c r="L40" s="62">
        <f t="shared" si="21"/>
        <v>19.04</v>
      </c>
      <c r="M40" s="62">
        <v>10</v>
      </c>
      <c r="N40" s="62">
        <v>15</v>
      </c>
      <c r="O40" s="62">
        <v>25</v>
      </c>
      <c r="P40" s="62">
        <v>618</v>
      </c>
      <c r="Q40" s="62">
        <f t="shared" si="1"/>
        <v>15</v>
      </c>
      <c r="R40" s="62" t="s">
        <v>40</v>
      </c>
      <c r="S40" s="62">
        <f>P40*0.08</f>
        <v>49.44</v>
      </c>
      <c r="T40" s="62"/>
      <c r="U40" s="62">
        <v>8</v>
      </c>
      <c r="V40" s="62">
        <v>10</v>
      </c>
      <c r="W40" s="62">
        <v>12</v>
      </c>
      <c r="X40" s="62">
        <v>267</v>
      </c>
      <c r="Y40" s="62">
        <f t="shared" si="15"/>
        <v>4</v>
      </c>
      <c r="Z40" s="62" t="s">
        <v>40</v>
      </c>
      <c r="AA40" s="62">
        <f>X40*0.1</f>
        <v>26.7</v>
      </c>
      <c r="AB40" s="62">
        <v>1</v>
      </c>
      <c r="AC40" s="62">
        <v>2</v>
      </c>
      <c r="AD40" s="62">
        <v>1</v>
      </c>
      <c r="AE40" s="62">
        <v>0</v>
      </c>
      <c r="AF40" s="62">
        <v>59</v>
      </c>
      <c r="AG40" s="62">
        <f t="shared" si="3"/>
        <v>1</v>
      </c>
      <c r="AH40" s="62" t="s">
        <v>40</v>
      </c>
      <c r="AI40" s="62">
        <f t="shared" si="24"/>
        <v>5.9</v>
      </c>
      <c r="AJ40" s="62"/>
      <c r="AK40" s="62">
        <v>7</v>
      </c>
      <c r="AL40" s="62">
        <v>13</v>
      </c>
      <c r="AM40" s="62">
        <v>23</v>
      </c>
      <c r="AN40" s="62">
        <v>1301</v>
      </c>
      <c r="AO40" s="62">
        <f t="shared" si="4"/>
        <v>16</v>
      </c>
      <c r="AP40" s="62" t="s">
        <v>40</v>
      </c>
      <c r="AQ40" s="62">
        <f t="shared" si="25"/>
        <v>130.1</v>
      </c>
      <c r="AR40" s="62">
        <v>0</v>
      </c>
      <c r="AS40" s="62">
        <v>0</v>
      </c>
      <c r="AT40" s="62">
        <v>0</v>
      </c>
      <c r="AU40" s="62">
        <v>0</v>
      </c>
      <c r="AV40" s="62">
        <f t="shared" si="5"/>
        <v>0</v>
      </c>
      <c r="AW40" s="62" t="s">
        <v>40</v>
      </c>
      <c r="AX40" s="62">
        <f t="shared" si="26"/>
        <v>0</v>
      </c>
      <c r="AY40" s="62">
        <v>0</v>
      </c>
      <c r="AZ40" s="62">
        <v>0</v>
      </c>
      <c r="BA40" s="62">
        <v>0</v>
      </c>
      <c r="BB40" s="62">
        <v>0</v>
      </c>
      <c r="BC40" s="62">
        <f t="shared" si="6"/>
        <v>0</v>
      </c>
      <c r="BD40" s="62" t="s">
        <v>242</v>
      </c>
      <c r="BE40" s="62">
        <f t="shared" ref="BE40:BE47" si="28">BB40*0.06</f>
        <v>0</v>
      </c>
      <c r="BF40" s="62">
        <v>4</v>
      </c>
      <c r="BG40" s="62">
        <v>5</v>
      </c>
      <c r="BH40" s="62">
        <v>6</v>
      </c>
      <c r="BI40" s="62">
        <v>126</v>
      </c>
      <c r="BJ40" s="62">
        <f t="shared" si="7"/>
        <v>2</v>
      </c>
      <c r="BK40" s="62" t="s">
        <v>40</v>
      </c>
      <c r="BL40" s="62">
        <f>BI40*0.1</f>
        <v>12.6</v>
      </c>
      <c r="BM40" s="62">
        <v>0</v>
      </c>
      <c r="BN40" s="62">
        <v>0</v>
      </c>
      <c r="BO40" s="63">
        <v>0</v>
      </c>
      <c r="BP40" s="63">
        <v>0</v>
      </c>
      <c r="BQ40" s="63">
        <v>0</v>
      </c>
      <c r="BR40" s="63">
        <v>0</v>
      </c>
      <c r="BS40" s="63">
        <v>0</v>
      </c>
      <c r="BT40" s="63">
        <v>0</v>
      </c>
      <c r="BU40" s="63">
        <v>0</v>
      </c>
      <c r="BV40" s="63">
        <v>0</v>
      </c>
      <c r="BW40" s="63">
        <v>0</v>
      </c>
      <c r="BX40" s="63">
        <v>0</v>
      </c>
      <c r="BY40" s="63">
        <v>0</v>
      </c>
      <c r="BZ40" s="62">
        <f t="shared" si="9"/>
        <v>0</v>
      </c>
      <c r="CA40" s="62">
        <f t="shared" si="10"/>
        <v>0</v>
      </c>
      <c r="CB40" s="62" t="s">
        <v>242</v>
      </c>
      <c r="CC40" s="62">
        <f t="shared" si="22"/>
        <v>0</v>
      </c>
      <c r="CD40" s="62"/>
      <c r="CE40" s="62">
        <f t="shared" si="11"/>
        <v>244</v>
      </c>
      <c r="CF40" s="62">
        <f t="shared" si="12"/>
        <v>0</v>
      </c>
    </row>
    <row r="41" customHeight="1" spans="1:84">
      <c r="A41" s="62">
        <v>13409</v>
      </c>
      <c r="B41" s="62" t="s">
        <v>283</v>
      </c>
      <c r="C41" s="62">
        <v>578</v>
      </c>
      <c r="D41" s="62" t="s">
        <v>121</v>
      </c>
      <c r="E41" s="62" t="s">
        <v>248</v>
      </c>
      <c r="F41" s="62">
        <v>3</v>
      </c>
      <c r="G41" s="62">
        <v>7</v>
      </c>
      <c r="H41" s="62">
        <v>12</v>
      </c>
      <c r="I41" s="62">
        <v>328.8</v>
      </c>
      <c r="J41" s="62">
        <f t="shared" si="0"/>
        <v>9</v>
      </c>
      <c r="K41" s="62" t="s">
        <v>40</v>
      </c>
      <c r="L41" s="62">
        <f t="shared" si="21"/>
        <v>32.88</v>
      </c>
      <c r="M41" s="62">
        <v>10</v>
      </c>
      <c r="N41" s="62">
        <v>15</v>
      </c>
      <c r="O41" s="62">
        <v>18</v>
      </c>
      <c r="P41" s="62">
        <v>387</v>
      </c>
      <c r="Q41" s="62">
        <f t="shared" si="1"/>
        <v>8</v>
      </c>
      <c r="R41" s="62" t="s">
        <v>40</v>
      </c>
      <c r="S41" s="62">
        <f>P41*0.08</f>
        <v>30.96</v>
      </c>
      <c r="T41" s="62"/>
      <c r="U41" s="62">
        <v>8</v>
      </c>
      <c r="V41" s="62">
        <v>10</v>
      </c>
      <c r="W41" s="62">
        <v>12</v>
      </c>
      <c r="X41" s="62">
        <v>362.35</v>
      </c>
      <c r="Y41" s="62">
        <f t="shared" si="15"/>
        <v>4</v>
      </c>
      <c r="Z41" s="62" t="s">
        <v>40</v>
      </c>
      <c r="AA41" s="62">
        <f>X41*0.1</f>
        <v>36.235</v>
      </c>
      <c r="AB41" s="62">
        <v>1</v>
      </c>
      <c r="AC41" s="62">
        <v>2</v>
      </c>
      <c r="AD41" s="62">
        <v>2</v>
      </c>
      <c r="AE41" s="62">
        <v>1</v>
      </c>
      <c r="AF41" s="62">
        <v>143.8</v>
      </c>
      <c r="AG41" s="62">
        <f t="shared" si="3"/>
        <v>4</v>
      </c>
      <c r="AH41" s="62" t="s">
        <v>40</v>
      </c>
      <c r="AI41" s="62">
        <f t="shared" si="24"/>
        <v>14.38</v>
      </c>
      <c r="AJ41" s="62"/>
      <c r="AK41" s="62">
        <v>7</v>
      </c>
      <c r="AL41" s="62">
        <v>13</v>
      </c>
      <c r="AM41" s="62">
        <v>14</v>
      </c>
      <c r="AN41" s="62">
        <v>651.56</v>
      </c>
      <c r="AO41" s="62">
        <f t="shared" si="4"/>
        <v>7</v>
      </c>
      <c r="AP41" s="62" t="s">
        <v>40</v>
      </c>
      <c r="AQ41" s="62">
        <f t="shared" si="25"/>
        <v>65.156</v>
      </c>
      <c r="AR41" s="62">
        <v>0</v>
      </c>
      <c r="AS41" s="62">
        <v>0</v>
      </c>
      <c r="AT41" s="62">
        <v>0</v>
      </c>
      <c r="AU41" s="62">
        <v>0</v>
      </c>
      <c r="AV41" s="62">
        <f t="shared" si="5"/>
        <v>0</v>
      </c>
      <c r="AW41" s="62" t="s">
        <v>40</v>
      </c>
      <c r="AX41" s="62">
        <f t="shared" si="26"/>
        <v>0</v>
      </c>
      <c r="AY41" s="62">
        <v>0</v>
      </c>
      <c r="AZ41" s="62">
        <v>0</v>
      </c>
      <c r="BA41" s="62">
        <v>0</v>
      </c>
      <c r="BB41" s="62">
        <v>0</v>
      </c>
      <c r="BC41" s="62">
        <f t="shared" si="6"/>
        <v>0</v>
      </c>
      <c r="BD41" s="62" t="s">
        <v>242</v>
      </c>
      <c r="BE41" s="62">
        <f t="shared" si="28"/>
        <v>0</v>
      </c>
      <c r="BF41" s="62">
        <v>4</v>
      </c>
      <c r="BG41" s="62">
        <v>5</v>
      </c>
      <c r="BH41" s="62">
        <v>5</v>
      </c>
      <c r="BI41" s="62">
        <v>105</v>
      </c>
      <c r="BJ41" s="62">
        <f t="shared" si="7"/>
        <v>1</v>
      </c>
      <c r="BK41" s="62" t="s">
        <v>40</v>
      </c>
      <c r="BL41" s="62">
        <f>BI41*0.1</f>
        <v>10.5</v>
      </c>
      <c r="BM41" s="62">
        <v>0</v>
      </c>
      <c r="BN41" s="62">
        <v>0</v>
      </c>
      <c r="BO41" s="63"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2">
        <f t="shared" si="9"/>
        <v>0</v>
      </c>
      <c r="CA41" s="62">
        <f t="shared" si="10"/>
        <v>0</v>
      </c>
      <c r="CB41" s="62" t="s">
        <v>242</v>
      </c>
      <c r="CC41" s="62">
        <f t="shared" si="22"/>
        <v>0</v>
      </c>
      <c r="CD41" s="62"/>
      <c r="CE41" s="62">
        <f t="shared" si="11"/>
        <v>190</v>
      </c>
      <c r="CF41" s="62">
        <f t="shared" si="12"/>
        <v>0</v>
      </c>
    </row>
    <row r="42" customHeight="1" spans="1:84">
      <c r="A42" s="62">
        <v>13255</v>
      </c>
      <c r="B42" s="62" t="s">
        <v>284</v>
      </c>
      <c r="C42" s="62">
        <v>578</v>
      </c>
      <c r="D42" s="62" t="s">
        <v>121</v>
      </c>
      <c r="E42" s="62" t="s">
        <v>248</v>
      </c>
      <c r="F42" s="62">
        <v>4</v>
      </c>
      <c r="G42" s="62">
        <v>7</v>
      </c>
      <c r="H42" s="62">
        <v>11</v>
      </c>
      <c r="I42" s="62">
        <v>301</v>
      </c>
      <c r="J42" s="62">
        <f t="shared" si="0"/>
        <v>7</v>
      </c>
      <c r="K42" s="62" t="s">
        <v>40</v>
      </c>
      <c r="L42" s="62">
        <f t="shared" si="21"/>
        <v>30.1</v>
      </c>
      <c r="M42" s="62">
        <v>10</v>
      </c>
      <c r="N42" s="62">
        <v>15</v>
      </c>
      <c r="O42" s="62">
        <v>19</v>
      </c>
      <c r="P42" s="62">
        <v>413.81</v>
      </c>
      <c r="Q42" s="62">
        <f t="shared" si="1"/>
        <v>9</v>
      </c>
      <c r="R42" s="62" t="s">
        <v>40</v>
      </c>
      <c r="S42" s="62">
        <f>P42*0.08</f>
        <v>33.1048</v>
      </c>
      <c r="T42" s="62"/>
      <c r="U42" s="62">
        <v>8</v>
      </c>
      <c r="V42" s="62">
        <v>10</v>
      </c>
      <c r="W42" s="62">
        <v>10</v>
      </c>
      <c r="X42" s="62">
        <v>317.3</v>
      </c>
      <c r="Y42" s="62">
        <f t="shared" si="15"/>
        <v>2</v>
      </c>
      <c r="Z42" s="62" t="s">
        <v>40</v>
      </c>
      <c r="AA42" s="62">
        <f>X42*0.1</f>
        <v>31.73</v>
      </c>
      <c r="AB42" s="62">
        <v>1</v>
      </c>
      <c r="AC42" s="62">
        <v>2</v>
      </c>
      <c r="AD42" s="62">
        <v>0</v>
      </c>
      <c r="AE42" s="62">
        <v>3</v>
      </c>
      <c r="AF42" s="62">
        <v>85.5</v>
      </c>
      <c r="AG42" s="62">
        <f t="shared" si="3"/>
        <v>2</v>
      </c>
      <c r="AH42" s="62" t="s">
        <v>40</v>
      </c>
      <c r="AI42" s="62">
        <f t="shared" si="24"/>
        <v>8.55</v>
      </c>
      <c r="AJ42" s="62"/>
      <c r="AK42" s="62">
        <v>8</v>
      </c>
      <c r="AL42" s="62">
        <v>14</v>
      </c>
      <c r="AM42" s="62">
        <v>15</v>
      </c>
      <c r="AN42" s="62">
        <v>841</v>
      </c>
      <c r="AO42" s="62">
        <f t="shared" si="4"/>
        <v>7</v>
      </c>
      <c r="AP42" s="62" t="s">
        <v>40</v>
      </c>
      <c r="AQ42" s="62">
        <f t="shared" si="25"/>
        <v>84.1</v>
      </c>
      <c r="AR42" s="62">
        <v>0</v>
      </c>
      <c r="AS42" s="62">
        <v>0</v>
      </c>
      <c r="AT42" s="62">
        <v>0</v>
      </c>
      <c r="AU42" s="62">
        <v>0</v>
      </c>
      <c r="AV42" s="62">
        <f t="shared" si="5"/>
        <v>0</v>
      </c>
      <c r="AW42" s="62" t="s">
        <v>40</v>
      </c>
      <c r="AX42" s="62">
        <f t="shared" si="26"/>
        <v>0</v>
      </c>
      <c r="AY42" s="62">
        <v>0</v>
      </c>
      <c r="AZ42" s="62">
        <v>0</v>
      </c>
      <c r="BA42" s="62">
        <v>0</v>
      </c>
      <c r="BB42" s="62">
        <v>0</v>
      </c>
      <c r="BC42" s="62">
        <f t="shared" si="6"/>
        <v>0</v>
      </c>
      <c r="BD42" s="62" t="s">
        <v>242</v>
      </c>
      <c r="BE42" s="62">
        <f t="shared" si="28"/>
        <v>0</v>
      </c>
      <c r="BF42" s="62">
        <v>4</v>
      </c>
      <c r="BG42" s="62">
        <v>5</v>
      </c>
      <c r="BH42" s="62">
        <v>6</v>
      </c>
      <c r="BI42" s="62">
        <v>120.26</v>
      </c>
      <c r="BJ42" s="62">
        <f t="shared" si="7"/>
        <v>2</v>
      </c>
      <c r="BK42" s="62" t="s">
        <v>40</v>
      </c>
      <c r="BL42" s="62">
        <f>BI42*0.1</f>
        <v>12.026</v>
      </c>
      <c r="BM42" s="62">
        <v>0</v>
      </c>
      <c r="BN42" s="62">
        <v>0</v>
      </c>
      <c r="BO42" s="63"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2">
        <f t="shared" si="9"/>
        <v>0</v>
      </c>
      <c r="CA42" s="62">
        <f t="shared" si="10"/>
        <v>0</v>
      </c>
      <c r="CB42" s="62" t="s">
        <v>242</v>
      </c>
      <c r="CC42" s="62">
        <f t="shared" si="22"/>
        <v>0</v>
      </c>
      <c r="CD42" s="62"/>
      <c r="CE42" s="62">
        <f t="shared" si="11"/>
        <v>200</v>
      </c>
      <c r="CF42" s="62">
        <f t="shared" si="12"/>
        <v>0</v>
      </c>
    </row>
    <row r="43" customHeight="1" spans="1:84">
      <c r="A43" s="62">
        <v>5347</v>
      </c>
      <c r="B43" s="62" t="s">
        <v>285</v>
      </c>
      <c r="C43" s="62">
        <v>103639</v>
      </c>
      <c r="D43" s="62" t="s">
        <v>100</v>
      </c>
      <c r="E43" s="62" t="s">
        <v>236</v>
      </c>
      <c r="F43" s="62">
        <v>15</v>
      </c>
      <c r="G43" s="62">
        <v>20</v>
      </c>
      <c r="H43" s="62">
        <v>5</v>
      </c>
      <c r="I43" s="62">
        <v>139</v>
      </c>
      <c r="J43" s="62">
        <f t="shared" si="0"/>
        <v>-10</v>
      </c>
      <c r="K43" s="62" t="s">
        <v>237</v>
      </c>
      <c r="L43" s="62">
        <f>I43*0.06</f>
        <v>8.34</v>
      </c>
      <c r="M43" s="62">
        <v>27</v>
      </c>
      <c r="N43" s="62">
        <v>33</v>
      </c>
      <c r="O43" s="62">
        <v>21</v>
      </c>
      <c r="P43" s="62">
        <v>453.5</v>
      </c>
      <c r="Q43" s="62">
        <f t="shared" si="1"/>
        <v>-6</v>
      </c>
      <c r="R43" s="62" t="s">
        <v>237</v>
      </c>
      <c r="S43" s="62">
        <f>P43*0.05</f>
        <v>22.675</v>
      </c>
      <c r="T43" s="62">
        <f>Q43*1</f>
        <v>-6</v>
      </c>
      <c r="U43" s="62">
        <v>18</v>
      </c>
      <c r="V43" s="62">
        <v>22</v>
      </c>
      <c r="W43" s="62">
        <v>20</v>
      </c>
      <c r="X43" s="62">
        <v>583.7</v>
      </c>
      <c r="Y43" s="62">
        <f t="shared" si="15"/>
        <v>2</v>
      </c>
      <c r="Z43" s="62" t="s">
        <v>39</v>
      </c>
      <c r="AA43" s="62">
        <f>X43*0.08</f>
        <v>46.696</v>
      </c>
      <c r="AB43" s="62">
        <v>3</v>
      </c>
      <c r="AC43" s="62">
        <v>4</v>
      </c>
      <c r="AD43" s="62">
        <v>2</v>
      </c>
      <c r="AE43" s="62">
        <v>0</v>
      </c>
      <c r="AF43" s="62">
        <v>118</v>
      </c>
      <c r="AG43" s="62">
        <f t="shared" si="3"/>
        <v>1</v>
      </c>
      <c r="AH43" s="62" t="s">
        <v>40</v>
      </c>
      <c r="AI43" s="62">
        <f t="shared" si="24"/>
        <v>11.8</v>
      </c>
      <c r="AJ43" s="62"/>
      <c r="AK43" s="62">
        <v>40</v>
      </c>
      <c r="AL43" s="62">
        <v>50</v>
      </c>
      <c r="AM43" s="62">
        <v>18</v>
      </c>
      <c r="AN43" s="62">
        <v>1733</v>
      </c>
      <c r="AO43" s="62">
        <f t="shared" si="4"/>
        <v>-22</v>
      </c>
      <c r="AP43" s="62" t="s">
        <v>237</v>
      </c>
      <c r="AQ43" s="62">
        <f t="shared" ref="AQ43:AQ55" si="29">AN43*0.06</f>
        <v>103.98</v>
      </c>
      <c r="AR43" s="62">
        <v>5</v>
      </c>
      <c r="AS43" s="62">
        <v>6</v>
      </c>
      <c r="AT43" s="62">
        <v>6</v>
      </c>
      <c r="AU43" s="62">
        <v>175.67</v>
      </c>
      <c r="AV43" s="62">
        <f t="shared" si="5"/>
        <v>1</v>
      </c>
      <c r="AW43" s="62" t="s">
        <v>40</v>
      </c>
      <c r="AX43" s="62">
        <f t="shared" si="26"/>
        <v>17.567</v>
      </c>
      <c r="AY43" s="62">
        <v>8</v>
      </c>
      <c r="AZ43" s="62">
        <v>9</v>
      </c>
      <c r="BA43" s="62">
        <v>1</v>
      </c>
      <c r="BB43" s="62">
        <v>29.9</v>
      </c>
      <c r="BC43" s="62">
        <f t="shared" si="6"/>
        <v>-7</v>
      </c>
      <c r="BD43" s="62" t="s">
        <v>237</v>
      </c>
      <c r="BE43" s="62">
        <f t="shared" si="28"/>
        <v>1.794</v>
      </c>
      <c r="BF43" s="62">
        <v>8</v>
      </c>
      <c r="BG43" s="62">
        <v>9</v>
      </c>
      <c r="BH43" s="62">
        <v>0</v>
      </c>
      <c r="BI43" s="62">
        <v>0</v>
      </c>
      <c r="BJ43" s="62">
        <f t="shared" si="7"/>
        <v>-8</v>
      </c>
      <c r="BK43" s="62" t="s">
        <v>242</v>
      </c>
      <c r="BL43" s="62">
        <f>BI43*0.06</f>
        <v>0</v>
      </c>
      <c r="BM43" s="62">
        <v>10</v>
      </c>
      <c r="BN43" s="62">
        <v>11</v>
      </c>
      <c r="BO43" s="63">
        <v>0</v>
      </c>
      <c r="BP43" s="63">
        <v>2</v>
      </c>
      <c r="BQ43" s="63">
        <v>0</v>
      </c>
      <c r="BR43" s="63">
        <v>0</v>
      </c>
      <c r="BS43" s="63">
        <v>0</v>
      </c>
      <c r="BT43" s="63">
        <v>0</v>
      </c>
      <c r="BU43" s="63">
        <v>1</v>
      </c>
      <c r="BV43" s="63">
        <v>0</v>
      </c>
      <c r="BW43" s="63">
        <v>0</v>
      </c>
      <c r="BX43" s="63">
        <v>0</v>
      </c>
      <c r="BY43" s="63">
        <v>0</v>
      </c>
      <c r="BZ43" s="62">
        <f t="shared" si="9"/>
        <v>12</v>
      </c>
      <c r="CA43" s="62">
        <f t="shared" si="10"/>
        <v>2</v>
      </c>
      <c r="CB43" s="62" t="s">
        <v>40</v>
      </c>
      <c r="CC43" s="62">
        <f>BO43*3+BP43*5+BQ43*25+BR43*24+BS43*6+BT43*56+BU43*70+BV43*6+BW43*30+BX43*61+BY43*15</f>
        <v>80</v>
      </c>
      <c r="CD43" s="62"/>
      <c r="CE43" s="62">
        <f t="shared" si="11"/>
        <v>293</v>
      </c>
      <c r="CF43" s="62">
        <f t="shared" si="12"/>
        <v>-6</v>
      </c>
    </row>
    <row r="44" customHeight="1" spans="1:84">
      <c r="A44" s="62">
        <v>12164</v>
      </c>
      <c r="B44" s="62" t="s">
        <v>286</v>
      </c>
      <c r="C44" s="62">
        <v>103639</v>
      </c>
      <c r="D44" s="62" t="s">
        <v>100</v>
      </c>
      <c r="E44" s="62" t="s">
        <v>239</v>
      </c>
      <c r="F44" s="62">
        <v>15</v>
      </c>
      <c r="G44" s="62">
        <v>20</v>
      </c>
      <c r="H44" s="62">
        <v>24</v>
      </c>
      <c r="I44" s="62">
        <v>646.5</v>
      </c>
      <c r="J44" s="62">
        <f t="shared" si="0"/>
        <v>9</v>
      </c>
      <c r="K44" s="62" t="s">
        <v>40</v>
      </c>
      <c r="L44" s="62">
        <f>I44*0.1</f>
        <v>64.65</v>
      </c>
      <c r="M44" s="62">
        <v>27</v>
      </c>
      <c r="N44" s="62">
        <v>33</v>
      </c>
      <c r="O44" s="62">
        <v>62</v>
      </c>
      <c r="P44" s="62">
        <v>1180.09</v>
      </c>
      <c r="Q44" s="62">
        <f t="shared" si="1"/>
        <v>35</v>
      </c>
      <c r="R44" s="62" t="s">
        <v>40</v>
      </c>
      <c r="S44" s="62">
        <f>P44*0.08</f>
        <v>94.4072</v>
      </c>
      <c r="T44" s="62"/>
      <c r="U44" s="62">
        <v>18</v>
      </c>
      <c r="V44" s="62">
        <v>22</v>
      </c>
      <c r="W44" s="62">
        <v>3</v>
      </c>
      <c r="X44" s="62">
        <v>80.5</v>
      </c>
      <c r="Y44" s="62">
        <f t="shared" si="15"/>
        <v>-15</v>
      </c>
      <c r="Z44" s="62" t="s">
        <v>237</v>
      </c>
      <c r="AA44" s="62">
        <f>X44*0.06</f>
        <v>4.83</v>
      </c>
      <c r="AB44" s="62">
        <v>3</v>
      </c>
      <c r="AC44" s="62">
        <v>4</v>
      </c>
      <c r="AD44" s="62">
        <v>2</v>
      </c>
      <c r="AE44" s="62">
        <v>6</v>
      </c>
      <c r="AF44" s="62">
        <v>263</v>
      </c>
      <c r="AG44" s="62">
        <f t="shared" si="3"/>
        <v>7</v>
      </c>
      <c r="AH44" s="62" t="s">
        <v>40</v>
      </c>
      <c r="AI44" s="62">
        <f t="shared" si="24"/>
        <v>26.3</v>
      </c>
      <c r="AJ44" s="62"/>
      <c r="AK44" s="62">
        <v>40</v>
      </c>
      <c r="AL44" s="62">
        <v>50</v>
      </c>
      <c r="AM44" s="62">
        <v>26</v>
      </c>
      <c r="AN44" s="62">
        <v>1763</v>
      </c>
      <c r="AO44" s="62">
        <f t="shared" si="4"/>
        <v>-14</v>
      </c>
      <c r="AP44" s="62" t="s">
        <v>237</v>
      </c>
      <c r="AQ44" s="62">
        <f t="shared" si="29"/>
        <v>105.78</v>
      </c>
      <c r="AR44" s="62">
        <v>5</v>
      </c>
      <c r="AS44" s="62">
        <v>6</v>
      </c>
      <c r="AT44" s="62">
        <v>3</v>
      </c>
      <c r="AU44" s="62">
        <v>75</v>
      </c>
      <c r="AV44" s="62">
        <f t="shared" si="5"/>
        <v>-2</v>
      </c>
      <c r="AW44" s="62" t="s">
        <v>237</v>
      </c>
      <c r="AX44" s="62">
        <f>AU44*0.06</f>
        <v>4.5</v>
      </c>
      <c r="AY44" s="62">
        <v>8</v>
      </c>
      <c r="AZ44" s="62">
        <v>9</v>
      </c>
      <c r="BA44" s="62">
        <v>1</v>
      </c>
      <c r="BB44" s="62">
        <v>29.9</v>
      </c>
      <c r="BC44" s="62">
        <f t="shared" si="6"/>
        <v>-7</v>
      </c>
      <c r="BD44" s="62" t="s">
        <v>237</v>
      </c>
      <c r="BE44" s="62">
        <f t="shared" si="28"/>
        <v>1.794</v>
      </c>
      <c r="BF44" s="62">
        <v>8</v>
      </c>
      <c r="BG44" s="62">
        <v>9</v>
      </c>
      <c r="BH44" s="62">
        <v>17</v>
      </c>
      <c r="BI44" s="62">
        <v>208.1</v>
      </c>
      <c r="BJ44" s="62">
        <f t="shared" si="7"/>
        <v>9</v>
      </c>
      <c r="BK44" s="62" t="s">
        <v>40</v>
      </c>
      <c r="BL44" s="62">
        <f>BI44*0.1</f>
        <v>20.81</v>
      </c>
      <c r="BM44" s="62">
        <v>10</v>
      </c>
      <c r="BN44" s="62">
        <v>11</v>
      </c>
      <c r="BO44" s="63">
        <v>1</v>
      </c>
      <c r="BP44" s="63">
        <v>1</v>
      </c>
      <c r="BQ44" s="63">
        <v>0</v>
      </c>
      <c r="BR44" s="63">
        <v>0</v>
      </c>
      <c r="BS44" s="63">
        <v>1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2">
        <f t="shared" si="9"/>
        <v>2.5</v>
      </c>
      <c r="CA44" s="62">
        <f t="shared" si="10"/>
        <v>-7.5</v>
      </c>
      <c r="CB44" s="62" t="s">
        <v>237</v>
      </c>
      <c r="CC44" s="62">
        <f>BO44*2+BP44*3+BQ44*15+BR44*15+BS44*3+BT44*40+BU44*50+BV44*4+BW44*20+BX44*40+BY44*10</f>
        <v>8</v>
      </c>
      <c r="CD44" s="62">
        <f>CA44*1</f>
        <v>-7.5</v>
      </c>
      <c r="CE44" s="62">
        <f t="shared" si="11"/>
        <v>331</v>
      </c>
      <c r="CF44" s="62">
        <f t="shared" si="12"/>
        <v>-7.5</v>
      </c>
    </row>
    <row r="45" customHeight="1" spans="1:84">
      <c r="A45" s="62">
        <v>13145</v>
      </c>
      <c r="B45" s="62" t="s">
        <v>287</v>
      </c>
      <c r="C45" s="62">
        <v>103639</v>
      </c>
      <c r="D45" s="62" t="s">
        <v>100</v>
      </c>
      <c r="E45" s="62" t="s">
        <v>248</v>
      </c>
      <c r="F45" s="62">
        <v>9</v>
      </c>
      <c r="G45" s="62">
        <v>9</v>
      </c>
      <c r="H45" s="62">
        <v>8</v>
      </c>
      <c r="I45" s="62">
        <v>215.5</v>
      </c>
      <c r="J45" s="62">
        <f t="shared" si="0"/>
        <v>-1</v>
      </c>
      <c r="K45" s="62" t="s">
        <v>237</v>
      </c>
      <c r="L45" s="62">
        <f t="shared" ref="L45:L56" si="30">I45*0.06</f>
        <v>12.93</v>
      </c>
      <c r="M45" s="62">
        <v>15</v>
      </c>
      <c r="N45" s="62">
        <v>20</v>
      </c>
      <c r="O45" s="62">
        <v>14</v>
      </c>
      <c r="P45" s="62">
        <v>287.39</v>
      </c>
      <c r="Q45" s="62">
        <f t="shared" si="1"/>
        <v>-1</v>
      </c>
      <c r="R45" s="62" t="s">
        <v>237</v>
      </c>
      <c r="S45" s="62">
        <f>P45*0.05</f>
        <v>14.3695</v>
      </c>
      <c r="T45" s="62">
        <f>Q45*1</f>
        <v>-1</v>
      </c>
      <c r="U45" s="62">
        <v>10</v>
      </c>
      <c r="V45" s="62">
        <v>14</v>
      </c>
      <c r="W45" s="62">
        <v>1</v>
      </c>
      <c r="X45" s="62">
        <v>18</v>
      </c>
      <c r="Y45" s="62">
        <f t="shared" si="15"/>
        <v>-9</v>
      </c>
      <c r="Z45" s="62" t="s">
        <v>237</v>
      </c>
      <c r="AA45" s="62">
        <f>X45*0.06</f>
        <v>1.08</v>
      </c>
      <c r="AB45" s="62">
        <v>1</v>
      </c>
      <c r="AC45" s="62">
        <v>1</v>
      </c>
      <c r="AD45" s="62">
        <v>0</v>
      </c>
      <c r="AE45" s="62">
        <v>0</v>
      </c>
      <c r="AF45" s="62">
        <v>0</v>
      </c>
      <c r="AG45" s="62">
        <f t="shared" si="3"/>
        <v>-1</v>
      </c>
      <c r="AH45" s="62" t="s">
        <v>237</v>
      </c>
      <c r="AI45" s="62">
        <f>AF45*0.06</f>
        <v>0</v>
      </c>
      <c r="AJ45" s="62">
        <f>AG45*1</f>
        <v>-1</v>
      </c>
      <c r="AK45" s="62">
        <v>21</v>
      </c>
      <c r="AL45" s="62">
        <v>24</v>
      </c>
      <c r="AM45" s="62">
        <v>1</v>
      </c>
      <c r="AN45" s="62">
        <v>25</v>
      </c>
      <c r="AO45" s="62">
        <f t="shared" si="4"/>
        <v>-20</v>
      </c>
      <c r="AP45" s="62" t="s">
        <v>237</v>
      </c>
      <c r="AQ45" s="62">
        <f t="shared" si="29"/>
        <v>1.5</v>
      </c>
      <c r="AR45" s="62">
        <v>2</v>
      </c>
      <c r="AS45" s="62">
        <v>2</v>
      </c>
      <c r="AT45" s="62">
        <v>0</v>
      </c>
      <c r="AU45" s="62">
        <v>0</v>
      </c>
      <c r="AV45" s="62">
        <f t="shared" si="5"/>
        <v>-2</v>
      </c>
      <c r="AW45" s="62" t="s">
        <v>237</v>
      </c>
      <c r="AX45" s="62">
        <f>AU45*0.06</f>
        <v>0</v>
      </c>
      <c r="AY45" s="62">
        <v>3</v>
      </c>
      <c r="AZ45" s="62">
        <v>5</v>
      </c>
      <c r="BA45" s="62">
        <v>0</v>
      </c>
      <c r="BB45" s="62">
        <v>0</v>
      </c>
      <c r="BC45" s="62">
        <f t="shared" si="6"/>
        <v>-3</v>
      </c>
      <c r="BD45" s="62" t="s">
        <v>237</v>
      </c>
      <c r="BE45" s="62">
        <f t="shared" si="28"/>
        <v>0</v>
      </c>
      <c r="BF45" s="62">
        <v>3</v>
      </c>
      <c r="BG45" s="62">
        <v>5</v>
      </c>
      <c r="BH45" s="62">
        <v>2</v>
      </c>
      <c r="BI45" s="62">
        <v>42</v>
      </c>
      <c r="BJ45" s="62">
        <f t="shared" si="7"/>
        <v>-1</v>
      </c>
      <c r="BK45" s="62" t="s">
        <v>242</v>
      </c>
      <c r="BL45" s="62">
        <f>BI45*0.06</f>
        <v>2.52</v>
      </c>
      <c r="BM45" s="62">
        <v>5</v>
      </c>
      <c r="BN45" s="62">
        <v>7</v>
      </c>
      <c r="BO45" s="63">
        <v>0</v>
      </c>
      <c r="BP45" s="63">
        <v>0</v>
      </c>
      <c r="BQ45" s="63">
        <v>0</v>
      </c>
      <c r="BR45" s="63">
        <v>0</v>
      </c>
      <c r="BS45" s="63">
        <v>1</v>
      </c>
      <c r="BT45" s="63">
        <v>0</v>
      </c>
      <c r="BU45" s="63">
        <v>0</v>
      </c>
      <c r="BV45" s="63">
        <v>0</v>
      </c>
      <c r="BW45" s="63">
        <v>0</v>
      </c>
      <c r="BX45" s="63">
        <v>0</v>
      </c>
      <c r="BY45" s="63">
        <v>0</v>
      </c>
      <c r="BZ45" s="62">
        <f t="shared" si="9"/>
        <v>1</v>
      </c>
      <c r="CA45" s="62">
        <f t="shared" si="10"/>
        <v>-4</v>
      </c>
      <c r="CB45" s="62" t="s">
        <v>237</v>
      </c>
      <c r="CC45" s="62">
        <f>BO45*2+BP45*3+BQ45*15+BR45*15+BS45*3+BT45*40+BU45*50+BV45*4+BW45*20+BX45*40+BY45*10</f>
        <v>3</v>
      </c>
      <c r="CD45" s="62">
        <f>CA45*1</f>
        <v>-4</v>
      </c>
      <c r="CE45" s="62">
        <f t="shared" si="11"/>
        <v>35</v>
      </c>
      <c r="CF45" s="62">
        <f t="shared" si="12"/>
        <v>-6</v>
      </c>
    </row>
    <row r="46" customHeight="1" spans="1:84">
      <c r="A46" s="62">
        <v>13216</v>
      </c>
      <c r="B46" s="62" t="s">
        <v>288</v>
      </c>
      <c r="C46" s="62">
        <v>103639</v>
      </c>
      <c r="D46" s="62" t="s">
        <v>100</v>
      </c>
      <c r="E46" s="62" t="s">
        <v>248</v>
      </c>
      <c r="F46" s="62">
        <v>9</v>
      </c>
      <c r="G46" s="62">
        <v>9</v>
      </c>
      <c r="H46" s="62">
        <v>1</v>
      </c>
      <c r="I46" s="62">
        <v>27.5</v>
      </c>
      <c r="J46" s="62">
        <f t="shared" si="0"/>
        <v>-8</v>
      </c>
      <c r="K46" s="62" t="s">
        <v>237</v>
      </c>
      <c r="L46" s="62">
        <f t="shared" si="30"/>
        <v>1.65</v>
      </c>
      <c r="M46" s="62">
        <v>16</v>
      </c>
      <c r="N46" s="62">
        <v>20</v>
      </c>
      <c r="O46" s="62">
        <v>24</v>
      </c>
      <c r="P46" s="62">
        <v>572.39</v>
      </c>
      <c r="Q46" s="62">
        <f t="shared" si="1"/>
        <v>8</v>
      </c>
      <c r="R46" s="62" t="s">
        <v>40</v>
      </c>
      <c r="S46" s="62">
        <f>P46*0.08</f>
        <v>45.7912</v>
      </c>
      <c r="T46" s="62"/>
      <c r="U46" s="62">
        <v>10</v>
      </c>
      <c r="V46" s="62">
        <v>15</v>
      </c>
      <c r="W46" s="62">
        <v>5</v>
      </c>
      <c r="X46" s="62">
        <v>175.5</v>
      </c>
      <c r="Y46" s="62">
        <f t="shared" si="15"/>
        <v>-5</v>
      </c>
      <c r="Z46" s="62" t="s">
        <v>237</v>
      </c>
      <c r="AA46" s="62">
        <f>X46*0.06</f>
        <v>10.53</v>
      </c>
      <c r="AB46" s="62">
        <v>1</v>
      </c>
      <c r="AC46" s="62">
        <v>2</v>
      </c>
      <c r="AD46" s="62">
        <v>2</v>
      </c>
      <c r="AE46" s="62">
        <v>0</v>
      </c>
      <c r="AF46" s="62">
        <v>116</v>
      </c>
      <c r="AG46" s="62">
        <f t="shared" si="3"/>
        <v>3</v>
      </c>
      <c r="AH46" s="62" t="s">
        <v>40</v>
      </c>
      <c r="AI46" s="62">
        <f>AF46*0.1</f>
        <v>11.6</v>
      </c>
      <c r="AJ46" s="62"/>
      <c r="AK46" s="62">
        <v>22</v>
      </c>
      <c r="AL46" s="62">
        <v>24</v>
      </c>
      <c r="AM46" s="62">
        <v>4</v>
      </c>
      <c r="AN46" s="62">
        <v>158</v>
      </c>
      <c r="AO46" s="62">
        <f t="shared" si="4"/>
        <v>-18</v>
      </c>
      <c r="AP46" s="62" t="s">
        <v>237</v>
      </c>
      <c r="AQ46" s="62">
        <f t="shared" si="29"/>
        <v>9.48</v>
      </c>
      <c r="AR46" s="62">
        <v>2</v>
      </c>
      <c r="AS46" s="62">
        <v>3</v>
      </c>
      <c r="AT46" s="62">
        <v>6</v>
      </c>
      <c r="AU46" s="62">
        <v>175</v>
      </c>
      <c r="AV46" s="62">
        <f t="shared" si="5"/>
        <v>4</v>
      </c>
      <c r="AW46" s="62" t="s">
        <v>40</v>
      </c>
      <c r="AX46" s="62">
        <f>AU46*0.1</f>
        <v>17.5</v>
      </c>
      <c r="AY46" s="62">
        <v>4</v>
      </c>
      <c r="AZ46" s="62">
        <v>5</v>
      </c>
      <c r="BA46" s="62">
        <v>2</v>
      </c>
      <c r="BB46" s="62">
        <v>59.8</v>
      </c>
      <c r="BC46" s="62">
        <f t="shared" si="6"/>
        <v>-2</v>
      </c>
      <c r="BD46" s="62" t="s">
        <v>237</v>
      </c>
      <c r="BE46" s="62">
        <f t="shared" si="28"/>
        <v>3.588</v>
      </c>
      <c r="BF46" s="62">
        <v>3</v>
      </c>
      <c r="BG46" s="62">
        <v>5</v>
      </c>
      <c r="BH46" s="62">
        <v>3</v>
      </c>
      <c r="BI46" s="62">
        <v>61.5</v>
      </c>
      <c r="BJ46" s="62">
        <f t="shared" si="7"/>
        <v>0</v>
      </c>
      <c r="BK46" s="62" t="s">
        <v>39</v>
      </c>
      <c r="BL46" s="62">
        <f>BI46*0.08</f>
        <v>4.92</v>
      </c>
      <c r="BM46" s="62">
        <v>5</v>
      </c>
      <c r="BN46" s="62">
        <v>7</v>
      </c>
      <c r="BO46" s="63">
        <v>0</v>
      </c>
      <c r="BP46" s="63">
        <v>2</v>
      </c>
      <c r="BQ46" s="63">
        <v>1</v>
      </c>
      <c r="BR46" s="63">
        <v>0</v>
      </c>
      <c r="BS46" s="63">
        <v>1</v>
      </c>
      <c r="BT46" s="63">
        <v>0</v>
      </c>
      <c r="BU46" s="63">
        <v>0</v>
      </c>
      <c r="BV46" s="63">
        <v>0</v>
      </c>
      <c r="BW46" s="63">
        <v>0</v>
      </c>
      <c r="BX46" s="63">
        <v>0</v>
      </c>
      <c r="BY46" s="63">
        <v>0</v>
      </c>
      <c r="BZ46" s="62">
        <f t="shared" si="9"/>
        <v>8</v>
      </c>
      <c r="CA46" s="62">
        <f t="shared" si="10"/>
        <v>3</v>
      </c>
      <c r="CB46" s="62" t="s">
        <v>40</v>
      </c>
      <c r="CC46" s="62">
        <f>BO46*3+BP46*5+BQ46*25+BR46*24+BS46*6+BT46*56+BU46*70+BV46*6+BW46*30+BX46*61+BY46*15</f>
        <v>41</v>
      </c>
      <c r="CD46" s="62"/>
      <c r="CE46" s="62">
        <f t="shared" si="11"/>
        <v>146</v>
      </c>
      <c r="CF46" s="62">
        <f t="shared" si="12"/>
        <v>0</v>
      </c>
    </row>
    <row r="47" customHeight="1" spans="1:84">
      <c r="A47" s="62">
        <v>11143</v>
      </c>
      <c r="B47" s="62" t="s">
        <v>289</v>
      </c>
      <c r="C47" s="62">
        <v>545</v>
      </c>
      <c r="D47" s="62" t="s">
        <v>290</v>
      </c>
      <c r="E47" s="62" t="s">
        <v>236</v>
      </c>
      <c r="F47" s="62">
        <v>15</v>
      </c>
      <c r="G47" s="62">
        <v>18</v>
      </c>
      <c r="H47" s="62">
        <v>11</v>
      </c>
      <c r="I47" s="62">
        <v>253.72</v>
      </c>
      <c r="J47" s="62">
        <f t="shared" si="0"/>
        <v>-4</v>
      </c>
      <c r="K47" s="62" t="s">
        <v>237</v>
      </c>
      <c r="L47" s="62">
        <f t="shared" si="30"/>
        <v>15.2232</v>
      </c>
      <c r="M47" s="62">
        <v>19</v>
      </c>
      <c r="N47" s="62">
        <v>24</v>
      </c>
      <c r="O47" s="62">
        <v>15</v>
      </c>
      <c r="P47" s="62">
        <v>381</v>
      </c>
      <c r="Q47" s="62">
        <f t="shared" si="1"/>
        <v>-4</v>
      </c>
      <c r="R47" s="62" t="s">
        <v>237</v>
      </c>
      <c r="S47" s="62">
        <f>P47*0.05</f>
        <v>19.05</v>
      </c>
      <c r="T47" s="62">
        <f>Q47*1</f>
        <v>-4</v>
      </c>
      <c r="U47" s="62">
        <v>12</v>
      </c>
      <c r="V47" s="62">
        <v>16</v>
      </c>
      <c r="W47" s="62">
        <v>3</v>
      </c>
      <c r="X47" s="62">
        <v>41</v>
      </c>
      <c r="Y47" s="62">
        <f t="shared" si="15"/>
        <v>-9</v>
      </c>
      <c r="Z47" s="62" t="s">
        <v>237</v>
      </c>
      <c r="AA47" s="62">
        <f>X47*0.06</f>
        <v>2.46</v>
      </c>
      <c r="AB47" s="62">
        <v>2</v>
      </c>
      <c r="AC47" s="62">
        <v>2</v>
      </c>
      <c r="AD47" s="62">
        <v>0</v>
      </c>
      <c r="AE47" s="62">
        <v>0</v>
      </c>
      <c r="AF47" s="62">
        <v>0</v>
      </c>
      <c r="AG47" s="62">
        <f t="shared" si="3"/>
        <v>-2</v>
      </c>
      <c r="AH47" s="62" t="s">
        <v>237</v>
      </c>
      <c r="AI47" s="62">
        <f>AF47*0.06</f>
        <v>0</v>
      </c>
      <c r="AJ47" s="62">
        <f>AG47*1</f>
        <v>-2</v>
      </c>
      <c r="AK47" s="62">
        <v>16</v>
      </c>
      <c r="AL47" s="62">
        <v>19</v>
      </c>
      <c r="AM47" s="62">
        <v>7</v>
      </c>
      <c r="AN47" s="62">
        <v>917</v>
      </c>
      <c r="AO47" s="62">
        <f t="shared" si="4"/>
        <v>-9</v>
      </c>
      <c r="AP47" s="62" t="s">
        <v>237</v>
      </c>
      <c r="AQ47" s="62">
        <f t="shared" si="29"/>
        <v>55.02</v>
      </c>
      <c r="AR47" s="62">
        <v>5</v>
      </c>
      <c r="AS47" s="62">
        <v>6</v>
      </c>
      <c r="AT47" s="62">
        <v>8</v>
      </c>
      <c r="AU47" s="62">
        <v>223.82</v>
      </c>
      <c r="AV47" s="62">
        <f t="shared" si="5"/>
        <v>3</v>
      </c>
      <c r="AW47" s="62" t="s">
        <v>40</v>
      </c>
      <c r="AX47" s="62">
        <f>AU47*0.1</f>
        <v>22.382</v>
      </c>
      <c r="AY47" s="62">
        <v>6</v>
      </c>
      <c r="AZ47" s="62">
        <v>8</v>
      </c>
      <c r="BA47" s="62">
        <v>0</v>
      </c>
      <c r="BB47" s="62">
        <v>0</v>
      </c>
      <c r="BC47" s="62">
        <f t="shared" si="6"/>
        <v>-6</v>
      </c>
      <c r="BD47" s="62" t="s">
        <v>237</v>
      </c>
      <c r="BE47" s="62">
        <f t="shared" si="28"/>
        <v>0</v>
      </c>
      <c r="BF47" s="62">
        <v>9</v>
      </c>
      <c r="BG47" s="62">
        <v>12</v>
      </c>
      <c r="BH47" s="62">
        <v>8</v>
      </c>
      <c r="BI47" s="62">
        <v>146.38</v>
      </c>
      <c r="BJ47" s="62">
        <f t="shared" si="7"/>
        <v>-1</v>
      </c>
      <c r="BK47" s="62" t="s">
        <v>242</v>
      </c>
      <c r="BL47" s="62">
        <f t="shared" ref="BL47:BL52" si="31">BI47*0.06</f>
        <v>8.7828</v>
      </c>
      <c r="BM47" s="62">
        <v>5</v>
      </c>
      <c r="BN47" s="62">
        <v>6</v>
      </c>
      <c r="BO47" s="63">
        <v>0</v>
      </c>
      <c r="BP47" s="63">
        <v>0</v>
      </c>
      <c r="BQ47" s="63">
        <v>1</v>
      </c>
      <c r="BR47" s="63">
        <v>0</v>
      </c>
      <c r="BS47" s="63">
        <v>0</v>
      </c>
      <c r="BT47" s="63">
        <v>0</v>
      </c>
      <c r="BU47" s="63">
        <v>0</v>
      </c>
      <c r="BV47" s="63">
        <v>1</v>
      </c>
      <c r="BW47" s="63">
        <v>0</v>
      </c>
      <c r="BX47" s="63">
        <v>0</v>
      </c>
      <c r="BY47" s="63">
        <v>0</v>
      </c>
      <c r="BZ47" s="62">
        <f t="shared" si="9"/>
        <v>6</v>
      </c>
      <c r="CA47" s="62">
        <f t="shared" si="10"/>
        <v>1</v>
      </c>
      <c r="CB47" s="62" t="s">
        <v>40</v>
      </c>
      <c r="CC47" s="62">
        <f>BO47*3+BP47*5+BQ47*25+BR47*24+BS47*6+BT47*56+BU47*70+BV47*6+BW47*30+BX47*61+BY47*15</f>
        <v>31</v>
      </c>
      <c r="CD47" s="62"/>
      <c r="CE47" s="62">
        <f t="shared" si="11"/>
        <v>154</v>
      </c>
      <c r="CF47" s="62">
        <f t="shared" si="12"/>
        <v>-6</v>
      </c>
    </row>
    <row r="48" customHeight="1" spans="1:84">
      <c r="A48" s="62">
        <v>12669</v>
      </c>
      <c r="B48" s="62" t="s">
        <v>291</v>
      </c>
      <c r="C48" s="62">
        <v>545</v>
      </c>
      <c r="D48" s="62" t="s">
        <v>290</v>
      </c>
      <c r="E48" s="62" t="s">
        <v>292</v>
      </c>
      <c r="F48" s="62">
        <v>15</v>
      </c>
      <c r="G48" s="62">
        <v>18</v>
      </c>
      <c r="H48" s="62">
        <v>3</v>
      </c>
      <c r="I48" s="62">
        <v>69.5</v>
      </c>
      <c r="J48" s="62">
        <f t="shared" si="0"/>
        <v>-12</v>
      </c>
      <c r="K48" s="62" t="s">
        <v>237</v>
      </c>
      <c r="L48" s="62">
        <f t="shared" si="30"/>
        <v>4.17</v>
      </c>
      <c r="M48" s="62">
        <v>19</v>
      </c>
      <c r="N48" s="62">
        <v>24</v>
      </c>
      <c r="O48" s="62">
        <v>22</v>
      </c>
      <c r="P48" s="62">
        <v>623.69</v>
      </c>
      <c r="Q48" s="62">
        <f t="shared" si="1"/>
        <v>3</v>
      </c>
      <c r="R48" s="62" t="s">
        <v>39</v>
      </c>
      <c r="S48" s="62">
        <f>P48*0.06</f>
        <v>37.4214</v>
      </c>
      <c r="T48" s="62"/>
      <c r="U48" s="62">
        <v>12</v>
      </c>
      <c r="V48" s="62">
        <v>15</v>
      </c>
      <c r="W48" s="62">
        <v>0</v>
      </c>
      <c r="X48" s="62">
        <v>0</v>
      </c>
      <c r="Y48" s="62">
        <f t="shared" si="15"/>
        <v>-12</v>
      </c>
      <c r="Z48" s="62" t="s">
        <v>237</v>
      </c>
      <c r="AA48" s="62">
        <f>X48*0.06</f>
        <v>0</v>
      </c>
      <c r="AB48" s="62">
        <v>2</v>
      </c>
      <c r="AC48" s="62">
        <v>3</v>
      </c>
      <c r="AD48" s="62">
        <v>0</v>
      </c>
      <c r="AE48" s="62">
        <v>0</v>
      </c>
      <c r="AF48" s="62">
        <v>0</v>
      </c>
      <c r="AG48" s="62">
        <f t="shared" si="3"/>
        <v>-2</v>
      </c>
      <c r="AH48" s="62" t="s">
        <v>237</v>
      </c>
      <c r="AI48" s="62">
        <f>AF48*0.06</f>
        <v>0</v>
      </c>
      <c r="AJ48" s="62">
        <f>AG48*1</f>
        <v>-2</v>
      </c>
      <c r="AK48" s="62">
        <v>16</v>
      </c>
      <c r="AL48" s="62">
        <v>18</v>
      </c>
      <c r="AM48" s="62">
        <v>11</v>
      </c>
      <c r="AN48" s="62">
        <v>864</v>
      </c>
      <c r="AO48" s="62">
        <f t="shared" si="4"/>
        <v>-5</v>
      </c>
      <c r="AP48" s="62" t="s">
        <v>237</v>
      </c>
      <c r="AQ48" s="62">
        <f t="shared" si="29"/>
        <v>51.84</v>
      </c>
      <c r="AR48" s="62">
        <v>5</v>
      </c>
      <c r="AS48" s="62">
        <v>6</v>
      </c>
      <c r="AT48" s="62">
        <v>0</v>
      </c>
      <c r="AU48" s="62">
        <v>0</v>
      </c>
      <c r="AV48" s="62">
        <f t="shared" si="5"/>
        <v>-5</v>
      </c>
      <c r="AW48" s="62" t="s">
        <v>237</v>
      </c>
      <c r="AX48" s="62">
        <f>AU48*0.06</f>
        <v>0</v>
      </c>
      <c r="AY48" s="62">
        <v>7</v>
      </c>
      <c r="AZ48" s="62">
        <v>8</v>
      </c>
      <c r="BA48" s="62">
        <v>7</v>
      </c>
      <c r="BB48" s="62">
        <v>179.4</v>
      </c>
      <c r="BC48" s="62">
        <f t="shared" si="6"/>
        <v>0</v>
      </c>
      <c r="BD48" s="62" t="s">
        <v>39</v>
      </c>
      <c r="BE48" s="62">
        <f>BB48*0.08</f>
        <v>14.352</v>
      </c>
      <c r="BF48" s="62">
        <v>9</v>
      </c>
      <c r="BG48" s="62">
        <v>12</v>
      </c>
      <c r="BH48" s="62">
        <v>2</v>
      </c>
      <c r="BI48" s="62">
        <v>26.99</v>
      </c>
      <c r="BJ48" s="62">
        <f t="shared" si="7"/>
        <v>-7</v>
      </c>
      <c r="BK48" s="62" t="s">
        <v>242</v>
      </c>
      <c r="BL48" s="62">
        <f t="shared" si="31"/>
        <v>1.6194</v>
      </c>
      <c r="BM48" s="62">
        <v>5</v>
      </c>
      <c r="BN48" s="62">
        <v>6</v>
      </c>
      <c r="BO48" s="63">
        <v>0</v>
      </c>
      <c r="BP48" s="63">
        <v>2</v>
      </c>
      <c r="BQ48" s="63">
        <v>0</v>
      </c>
      <c r="BR48" s="63">
        <v>0</v>
      </c>
      <c r="BS48" s="63">
        <v>0</v>
      </c>
      <c r="BT48" s="63">
        <v>0</v>
      </c>
      <c r="BU48" s="63">
        <v>0</v>
      </c>
      <c r="BV48" s="63">
        <v>0</v>
      </c>
      <c r="BW48" s="63">
        <v>0</v>
      </c>
      <c r="BX48" s="63">
        <v>0</v>
      </c>
      <c r="BY48" s="63">
        <v>0</v>
      </c>
      <c r="BZ48" s="62">
        <f t="shared" si="9"/>
        <v>2</v>
      </c>
      <c r="CA48" s="62">
        <f t="shared" si="10"/>
        <v>-3</v>
      </c>
      <c r="CB48" s="62" t="s">
        <v>237</v>
      </c>
      <c r="CC48" s="62">
        <f>BO48*2+BP48*3+BQ48*15+BR48*15+BS48*3+BT48*40+BU48*50+BV48*4+BW48*20+BX48*40+BY48*10</f>
        <v>6</v>
      </c>
      <c r="CD48" s="62">
        <f>CA48*1</f>
        <v>-3</v>
      </c>
      <c r="CE48" s="62">
        <f t="shared" si="11"/>
        <v>115</v>
      </c>
      <c r="CF48" s="62">
        <f t="shared" si="12"/>
        <v>-5</v>
      </c>
    </row>
    <row r="49" customHeight="1" spans="1:84">
      <c r="A49" s="62">
        <v>13061</v>
      </c>
      <c r="B49" s="62" t="s">
        <v>293</v>
      </c>
      <c r="C49" s="62">
        <v>114844</v>
      </c>
      <c r="D49" s="62" t="s">
        <v>294</v>
      </c>
      <c r="E49" s="62" t="s">
        <v>239</v>
      </c>
      <c r="F49" s="62">
        <v>12</v>
      </c>
      <c r="G49" s="62">
        <v>14</v>
      </c>
      <c r="H49" s="62">
        <v>1</v>
      </c>
      <c r="I49" s="62">
        <v>29</v>
      </c>
      <c r="J49" s="62">
        <f t="shared" si="0"/>
        <v>-11</v>
      </c>
      <c r="K49" s="62" t="s">
        <v>237</v>
      </c>
      <c r="L49" s="62">
        <f t="shared" si="30"/>
        <v>1.74</v>
      </c>
      <c r="M49" s="62">
        <v>16</v>
      </c>
      <c r="N49" s="62">
        <v>20</v>
      </c>
      <c r="O49" s="62">
        <v>2</v>
      </c>
      <c r="P49" s="62">
        <v>49.04</v>
      </c>
      <c r="Q49" s="62">
        <f t="shared" si="1"/>
        <v>-14</v>
      </c>
      <c r="R49" s="62" t="s">
        <v>237</v>
      </c>
      <c r="S49" s="62">
        <f>P49*0.05</f>
        <v>2.452</v>
      </c>
      <c r="T49" s="62">
        <f>Q49*1</f>
        <v>-14</v>
      </c>
      <c r="U49" s="62">
        <v>12</v>
      </c>
      <c r="V49" s="62">
        <v>15</v>
      </c>
      <c r="W49" s="62">
        <v>16</v>
      </c>
      <c r="X49" s="62">
        <v>344.46</v>
      </c>
      <c r="Y49" s="62">
        <f t="shared" si="15"/>
        <v>4</v>
      </c>
      <c r="Z49" s="62" t="s">
        <v>40</v>
      </c>
      <c r="AA49" s="62">
        <f>X49*0.1</f>
        <v>34.446</v>
      </c>
      <c r="AB49" s="62">
        <v>2</v>
      </c>
      <c r="AC49" s="62">
        <v>3</v>
      </c>
      <c r="AD49" s="62">
        <v>0</v>
      </c>
      <c r="AE49" s="62">
        <v>0</v>
      </c>
      <c r="AF49" s="62">
        <v>0</v>
      </c>
      <c r="AG49" s="62">
        <f t="shared" si="3"/>
        <v>-2</v>
      </c>
      <c r="AH49" s="62" t="s">
        <v>237</v>
      </c>
      <c r="AI49" s="62">
        <f>AF49*0.06</f>
        <v>0</v>
      </c>
      <c r="AJ49" s="62">
        <f>AG49*1</f>
        <v>-2</v>
      </c>
      <c r="AK49" s="62">
        <v>22</v>
      </c>
      <c r="AL49" s="62">
        <v>27</v>
      </c>
      <c r="AM49" s="62">
        <v>0</v>
      </c>
      <c r="AN49" s="62">
        <v>0</v>
      </c>
      <c r="AO49" s="62">
        <f t="shared" si="4"/>
        <v>-22</v>
      </c>
      <c r="AP49" s="62" t="s">
        <v>237</v>
      </c>
      <c r="AQ49" s="62">
        <f t="shared" si="29"/>
        <v>0</v>
      </c>
      <c r="AR49" s="62">
        <v>2</v>
      </c>
      <c r="AS49" s="62">
        <v>3</v>
      </c>
      <c r="AT49" s="62">
        <v>4</v>
      </c>
      <c r="AU49" s="62">
        <v>100</v>
      </c>
      <c r="AV49" s="62">
        <f t="shared" si="5"/>
        <v>2</v>
      </c>
      <c r="AW49" s="62" t="s">
        <v>40</v>
      </c>
      <c r="AX49" s="62">
        <f>AU49*0.1</f>
        <v>10</v>
      </c>
      <c r="AY49" s="62">
        <v>9</v>
      </c>
      <c r="AZ49" s="62">
        <v>11</v>
      </c>
      <c r="BA49" s="62">
        <v>0</v>
      </c>
      <c r="BB49" s="62">
        <v>0</v>
      </c>
      <c r="BC49" s="62">
        <f t="shared" si="6"/>
        <v>-9</v>
      </c>
      <c r="BD49" s="62" t="s">
        <v>237</v>
      </c>
      <c r="BE49" s="62">
        <f>BB49*0.06</f>
        <v>0</v>
      </c>
      <c r="BF49" s="62">
        <v>7</v>
      </c>
      <c r="BG49" s="62">
        <v>9</v>
      </c>
      <c r="BH49" s="62">
        <v>0</v>
      </c>
      <c r="BI49" s="62">
        <v>0</v>
      </c>
      <c r="BJ49" s="62">
        <f t="shared" si="7"/>
        <v>-7</v>
      </c>
      <c r="BK49" s="62" t="s">
        <v>242</v>
      </c>
      <c r="BL49" s="62">
        <f t="shared" si="31"/>
        <v>0</v>
      </c>
      <c r="BM49" s="62">
        <v>3</v>
      </c>
      <c r="BN49" s="62">
        <v>4</v>
      </c>
      <c r="BO49" s="63">
        <v>0</v>
      </c>
      <c r="BP49" s="63">
        <v>0</v>
      </c>
      <c r="BQ49" s="63">
        <v>0</v>
      </c>
      <c r="BR49" s="63">
        <v>0</v>
      </c>
      <c r="BS49" s="63">
        <v>1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2">
        <f t="shared" si="9"/>
        <v>1</v>
      </c>
      <c r="CA49" s="62">
        <f t="shared" si="10"/>
        <v>-2</v>
      </c>
      <c r="CB49" s="62" t="s">
        <v>237</v>
      </c>
      <c r="CC49" s="62">
        <f>BO49*2+BP49*3+BQ49*15+BR49*15+BS49*3+BT49*40+BU49*50+BV49*4+BW49*20+BX49*40+BY49*10</f>
        <v>3</v>
      </c>
      <c r="CD49" s="62">
        <f>CA49*1</f>
        <v>-2</v>
      </c>
      <c r="CE49" s="62">
        <f t="shared" si="11"/>
        <v>52</v>
      </c>
      <c r="CF49" s="62">
        <f t="shared" si="12"/>
        <v>-18</v>
      </c>
    </row>
    <row r="50" customHeight="1" spans="1:84">
      <c r="A50" s="62">
        <v>12463</v>
      </c>
      <c r="B50" s="62" t="s">
        <v>295</v>
      </c>
      <c r="C50" s="62">
        <v>114844</v>
      </c>
      <c r="D50" s="62" t="s">
        <v>294</v>
      </c>
      <c r="E50" s="62" t="s">
        <v>236</v>
      </c>
      <c r="F50" s="62">
        <v>16</v>
      </c>
      <c r="G50" s="62">
        <v>20</v>
      </c>
      <c r="H50" s="62">
        <v>1</v>
      </c>
      <c r="I50" s="62">
        <v>24.5</v>
      </c>
      <c r="J50" s="62">
        <f t="shared" si="0"/>
        <v>-15</v>
      </c>
      <c r="K50" s="62" t="s">
        <v>237</v>
      </c>
      <c r="L50" s="62">
        <f t="shared" si="30"/>
        <v>1.47</v>
      </c>
      <c r="M50" s="62">
        <v>23</v>
      </c>
      <c r="N50" s="62">
        <v>28</v>
      </c>
      <c r="O50" s="62">
        <v>7</v>
      </c>
      <c r="P50" s="62">
        <v>222</v>
      </c>
      <c r="Q50" s="62">
        <f t="shared" si="1"/>
        <v>-16</v>
      </c>
      <c r="R50" s="62" t="s">
        <v>237</v>
      </c>
      <c r="S50" s="62">
        <f>P50*0.05</f>
        <v>11.1</v>
      </c>
      <c r="T50" s="62">
        <f>Q50*1</f>
        <v>-16</v>
      </c>
      <c r="U50" s="62">
        <v>18</v>
      </c>
      <c r="V50" s="62">
        <v>24</v>
      </c>
      <c r="W50" s="62">
        <v>6</v>
      </c>
      <c r="X50" s="62">
        <v>142</v>
      </c>
      <c r="Y50" s="62">
        <f t="shared" si="15"/>
        <v>-12</v>
      </c>
      <c r="Z50" s="62" t="s">
        <v>237</v>
      </c>
      <c r="AA50" s="62">
        <f>X50*0.06</f>
        <v>8.52</v>
      </c>
      <c r="AB50" s="62">
        <v>2</v>
      </c>
      <c r="AC50" s="62">
        <v>3</v>
      </c>
      <c r="AD50" s="62">
        <v>1</v>
      </c>
      <c r="AE50" s="62">
        <v>0</v>
      </c>
      <c r="AF50" s="62">
        <v>59</v>
      </c>
      <c r="AG50" s="62">
        <f t="shared" si="3"/>
        <v>0</v>
      </c>
      <c r="AH50" s="62" t="s">
        <v>39</v>
      </c>
      <c r="AI50" s="62">
        <f>AF50*0.08</f>
        <v>4.72</v>
      </c>
      <c r="AJ50" s="62"/>
      <c r="AK50" s="62">
        <v>34</v>
      </c>
      <c r="AL50" s="62">
        <v>41</v>
      </c>
      <c r="AM50" s="62">
        <v>14</v>
      </c>
      <c r="AN50" s="62">
        <v>1185</v>
      </c>
      <c r="AO50" s="62">
        <f t="shared" si="4"/>
        <v>-20</v>
      </c>
      <c r="AP50" s="62" t="s">
        <v>237</v>
      </c>
      <c r="AQ50" s="62">
        <f t="shared" si="29"/>
        <v>71.1</v>
      </c>
      <c r="AR50" s="62">
        <v>2</v>
      </c>
      <c r="AS50" s="62">
        <v>3</v>
      </c>
      <c r="AT50" s="62">
        <v>4</v>
      </c>
      <c r="AU50" s="62">
        <v>105</v>
      </c>
      <c r="AV50" s="62">
        <f t="shared" si="5"/>
        <v>2</v>
      </c>
      <c r="AW50" s="62" t="s">
        <v>40</v>
      </c>
      <c r="AX50" s="62">
        <f>AU50*0.1</f>
        <v>10.5</v>
      </c>
      <c r="AY50" s="62">
        <v>12</v>
      </c>
      <c r="AZ50" s="62">
        <v>14</v>
      </c>
      <c r="BA50" s="62">
        <v>15</v>
      </c>
      <c r="BB50" s="62">
        <v>299</v>
      </c>
      <c r="BC50" s="62">
        <f t="shared" si="6"/>
        <v>3</v>
      </c>
      <c r="BD50" s="62" t="s">
        <v>40</v>
      </c>
      <c r="BE50" s="62">
        <f>BB50*0.1</f>
        <v>29.9</v>
      </c>
      <c r="BF50" s="62">
        <v>9</v>
      </c>
      <c r="BG50" s="62">
        <v>11</v>
      </c>
      <c r="BH50" s="62">
        <v>1</v>
      </c>
      <c r="BI50" s="62">
        <v>17.06</v>
      </c>
      <c r="BJ50" s="62">
        <f t="shared" si="7"/>
        <v>-8</v>
      </c>
      <c r="BK50" s="62" t="s">
        <v>242</v>
      </c>
      <c r="BL50" s="62">
        <f t="shared" si="31"/>
        <v>1.0236</v>
      </c>
      <c r="BM50" s="62">
        <v>3</v>
      </c>
      <c r="BN50" s="62">
        <v>4</v>
      </c>
      <c r="BO50" s="63">
        <v>0</v>
      </c>
      <c r="BP50" s="63">
        <v>1</v>
      </c>
      <c r="BQ50" s="63">
        <v>0</v>
      </c>
      <c r="BR50" s="63">
        <v>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2">
        <f t="shared" si="9"/>
        <v>1</v>
      </c>
      <c r="CA50" s="62">
        <f t="shared" si="10"/>
        <v>-2</v>
      </c>
      <c r="CB50" s="62" t="s">
        <v>237</v>
      </c>
      <c r="CC50" s="62">
        <f>BO50*2+BP50*3+BQ50*15+BR50*15+BS50*3+BT50*40+BU50*50+BV50*4+BW50*20+BX50*40+BY50*10</f>
        <v>3</v>
      </c>
      <c r="CD50" s="62">
        <f>CA50*1</f>
        <v>-2</v>
      </c>
      <c r="CE50" s="62">
        <f t="shared" si="11"/>
        <v>141</v>
      </c>
      <c r="CF50" s="62">
        <f t="shared" si="12"/>
        <v>-18</v>
      </c>
    </row>
    <row r="51" customHeight="1" spans="1:84">
      <c r="A51" s="62">
        <v>13133</v>
      </c>
      <c r="B51" s="62" t="s">
        <v>296</v>
      </c>
      <c r="C51" s="62">
        <v>114844</v>
      </c>
      <c r="D51" s="62" t="s">
        <v>294</v>
      </c>
      <c r="E51" s="62" t="s">
        <v>248</v>
      </c>
      <c r="F51" s="62">
        <v>6</v>
      </c>
      <c r="G51" s="62">
        <v>7</v>
      </c>
      <c r="H51" s="62">
        <v>4</v>
      </c>
      <c r="I51" s="62">
        <v>110.5</v>
      </c>
      <c r="J51" s="62">
        <f t="shared" si="0"/>
        <v>-2</v>
      </c>
      <c r="K51" s="62" t="s">
        <v>237</v>
      </c>
      <c r="L51" s="62">
        <f t="shared" si="30"/>
        <v>6.63</v>
      </c>
      <c r="M51" s="62">
        <v>8</v>
      </c>
      <c r="N51" s="62">
        <v>10</v>
      </c>
      <c r="O51" s="62">
        <v>3</v>
      </c>
      <c r="P51" s="62">
        <v>72</v>
      </c>
      <c r="Q51" s="62">
        <f t="shared" si="1"/>
        <v>-5</v>
      </c>
      <c r="R51" s="62" t="s">
        <v>237</v>
      </c>
      <c r="S51" s="62">
        <f>P51*0.05</f>
        <v>3.6</v>
      </c>
      <c r="T51" s="62">
        <f>Q51*1</f>
        <v>-5</v>
      </c>
      <c r="U51" s="62">
        <v>7</v>
      </c>
      <c r="V51" s="62">
        <v>9</v>
      </c>
      <c r="W51" s="62">
        <v>9</v>
      </c>
      <c r="X51" s="62">
        <v>265</v>
      </c>
      <c r="Y51" s="62">
        <f t="shared" si="15"/>
        <v>2</v>
      </c>
      <c r="Z51" s="62" t="s">
        <v>40</v>
      </c>
      <c r="AA51" s="62">
        <f>X51*0.1</f>
        <v>26.5</v>
      </c>
      <c r="AB51" s="62">
        <v>1</v>
      </c>
      <c r="AC51" s="62">
        <v>2</v>
      </c>
      <c r="AD51" s="62">
        <v>0</v>
      </c>
      <c r="AE51" s="62">
        <v>0</v>
      </c>
      <c r="AF51" s="62">
        <v>0</v>
      </c>
      <c r="AG51" s="62">
        <f t="shared" si="3"/>
        <v>-1</v>
      </c>
      <c r="AH51" s="62" t="s">
        <v>237</v>
      </c>
      <c r="AI51" s="62">
        <f>AF51*0.06</f>
        <v>0</v>
      </c>
      <c r="AJ51" s="62">
        <f>AG51*1</f>
        <v>-1</v>
      </c>
      <c r="AK51" s="62">
        <v>13</v>
      </c>
      <c r="AL51" s="62">
        <v>15</v>
      </c>
      <c r="AM51" s="62">
        <v>6</v>
      </c>
      <c r="AN51" s="62">
        <v>357</v>
      </c>
      <c r="AO51" s="62">
        <f t="shared" si="4"/>
        <v>-7</v>
      </c>
      <c r="AP51" s="62" t="s">
        <v>237</v>
      </c>
      <c r="AQ51" s="62">
        <f t="shared" si="29"/>
        <v>21.42</v>
      </c>
      <c r="AR51" s="62">
        <v>2</v>
      </c>
      <c r="AS51" s="62">
        <v>3</v>
      </c>
      <c r="AT51" s="62">
        <v>0</v>
      </c>
      <c r="AU51" s="62">
        <v>0</v>
      </c>
      <c r="AV51" s="62">
        <f t="shared" si="5"/>
        <v>-2</v>
      </c>
      <c r="AW51" s="62" t="s">
        <v>237</v>
      </c>
      <c r="AX51" s="62">
        <f>AU51*0.06</f>
        <v>0</v>
      </c>
      <c r="AY51" s="62">
        <v>4</v>
      </c>
      <c r="AZ51" s="62">
        <v>5</v>
      </c>
      <c r="BA51" s="62">
        <v>0</v>
      </c>
      <c r="BB51" s="62">
        <v>0</v>
      </c>
      <c r="BC51" s="62">
        <f t="shared" si="6"/>
        <v>-4</v>
      </c>
      <c r="BD51" s="62" t="s">
        <v>237</v>
      </c>
      <c r="BE51" s="62">
        <f t="shared" ref="BE51:BE56" si="32">BB51*0.06</f>
        <v>0</v>
      </c>
      <c r="BF51" s="62">
        <v>3</v>
      </c>
      <c r="BG51" s="62">
        <v>4</v>
      </c>
      <c r="BH51" s="62">
        <v>1</v>
      </c>
      <c r="BI51" s="62">
        <v>21</v>
      </c>
      <c r="BJ51" s="62">
        <f t="shared" si="7"/>
        <v>-2</v>
      </c>
      <c r="BK51" s="62" t="s">
        <v>242</v>
      </c>
      <c r="BL51" s="62">
        <f t="shared" si="31"/>
        <v>1.26</v>
      </c>
      <c r="BM51" s="62">
        <v>2</v>
      </c>
      <c r="BN51" s="62">
        <v>3</v>
      </c>
      <c r="BO51" s="63">
        <v>0</v>
      </c>
      <c r="BP51" s="63">
        <v>0</v>
      </c>
      <c r="BQ51" s="63">
        <v>0</v>
      </c>
      <c r="BR51" s="63">
        <v>0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2">
        <f t="shared" si="9"/>
        <v>0</v>
      </c>
      <c r="CA51" s="62">
        <f t="shared" si="10"/>
        <v>-2</v>
      </c>
      <c r="CB51" s="62" t="s">
        <v>237</v>
      </c>
      <c r="CC51" s="62">
        <f>BO51*2+BP51*3+BQ51*15+BR51*15+BS51*3+BT51*40+BU51*50+BV51*4+BW51*20+BX51*40+BY51*10</f>
        <v>0</v>
      </c>
      <c r="CD51" s="62">
        <f>CA51*1</f>
        <v>-2</v>
      </c>
      <c r="CE51" s="62">
        <f t="shared" si="11"/>
        <v>59</v>
      </c>
      <c r="CF51" s="62">
        <f t="shared" si="12"/>
        <v>-8</v>
      </c>
    </row>
    <row r="52" customHeight="1" spans="1:84">
      <c r="A52" s="62">
        <v>13136</v>
      </c>
      <c r="B52" s="62" t="s">
        <v>297</v>
      </c>
      <c r="C52" s="62">
        <v>114844</v>
      </c>
      <c r="D52" s="62" t="s">
        <v>294</v>
      </c>
      <c r="E52" s="62" t="s">
        <v>248</v>
      </c>
      <c r="F52" s="62">
        <v>6</v>
      </c>
      <c r="G52" s="62">
        <v>7</v>
      </c>
      <c r="H52" s="62">
        <v>1</v>
      </c>
      <c r="I52" s="62">
        <v>18</v>
      </c>
      <c r="J52" s="62">
        <f t="shared" si="0"/>
        <v>-5</v>
      </c>
      <c r="K52" s="62" t="s">
        <v>237</v>
      </c>
      <c r="L52" s="62">
        <f t="shared" si="30"/>
        <v>1.08</v>
      </c>
      <c r="M52" s="62">
        <v>8</v>
      </c>
      <c r="N52" s="62">
        <v>10</v>
      </c>
      <c r="O52" s="62">
        <v>6</v>
      </c>
      <c r="P52" s="62">
        <v>128.65</v>
      </c>
      <c r="Q52" s="62">
        <f t="shared" si="1"/>
        <v>-2</v>
      </c>
      <c r="R52" s="62" t="s">
        <v>237</v>
      </c>
      <c r="S52" s="62">
        <f>P52*0.05</f>
        <v>6.4325</v>
      </c>
      <c r="T52" s="62">
        <f>Q52*1</f>
        <v>-2</v>
      </c>
      <c r="U52" s="62">
        <v>7</v>
      </c>
      <c r="V52" s="62">
        <v>9</v>
      </c>
      <c r="W52" s="62">
        <v>4</v>
      </c>
      <c r="X52" s="62">
        <v>112.6</v>
      </c>
      <c r="Y52" s="62">
        <f t="shared" si="15"/>
        <v>-3</v>
      </c>
      <c r="Z52" s="62" t="s">
        <v>237</v>
      </c>
      <c r="AA52" s="62">
        <f>X52*0.06</f>
        <v>6.756</v>
      </c>
      <c r="AB52" s="62">
        <v>1</v>
      </c>
      <c r="AC52" s="62">
        <v>2</v>
      </c>
      <c r="AD52" s="62">
        <v>1</v>
      </c>
      <c r="AE52" s="62">
        <v>0</v>
      </c>
      <c r="AF52" s="62">
        <v>39</v>
      </c>
      <c r="AG52" s="62">
        <f t="shared" si="3"/>
        <v>1</v>
      </c>
      <c r="AH52" s="62" t="s">
        <v>40</v>
      </c>
      <c r="AI52" s="62">
        <f>AF52*0.1</f>
        <v>3.9</v>
      </c>
      <c r="AJ52" s="62"/>
      <c r="AK52" s="62">
        <v>13</v>
      </c>
      <c r="AL52" s="62">
        <v>15</v>
      </c>
      <c r="AM52" s="62">
        <v>0</v>
      </c>
      <c r="AN52" s="62">
        <v>0</v>
      </c>
      <c r="AO52" s="62">
        <f t="shared" si="4"/>
        <v>-13</v>
      </c>
      <c r="AP52" s="62" t="s">
        <v>237</v>
      </c>
      <c r="AQ52" s="62">
        <f t="shared" si="29"/>
        <v>0</v>
      </c>
      <c r="AR52" s="62">
        <v>2</v>
      </c>
      <c r="AS52" s="62">
        <v>3</v>
      </c>
      <c r="AT52" s="62">
        <v>3</v>
      </c>
      <c r="AU52" s="62">
        <v>95</v>
      </c>
      <c r="AV52" s="62">
        <f t="shared" si="5"/>
        <v>1</v>
      </c>
      <c r="AW52" s="62" t="s">
        <v>40</v>
      </c>
      <c r="AX52" s="62">
        <f>AU52*0.1</f>
        <v>9.5</v>
      </c>
      <c r="AY52" s="62">
        <v>4</v>
      </c>
      <c r="AZ52" s="62">
        <v>5</v>
      </c>
      <c r="BA52" s="62">
        <v>0</v>
      </c>
      <c r="BB52" s="62">
        <v>0</v>
      </c>
      <c r="BC52" s="62">
        <f t="shared" si="6"/>
        <v>-4</v>
      </c>
      <c r="BD52" s="62" t="s">
        <v>237</v>
      </c>
      <c r="BE52" s="62">
        <f t="shared" si="32"/>
        <v>0</v>
      </c>
      <c r="BF52" s="62">
        <v>3</v>
      </c>
      <c r="BG52" s="62">
        <v>4</v>
      </c>
      <c r="BH52" s="62">
        <v>0</v>
      </c>
      <c r="BI52" s="62">
        <v>0</v>
      </c>
      <c r="BJ52" s="62">
        <f t="shared" si="7"/>
        <v>-3</v>
      </c>
      <c r="BK52" s="62" t="s">
        <v>242</v>
      </c>
      <c r="BL52" s="62">
        <f t="shared" si="31"/>
        <v>0</v>
      </c>
      <c r="BM52" s="62">
        <v>2</v>
      </c>
      <c r="BN52" s="62">
        <v>3</v>
      </c>
      <c r="BO52" s="63">
        <v>0</v>
      </c>
      <c r="BP52" s="63">
        <v>1</v>
      </c>
      <c r="BQ52" s="63">
        <v>0</v>
      </c>
      <c r="BR52" s="63">
        <v>0</v>
      </c>
      <c r="BS52" s="63">
        <v>0</v>
      </c>
      <c r="BT52" s="63">
        <v>0</v>
      </c>
      <c r="BU52" s="63">
        <v>0</v>
      </c>
      <c r="BV52" s="63">
        <v>0</v>
      </c>
      <c r="BW52" s="63">
        <v>0</v>
      </c>
      <c r="BX52" s="63">
        <v>0</v>
      </c>
      <c r="BY52" s="63">
        <v>0</v>
      </c>
      <c r="BZ52" s="62">
        <f t="shared" si="9"/>
        <v>1</v>
      </c>
      <c r="CA52" s="62">
        <f t="shared" si="10"/>
        <v>-1</v>
      </c>
      <c r="CB52" s="62" t="s">
        <v>237</v>
      </c>
      <c r="CC52" s="62">
        <f>BO52*2+BP52*3+BQ52*15+BR52*15+BS52*3+BT52*40+BU52*50+BV52*4+BW52*20+BX52*40+BY52*10</f>
        <v>3</v>
      </c>
      <c r="CD52" s="62">
        <f>CA52*1</f>
        <v>-1</v>
      </c>
      <c r="CE52" s="62">
        <f t="shared" si="11"/>
        <v>31</v>
      </c>
      <c r="CF52" s="62">
        <f t="shared" si="12"/>
        <v>-3</v>
      </c>
    </row>
    <row r="53" customHeight="1" spans="1:84">
      <c r="A53" s="62">
        <v>9130</v>
      </c>
      <c r="B53" s="62" t="s">
        <v>298</v>
      </c>
      <c r="C53" s="62">
        <v>707</v>
      </c>
      <c r="D53" s="62" t="s">
        <v>90</v>
      </c>
      <c r="E53" s="62" t="s">
        <v>292</v>
      </c>
      <c r="F53" s="62">
        <v>23</v>
      </c>
      <c r="G53" s="62">
        <v>28</v>
      </c>
      <c r="H53" s="62">
        <v>6</v>
      </c>
      <c r="I53" s="62">
        <v>167</v>
      </c>
      <c r="J53" s="62">
        <f t="shared" si="0"/>
        <v>-17</v>
      </c>
      <c r="K53" s="62" t="s">
        <v>237</v>
      </c>
      <c r="L53" s="62">
        <f t="shared" si="30"/>
        <v>10.02</v>
      </c>
      <c r="M53" s="62">
        <v>36</v>
      </c>
      <c r="N53" s="62">
        <v>45</v>
      </c>
      <c r="O53" s="62">
        <v>41</v>
      </c>
      <c r="P53" s="62">
        <v>977.54</v>
      </c>
      <c r="Q53" s="62">
        <f t="shared" si="1"/>
        <v>5</v>
      </c>
      <c r="R53" s="62" t="s">
        <v>39</v>
      </c>
      <c r="S53" s="62">
        <f>P53*0.06</f>
        <v>58.6524</v>
      </c>
      <c r="T53" s="62"/>
      <c r="U53" s="62">
        <v>28</v>
      </c>
      <c r="V53" s="62">
        <v>36</v>
      </c>
      <c r="W53" s="62">
        <v>8</v>
      </c>
      <c r="X53" s="62">
        <v>172.84</v>
      </c>
      <c r="Y53" s="62">
        <f t="shared" si="15"/>
        <v>-20</v>
      </c>
      <c r="Z53" s="62" t="s">
        <v>237</v>
      </c>
      <c r="AA53" s="62">
        <f>X53*0.06</f>
        <v>10.3704</v>
      </c>
      <c r="AB53" s="62">
        <v>5</v>
      </c>
      <c r="AC53" s="62">
        <v>7</v>
      </c>
      <c r="AD53" s="62">
        <v>0</v>
      </c>
      <c r="AE53" s="62">
        <v>1</v>
      </c>
      <c r="AF53" s="62">
        <v>28.5</v>
      </c>
      <c r="AG53" s="62">
        <f t="shared" si="3"/>
        <v>-4</v>
      </c>
      <c r="AH53" s="62" t="s">
        <v>237</v>
      </c>
      <c r="AI53" s="62">
        <f>AF53*0.06</f>
        <v>1.71</v>
      </c>
      <c r="AJ53" s="62">
        <f>AG53*1</f>
        <v>-4</v>
      </c>
      <c r="AK53" s="62">
        <v>49</v>
      </c>
      <c r="AL53" s="62">
        <v>59</v>
      </c>
      <c r="AM53" s="62">
        <v>31</v>
      </c>
      <c r="AN53" s="62">
        <v>1747.6</v>
      </c>
      <c r="AO53" s="62">
        <f t="shared" si="4"/>
        <v>-18</v>
      </c>
      <c r="AP53" s="62" t="s">
        <v>237</v>
      </c>
      <c r="AQ53" s="62">
        <f t="shared" si="29"/>
        <v>104.856</v>
      </c>
      <c r="AR53" s="62">
        <v>8</v>
      </c>
      <c r="AS53" s="62">
        <v>10</v>
      </c>
      <c r="AT53" s="62">
        <v>7</v>
      </c>
      <c r="AU53" s="62">
        <v>210</v>
      </c>
      <c r="AV53" s="62">
        <f t="shared" si="5"/>
        <v>-1</v>
      </c>
      <c r="AW53" s="62" t="s">
        <v>237</v>
      </c>
      <c r="AX53" s="62">
        <f>AU53*0.06</f>
        <v>12.6</v>
      </c>
      <c r="AY53" s="62">
        <v>11</v>
      </c>
      <c r="AZ53" s="62">
        <v>13</v>
      </c>
      <c r="BA53" s="62">
        <v>0</v>
      </c>
      <c r="BB53" s="62">
        <v>0</v>
      </c>
      <c r="BC53" s="62">
        <f t="shared" si="6"/>
        <v>-11</v>
      </c>
      <c r="BD53" s="62" t="s">
        <v>237</v>
      </c>
      <c r="BE53" s="62">
        <f t="shared" si="32"/>
        <v>0</v>
      </c>
      <c r="BF53" s="62">
        <v>7</v>
      </c>
      <c r="BG53" s="62">
        <v>10</v>
      </c>
      <c r="BH53" s="62">
        <v>9</v>
      </c>
      <c r="BI53" s="62">
        <v>173</v>
      </c>
      <c r="BJ53" s="62">
        <f t="shared" si="7"/>
        <v>2</v>
      </c>
      <c r="BK53" s="62" t="s">
        <v>39</v>
      </c>
      <c r="BL53" s="62">
        <f>BI53*0.08</f>
        <v>13.84</v>
      </c>
      <c r="BM53" s="62">
        <v>18</v>
      </c>
      <c r="BN53" s="62">
        <v>22</v>
      </c>
      <c r="BO53" s="63">
        <v>0</v>
      </c>
      <c r="BP53" s="63">
        <v>3</v>
      </c>
      <c r="BQ53" s="63">
        <v>0</v>
      </c>
      <c r="BR53" s="63">
        <v>0</v>
      </c>
      <c r="BS53" s="63">
        <v>0</v>
      </c>
      <c r="BT53" s="63">
        <v>0</v>
      </c>
      <c r="BU53" s="63">
        <v>2</v>
      </c>
      <c r="BV53" s="63">
        <v>1</v>
      </c>
      <c r="BW53" s="63">
        <v>0</v>
      </c>
      <c r="BX53" s="63">
        <v>0</v>
      </c>
      <c r="BY53" s="63">
        <v>0</v>
      </c>
      <c r="BZ53" s="62">
        <f t="shared" si="9"/>
        <v>24</v>
      </c>
      <c r="CA53" s="62">
        <f t="shared" si="10"/>
        <v>6</v>
      </c>
      <c r="CB53" s="62" t="s">
        <v>40</v>
      </c>
      <c r="CC53" s="62">
        <f>BO53*3+BP53*5+BQ53*25+BR53*24+BS53*6+BT53*56+BU53*70+BV53*6+BW53*30+BX53*61+BY53*15</f>
        <v>161</v>
      </c>
      <c r="CD53" s="62"/>
      <c r="CE53" s="62">
        <f t="shared" si="11"/>
        <v>373</v>
      </c>
      <c r="CF53" s="62">
        <f t="shared" si="12"/>
        <v>-4</v>
      </c>
    </row>
    <row r="54" customHeight="1" spans="1:84">
      <c r="A54" s="62">
        <v>10951</v>
      </c>
      <c r="B54" s="62" t="s">
        <v>299</v>
      </c>
      <c r="C54" s="62">
        <v>707</v>
      </c>
      <c r="D54" s="62" t="s">
        <v>90</v>
      </c>
      <c r="E54" s="62" t="s">
        <v>236</v>
      </c>
      <c r="F54" s="62">
        <v>21</v>
      </c>
      <c r="G54" s="62">
        <v>25</v>
      </c>
      <c r="H54" s="62">
        <v>18</v>
      </c>
      <c r="I54" s="62">
        <v>485.5</v>
      </c>
      <c r="J54" s="62">
        <f t="shared" si="0"/>
        <v>-3</v>
      </c>
      <c r="K54" s="62" t="s">
        <v>237</v>
      </c>
      <c r="L54" s="62">
        <f t="shared" si="30"/>
        <v>29.13</v>
      </c>
      <c r="M54" s="62">
        <v>32</v>
      </c>
      <c r="N54" s="62">
        <v>41</v>
      </c>
      <c r="O54" s="62">
        <v>45</v>
      </c>
      <c r="P54" s="62">
        <v>1168.67</v>
      </c>
      <c r="Q54" s="62">
        <f t="shared" si="1"/>
        <v>13</v>
      </c>
      <c r="R54" s="62" t="s">
        <v>40</v>
      </c>
      <c r="S54" s="62">
        <f>P54*0.08</f>
        <v>93.4936</v>
      </c>
      <c r="T54" s="62"/>
      <c r="U54" s="62">
        <v>25</v>
      </c>
      <c r="V54" s="62">
        <v>33</v>
      </c>
      <c r="W54" s="62">
        <v>8</v>
      </c>
      <c r="X54" s="62">
        <v>181</v>
      </c>
      <c r="Y54" s="62">
        <f t="shared" si="15"/>
        <v>-17</v>
      </c>
      <c r="Z54" s="62" t="s">
        <v>237</v>
      </c>
      <c r="AA54" s="62">
        <f>X54*0.06</f>
        <v>10.86</v>
      </c>
      <c r="AB54" s="62">
        <v>5</v>
      </c>
      <c r="AC54" s="62">
        <v>6</v>
      </c>
      <c r="AD54" s="62">
        <v>0</v>
      </c>
      <c r="AE54" s="62">
        <v>3</v>
      </c>
      <c r="AF54" s="62">
        <v>70.15</v>
      </c>
      <c r="AG54" s="62">
        <f t="shared" si="3"/>
        <v>-2</v>
      </c>
      <c r="AH54" s="62" t="s">
        <v>237</v>
      </c>
      <c r="AI54" s="62">
        <f>AF54*0.06</f>
        <v>4.209</v>
      </c>
      <c r="AJ54" s="62">
        <f>AG54*1</f>
        <v>-2</v>
      </c>
      <c r="AK54" s="62">
        <v>44</v>
      </c>
      <c r="AL54" s="62">
        <v>53</v>
      </c>
      <c r="AM54" s="62">
        <v>31</v>
      </c>
      <c r="AN54" s="62">
        <v>2692.6</v>
      </c>
      <c r="AO54" s="62">
        <f t="shared" si="4"/>
        <v>-13</v>
      </c>
      <c r="AP54" s="62" t="s">
        <v>237</v>
      </c>
      <c r="AQ54" s="62">
        <f t="shared" si="29"/>
        <v>161.556</v>
      </c>
      <c r="AR54" s="62">
        <v>7</v>
      </c>
      <c r="AS54" s="62">
        <v>7</v>
      </c>
      <c r="AT54" s="62">
        <v>2</v>
      </c>
      <c r="AU54" s="62">
        <v>70</v>
      </c>
      <c r="AV54" s="62">
        <f t="shared" si="5"/>
        <v>-5</v>
      </c>
      <c r="AW54" s="62" t="s">
        <v>237</v>
      </c>
      <c r="AX54" s="62">
        <f>AU54*0.06</f>
        <v>4.2</v>
      </c>
      <c r="AY54" s="62">
        <v>10</v>
      </c>
      <c r="AZ54" s="62">
        <v>12</v>
      </c>
      <c r="BA54" s="62">
        <v>6</v>
      </c>
      <c r="BB54" s="62">
        <v>151.05</v>
      </c>
      <c r="BC54" s="62">
        <f t="shared" si="6"/>
        <v>-4</v>
      </c>
      <c r="BD54" s="62" t="s">
        <v>237</v>
      </c>
      <c r="BE54" s="62">
        <f t="shared" si="32"/>
        <v>9.063</v>
      </c>
      <c r="BF54" s="62">
        <v>7</v>
      </c>
      <c r="BG54" s="62">
        <v>9</v>
      </c>
      <c r="BH54" s="62">
        <v>12</v>
      </c>
      <c r="BI54" s="62">
        <v>217.61</v>
      </c>
      <c r="BJ54" s="62">
        <f t="shared" si="7"/>
        <v>5</v>
      </c>
      <c r="BK54" s="62" t="s">
        <v>40</v>
      </c>
      <c r="BL54" s="62">
        <f t="shared" ref="BL54:BL64" si="33">BI54*0.1</f>
        <v>21.761</v>
      </c>
      <c r="BM54" s="62">
        <v>19</v>
      </c>
      <c r="BN54" s="62">
        <v>21</v>
      </c>
      <c r="BO54" s="63">
        <v>0</v>
      </c>
      <c r="BP54" s="63">
        <v>2</v>
      </c>
      <c r="BQ54" s="63">
        <v>0</v>
      </c>
      <c r="BR54" s="63">
        <v>0</v>
      </c>
      <c r="BS54" s="63">
        <v>1</v>
      </c>
      <c r="BT54" s="63">
        <v>0</v>
      </c>
      <c r="BU54" s="63">
        <v>0</v>
      </c>
      <c r="BV54" s="63">
        <v>0</v>
      </c>
      <c r="BW54" s="63">
        <v>0</v>
      </c>
      <c r="BX54" s="63">
        <v>0</v>
      </c>
      <c r="BY54" s="63">
        <v>0</v>
      </c>
      <c r="BZ54" s="62">
        <f t="shared" si="9"/>
        <v>3</v>
      </c>
      <c r="CA54" s="62">
        <f t="shared" si="10"/>
        <v>-16</v>
      </c>
      <c r="CB54" s="62" t="s">
        <v>237</v>
      </c>
      <c r="CC54" s="62">
        <f>BO54*2+BP54*3+BQ54*15+BR54*15+BS54*3+BT54*40+BU54*50+BV54*4+BW54*20+BX54*40+BY54*10</f>
        <v>9</v>
      </c>
      <c r="CD54" s="62">
        <f>CA54*1</f>
        <v>-16</v>
      </c>
      <c r="CE54" s="62">
        <f t="shared" si="11"/>
        <v>343</v>
      </c>
      <c r="CF54" s="62">
        <f t="shared" si="12"/>
        <v>-18</v>
      </c>
    </row>
    <row r="55" customHeight="1" spans="1:84">
      <c r="A55" s="62">
        <v>12468</v>
      </c>
      <c r="B55" s="62" t="s">
        <v>300</v>
      </c>
      <c r="C55" s="62">
        <v>707</v>
      </c>
      <c r="D55" s="62" t="s">
        <v>90</v>
      </c>
      <c r="E55" s="62" t="s">
        <v>292</v>
      </c>
      <c r="F55" s="62">
        <v>23</v>
      </c>
      <c r="G55" s="62">
        <v>28</v>
      </c>
      <c r="H55" s="62">
        <v>7</v>
      </c>
      <c r="I55" s="62">
        <v>187.1</v>
      </c>
      <c r="J55" s="62">
        <f t="shared" si="0"/>
        <v>-16</v>
      </c>
      <c r="K55" s="62" t="s">
        <v>237</v>
      </c>
      <c r="L55" s="62">
        <f t="shared" si="30"/>
        <v>11.226</v>
      </c>
      <c r="M55" s="62">
        <v>35</v>
      </c>
      <c r="N55" s="62">
        <v>45</v>
      </c>
      <c r="O55" s="62">
        <v>41</v>
      </c>
      <c r="P55" s="62">
        <v>1025.87</v>
      </c>
      <c r="Q55" s="62">
        <f t="shared" si="1"/>
        <v>6</v>
      </c>
      <c r="R55" s="62" t="s">
        <v>39</v>
      </c>
      <c r="S55" s="62">
        <f>P55*0.06</f>
        <v>61.5522</v>
      </c>
      <c r="T55" s="62"/>
      <c r="U55" s="62">
        <v>28</v>
      </c>
      <c r="V55" s="62">
        <v>36</v>
      </c>
      <c r="W55" s="62">
        <v>9</v>
      </c>
      <c r="X55" s="62">
        <v>253.25</v>
      </c>
      <c r="Y55" s="62">
        <f t="shared" si="15"/>
        <v>-19</v>
      </c>
      <c r="Z55" s="62" t="s">
        <v>237</v>
      </c>
      <c r="AA55" s="62">
        <f>X55*0.06</f>
        <v>15.195</v>
      </c>
      <c r="AB55" s="62">
        <v>5</v>
      </c>
      <c r="AC55" s="62">
        <v>7</v>
      </c>
      <c r="AD55" s="62">
        <v>0</v>
      </c>
      <c r="AE55" s="62">
        <v>0</v>
      </c>
      <c r="AF55" s="62">
        <v>0</v>
      </c>
      <c r="AG55" s="62">
        <f t="shared" si="3"/>
        <v>-5</v>
      </c>
      <c r="AH55" s="62" t="s">
        <v>237</v>
      </c>
      <c r="AI55" s="62">
        <f>AF55*0.06</f>
        <v>0</v>
      </c>
      <c r="AJ55" s="62">
        <f>AG55*1</f>
        <v>-5</v>
      </c>
      <c r="AK55" s="62">
        <v>49</v>
      </c>
      <c r="AL55" s="62">
        <v>59</v>
      </c>
      <c r="AM55" s="62">
        <v>37</v>
      </c>
      <c r="AN55" s="62">
        <v>3347.44</v>
      </c>
      <c r="AO55" s="62">
        <f t="shared" si="4"/>
        <v>-12</v>
      </c>
      <c r="AP55" s="62" t="s">
        <v>237</v>
      </c>
      <c r="AQ55" s="62">
        <f t="shared" si="29"/>
        <v>200.8464</v>
      </c>
      <c r="AR55" s="62">
        <v>8</v>
      </c>
      <c r="AS55" s="62">
        <v>10</v>
      </c>
      <c r="AT55" s="62">
        <v>7</v>
      </c>
      <c r="AU55" s="62">
        <v>210</v>
      </c>
      <c r="AV55" s="62">
        <f t="shared" si="5"/>
        <v>-1</v>
      </c>
      <c r="AW55" s="62" t="s">
        <v>237</v>
      </c>
      <c r="AX55" s="62">
        <f>AU55*0.06</f>
        <v>12.6</v>
      </c>
      <c r="AY55" s="62">
        <v>11</v>
      </c>
      <c r="AZ55" s="62">
        <v>13</v>
      </c>
      <c r="BA55" s="62">
        <v>0</v>
      </c>
      <c r="BB55" s="62">
        <v>0</v>
      </c>
      <c r="BC55" s="62">
        <f t="shared" si="6"/>
        <v>-11</v>
      </c>
      <c r="BD55" s="62" t="s">
        <v>237</v>
      </c>
      <c r="BE55" s="62">
        <f t="shared" si="32"/>
        <v>0</v>
      </c>
      <c r="BF55" s="62">
        <v>7</v>
      </c>
      <c r="BG55" s="62">
        <v>10</v>
      </c>
      <c r="BH55" s="62">
        <v>15</v>
      </c>
      <c r="BI55" s="62">
        <v>261</v>
      </c>
      <c r="BJ55" s="62">
        <f t="shared" si="7"/>
        <v>8</v>
      </c>
      <c r="BK55" s="62" t="s">
        <v>40</v>
      </c>
      <c r="BL55" s="62">
        <f t="shared" si="33"/>
        <v>26.1</v>
      </c>
      <c r="BM55" s="62">
        <v>18</v>
      </c>
      <c r="BN55" s="62">
        <v>22</v>
      </c>
      <c r="BO55" s="63">
        <v>2</v>
      </c>
      <c r="BP55" s="63">
        <v>1</v>
      </c>
      <c r="BQ55" s="63">
        <v>0</v>
      </c>
      <c r="BR55" s="63">
        <v>0</v>
      </c>
      <c r="BS55" s="63">
        <v>1</v>
      </c>
      <c r="BT55" s="63">
        <v>0</v>
      </c>
      <c r="BU55" s="63">
        <v>0</v>
      </c>
      <c r="BV55" s="63">
        <v>0</v>
      </c>
      <c r="BW55" s="63">
        <v>0</v>
      </c>
      <c r="BX55" s="63">
        <v>0</v>
      </c>
      <c r="BY55" s="63">
        <v>0</v>
      </c>
      <c r="BZ55" s="62">
        <f t="shared" si="9"/>
        <v>3</v>
      </c>
      <c r="CA55" s="62">
        <f t="shared" si="10"/>
        <v>-15</v>
      </c>
      <c r="CB55" s="62" t="s">
        <v>237</v>
      </c>
      <c r="CC55" s="62">
        <f>BO55*2+BP55*3+BQ55*15+BR55*15+BS55*3+BT55*40+BU55*50+BV55*4+BW55*20+BX55*40+BY55*10</f>
        <v>10</v>
      </c>
      <c r="CD55" s="62">
        <f>CA55*1</f>
        <v>-15</v>
      </c>
      <c r="CE55" s="62">
        <f t="shared" si="11"/>
        <v>338</v>
      </c>
      <c r="CF55" s="62">
        <f t="shared" si="12"/>
        <v>-20</v>
      </c>
    </row>
    <row r="56" customHeight="1" spans="1:84">
      <c r="A56" s="62">
        <v>1000929</v>
      </c>
      <c r="B56" s="62" t="s">
        <v>301</v>
      </c>
      <c r="C56" s="62">
        <v>707</v>
      </c>
      <c r="D56" s="62" t="s">
        <v>90</v>
      </c>
      <c r="E56" s="62" t="s">
        <v>302</v>
      </c>
      <c r="F56" s="62"/>
      <c r="G56" s="62"/>
      <c r="H56" s="62">
        <v>1</v>
      </c>
      <c r="I56" s="62">
        <v>27.5</v>
      </c>
      <c r="J56" s="62">
        <f t="shared" si="0"/>
        <v>1</v>
      </c>
      <c r="K56" s="62" t="s">
        <v>242</v>
      </c>
      <c r="L56" s="62">
        <f t="shared" si="30"/>
        <v>1.65</v>
      </c>
      <c r="M56" s="62"/>
      <c r="N56" s="62"/>
      <c r="O56" s="62">
        <v>0</v>
      </c>
      <c r="P56" s="62">
        <v>0</v>
      </c>
      <c r="Q56" s="62">
        <f t="shared" si="1"/>
        <v>0</v>
      </c>
      <c r="R56" s="62" t="s">
        <v>242</v>
      </c>
      <c r="S56" s="62">
        <f>P56*0.05</f>
        <v>0</v>
      </c>
      <c r="T56" s="62">
        <f>Q56*1</f>
        <v>0</v>
      </c>
      <c r="U56" s="62"/>
      <c r="V56" s="62"/>
      <c r="W56" s="62">
        <v>0</v>
      </c>
      <c r="X56" s="62">
        <v>0</v>
      </c>
      <c r="Y56" s="62">
        <f t="shared" si="15"/>
        <v>0</v>
      </c>
      <c r="Z56" s="62" t="s">
        <v>242</v>
      </c>
      <c r="AA56" s="62">
        <f>X56*0.06</f>
        <v>0</v>
      </c>
      <c r="AB56" s="62"/>
      <c r="AC56" s="62"/>
      <c r="AD56" s="62">
        <v>0</v>
      </c>
      <c r="AE56" s="62">
        <v>0</v>
      </c>
      <c r="AF56" s="62">
        <v>0</v>
      </c>
      <c r="AG56" s="62">
        <f t="shared" si="3"/>
        <v>0</v>
      </c>
      <c r="AH56" s="62" t="s">
        <v>40</v>
      </c>
      <c r="AI56" s="62">
        <f>AF56*0.1</f>
        <v>0</v>
      </c>
      <c r="AJ56" s="62"/>
      <c r="AK56" s="62"/>
      <c r="AL56" s="62"/>
      <c r="AM56" s="62">
        <v>0</v>
      </c>
      <c r="AN56" s="62">
        <v>0</v>
      </c>
      <c r="AO56" s="62">
        <f t="shared" si="4"/>
        <v>0</v>
      </c>
      <c r="AP56" s="62" t="s">
        <v>40</v>
      </c>
      <c r="AQ56" s="62">
        <f>AN56*0.1</f>
        <v>0</v>
      </c>
      <c r="AR56" s="62"/>
      <c r="AS56" s="62"/>
      <c r="AT56" s="62">
        <v>0</v>
      </c>
      <c r="AU56" s="62">
        <v>0</v>
      </c>
      <c r="AV56" s="62">
        <f t="shared" si="5"/>
        <v>0</v>
      </c>
      <c r="AW56" s="62" t="s">
        <v>40</v>
      </c>
      <c r="AX56" s="62">
        <f>AU56*0.1</f>
        <v>0</v>
      </c>
      <c r="AY56" s="62"/>
      <c r="AZ56" s="62"/>
      <c r="BA56" s="62">
        <v>0</v>
      </c>
      <c r="BB56" s="62">
        <v>0</v>
      </c>
      <c r="BC56" s="62">
        <f t="shared" si="6"/>
        <v>0</v>
      </c>
      <c r="BD56" s="62" t="s">
        <v>242</v>
      </c>
      <c r="BE56" s="62">
        <f t="shared" si="32"/>
        <v>0</v>
      </c>
      <c r="BF56" s="62"/>
      <c r="BG56" s="62"/>
      <c r="BH56" s="62">
        <v>1</v>
      </c>
      <c r="BI56" s="62">
        <v>21</v>
      </c>
      <c r="BJ56" s="62">
        <f t="shared" si="7"/>
        <v>1</v>
      </c>
      <c r="BK56" s="62" t="s">
        <v>242</v>
      </c>
      <c r="BL56" s="62">
        <f>BI56*0.06</f>
        <v>1.26</v>
      </c>
      <c r="BM56" s="62"/>
      <c r="BN56" s="62"/>
      <c r="BO56" s="63">
        <v>0</v>
      </c>
      <c r="BP56" s="63">
        <v>1</v>
      </c>
      <c r="BQ56" s="63">
        <v>0</v>
      </c>
      <c r="BR56" s="63">
        <v>0</v>
      </c>
      <c r="BS56" s="63">
        <v>0</v>
      </c>
      <c r="BT56" s="63">
        <v>0</v>
      </c>
      <c r="BU56" s="63">
        <v>0</v>
      </c>
      <c r="BV56" s="63">
        <v>0</v>
      </c>
      <c r="BW56" s="63">
        <v>0</v>
      </c>
      <c r="BX56" s="63">
        <v>0</v>
      </c>
      <c r="BY56" s="63">
        <v>0</v>
      </c>
      <c r="BZ56" s="62">
        <f t="shared" si="9"/>
        <v>1</v>
      </c>
      <c r="CA56" s="62">
        <f t="shared" si="10"/>
        <v>1</v>
      </c>
      <c r="CB56" s="62" t="s">
        <v>242</v>
      </c>
      <c r="CC56" s="62">
        <f>BO56*2+BP56*3+BQ56*15+BR56*15+BS56*3+BT56*40+BU56*50+BV56*4+BW56*20+BX56*40+BY56*10</f>
        <v>3</v>
      </c>
      <c r="CD56" s="62"/>
      <c r="CE56" s="62">
        <f t="shared" si="11"/>
        <v>6</v>
      </c>
      <c r="CF56" s="62">
        <f t="shared" si="12"/>
        <v>0</v>
      </c>
    </row>
    <row r="57" customHeight="1" spans="1:84">
      <c r="A57" s="62">
        <v>13578</v>
      </c>
      <c r="B57" s="62" t="s">
        <v>303</v>
      </c>
      <c r="C57" s="62">
        <v>707</v>
      </c>
      <c r="D57" s="62" t="s">
        <v>90</v>
      </c>
      <c r="E57" s="62" t="s">
        <v>304</v>
      </c>
      <c r="F57" s="62">
        <v>3</v>
      </c>
      <c r="G57" s="62">
        <v>3</v>
      </c>
      <c r="H57" s="62">
        <v>3</v>
      </c>
      <c r="I57" s="62">
        <v>75.01</v>
      </c>
      <c r="J57" s="62">
        <f t="shared" si="0"/>
        <v>0</v>
      </c>
      <c r="K57" s="62" t="s">
        <v>40</v>
      </c>
      <c r="L57" s="62">
        <f>I57*0.1</f>
        <v>7.501</v>
      </c>
      <c r="M57" s="62">
        <v>6</v>
      </c>
      <c r="N57" s="62">
        <v>7</v>
      </c>
      <c r="O57" s="62">
        <v>16</v>
      </c>
      <c r="P57" s="62">
        <v>428.75</v>
      </c>
      <c r="Q57" s="62">
        <f t="shared" si="1"/>
        <v>10</v>
      </c>
      <c r="R57" s="62" t="s">
        <v>40</v>
      </c>
      <c r="S57" s="62">
        <f>P57*0.08</f>
        <v>34.3</v>
      </c>
      <c r="T57" s="62"/>
      <c r="U57" s="62">
        <v>5</v>
      </c>
      <c r="V57" s="62">
        <v>6</v>
      </c>
      <c r="W57" s="62">
        <v>10</v>
      </c>
      <c r="X57" s="62">
        <v>216.5</v>
      </c>
      <c r="Y57" s="62">
        <f t="shared" si="15"/>
        <v>5</v>
      </c>
      <c r="Z57" s="62" t="s">
        <v>40</v>
      </c>
      <c r="AA57" s="62">
        <f>X57*0.1</f>
        <v>21.65</v>
      </c>
      <c r="AB57" s="62">
        <v>1</v>
      </c>
      <c r="AC57" s="62">
        <v>1</v>
      </c>
      <c r="AD57" s="62">
        <v>0</v>
      </c>
      <c r="AE57" s="62">
        <v>0</v>
      </c>
      <c r="AF57" s="62">
        <v>0</v>
      </c>
      <c r="AG57" s="62">
        <f t="shared" si="3"/>
        <v>-1</v>
      </c>
      <c r="AH57" s="62" t="s">
        <v>237</v>
      </c>
      <c r="AI57" s="62">
        <f t="shared" ref="AI57:AI63" si="34">AF57*0.06</f>
        <v>0</v>
      </c>
      <c r="AJ57" s="62">
        <f t="shared" ref="AJ57:AJ63" si="35">AG57*1</f>
        <v>-1</v>
      </c>
      <c r="AK57" s="62">
        <v>6</v>
      </c>
      <c r="AL57" s="62">
        <v>7</v>
      </c>
      <c r="AM57" s="62">
        <v>9</v>
      </c>
      <c r="AN57" s="62">
        <v>444.8</v>
      </c>
      <c r="AO57" s="62">
        <f t="shared" si="4"/>
        <v>3</v>
      </c>
      <c r="AP57" s="62" t="s">
        <v>40</v>
      </c>
      <c r="AQ57" s="62">
        <f>AN57*0.1</f>
        <v>44.48</v>
      </c>
      <c r="AR57" s="62">
        <v>2</v>
      </c>
      <c r="AS57" s="62">
        <v>2</v>
      </c>
      <c r="AT57" s="62">
        <v>1</v>
      </c>
      <c r="AU57" s="62">
        <v>43</v>
      </c>
      <c r="AV57" s="62">
        <f t="shared" si="5"/>
        <v>-1</v>
      </c>
      <c r="AW57" s="62" t="s">
        <v>237</v>
      </c>
      <c r="AX57" s="62">
        <f>AU57*0.06</f>
        <v>2.58</v>
      </c>
      <c r="AY57" s="62">
        <v>1</v>
      </c>
      <c r="AZ57" s="62">
        <v>3</v>
      </c>
      <c r="BA57" s="62">
        <v>0</v>
      </c>
      <c r="BB57" s="62">
        <v>0</v>
      </c>
      <c r="BC57" s="62">
        <f t="shared" si="6"/>
        <v>-1</v>
      </c>
      <c r="BD57" s="62" t="s">
        <v>237</v>
      </c>
      <c r="BE57" s="62">
        <f t="shared" ref="BE57:BE70" si="36">BB57*0.06</f>
        <v>0</v>
      </c>
      <c r="BF57" s="62">
        <v>2</v>
      </c>
      <c r="BG57" s="62">
        <v>2</v>
      </c>
      <c r="BH57" s="62">
        <v>7</v>
      </c>
      <c r="BI57" s="62">
        <v>147</v>
      </c>
      <c r="BJ57" s="62">
        <f t="shared" si="7"/>
        <v>5</v>
      </c>
      <c r="BK57" s="62" t="s">
        <v>40</v>
      </c>
      <c r="BL57" s="62">
        <f t="shared" si="33"/>
        <v>14.7</v>
      </c>
      <c r="BM57" s="62">
        <v>2</v>
      </c>
      <c r="BN57" s="62">
        <v>5</v>
      </c>
      <c r="BO57" s="63">
        <v>2</v>
      </c>
      <c r="BP57" s="63">
        <v>5</v>
      </c>
      <c r="BQ57" s="63">
        <v>2</v>
      </c>
      <c r="BR57" s="63">
        <v>0</v>
      </c>
      <c r="BS57" s="63">
        <v>6</v>
      </c>
      <c r="BT57" s="63">
        <v>1</v>
      </c>
      <c r="BU57" s="63">
        <v>0</v>
      </c>
      <c r="BV57" s="63">
        <v>0</v>
      </c>
      <c r="BW57" s="63">
        <v>0</v>
      </c>
      <c r="BX57" s="63">
        <v>0</v>
      </c>
      <c r="BY57" s="63">
        <v>0</v>
      </c>
      <c r="BZ57" s="62">
        <f t="shared" si="9"/>
        <v>30</v>
      </c>
      <c r="CA57" s="62">
        <f t="shared" si="10"/>
        <v>28</v>
      </c>
      <c r="CB57" s="62" t="s">
        <v>40</v>
      </c>
      <c r="CC57" s="62">
        <f>BO57*3+BP57*5+BQ57*25+BR57*24+BS57*6+BT57*56+BU57*70+BV57*6+BW57*30+BX57*61+BY57*15</f>
        <v>173</v>
      </c>
      <c r="CD57" s="62"/>
      <c r="CE57" s="62">
        <f t="shared" si="11"/>
        <v>298</v>
      </c>
      <c r="CF57" s="62">
        <f t="shared" si="12"/>
        <v>-1</v>
      </c>
    </row>
    <row r="58" customHeight="1" spans="1:84">
      <c r="A58" s="62">
        <v>13134</v>
      </c>
      <c r="B58" s="62" t="s">
        <v>305</v>
      </c>
      <c r="C58" s="62">
        <v>707</v>
      </c>
      <c r="D58" s="62" t="s">
        <v>90</v>
      </c>
      <c r="E58" s="62" t="s">
        <v>248</v>
      </c>
      <c r="F58" s="62">
        <v>5</v>
      </c>
      <c r="G58" s="62">
        <v>6</v>
      </c>
      <c r="H58" s="62"/>
      <c r="I58" s="62"/>
      <c r="J58" s="62">
        <f t="shared" si="0"/>
        <v>-5</v>
      </c>
      <c r="K58" s="62" t="s">
        <v>237</v>
      </c>
      <c r="L58" s="62">
        <f>I58*0.06</f>
        <v>0</v>
      </c>
      <c r="M58" s="62">
        <v>9</v>
      </c>
      <c r="N58" s="62">
        <v>10</v>
      </c>
      <c r="O58" s="62">
        <v>20</v>
      </c>
      <c r="P58" s="62">
        <v>512</v>
      </c>
      <c r="Q58" s="62">
        <f t="shared" si="1"/>
        <v>11</v>
      </c>
      <c r="R58" s="62" t="s">
        <v>40</v>
      </c>
      <c r="S58" s="62">
        <f>P58*0.08</f>
        <v>40.96</v>
      </c>
      <c r="T58" s="62"/>
      <c r="U58" s="62">
        <v>6</v>
      </c>
      <c r="V58" s="62">
        <v>8</v>
      </c>
      <c r="W58" s="62">
        <v>1</v>
      </c>
      <c r="X58" s="62">
        <v>38.5</v>
      </c>
      <c r="Y58" s="62">
        <f t="shared" si="15"/>
        <v>-5</v>
      </c>
      <c r="Z58" s="62" t="s">
        <v>237</v>
      </c>
      <c r="AA58" s="62">
        <f>X58*0.06</f>
        <v>2.31</v>
      </c>
      <c r="AB58" s="62">
        <v>2</v>
      </c>
      <c r="AC58" s="62">
        <v>3</v>
      </c>
      <c r="AD58" s="62">
        <v>0</v>
      </c>
      <c r="AE58" s="62">
        <v>0</v>
      </c>
      <c r="AF58" s="62">
        <v>0</v>
      </c>
      <c r="AG58" s="62">
        <f t="shared" si="3"/>
        <v>-2</v>
      </c>
      <c r="AH58" s="62" t="s">
        <v>237</v>
      </c>
      <c r="AI58" s="62">
        <f t="shared" si="34"/>
        <v>0</v>
      </c>
      <c r="AJ58" s="62">
        <f t="shared" si="35"/>
        <v>-2</v>
      </c>
      <c r="AK58" s="62">
        <v>10</v>
      </c>
      <c r="AL58" s="62">
        <v>12</v>
      </c>
      <c r="AM58" s="62">
        <v>10</v>
      </c>
      <c r="AN58" s="62">
        <v>723</v>
      </c>
      <c r="AO58" s="62">
        <f t="shared" si="4"/>
        <v>0</v>
      </c>
      <c r="AP58" s="62" t="s">
        <v>39</v>
      </c>
      <c r="AQ58" s="62">
        <f>AN58*0.08</f>
        <v>57.84</v>
      </c>
      <c r="AR58" s="62">
        <v>2</v>
      </c>
      <c r="AS58" s="62">
        <v>3</v>
      </c>
      <c r="AT58" s="62">
        <v>2</v>
      </c>
      <c r="AU58" s="62">
        <v>70</v>
      </c>
      <c r="AV58" s="62">
        <f t="shared" si="5"/>
        <v>0</v>
      </c>
      <c r="AW58" s="62" t="s">
        <v>39</v>
      </c>
      <c r="AX58" s="62">
        <f>AU58*0.08</f>
        <v>5.6</v>
      </c>
      <c r="AY58" s="62">
        <v>3</v>
      </c>
      <c r="AZ58" s="62">
        <v>3</v>
      </c>
      <c r="BA58" s="62">
        <v>0</v>
      </c>
      <c r="BB58" s="62">
        <v>0</v>
      </c>
      <c r="BC58" s="62">
        <f t="shared" si="6"/>
        <v>-3</v>
      </c>
      <c r="BD58" s="62" t="s">
        <v>237</v>
      </c>
      <c r="BE58" s="62">
        <f t="shared" si="36"/>
        <v>0</v>
      </c>
      <c r="BF58" s="62">
        <v>2</v>
      </c>
      <c r="BG58" s="62">
        <v>2</v>
      </c>
      <c r="BH58" s="62">
        <v>6</v>
      </c>
      <c r="BI58" s="62">
        <v>124.81</v>
      </c>
      <c r="BJ58" s="62">
        <f t="shared" si="7"/>
        <v>4</v>
      </c>
      <c r="BK58" s="62" t="s">
        <v>40</v>
      </c>
      <c r="BL58" s="62">
        <f t="shared" si="33"/>
        <v>12.481</v>
      </c>
      <c r="BM58" s="62">
        <v>5</v>
      </c>
      <c r="BN58" s="62">
        <v>5</v>
      </c>
      <c r="BO58" s="63">
        <v>0</v>
      </c>
      <c r="BP58" s="63">
        <v>0</v>
      </c>
      <c r="BQ58" s="63">
        <v>0</v>
      </c>
      <c r="BR58" s="63">
        <v>0</v>
      </c>
      <c r="BS58" s="63">
        <v>1</v>
      </c>
      <c r="BT58" s="63">
        <v>0</v>
      </c>
      <c r="BU58" s="63">
        <v>0</v>
      </c>
      <c r="BV58" s="63">
        <v>0</v>
      </c>
      <c r="BW58" s="63">
        <v>0</v>
      </c>
      <c r="BX58" s="63">
        <v>0</v>
      </c>
      <c r="BY58" s="63">
        <v>0</v>
      </c>
      <c r="BZ58" s="62">
        <f t="shared" si="9"/>
        <v>1</v>
      </c>
      <c r="CA58" s="62">
        <f t="shared" si="10"/>
        <v>-4</v>
      </c>
      <c r="CB58" s="62" t="s">
        <v>237</v>
      </c>
      <c r="CC58" s="62">
        <f>BO58*2+BP58*3+BQ58*15+BR58*15+BS58*3+BT58*40+BU58*50+BV58*4+BW58*20+BX58*40+BY58*10</f>
        <v>3</v>
      </c>
      <c r="CD58" s="62">
        <f>CA58*1</f>
        <v>-4</v>
      </c>
      <c r="CE58" s="62">
        <f t="shared" si="11"/>
        <v>122</v>
      </c>
      <c r="CF58" s="62">
        <f t="shared" si="12"/>
        <v>-6</v>
      </c>
    </row>
    <row r="59" customHeight="1" spans="1:84">
      <c r="A59" s="62">
        <v>13326</v>
      </c>
      <c r="B59" s="62" t="s">
        <v>306</v>
      </c>
      <c r="C59" s="62">
        <v>707</v>
      </c>
      <c r="D59" s="62" t="s">
        <v>90</v>
      </c>
      <c r="E59" s="62" t="s">
        <v>248</v>
      </c>
      <c r="F59" s="62">
        <v>5</v>
      </c>
      <c r="G59" s="62">
        <v>6</v>
      </c>
      <c r="H59" s="62">
        <v>2</v>
      </c>
      <c r="I59" s="62">
        <v>41.26</v>
      </c>
      <c r="J59" s="62">
        <f t="shared" si="0"/>
        <v>-3</v>
      </c>
      <c r="K59" s="62" t="s">
        <v>237</v>
      </c>
      <c r="L59" s="62">
        <f>I59*0.06</f>
        <v>2.4756</v>
      </c>
      <c r="M59" s="62">
        <v>9</v>
      </c>
      <c r="N59" s="62">
        <v>10</v>
      </c>
      <c r="O59" s="62">
        <v>13</v>
      </c>
      <c r="P59" s="62">
        <v>360.75</v>
      </c>
      <c r="Q59" s="62">
        <f t="shared" si="1"/>
        <v>4</v>
      </c>
      <c r="R59" s="62" t="s">
        <v>40</v>
      </c>
      <c r="S59" s="62">
        <f>P59*0.08</f>
        <v>28.86</v>
      </c>
      <c r="T59" s="62"/>
      <c r="U59" s="62">
        <v>6</v>
      </c>
      <c r="V59" s="62">
        <v>8</v>
      </c>
      <c r="W59" s="62">
        <v>3</v>
      </c>
      <c r="X59" s="62">
        <v>101.5</v>
      </c>
      <c r="Y59" s="62">
        <f t="shared" si="15"/>
        <v>-3</v>
      </c>
      <c r="Z59" s="62" t="s">
        <v>237</v>
      </c>
      <c r="AA59" s="62">
        <f>X59*0.06</f>
        <v>6.09</v>
      </c>
      <c r="AB59" s="62">
        <v>2</v>
      </c>
      <c r="AC59" s="62">
        <v>3</v>
      </c>
      <c r="AD59" s="62">
        <v>0</v>
      </c>
      <c r="AE59" s="62">
        <v>0</v>
      </c>
      <c r="AF59" s="62">
        <v>0</v>
      </c>
      <c r="AG59" s="62">
        <f t="shared" si="3"/>
        <v>-2</v>
      </c>
      <c r="AH59" s="62" t="s">
        <v>237</v>
      </c>
      <c r="AI59" s="62">
        <f t="shared" si="34"/>
        <v>0</v>
      </c>
      <c r="AJ59" s="62">
        <f t="shared" si="35"/>
        <v>-2</v>
      </c>
      <c r="AK59" s="62">
        <v>10</v>
      </c>
      <c r="AL59" s="62">
        <v>12</v>
      </c>
      <c r="AM59" s="62">
        <v>9</v>
      </c>
      <c r="AN59" s="62">
        <v>576.43</v>
      </c>
      <c r="AO59" s="62">
        <f t="shared" si="4"/>
        <v>-1</v>
      </c>
      <c r="AP59" s="62" t="s">
        <v>237</v>
      </c>
      <c r="AQ59" s="62">
        <f>AN59*0.06</f>
        <v>34.5858</v>
      </c>
      <c r="AR59" s="62">
        <v>2</v>
      </c>
      <c r="AS59" s="62">
        <v>3</v>
      </c>
      <c r="AT59" s="62">
        <v>8</v>
      </c>
      <c r="AU59" s="62">
        <v>210</v>
      </c>
      <c r="AV59" s="62">
        <f t="shared" si="5"/>
        <v>6</v>
      </c>
      <c r="AW59" s="62" t="s">
        <v>40</v>
      </c>
      <c r="AX59" s="62">
        <f>AU59*0.1</f>
        <v>21</v>
      </c>
      <c r="AY59" s="62">
        <v>3</v>
      </c>
      <c r="AZ59" s="62">
        <v>3</v>
      </c>
      <c r="BA59" s="62">
        <v>0</v>
      </c>
      <c r="BB59" s="62">
        <v>0</v>
      </c>
      <c r="BC59" s="62">
        <f t="shared" si="6"/>
        <v>-3</v>
      </c>
      <c r="BD59" s="62" t="s">
        <v>237</v>
      </c>
      <c r="BE59" s="62">
        <f t="shared" si="36"/>
        <v>0</v>
      </c>
      <c r="BF59" s="62">
        <v>2</v>
      </c>
      <c r="BG59" s="62">
        <v>2</v>
      </c>
      <c r="BH59" s="62">
        <v>10</v>
      </c>
      <c r="BI59" s="62">
        <v>184.5</v>
      </c>
      <c r="BJ59" s="62">
        <f t="shared" si="7"/>
        <v>8</v>
      </c>
      <c r="BK59" s="62" t="s">
        <v>40</v>
      </c>
      <c r="BL59" s="62">
        <f t="shared" si="33"/>
        <v>18.45</v>
      </c>
      <c r="BM59" s="62">
        <v>5</v>
      </c>
      <c r="BN59" s="62">
        <v>5</v>
      </c>
      <c r="BO59" s="63">
        <v>0</v>
      </c>
      <c r="BP59" s="63">
        <v>0</v>
      </c>
      <c r="BQ59" s="63">
        <v>0</v>
      </c>
      <c r="BR59" s="63">
        <v>0</v>
      </c>
      <c r="BS59" s="63">
        <v>0</v>
      </c>
      <c r="BT59" s="63">
        <v>0</v>
      </c>
      <c r="BU59" s="63">
        <v>0</v>
      </c>
      <c r="BV59" s="63">
        <v>0</v>
      </c>
      <c r="BW59" s="63">
        <v>0</v>
      </c>
      <c r="BX59" s="63">
        <v>0</v>
      </c>
      <c r="BY59" s="63">
        <v>0</v>
      </c>
      <c r="BZ59" s="62">
        <f t="shared" si="9"/>
        <v>0</v>
      </c>
      <c r="CA59" s="62">
        <f t="shared" si="10"/>
        <v>-5</v>
      </c>
      <c r="CB59" s="62" t="s">
        <v>237</v>
      </c>
      <c r="CC59" s="62">
        <f>BO59*2+BP59*3+BQ59*15+BR59*15+BS59*3+BT59*40+BU59*50+BV59*4+BW59*20+BX59*40+BY59*10</f>
        <v>0</v>
      </c>
      <c r="CD59" s="62">
        <f>CA59*1</f>
        <v>-5</v>
      </c>
      <c r="CE59" s="62">
        <f t="shared" si="11"/>
        <v>111</v>
      </c>
      <c r="CF59" s="62">
        <f t="shared" si="12"/>
        <v>-7</v>
      </c>
    </row>
    <row r="60" customHeight="1" spans="1:84">
      <c r="A60" s="62">
        <v>10893</v>
      </c>
      <c r="B60" s="62" t="s">
        <v>307</v>
      </c>
      <c r="C60" s="62">
        <v>743</v>
      </c>
      <c r="D60" s="62" t="s">
        <v>101</v>
      </c>
      <c r="E60" s="62" t="s">
        <v>239</v>
      </c>
      <c r="F60" s="62">
        <v>26</v>
      </c>
      <c r="G60" s="62">
        <v>31</v>
      </c>
      <c r="H60" s="62">
        <v>10</v>
      </c>
      <c r="I60" s="62">
        <v>276.3</v>
      </c>
      <c r="J60" s="62">
        <f t="shared" si="0"/>
        <v>-16</v>
      </c>
      <c r="K60" s="62" t="s">
        <v>237</v>
      </c>
      <c r="L60" s="62">
        <f>I60*0.06</f>
        <v>16.578</v>
      </c>
      <c r="M60" s="62">
        <v>37</v>
      </c>
      <c r="N60" s="62">
        <v>46</v>
      </c>
      <c r="O60" s="62">
        <v>32</v>
      </c>
      <c r="P60" s="62">
        <v>736.5</v>
      </c>
      <c r="Q60" s="62">
        <f t="shared" si="1"/>
        <v>-5</v>
      </c>
      <c r="R60" s="62" t="s">
        <v>237</v>
      </c>
      <c r="S60" s="62">
        <f>P60*0.05</f>
        <v>36.825</v>
      </c>
      <c r="T60" s="62">
        <f>Q60*1</f>
        <v>-5</v>
      </c>
      <c r="U60" s="62">
        <v>20</v>
      </c>
      <c r="V60" s="62">
        <v>26</v>
      </c>
      <c r="W60" s="62">
        <v>16</v>
      </c>
      <c r="X60" s="62">
        <v>376.14</v>
      </c>
      <c r="Y60" s="62">
        <f t="shared" si="15"/>
        <v>-4</v>
      </c>
      <c r="Z60" s="62" t="s">
        <v>237</v>
      </c>
      <c r="AA60" s="62">
        <f>X60*0.06</f>
        <v>22.5684</v>
      </c>
      <c r="AB60" s="62">
        <v>3</v>
      </c>
      <c r="AC60" s="62">
        <v>4</v>
      </c>
      <c r="AD60" s="62">
        <v>0</v>
      </c>
      <c r="AE60" s="62">
        <v>1</v>
      </c>
      <c r="AF60" s="62">
        <v>29.8</v>
      </c>
      <c r="AG60" s="62">
        <f t="shared" si="3"/>
        <v>-2</v>
      </c>
      <c r="AH60" s="62" t="s">
        <v>237</v>
      </c>
      <c r="AI60" s="62">
        <f t="shared" si="34"/>
        <v>1.788</v>
      </c>
      <c r="AJ60" s="62">
        <f t="shared" si="35"/>
        <v>-2</v>
      </c>
      <c r="AK60" s="62">
        <v>54</v>
      </c>
      <c r="AL60" s="62">
        <v>64</v>
      </c>
      <c r="AM60" s="62">
        <v>36</v>
      </c>
      <c r="AN60" s="62">
        <v>3049.8</v>
      </c>
      <c r="AO60" s="62">
        <f t="shared" si="4"/>
        <v>-18</v>
      </c>
      <c r="AP60" s="62" t="s">
        <v>237</v>
      </c>
      <c r="AQ60" s="62">
        <f>AN60*0.06</f>
        <v>182.988</v>
      </c>
      <c r="AR60" s="62">
        <v>8</v>
      </c>
      <c r="AS60" s="62">
        <v>10</v>
      </c>
      <c r="AT60" s="62">
        <v>1</v>
      </c>
      <c r="AU60" s="62">
        <v>35</v>
      </c>
      <c r="AV60" s="62">
        <f t="shared" si="5"/>
        <v>-7</v>
      </c>
      <c r="AW60" s="62" t="s">
        <v>237</v>
      </c>
      <c r="AX60" s="62">
        <f>AU60*0.06</f>
        <v>2.1</v>
      </c>
      <c r="AY60" s="62">
        <v>10</v>
      </c>
      <c r="AZ60" s="62">
        <v>12</v>
      </c>
      <c r="BA60" s="62">
        <v>0</v>
      </c>
      <c r="BB60" s="62">
        <v>0</v>
      </c>
      <c r="BC60" s="62">
        <f t="shared" si="6"/>
        <v>-10</v>
      </c>
      <c r="BD60" s="62" t="s">
        <v>237</v>
      </c>
      <c r="BE60" s="62">
        <f t="shared" si="36"/>
        <v>0</v>
      </c>
      <c r="BF60" s="62">
        <v>9</v>
      </c>
      <c r="BG60" s="62">
        <v>12</v>
      </c>
      <c r="BH60" s="62">
        <v>16</v>
      </c>
      <c r="BI60" s="62">
        <v>277</v>
      </c>
      <c r="BJ60" s="62">
        <f t="shared" si="7"/>
        <v>7</v>
      </c>
      <c r="BK60" s="62" t="s">
        <v>40</v>
      </c>
      <c r="BL60" s="62">
        <f t="shared" si="33"/>
        <v>27.7</v>
      </c>
      <c r="BM60" s="62">
        <v>13</v>
      </c>
      <c r="BN60" s="62">
        <v>16</v>
      </c>
      <c r="BO60" s="63">
        <v>0</v>
      </c>
      <c r="BP60" s="63">
        <v>0</v>
      </c>
      <c r="BQ60" s="63">
        <v>0</v>
      </c>
      <c r="BR60" s="63">
        <v>0</v>
      </c>
      <c r="BS60" s="63">
        <v>0</v>
      </c>
      <c r="BT60" s="63">
        <v>0</v>
      </c>
      <c r="BU60" s="63">
        <v>0</v>
      </c>
      <c r="BV60" s="63">
        <v>0</v>
      </c>
      <c r="BW60" s="63">
        <v>0</v>
      </c>
      <c r="BX60" s="63">
        <v>0</v>
      </c>
      <c r="BY60" s="63">
        <v>0</v>
      </c>
      <c r="BZ60" s="62">
        <f t="shared" si="9"/>
        <v>0</v>
      </c>
      <c r="CA60" s="62">
        <f t="shared" si="10"/>
        <v>-13</v>
      </c>
      <c r="CB60" s="62" t="s">
        <v>237</v>
      </c>
      <c r="CC60" s="62">
        <f>BO60*2+BP60*3+BQ60*15+BR60*15+BS60*3+BT60*40+BU60*50+BV60*4+BW60*20+BX60*40+BY60*10</f>
        <v>0</v>
      </c>
      <c r="CD60" s="62">
        <f>CA60*1</f>
        <v>-13</v>
      </c>
      <c r="CE60" s="62">
        <f t="shared" si="11"/>
        <v>291</v>
      </c>
      <c r="CF60" s="62">
        <f t="shared" si="12"/>
        <v>-20</v>
      </c>
    </row>
    <row r="61" customHeight="1" spans="1:84">
      <c r="A61" s="62">
        <v>11383</v>
      </c>
      <c r="B61" s="62" t="s">
        <v>308</v>
      </c>
      <c r="C61" s="62">
        <v>743</v>
      </c>
      <c r="D61" s="62" t="s">
        <v>101</v>
      </c>
      <c r="E61" s="62" t="s">
        <v>236</v>
      </c>
      <c r="F61" s="62">
        <v>24</v>
      </c>
      <c r="G61" s="62">
        <v>29</v>
      </c>
      <c r="H61" s="62">
        <v>39</v>
      </c>
      <c r="I61" s="62">
        <v>1010.08</v>
      </c>
      <c r="J61" s="62">
        <f t="shared" si="0"/>
        <v>15</v>
      </c>
      <c r="K61" s="62" t="s">
        <v>40</v>
      </c>
      <c r="L61" s="62">
        <f>I61*0.1</f>
        <v>101.008</v>
      </c>
      <c r="M61" s="62">
        <v>34</v>
      </c>
      <c r="N61" s="62">
        <v>42</v>
      </c>
      <c r="O61" s="62">
        <v>68</v>
      </c>
      <c r="P61" s="62">
        <v>1642.8</v>
      </c>
      <c r="Q61" s="62">
        <f t="shared" si="1"/>
        <v>34</v>
      </c>
      <c r="R61" s="62" t="s">
        <v>40</v>
      </c>
      <c r="S61" s="62">
        <f>P61*0.08</f>
        <v>131.424</v>
      </c>
      <c r="T61" s="62"/>
      <c r="U61" s="62">
        <v>18</v>
      </c>
      <c r="V61" s="62">
        <v>24</v>
      </c>
      <c r="W61" s="62">
        <v>21</v>
      </c>
      <c r="X61" s="62">
        <v>559</v>
      </c>
      <c r="Y61" s="62">
        <f t="shared" si="15"/>
        <v>3</v>
      </c>
      <c r="Z61" s="62" t="s">
        <v>39</v>
      </c>
      <c r="AA61" s="62">
        <f>X61*0.08</f>
        <v>44.72</v>
      </c>
      <c r="AB61" s="62">
        <v>3</v>
      </c>
      <c r="AC61" s="62">
        <v>3</v>
      </c>
      <c r="AD61" s="62">
        <v>0</v>
      </c>
      <c r="AE61" s="62">
        <v>0</v>
      </c>
      <c r="AF61" s="62">
        <v>0</v>
      </c>
      <c r="AG61" s="62">
        <f t="shared" si="3"/>
        <v>-3</v>
      </c>
      <c r="AH61" s="62" t="s">
        <v>237</v>
      </c>
      <c r="AI61" s="62">
        <f t="shared" si="34"/>
        <v>0</v>
      </c>
      <c r="AJ61" s="62">
        <f t="shared" si="35"/>
        <v>-3</v>
      </c>
      <c r="AK61" s="62">
        <v>49</v>
      </c>
      <c r="AL61" s="62">
        <v>57</v>
      </c>
      <c r="AM61" s="62">
        <v>39</v>
      </c>
      <c r="AN61" s="62">
        <v>3640.94</v>
      </c>
      <c r="AO61" s="62">
        <f t="shared" si="4"/>
        <v>-10</v>
      </c>
      <c r="AP61" s="62" t="s">
        <v>237</v>
      </c>
      <c r="AQ61" s="62">
        <f>AN61*0.06</f>
        <v>218.4564</v>
      </c>
      <c r="AR61" s="62">
        <v>7</v>
      </c>
      <c r="AS61" s="62">
        <v>9</v>
      </c>
      <c r="AT61" s="62">
        <v>4</v>
      </c>
      <c r="AU61" s="62">
        <v>105</v>
      </c>
      <c r="AV61" s="62">
        <f t="shared" si="5"/>
        <v>-3</v>
      </c>
      <c r="AW61" s="62" t="s">
        <v>237</v>
      </c>
      <c r="AX61" s="62">
        <f>AU61*0.06</f>
        <v>6.3</v>
      </c>
      <c r="AY61" s="62">
        <v>9</v>
      </c>
      <c r="AZ61" s="62">
        <v>12</v>
      </c>
      <c r="BA61" s="62">
        <v>7</v>
      </c>
      <c r="BB61" s="62">
        <v>149.5</v>
      </c>
      <c r="BC61" s="62">
        <f t="shared" si="6"/>
        <v>-2</v>
      </c>
      <c r="BD61" s="62" t="s">
        <v>237</v>
      </c>
      <c r="BE61" s="62">
        <f t="shared" si="36"/>
        <v>8.97</v>
      </c>
      <c r="BF61" s="62">
        <v>9</v>
      </c>
      <c r="BG61" s="62">
        <v>12</v>
      </c>
      <c r="BH61" s="62">
        <v>22</v>
      </c>
      <c r="BI61" s="62">
        <v>460.5</v>
      </c>
      <c r="BJ61" s="62">
        <f t="shared" si="7"/>
        <v>13</v>
      </c>
      <c r="BK61" s="62" t="s">
        <v>40</v>
      </c>
      <c r="BL61" s="62">
        <f t="shared" si="33"/>
        <v>46.05</v>
      </c>
      <c r="BM61" s="62">
        <v>12</v>
      </c>
      <c r="BN61" s="62">
        <v>15</v>
      </c>
      <c r="BO61" s="63">
        <v>0</v>
      </c>
      <c r="BP61" s="63">
        <v>5</v>
      </c>
      <c r="BQ61" s="63">
        <v>3</v>
      </c>
      <c r="BR61" s="63">
        <v>0</v>
      </c>
      <c r="BS61" s="63">
        <v>2</v>
      </c>
      <c r="BT61" s="63">
        <v>1</v>
      </c>
      <c r="BU61" s="63">
        <v>2</v>
      </c>
      <c r="BV61" s="63">
        <v>0</v>
      </c>
      <c r="BW61" s="63">
        <v>0</v>
      </c>
      <c r="BX61" s="63">
        <v>0</v>
      </c>
      <c r="BY61" s="63">
        <v>0</v>
      </c>
      <c r="BZ61" s="62">
        <f t="shared" si="9"/>
        <v>50</v>
      </c>
      <c r="CA61" s="62">
        <f t="shared" si="10"/>
        <v>38</v>
      </c>
      <c r="CB61" s="62" t="s">
        <v>40</v>
      </c>
      <c r="CC61" s="62">
        <f>BO61*3+BP61*5+BQ61*25+BR61*24+BS61*6+BT61*56+BU61*70+BV61*6+BW61*30+BX61*61+BY61*15</f>
        <v>308</v>
      </c>
      <c r="CD61" s="62"/>
      <c r="CE61" s="62">
        <f t="shared" si="11"/>
        <v>865</v>
      </c>
      <c r="CF61" s="62">
        <f t="shared" si="12"/>
        <v>-3</v>
      </c>
    </row>
    <row r="62" customHeight="1" spans="1:84">
      <c r="A62" s="62">
        <v>13303</v>
      </c>
      <c r="B62" s="62" t="s">
        <v>309</v>
      </c>
      <c r="C62" s="62">
        <v>743</v>
      </c>
      <c r="D62" s="62" t="s">
        <v>101</v>
      </c>
      <c r="E62" s="62" t="s">
        <v>310</v>
      </c>
      <c r="F62" s="62">
        <v>5</v>
      </c>
      <c r="G62" s="62">
        <v>6</v>
      </c>
      <c r="H62" s="62">
        <v>7</v>
      </c>
      <c r="I62" s="62">
        <v>198.1</v>
      </c>
      <c r="J62" s="62">
        <f t="shared" si="0"/>
        <v>2</v>
      </c>
      <c r="K62" s="62" t="s">
        <v>40</v>
      </c>
      <c r="L62" s="62">
        <f>I62*0.1</f>
        <v>19.81</v>
      </c>
      <c r="M62" s="62">
        <v>7</v>
      </c>
      <c r="N62" s="62">
        <v>9</v>
      </c>
      <c r="O62" s="62">
        <v>25</v>
      </c>
      <c r="P62" s="62">
        <v>578.7</v>
      </c>
      <c r="Q62" s="62">
        <f t="shared" si="1"/>
        <v>18</v>
      </c>
      <c r="R62" s="62" t="s">
        <v>40</v>
      </c>
      <c r="S62" s="62">
        <f>P62*0.08</f>
        <v>46.296</v>
      </c>
      <c r="T62" s="62"/>
      <c r="U62" s="62">
        <v>4</v>
      </c>
      <c r="V62" s="62">
        <v>5</v>
      </c>
      <c r="W62" s="62">
        <v>11</v>
      </c>
      <c r="X62" s="62">
        <v>272.5</v>
      </c>
      <c r="Y62" s="62">
        <f t="shared" si="15"/>
        <v>7</v>
      </c>
      <c r="Z62" s="62" t="s">
        <v>40</v>
      </c>
      <c r="AA62" s="62">
        <f>X62*0.1</f>
        <v>27.25</v>
      </c>
      <c r="AB62" s="62">
        <v>1</v>
      </c>
      <c r="AC62" s="62">
        <v>2</v>
      </c>
      <c r="AD62" s="62">
        <v>0</v>
      </c>
      <c r="AE62" s="62">
        <v>0</v>
      </c>
      <c r="AF62" s="62">
        <v>0</v>
      </c>
      <c r="AG62" s="62">
        <f t="shared" si="3"/>
        <v>-1</v>
      </c>
      <c r="AH62" s="62" t="s">
        <v>237</v>
      </c>
      <c r="AI62" s="62">
        <f t="shared" si="34"/>
        <v>0</v>
      </c>
      <c r="AJ62" s="62">
        <f t="shared" si="35"/>
        <v>-1</v>
      </c>
      <c r="AK62" s="62">
        <v>10</v>
      </c>
      <c r="AL62" s="62">
        <v>13</v>
      </c>
      <c r="AM62" s="62">
        <v>17</v>
      </c>
      <c r="AN62" s="62">
        <v>1269.02</v>
      </c>
      <c r="AO62" s="62">
        <f t="shared" si="4"/>
        <v>7</v>
      </c>
      <c r="AP62" s="62" t="s">
        <v>40</v>
      </c>
      <c r="AQ62" s="62">
        <f>AN62*0.1</f>
        <v>126.902</v>
      </c>
      <c r="AR62" s="62">
        <v>2</v>
      </c>
      <c r="AS62" s="62">
        <v>2</v>
      </c>
      <c r="AT62" s="62">
        <v>6</v>
      </c>
      <c r="AU62" s="62">
        <v>175</v>
      </c>
      <c r="AV62" s="62">
        <f t="shared" si="5"/>
        <v>4</v>
      </c>
      <c r="AW62" s="62" t="s">
        <v>40</v>
      </c>
      <c r="AX62" s="62">
        <f>AU62*0.1</f>
        <v>17.5</v>
      </c>
      <c r="AY62" s="62">
        <v>2</v>
      </c>
      <c r="AZ62" s="62">
        <v>2</v>
      </c>
      <c r="BA62" s="62">
        <v>0</v>
      </c>
      <c r="BB62" s="62">
        <v>0</v>
      </c>
      <c r="BC62" s="62">
        <f t="shared" si="6"/>
        <v>-2</v>
      </c>
      <c r="BD62" s="62" t="s">
        <v>237</v>
      </c>
      <c r="BE62" s="62">
        <f t="shared" si="36"/>
        <v>0</v>
      </c>
      <c r="BF62" s="62">
        <v>2</v>
      </c>
      <c r="BG62" s="62">
        <v>2</v>
      </c>
      <c r="BH62" s="62">
        <v>10</v>
      </c>
      <c r="BI62" s="62">
        <v>170</v>
      </c>
      <c r="BJ62" s="62">
        <f t="shared" si="7"/>
        <v>8</v>
      </c>
      <c r="BK62" s="62" t="s">
        <v>40</v>
      </c>
      <c r="BL62" s="62">
        <f t="shared" si="33"/>
        <v>17</v>
      </c>
      <c r="BM62" s="62">
        <v>3</v>
      </c>
      <c r="BN62" s="62">
        <v>3</v>
      </c>
      <c r="BO62" s="63">
        <v>1</v>
      </c>
      <c r="BP62" s="63">
        <v>1</v>
      </c>
      <c r="BQ62" s="63">
        <v>0</v>
      </c>
      <c r="BR62" s="63">
        <v>0</v>
      </c>
      <c r="BS62" s="63">
        <v>0</v>
      </c>
      <c r="BT62" s="63">
        <v>0</v>
      </c>
      <c r="BU62" s="63">
        <v>0</v>
      </c>
      <c r="BV62" s="63">
        <v>0</v>
      </c>
      <c r="BW62" s="63">
        <v>0</v>
      </c>
      <c r="BX62" s="63">
        <v>0</v>
      </c>
      <c r="BY62" s="63">
        <v>1</v>
      </c>
      <c r="BZ62" s="62">
        <f t="shared" si="9"/>
        <v>4</v>
      </c>
      <c r="CA62" s="62">
        <f t="shared" si="10"/>
        <v>1</v>
      </c>
      <c r="CB62" s="62" t="s">
        <v>40</v>
      </c>
      <c r="CC62" s="62">
        <f>BO62*3+BP62*5+BQ62*25+BR62*24+BS62*6+BT62*56+BU62*70+BV62*6+BW62*30+BX62*61+BY62*15</f>
        <v>23</v>
      </c>
      <c r="CD62" s="62"/>
      <c r="CE62" s="62">
        <f t="shared" si="11"/>
        <v>278</v>
      </c>
      <c r="CF62" s="62">
        <f t="shared" si="12"/>
        <v>-1</v>
      </c>
    </row>
    <row r="63" customHeight="1" spans="1:84">
      <c r="A63" s="62">
        <v>13131</v>
      </c>
      <c r="B63" s="62" t="s">
        <v>311</v>
      </c>
      <c r="C63" s="62">
        <v>743</v>
      </c>
      <c r="D63" s="62" t="s">
        <v>101</v>
      </c>
      <c r="E63" s="62" t="s">
        <v>312</v>
      </c>
      <c r="F63" s="62">
        <v>5</v>
      </c>
      <c r="G63" s="62">
        <v>6</v>
      </c>
      <c r="H63" s="62">
        <v>4</v>
      </c>
      <c r="I63" s="62">
        <v>107.8</v>
      </c>
      <c r="J63" s="62">
        <f t="shared" si="0"/>
        <v>-1</v>
      </c>
      <c r="K63" s="62" t="s">
        <v>237</v>
      </c>
      <c r="L63" s="62">
        <f t="shared" ref="L63:L71" si="37">I63*0.06</f>
        <v>6.468</v>
      </c>
      <c r="M63" s="62">
        <v>7</v>
      </c>
      <c r="N63" s="62">
        <v>9</v>
      </c>
      <c r="O63" s="62">
        <v>26</v>
      </c>
      <c r="P63" s="62">
        <v>609.15</v>
      </c>
      <c r="Q63" s="62">
        <f t="shared" si="1"/>
        <v>19</v>
      </c>
      <c r="R63" s="62" t="s">
        <v>40</v>
      </c>
      <c r="S63" s="62">
        <f>P63*0.08</f>
        <v>48.732</v>
      </c>
      <c r="T63" s="62"/>
      <c r="U63" s="62">
        <v>4</v>
      </c>
      <c r="V63" s="62">
        <v>5</v>
      </c>
      <c r="W63" s="62">
        <v>5</v>
      </c>
      <c r="X63" s="62">
        <v>143.5</v>
      </c>
      <c r="Y63" s="62">
        <f t="shared" si="15"/>
        <v>1</v>
      </c>
      <c r="Z63" s="62" t="s">
        <v>40</v>
      </c>
      <c r="AA63" s="62">
        <f>X63*0.1</f>
        <v>14.35</v>
      </c>
      <c r="AB63" s="62">
        <v>1</v>
      </c>
      <c r="AC63" s="62">
        <v>2</v>
      </c>
      <c r="AD63" s="62">
        <v>0</v>
      </c>
      <c r="AE63" s="62">
        <v>0</v>
      </c>
      <c r="AF63" s="62">
        <v>0</v>
      </c>
      <c r="AG63" s="62">
        <f t="shared" si="3"/>
        <v>-1</v>
      </c>
      <c r="AH63" s="62" t="s">
        <v>237</v>
      </c>
      <c r="AI63" s="62">
        <f t="shared" si="34"/>
        <v>0</v>
      </c>
      <c r="AJ63" s="62">
        <f t="shared" si="35"/>
        <v>-1</v>
      </c>
      <c r="AK63" s="62">
        <v>10</v>
      </c>
      <c r="AL63" s="62">
        <v>13</v>
      </c>
      <c r="AM63" s="62">
        <v>2</v>
      </c>
      <c r="AN63" s="62">
        <v>50</v>
      </c>
      <c r="AO63" s="62">
        <f t="shared" si="4"/>
        <v>-8</v>
      </c>
      <c r="AP63" s="62" t="s">
        <v>237</v>
      </c>
      <c r="AQ63" s="62">
        <f>AN63*0.06</f>
        <v>3</v>
      </c>
      <c r="AR63" s="62">
        <v>2</v>
      </c>
      <c r="AS63" s="62">
        <v>2</v>
      </c>
      <c r="AT63" s="62">
        <v>1</v>
      </c>
      <c r="AU63" s="62">
        <v>35</v>
      </c>
      <c r="AV63" s="62">
        <f t="shared" si="5"/>
        <v>-1</v>
      </c>
      <c r="AW63" s="62" t="s">
        <v>237</v>
      </c>
      <c r="AX63" s="62">
        <f>AU63*0.06</f>
        <v>2.1</v>
      </c>
      <c r="AY63" s="62">
        <v>2</v>
      </c>
      <c r="AZ63" s="62">
        <v>2</v>
      </c>
      <c r="BA63" s="62">
        <v>0</v>
      </c>
      <c r="BB63" s="62">
        <v>0</v>
      </c>
      <c r="BC63" s="62">
        <f t="shared" si="6"/>
        <v>-2</v>
      </c>
      <c r="BD63" s="62" t="s">
        <v>237</v>
      </c>
      <c r="BE63" s="62">
        <f t="shared" si="36"/>
        <v>0</v>
      </c>
      <c r="BF63" s="62">
        <v>2</v>
      </c>
      <c r="BG63" s="62">
        <v>2</v>
      </c>
      <c r="BH63" s="62">
        <v>8</v>
      </c>
      <c r="BI63" s="62">
        <v>168</v>
      </c>
      <c r="BJ63" s="62">
        <f t="shared" si="7"/>
        <v>6</v>
      </c>
      <c r="BK63" s="62" t="s">
        <v>40</v>
      </c>
      <c r="BL63" s="62">
        <f t="shared" si="33"/>
        <v>16.8</v>
      </c>
      <c r="BM63" s="62">
        <v>3</v>
      </c>
      <c r="BN63" s="62">
        <v>3</v>
      </c>
      <c r="BO63" s="63">
        <v>0</v>
      </c>
      <c r="BP63" s="63">
        <v>1</v>
      </c>
      <c r="BQ63" s="63">
        <v>1</v>
      </c>
      <c r="BR63" s="63">
        <v>0</v>
      </c>
      <c r="BS63" s="63">
        <v>0</v>
      </c>
      <c r="BT63" s="63">
        <v>0</v>
      </c>
      <c r="BU63" s="63">
        <v>0</v>
      </c>
      <c r="BV63" s="63">
        <v>0</v>
      </c>
      <c r="BW63" s="63">
        <v>0</v>
      </c>
      <c r="BX63" s="63">
        <v>0</v>
      </c>
      <c r="BY63" s="63">
        <v>0</v>
      </c>
      <c r="BZ63" s="62">
        <f t="shared" si="9"/>
        <v>6</v>
      </c>
      <c r="CA63" s="62">
        <f t="shared" si="10"/>
        <v>3</v>
      </c>
      <c r="CB63" s="62" t="s">
        <v>40</v>
      </c>
      <c r="CC63" s="62">
        <f>BO63*3+BP63*5+BQ63*25+BR63*24+BS63*6+BT63*56+BU63*70+BV63*6+BW63*30+BX63*61+BY63*15</f>
        <v>30</v>
      </c>
      <c r="CD63" s="62"/>
      <c r="CE63" s="62">
        <f t="shared" si="11"/>
        <v>121</v>
      </c>
      <c r="CF63" s="62">
        <f t="shared" si="12"/>
        <v>-1</v>
      </c>
    </row>
    <row r="64" customHeight="1" spans="1:84">
      <c r="A64" s="62">
        <v>7666</v>
      </c>
      <c r="B64" s="62" t="s">
        <v>313</v>
      </c>
      <c r="C64" s="62">
        <v>103199</v>
      </c>
      <c r="D64" s="62" t="s">
        <v>128</v>
      </c>
      <c r="E64" s="62" t="s">
        <v>253</v>
      </c>
      <c r="F64" s="62">
        <v>12</v>
      </c>
      <c r="G64" s="62">
        <v>14</v>
      </c>
      <c r="H64" s="62">
        <v>5</v>
      </c>
      <c r="I64" s="62">
        <v>126.7</v>
      </c>
      <c r="J64" s="62">
        <f t="shared" si="0"/>
        <v>-7</v>
      </c>
      <c r="K64" s="62" t="s">
        <v>237</v>
      </c>
      <c r="L64" s="62">
        <f t="shared" si="37"/>
        <v>7.602</v>
      </c>
      <c r="M64" s="62">
        <v>19</v>
      </c>
      <c r="N64" s="62">
        <v>23</v>
      </c>
      <c r="O64" s="62">
        <v>15</v>
      </c>
      <c r="P64" s="62">
        <v>391.61</v>
      </c>
      <c r="Q64" s="62">
        <f t="shared" si="1"/>
        <v>-4</v>
      </c>
      <c r="R64" s="62" t="s">
        <v>237</v>
      </c>
      <c r="S64" s="62">
        <f t="shared" ref="S64:S71" si="38">P64*0.05</f>
        <v>19.5805</v>
      </c>
      <c r="T64" s="62">
        <f t="shared" ref="T64:T69" si="39">Q64*1</f>
        <v>-4</v>
      </c>
      <c r="U64" s="62">
        <v>13</v>
      </c>
      <c r="V64" s="62">
        <v>16</v>
      </c>
      <c r="W64" s="62">
        <v>8</v>
      </c>
      <c r="X64" s="62">
        <v>226.77</v>
      </c>
      <c r="Y64" s="62">
        <f t="shared" si="15"/>
        <v>-5</v>
      </c>
      <c r="Z64" s="62" t="s">
        <v>237</v>
      </c>
      <c r="AA64" s="62">
        <f>X64*0.06</f>
        <v>13.6062</v>
      </c>
      <c r="AB64" s="62">
        <v>3</v>
      </c>
      <c r="AC64" s="62">
        <v>4</v>
      </c>
      <c r="AD64" s="62">
        <v>3</v>
      </c>
      <c r="AE64" s="62">
        <v>0</v>
      </c>
      <c r="AF64" s="62">
        <v>173</v>
      </c>
      <c r="AG64" s="62">
        <f t="shared" si="3"/>
        <v>3</v>
      </c>
      <c r="AH64" s="62" t="s">
        <v>40</v>
      </c>
      <c r="AI64" s="62">
        <f>AF64*0.1</f>
        <v>17.3</v>
      </c>
      <c r="AJ64" s="62"/>
      <c r="AK64" s="62">
        <v>19</v>
      </c>
      <c r="AL64" s="62">
        <v>23</v>
      </c>
      <c r="AM64" s="62">
        <v>8</v>
      </c>
      <c r="AN64" s="62">
        <v>462</v>
      </c>
      <c r="AO64" s="62">
        <f t="shared" si="4"/>
        <v>-11</v>
      </c>
      <c r="AP64" s="62" t="s">
        <v>237</v>
      </c>
      <c r="AQ64" s="62">
        <f>AN64*0.06</f>
        <v>27.72</v>
      </c>
      <c r="AR64" s="62">
        <v>3</v>
      </c>
      <c r="AS64" s="62">
        <v>4</v>
      </c>
      <c r="AT64" s="62">
        <v>0</v>
      </c>
      <c r="AU64" s="62">
        <v>0</v>
      </c>
      <c r="AV64" s="62">
        <f t="shared" si="5"/>
        <v>-3</v>
      </c>
      <c r="AW64" s="62" t="s">
        <v>237</v>
      </c>
      <c r="AX64" s="62">
        <f>AU64*0.06</f>
        <v>0</v>
      </c>
      <c r="AY64" s="62">
        <v>5</v>
      </c>
      <c r="AZ64" s="62">
        <v>6</v>
      </c>
      <c r="BA64" s="62">
        <v>0</v>
      </c>
      <c r="BB64" s="62">
        <v>0</v>
      </c>
      <c r="BC64" s="62">
        <f t="shared" si="6"/>
        <v>-5</v>
      </c>
      <c r="BD64" s="62" t="s">
        <v>237</v>
      </c>
      <c r="BE64" s="62">
        <f t="shared" si="36"/>
        <v>0</v>
      </c>
      <c r="BF64" s="62">
        <v>5</v>
      </c>
      <c r="BG64" s="62">
        <v>6</v>
      </c>
      <c r="BH64" s="62">
        <v>6</v>
      </c>
      <c r="BI64" s="62">
        <v>120.97</v>
      </c>
      <c r="BJ64" s="62">
        <f t="shared" si="7"/>
        <v>1</v>
      </c>
      <c r="BK64" s="62" t="s">
        <v>40</v>
      </c>
      <c r="BL64" s="62">
        <f t="shared" si="33"/>
        <v>12.097</v>
      </c>
      <c r="BM64" s="62">
        <v>6</v>
      </c>
      <c r="BN64" s="62">
        <v>7</v>
      </c>
      <c r="BO64" s="63">
        <v>0</v>
      </c>
      <c r="BP64" s="63">
        <v>1</v>
      </c>
      <c r="BQ64" s="63">
        <v>1</v>
      </c>
      <c r="BR64" s="63">
        <v>1</v>
      </c>
      <c r="BS64" s="63">
        <v>0</v>
      </c>
      <c r="BT64" s="63">
        <v>0</v>
      </c>
      <c r="BU64" s="63">
        <v>0</v>
      </c>
      <c r="BV64" s="63">
        <v>0</v>
      </c>
      <c r="BW64" s="63">
        <v>0</v>
      </c>
      <c r="BX64" s="63">
        <v>0</v>
      </c>
      <c r="BY64" s="63">
        <v>0</v>
      </c>
      <c r="BZ64" s="62">
        <f t="shared" si="9"/>
        <v>10</v>
      </c>
      <c r="CA64" s="62">
        <f t="shared" si="10"/>
        <v>4</v>
      </c>
      <c r="CB64" s="62" t="s">
        <v>40</v>
      </c>
      <c r="CC64" s="62">
        <f>BO64*3+BP64*5+BQ64*25+BR64*24+BS64*6+BT64*56+BU64*70+BV64*6+BW64*30+BX64*61+BY64*15</f>
        <v>54</v>
      </c>
      <c r="CD64" s="62"/>
      <c r="CE64" s="62">
        <f t="shared" si="11"/>
        <v>152</v>
      </c>
      <c r="CF64" s="62">
        <f t="shared" si="12"/>
        <v>-4</v>
      </c>
    </row>
    <row r="65" customHeight="1" spans="1:84">
      <c r="A65" s="62">
        <v>12449</v>
      </c>
      <c r="B65" s="62" t="s">
        <v>314</v>
      </c>
      <c r="C65" s="62">
        <v>103199</v>
      </c>
      <c r="D65" s="62" t="s">
        <v>128</v>
      </c>
      <c r="E65" s="62" t="s">
        <v>253</v>
      </c>
      <c r="F65" s="62">
        <v>12</v>
      </c>
      <c r="G65" s="62">
        <v>14</v>
      </c>
      <c r="H65" s="62">
        <v>2</v>
      </c>
      <c r="I65" s="62">
        <v>58</v>
      </c>
      <c r="J65" s="62">
        <f t="shared" si="0"/>
        <v>-10</v>
      </c>
      <c r="K65" s="62" t="s">
        <v>237</v>
      </c>
      <c r="L65" s="62">
        <f t="shared" si="37"/>
        <v>3.48</v>
      </c>
      <c r="M65" s="62">
        <v>19</v>
      </c>
      <c r="N65" s="62">
        <v>23</v>
      </c>
      <c r="O65" s="62">
        <v>14</v>
      </c>
      <c r="P65" s="62">
        <v>357</v>
      </c>
      <c r="Q65" s="62">
        <f t="shared" si="1"/>
        <v>-5</v>
      </c>
      <c r="R65" s="62" t="s">
        <v>237</v>
      </c>
      <c r="S65" s="62">
        <f t="shared" si="38"/>
        <v>17.85</v>
      </c>
      <c r="T65" s="62">
        <f t="shared" si="39"/>
        <v>-5</v>
      </c>
      <c r="U65" s="62">
        <v>13</v>
      </c>
      <c r="V65" s="62">
        <v>16</v>
      </c>
      <c r="W65" s="62">
        <v>8</v>
      </c>
      <c r="X65" s="62">
        <v>164</v>
      </c>
      <c r="Y65" s="62">
        <f t="shared" si="15"/>
        <v>-5</v>
      </c>
      <c r="Z65" s="62" t="s">
        <v>237</v>
      </c>
      <c r="AA65" s="62">
        <f>X65*0.06</f>
        <v>9.84</v>
      </c>
      <c r="AB65" s="62">
        <v>2</v>
      </c>
      <c r="AC65" s="62">
        <v>3</v>
      </c>
      <c r="AD65" s="62">
        <v>0</v>
      </c>
      <c r="AE65" s="62">
        <v>0</v>
      </c>
      <c r="AF65" s="62">
        <v>0</v>
      </c>
      <c r="AG65" s="62">
        <f t="shared" si="3"/>
        <v>-2</v>
      </c>
      <c r="AH65" s="62" t="s">
        <v>237</v>
      </c>
      <c r="AI65" s="62">
        <f>AF65*0.06</f>
        <v>0</v>
      </c>
      <c r="AJ65" s="62">
        <f>AG65*1</f>
        <v>-2</v>
      </c>
      <c r="AK65" s="62">
        <v>19</v>
      </c>
      <c r="AL65" s="62">
        <v>23</v>
      </c>
      <c r="AM65" s="62">
        <v>9</v>
      </c>
      <c r="AN65" s="62">
        <v>462</v>
      </c>
      <c r="AO65" s="62">
        <f t="shared" si="4"/>
        <v>-10</v>
      </c>
      <c r="AP65" s="62" t="s">
        <v>237</v>
      </c>
      <c r="AQ65" s="62">
        <f>AN65*0.06</f>
        <v>27.72</v>
      </c>
      <c r="AR65" s="62">
        <v>3</v>
      </c>
      <c r="AS65" s="62">
        <v>3</v>
      </c>
      <c r="AT65" s="62">
        <v>1</v>
      </c>
      <c r="AU65" s="62">
        <v>24.24</v>
      </c>
      <c r="AV65" s="62">
        <f t="shared" si="5"/>
        <v>-2</v>
      </c>
      <c r="AW65" s="62" t="s">
        <v>237</v>
      </c>
      <c r="AX65" s="62">
        <f>AU65*0.06</f>
        <v>1.4544</v>
      </c>
      <c r="AY65" s="62">
        <v>4</v>
      </c>
      <c r="AZ65" s="62">
        <v>5</v>
      </c>
      <c r="BA65" s="62">
        <v>0</v>
      </c>
      <c r="BB65" s="62">
        <v>0</v>
      </c>
      <c r="BC65" s="62">
        <f t="shared" si="6"/>
        <v>-4</v>
      </c>
      <c r="BD65" s="62" t="s">
        <v>237</v>
      </c>
      <c r="BE65" s="62">
        <f t="shared" si="36"/>
        <v>0</v>
      </c>
      <c r="BF65" s="62">
        <v>4</v>
      </c>
      <c r="BG65" s="62">
        <v>5</v>
      </c>
      <c r="BH65" s="62">
        <v>1</v>
      </c>
      <c r="BI65" s="62">
        <v>21</v>
      </c>
      <c r="BJ65" s="62">
        <f t="shared" si="7"/>
        <v>-3</v>
      </c>
      <c r="BK65" s="62" t="s">
        <v>242</v>
      </c>
      <c r="BL65" s="62">
        <f>BI65*0.06</f>
        <v>1.26</v>
      </c>
      <c r="BM65" s="62">
        <v>6</v>
      </c>
      <c r="BN65" s="62">
        <v>7</v>
      </c>
      <c r="BO65" s="63">
        <v>0</v>
      </c>
      <c r="BP65" s="63">
        <v>3</v>
      </c>
      <c r="BQ65" s="63">
        <v>0</v>
      </c>
      <c r="BR65" s="63">
        <v>0</v>
      </c>
      <c r="BS65" s="63">
        <v>0</v>
      </c>
      <c r="BT65" s="63">
        <v>0</v>
      </c>
      <c r="BU65" s="63">
        <v>0</v>
      </c>
      <c r="BV65" s="63">
        <v>0</v>
      </c>
      <c r="BW65" s="63">
        <v>0</v>
      </c>
      <c r="BX65" s="63">
        <v>0</v>
      </c>
      <c r="BY65" s="63">
        <v>0</v>
      </c>
      <c r="BZ65" s="62">
        <f t="shared" si="9"/>
        <v>3</v>
      </c>
      <c r="CA65" s="62">
        <f t="shared" si="10"/>
        <v>-3</v>
      </c>
      <c r="CB65" s="62" t="s">
        <v>237</v>
      </c>
      <c r="CC65" s="62">
        <f t="shared" ref="CC65:CC71" si="40">BO65*2+BP65*3+BQ65*15+BR65*15+BS65*3+BT65*40+BU65*50+BV65*4+BW65*20+BX65*40+BY65*10</f>
        <v>9</v>
      </c>
      <c r="CD65" s="62">
        <f>CA65*1</f>
        <v>-3</v>
      </c>
      <c r="CE65" s="62">
        <f t="shared" si="11"/>
        <v>71</v>
      </c>
      <c r="CF65" s="62">
        <f t="shared" si="12"/>
        <v>-10</v>
      </c>
    </row>
    <row r="66" customHeight="1" spans="1:84">
      <c r="A66" s="62">
        <v>12874</v>
      </c>
      <c r="B66" s="62" t="s">
        <v>315</v>
      </c>
      <c r="C66" s="62">
        <v>103199</v>
      </c>
      <c r="D66" s="62" t="s">
        <v>128</v>
      </c>
      <c r="E66" s="62" t="s">
        <v>236</v>
      </c>
      <c r="F66" s="62">
        <v>12</v>
      </c>
      <c r="G66" s="62">
        <v>14</v>
      </c>
      <c r="H66" s="62">
        <v>2</v>
      </c>
      <c r="I66" s="62">
        <v>46.21</v>
      </c>
      <c r="J66" s="62">
        <f t="shared" si="0"/>
        <v>-10</v>
      </c>
      <c r="K66" s="62" t="s">
        <v>237</v>
      </c>
      <c r="L66" s="62">
        <f t="shared" si="37"/>
        <v>2.7726</v>
      </c>
      <c r="M66" s="62">
        <v>19</v>
      </c>
      <c r="N66" s="62">
        <v>23</v>
      </c>
      <c r="O66" s="62">
        <v>14</v>
      </c>
      <c r="P66" s="62">
        <v>360.5</v>
      </c>
      <c r="Q66" s="62">
        <f t="shared" si="1"/>
        <v>-5</v>
      </c>
      <c r="R66" s="62" t="s">
        <v>237</v>
      </c>
      <c r="S66" s="62">
        <f t="shared" si="38"/>
        <v>18.025</v>
      </c>
      <c r="T66" s="62">
        <f t="shared" si="39"/>
        <v>-5</v>
      </c>
      <c r="U66" s="62">
        <v>13</v>
      </c>
      <c r="V66" s="62">
        <v>16</v>
      </c>
      <c r="W66" s="62">
        <v>8</v>
      </c>
      <c r="X66" s="62">
        <v>242</v>
      </c>
      <c r="Y66" s="62">
        <f t="shared" si="15"/>
        <v>-5</v>
      </c>
      <c r="Z66" s="62" t="s">
        <v>237</v>
      </c>
      <c r="AA66" s="62">
        <f>X66*0.06</f>
        <v>14.52</v>
      </c>
      <c r="AB66" s="62">
        <v>2</v>
      </c>
      <c r="AC66" s="62">
        <v>3</v>
      </c>
      <c r="AD66" s="62">
        <v>0</v>
      </c>
      <c r="AE66" s="62">
        <v>0</v>
      </c>
      <c r="AF66" s="62">
        <v>0</v>
      </c>
      <c r="AG66" s="62">
        <f t="shared" si="3"/>
        <v>-2</v>
      </c>
      <c r="AH66" s="62" t="s">
        <v>237</v>
      </c>
      <c r="AI66" s="62">
        <f>AF66*0.06</f>
        <v>0</v>
      </c>
      <c r="AJ66" s="62">
        <f>AG66*1</f>
        <v>-2</v>
      </c>
      <c r="AK66" s="62">
        <v>19</v>
      </c>
      <c r="AL66" s="62">
        <v>23</v>
      </c>
      <c r="AM66" s="62">
        <v>19</v>
      </c>
      <c r="AN66" s="62">
        <v>1511.92</v>
      </c>
      <c r="AO66" s="62">
        <f t="shared" si="4"/>
        <v>0</v>
      </c>
      <c r="AP66" s="62" t="s">
        <v>39</v>
      </c>
      <c r="AQ66" s="62">
        <f>AN66*0.08</f>
        <v>120.9536</v>
      </c>
      <c r="AR66" s="62">
        <v>3</v>
      </c>
      <c r="AS66" s="62">
        <v>4</v>
      </c>
      <c r="AT66" s="62">
        <v>1</v>
      </c>
      <c r="AU66" s="62">
        <v>39</v>
      </c>
      <c r="AV66" s="62">
        <f t="shared" si="5"/>
        <v>-2</v>
      </c>
      <c r="AW66" s="62" t="s">
        <v>237</v>
      </c>
      <c r="AX66" s="62">
        <f>AU66*0.06</f>
        <v>2.34</v>
      </c>
      <c r="AY66" s="62">
        <v>5</v>
      </c>
      <c r="AZ66" s="62">
        <v>6</v>
      </c>
      <c r="BA66" s="62">
        <v>0</v>
      </c>
      <c r="BB66" s="62">
        <v>0</v>
      </c>
      <c r="BC66" s="62">
        <f t="shared" si="6"/>
        <v>-5</v>
      </c>
      <c r="BD66" s="62" t="s">
        <v>237</v>
      </c>
      <c r="BE66" s="62">
        <f t="shared" si="36"/>
        <v>0</v>
      </c>
      <c r="BF66" s="62">
        <v>4</v>
      </c>
      <c r="BG66" s="62">
        <v>6</v>
      </c>
      <c r="BH66" s="62">
        <v>3</v>
      </c>
      <c r="BI66" s="62">
        <v>63</v>
      </c>
      <c r="BJ66" s="62">
        <f t="shared" si="7"/>
        <v>-1</v>
      </c>
      <c r="BK66" s="62" t="s">
        <v>242</v>
      </c>
      <c r="BL66" s="62">
        <f>BI66*0.06</f>
        <v>3.78</v>
      </c>
      <c r="BM66" s="62">
        <v>6</v>
      </c>
      <c r="BN66" s="62">
        <v>7</v>
      </c>
      <c r="BO66" s="63">
        <v>0</v>
      </c>
      <c r="BP66" s="63">
        <v>2</v>
      </c>
      <c r="BQ66" s="63">
        <v>0</v>
      </c>
      <c r="BR66" s="63">
        <v>0</v>
      </c>
      <c r="BS66" s="63">
        <v>2</v>
      </c>
      <c r="BT66" s="63">
        <v>0</v>
      </c>
      <c r="BU66" s="63">
        <v>0</v>
      </c>
      <c r="BV66" s="63">
        <v>0</v>
      </c>
      <c r="BW66" s="63">
        <v>0</v>
      </c>
      <c r="BX66" s="63">
        <v>0</v>
      </c>
      <c r="BY66" s="63">
        <v>0</v>
      </c>
      <c r="BZ66" s="62">
        <f t="shared" si="9"/>
        <v>4</v>
      </c>
      <c r="CA66" s="62">
        <f t="shared" si="10"/>
        <v>-2</v>
      </c>
      <c r="CB66" s="62" t="s">
        <v>237</v>
      </c>
      <c r="CC66" s="62">
        <f t="shared" si="40"/>
        <v>12</v>
      </c>
      <c r="CD66" s="62">
        <f>CA66*1</f>
        <v>-2</v>
      </c>
      <c r="CE66" s="62">
        <f t="shared" si="11"/>
        <v>174</v>
      </c>
      <c r="CF66" s="62">
        <f t="shared" si="12"/>
        <v>-9</v>
      </c>
    </row>
    <row r="67" customHeight="1" spans="1:84">
      <c r="A67" s="62">
        <v>12911</v>
      </c>
      <c r="B67" s="62" t="s">
        <v>316</v>
      </c>
      <c r="C67" s="62">
        <v>103199</v>
      </c>
      <c r="D67" s="62" t="s">
        <v>128</v>
      </c>
      <c r="E67" s="62" t="s">
        <v>253</v>
      </c>
      <c r="F67" s="62">
        <v>12</v>
      </c>
      <c r="G67" s="62">
        <v>14</v>
      </c>
      <c r="H67" s="62">
        <v>7</v>
      </c>
      <c r="I67" s="62">
        <v>185.5</v>
      </c>
      <c r="J67" s="62">
        <f t="shared" si="0"/>
        <v>-5</v>
      </c>
      <c r="K67" s="62" t="s">
        <v>237</v>
      </c>
      <c r="L67" s="62">
        <f t="shared" si="37"/>
        <v>11.13</v>
      </c>
      <c r="M67" s="62">
        <v>19</v>
      </c>
      <c r="N67" s="62">
        <v>23</v>
      </c>
      <c r="O67" s="62">
        <v>13</v>
      </c>
      <c r="P67" s="62">
        <v>394.5</v>
      </c>
      <c r="Q67" s="62">
        <f t="shared" si="1"/>
        <v>-6</v>
      </c>
      <c r="R67" s="62" t="s">
        <v>237</v>
      </c>
      <c r="S67" s="62">
        <f t="shared" si="38"/>
        <v>19.725</v>
      </c>
      <c r="T67" s="62">
        <f t="shared" si="39"/>
        <v>-6</v>
      </c>
      <c r="U67" s="62">
        <v>13</v>
      </c>
      <c r="V67" s="62">
        <v>16</v>
      </c>
      <c r="W67" s="62">
        <v>5</v>
      </c>
      <c r="X67" s="62">
        <v>168.2</v>
      </c>
      <c r="Y67" s="62">
        <f t="shared" si="15"/>
        <v>-8</v>
      </c>
      <c r="Z67" s="62" t="s">
        <v>237</v>
      </c>
      <c r="AA67" s="62">
        <f>X67*0.06</f>
        <v>10.092</v>
      </c>
      <c r="AB67" s="62">
        <v>3</v>
      </c>
      <c r="AC67" s="62">
        <v>4</v>
      </c>
      <c r="AD67" s="62">
        <v>0</v>
      </c>
      <c r="AE67" s="62">
        <v>0</v>
      </c>
      <c r="AF67" s="62">
        <v>0</v>
      </c>
      <c r="AG67" s="62">
        <f t="shared" si="3"/>
        <v>-3</v>
      </c>
      <c r="AH67" s="62" t="s">
        <v>237</v>
      </c>
      <c r="AI67" s="62">
        <f>AF67*0.06</f>
        <v>0</v>
      </c>
      <c r="AJ67" s="62">
        <f>AG67*1</f>
        <v>-3</v>
      </c>
      <c r="AK67" s="62">
        <v>19</v>
      </c>
      <c r="AL67" s="62">
        <v>23</v>
      </c>
      <c r="AM67" s="62">
        <v>15</v>
      </c>
      <c r="AN67" s="62">
        <v>1179.01</v>
      </c>
      <c r="AO67" s="62">
        <f t="shared" si="4"/>
        <v>-4</v>
      </c>
      <c r="AP67" s="62" t="s">
        <v>237</v>
      </c>
      <c r="AQ67" s="62">
        <f>AN67*0.06</f>
        <v>70.7406</v>
      </c>
      <c r="AR67" s="62">
        <v>3</v>
      </c>
      <c r="AS67" s="62">
        <v>4</v>
      </c>
      <c r="AT67" s="62">
        <v>16</v>
      </c>
      <c r="AU67" s="62">
        <v>473.59</v>
      </c>
      <c r="AV67" s="62">
        <f t="shared" si="5"/>
        <v>13</v>
      </c>
      <c r="AW67" s="62" t="s">
        <v>40</v>
      </c>
      <c r="AX67" s="62">
        <f>AU67*0.1</f>
        <v>47.359</v>
      </c>
      <c r="AY67" s="62">
        <v>5</v>
      </c>
      <c r="AZ67" s="62">
        <v>6</v>
      </c>
      <c r="BA67" s="62">
        <v>0</v>
      </c>
      <c r="BB67" s="62">
        <v>0</v>
      </c>
      <c r="BC67" s="62">
        <f t="shared" si="6"/>
        <v>-5</v>
      </c>
      <c r="BD67" s="62" t="s">
        <v>237</v>
      </c>
      <c r="BE67" s="62">
        <f t="shared" si="36"/>
        <v>0</v>
      </c>
      <c r="BF67" s="62">
        <v>5</v>
      </c>
      <c r="BG67" s="62">
        <v>6</v>
      </c>
      <c r="BH67" s="62">
        <v>5</v>
      </c>
      <c r="BI67" s="62">
        <v>92.52</v>
      </c>
      <c r="BJ67" s="62">
        <f t="shared" si="7"/>
        <v>0</v>
      </c>
      <c r="BK67" s="62" t="s">
        <v>39</v>
      </c>
      <c r="BL67" s="62">
        <f>BI67*0.08</f>
        <v>7.4016</v>
      </c>
      <c r="BM67" s="62">
        <v>6</v>
      </c>
      <c r="BN67" s="62">
        <v>7</v>
      </c>
      <c r="BO67" s="63">
        <v>0</v>
      </c>
      <c r="BP67" s="63">
        <v>1</v>
      </c>
      <c r="BQ67" s="63">
        <v>0</v>
      </c>
      <c r="BR67" s="63">
        <v>0</v>
      </c>
      <c r="BS67" s="63">
        <v>1</v>
      </c>
      <c r="BT67" s="63">
        <v>0</v>
      </c>
      <c r="BU67" s="63">
        <v>0</v>
      </c>
      <c r="BV67" s="63">
        <v>0</v>
      </c>
      <c r="BW67" s="63">
        <v>0</v>
      </c>
      <c r="BX67" s="63">
        <v>0</v>
      </c>
      <c r="BY67" s="63">
        <v>0</v>
      </c>
      <c r="BZ67" s="62">
        <f t="shared" si="9"/>
        <v>2</v>
      </c>
      <c r="CA67" s="62">
        <f t="shared" si="10"/>
        <v>-4</v>
      </c>
      <c r="CB67" s="62" t="s">
        <v>237</v>
      </c>
      <c r="CC67" s="62">
        <f t="shared" si="40"/>
        <v>6</v>
      </c>
      <c r="CD67" s="62">
        <f>CA67*1</f>
        <v>-4</v>
      </c>
      <c r="CE67" s="62">
        <f t="shared" si="11"/>
        <v>172</v>
      </c>
      <c r="CF67" s="62">
        <f t="shared" si="12"/>
        <v>-13</v>
      </c>
    </row>
    <row r="68" customHeight="1" spans="1:84">
      <c r="A68" s="62">
        <v>13181</v>
      </c>
      <c r="B68" s="62" t="s">
        <v>317</v>
      </c>
      <c r="C68" s="62">
        <v>103199</v>
      </c>
      <c r="D68" s="62" t="s">
        <v>128</v>
      </c>
      <c r="E68" s="62" t="s">
        <v>318</v>
      </c>
      <c r="F68" s="62">
        <v>11</v>
      </c>
      <c r="G68" s="62">
        <v>14</v>
      </c>
      <c r="H68" s="62"/>
      <c r="I68" s="62"/>
      <c r="J68" s="62">
        <f t="shared" ref="J68:J131" si="41">H68-F68</f>
        <v>-11</v>
      </c>
      <c r="K68" s="62" t="s">
        <v>237</v>
      </c>
      <c r="L68" s="62">
        <f t="shared" si="37"/>
        <v>0</v>
      </c>
      <c r="M68" s="62">
        <v>16</v>
      </c>
      <c r="N68" s="62">
        <v>23</v>
      </c>
      <c r="O68" s="62">
        <v>6</v>
      </c>
      <c r="P68" s="62">
        <v>150.5</v>
      </c>
      <c r="Q68" s="62">
        <f t="shared" ref="Q68:Q131" si="42">O68-M68</f>
        <v>-10</v>
      </c>
      <c r="R68" s="62" t="s">
        <v>237</v>
      </c>
      <c r="S68" s="62">
        <f t="shared" si="38"/>
        <v>7.525</v>
      </c>
      <c r="T68" s="62">
        <f t="shared" si="39"/>
        <v>-10</v>
      </c>
      <c r="U68" s="62">
        <v>9</v>
      </c>
      <c r="V68" s="62">
        <v>15</v>
      </c>
      <c r="W68" s="62">
        <v>1</v>
      </c>
      <c r="X68" s="62">
        <v>18</v>
      </c>
      <c r="Y68" s="62">
        <f t="shared" si="15"/>
        <v>-8</v>
      </c>
      <c r="Z68" s="62" t="s">
        <v>237</v>
      </c>
      <c r="AA68" s="62">
        <f>X68*0.06</f>
        <v>1.08</v>
      </c>
      <c r="AB68" s="62">
        <v>2</v>
      </c>
      <c r="AC68" s="62">
        <v>2</v>
      </c>
      <c r="AD68" s="62">
        <v>0</v>
      </c>
      <c r="AE68" s="62">
        <v>0</v>
      </c>
      <c r="AF68" s="62">
        <v>0</v>
      </c>
      <c r="AG68" s="62">
        <f t="shared" ref="AG68:AG131" si="43">(AD68*2+AE68)-AB68</f>
        <v>-2</v>
      </c>
      <c r="AH68" s="62" t="s">
        <v>237</v>
      </c>
      <c r="AI68" s="62">
        <f>AF68*0.06</f>
        <v>0</v>
      </c>
      <c r="AJ68" s="62">
        <f>AG68*1</f>
        <v>-2</v>
      </c>
      <c r="AK68" s="62">
        <v>19</v>
      </c>
      <c r="AL68" s="62">
        <v>22</v>
      </c>
      <c r="AM68" s="62">
        <v>2</v>
      </c>
      <c r="AN68" s="62">
        <v>50</v>
      </c>
      <c r="AO68" s="62">
        <f t="shared" ref="AO68:AO131" si="44">AM68-AK68</f>
        <v>-17</v>
      </c>
      <c r="AP68" s="62" t="s">
        <v>237</v>
      </c>
      <c r="AQ68" s="62">
        <f>AN68*0.06</f>
        <v>3</v>
      </c>
      <c r="AR68" s="62">
        <v>3</v>
      </c>
      <c r="AS68" s="62">
        <v>3</v>
      </c>
      <c r="AT68" s="62">
        <v>1</v>
      </c>
      <c r="AU68" s="62">
        <v>13</v>
      </c>
      <c r="AV68" s="62">
        <f t="shared" ref="AV68:AV131" si="45">AT68-AR68</f>
        <v>-2</v>
      </c>
      <c r="AW68" s="62" t="s">
        <v>237</v>
      </c>
      <c r="AX68" s="62">
        <f>AU68*0.06</f>
        <v>0.78</v>
      </c>
      <c r="AY68" s="62">
        <v>4</v>
      </c>
      <c r="AZ68" s="62">
        <v>5</v>
      </c>
      <c r="BA68" s="62">
        <v>0</v>
      </c>
      <c r="BB68" s="62">
        <v>0</v>
      </c>
      <c r="BC68" s="62">
        <f t="shared" ref="BC68:BC131" si="46">BA68-AY68</f>
        <v>-4</v>
      </c>
      <c r="BD68" s="62" t="s">
        <v>237</v>
      </c>
      <c r="BE68" s="62">
        <f t="shared" si="36"/>
        <v>0</v>
      </c>
      <c r="BF68" s="62">
        <v>4</v>
      </c>
      <c r="BG68" s="62">
        <v>5</v>
      </c>
      <c r="BH68" s="62">
        <v>1</v>
      </c>
      <c r="BI68" s="62">
        <v>19.5</v>
      </c>
      <c r="BJ68" s="62">
        <f t="shared" ref="BJ68:BJ131" si="47">BH68-BF68</f>
        <v>-3</v>
      </c>
      <c r="BK68" s="62" t="s">
        <v>242</v>
      </c>
      <c r="BL68" s="62">
        <f>BI68*0.06</f>
        <v>1.17</v>
      </c>
      <c r="BM68" s="62">
        <v>5</v>
      </c>
      <c r="BN68" s="62">
        <v>6</v>
      </c>
      <c r="BO68" s="63">
        <v>0</v>
      </c>
      <c r="BP68" s="63">
        <v>1</v>
      </c>
      <c r="BQ68" s="63">
        <v>0</v>
      </c>
      <c r="BR68" s="63">
        <v>0</v>
      </c>
      <c r="BS68" s="63">
        <v>0</v>
      </c>
      <c r="BT68" s="63">
        <v>0</v>
      </c>
      <c r="BU68" s="63">
        <v>0</v>
      </c>
      <c r="BV68" s="63">
        <v>0</v>
      </c>
      <c r="BW68" s="63">
        <v>0</v>
      </c>
      <c r="BX68" s="63">
        <v>0</v>
      </c>
      <c r="BY68" s="63">
        <v>0</v>
      </c>
      <c r="BZ68" s="62">
        <f t="shared" ref="BZ68:BZ131" si="48">BO68*0.5+BP68*1+BQ68*5+BR68*4+BS68*1+BT68*8+BU68*10+BV68*1+BW68*5+BX68*7+BY68*2.5</f>
        <v>1</v>
      </c>
      <c r="CA68" s="62">
        <f t="shared" ref="CA68:CA131" si="49">BZ68-BM68</f>
        <v>-4</v>
      </c>
      <c r="CB68" s="62" t="s">
        <v>237</v>
      </c>
      <c r="CC68" s="62">
        <f t="shared" si="40"/>
        <v>3</v>
      </c>
      <c r="CD68" s="62">
        <f>CA68*1</f>
        <v>-4</v>
      </c>
      <c r="CE68" s="62">
        <f t="shared" ref="CE68:CE131" si="50">ROUND(L68+S68+AA68+AI68+AQ68+AX68+BE68+BL68+CC68,0)</f>
        <v>17</v>
      </c>
      <c r="CF68" s="62">
        <f t="shared" ref="CF68:CF131" si="51">ROUND(T68+AJ68+CD68,1)</f>
        <v>-16</v>
      </c>
    </row>
    <row r="69" customHeight="1" spans="1:84">
      <c r="A69" s="62">
        <v>9328</v>
      </c>
      <c r="B69" s="62" t="s">
        <v>319</v>
      </c>
      <c r="C69" s="62">
        <v>113023</v>
      </c>
      <c r="D69" s="62" t="s">
        <v>138</v>
      </c>
      <c r="E69" s="62" t="s">
        <v>236</v>
      </c>
      <c r="F69" s="62">
        <v>15</v>
      </c>
      <c r="G69" s="62">
        <v>18</v>
      </c>
      <c r="H69" s="62">
        <v>6</v>
      </c>
      <c r="I69" s="62">
        <v>143</v>
      </c>
      <c r="J69" s="62">
        <f t="shared" si="41"/>
        <v>-9</v>
      </c>
      <c r="K69" s="62" t="s">
        <v>237</v>
      </c>
      <c r="L69" s="62">
        <f t="shared" si="37"/>
        <v>8.58</v>
      </c>
      <c r="M69" s="62">
        <v>19</v>
      </c>
      <c r="N69" s="62">
        <v>24</v>
      </c>
      <c r="O69" s="62">
        <v>18</v>
      </c>
      <c r="P69" s="62">
        <v>404.25</v>
      </c>
      <c r="Q69" s="62">
        <f t="shared" si="42"/>
        <v>-1</v>
      </c>
      <c r="R69" s="62" t="s">
        <v>237</v>
      </c>
      <c r="S69" s="62">
        <f t="shared" si="38"/>
        <v>20.2125</v>
      </c>
      <c r="T69" s="62">
        <f t="shared" si="39"/>
        <v>-1</v>
      </c>
      <c r="U69" s="62">
        <v>12</v>
      </c>
      <c r="V69" s="62">
        <v>16</v>
      </c>
      <c r="W69" s="62">
        <v>14</v>
      </c>
      <c r="X69" s="62">
        <v>325.1</v>
      </c>
      <c r="Y69" s="62">
        <f t="shared" si="15"/>
        <v>2</v>
      </c>
      <c r="Z69" s="62" t="s">
        <v>39</v>
      </c>
      <c r="AA69" s="62">
        <f>X69*0.08</f>
        <v>26.008</v>
      </c>
      <c r="AB69" s="62">
        <v>3</v>
      </c>
      <c r="AC69" s="62">
        <v>4</v>
      </c>
      <c r="AD69" s="62">
        <v>1</v>
      </c>
      <c r="AE69" s="62">
        <v>0</v>
      </c>
      <c r="AF69" s="62">
        <v>42</v>
      </c>
      <c r="AG69" s="62">
        <f t="shared" si="43"/>
        <v>-1</v>
      </c>
      <c r="AH69" s="62" t="s">
        <v>237</v>
      </c>
      <c r="AI69" s="62">
        <f>AF69*0.06</f>
        <v>2.52</v>
      </c>
      <c r="AJ69" s="62">
        <f>AG69*1</f>
        <v>-1</v>
      </c>
      <c r="AK69" s="62">
        <v>16</v>
      </c>
      <c r="AL69" s="62">
        <v>19</v>
      </c>
      <c r="AM69" s="62">
        <v>22</v>
      </c>
      <c r="AN69" s="62">
        <v>1787</v>
      </c>
      <c r="AO69" s="62">
        <f t="shared" si="44"/>
        <v>6</v>
      </c>
      <c r="AP69" s="62" t="s">
        <v>40</v>
      </c>
      <c r="AQ69" s="62">
        <f>AN69*0.1</f>
        <v>178.7</v>
      </c>
      <c r="AR69" s="62">
        <v>5</v>
      </c>
      <c r="AS69" s="62">
        <v>6</v>
      </c>
      <c r="AT69" s="62">
        <v>3</v>
      </c>
      <c r="AU69" s="62">
        <v>10</v>
      </c>
      <c r="AV69" s="62">
        <f t="shared" si="45"/>
        <v>-2</v>
      </c>
      <c r="AW69" s="62" t="s">
        <v>237</v>
      </c>
      <c r="AX69" s="62">
        <f>AU69*0.06</f>
        <v>0.6</v>
      </c>
      <c r="AY69" s="62">
        <v>7</v>
      </c>
      <c r="AZ69" s="62">
        <v>8</v>
      </c>
      <c r="BA69" s="62">
        <v>4</v>
      </c>
      <c r="BB69" s="62">
        <v>59.6</v>
      </c>
      <c r="BC69" s="62">
        <f t="shared" si="46"/>
        <v>-3</v>
      </c>
      <c r="BD69" s="62" t="s">
        <v>237</v>
      </c>
      <c r="BE69" s="62">
        <f t="shared" si="36"/>
        <v>3.576</v>
      </c>
      <c r="BF69" s="62">
        <v>9</v>
      </c>
      <c r="BG69" s="62">
        <v>12</v>
      </c>
      <c r="BH69" s="62">
        <v>3</v>
      </c>
      <c r="BI69" s="62">
        <v>53</v>
      </c>
      <c r="BJ69" s="62">
        <f t="shared" si="47"/>
        <v>-6</v>
      </c>
      <c r="BK69" s="62" t="s">
        <v>242</v>
      </c>
      <c r="BL69" s="62">
        <f>BI69*0.06</f>
        <v>3.18</v>
      </c>
      <c r="BM69" s="62">
        <v>6</v>
      </c>
      <c r="BN69" s="62">
        <v>7</v>
      </c>
      <c r="BO69" s="63">
        <v>0</v>
      </c>
      <c r="BP69" s="63">
        <v>1</v>
      </c>
      <c r="BQ69" s="63">
        <v>0</v>
      </c>
      <c r="BR69" s="63">
        <v>0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2">
        <f t="shared" si="48"/>
        <v>1</v>
      </c>
      <c r="CA69" s="62">
        <f t="shared" si="49"/>
        <v>-5</v>
      </c>
      <c r="CB69" s="62" t="s">
        <v>237</v>
      </c>
      <c r="CC69" s="62">
        <f t="shared" si="40"/>
        <v>3</v>
      </c>
      <c r="CD69" s="62">
        <f>CA69*1</f>
        <v>-5</v>
      </c>
      <c r="CE69" s="62">
        <f t="shared" si="50"/>
        <v>246</v>
      </c>
      <c r="CF69" s="62">
        <f t="shared" si="51"/>
        <v>-7</v>
      </c>
    </row>
    <row r="70" customHeight="1" spans="1:84">
      <c r="A70" s="62">
        <v>13263</v>
      </c>
      <c r="B70" s="62" t="s">
        <v>320</v>
      </c>
      <c r="C70" s="62">
        <v>113023</v>
      </c>
      <c r="D70" s="62" t="s">
        <v>138</v>
      </c>
      <c r="E70" s="62" t="s">
        <v>239</v>
      </c>
      <c r="F70" s="62">
        <v>0</v>
      </c>
      <c r="G70" s="62">
        <v>0</v>
      </c>
      <c r="H70" s="62">
        <v>3</v>
      </c>
      <c r="I70" s="62">
        <v>75.3</v>
      </c>
      <c r="J70" s="62">
        <f t="shared" si="41"/>
        <v>3</v>
      </c>
      <c r="K70" s="62" t="s">
        <v>242</v>
      </c>
      <c r="L70" s="62">
        <f t="shared" si="37"/>
        <v>4.518</v>
      </c>
      <c r="M70" s="62">
        <v>0</v>
      </c>
      <c r="N70" s="62">
        <v>0</v>
      </c>
      <c r="O70" s="62">
        <v>6</v>
      </c>
      <c r="P70" s="62">
        <v>161.47</v>
      </c>
      <c r="Q70" s="62">
        <f t="shared" si="42"/>
        <v>6</v>
      </c>
      <c r="R70" s="62" t="s">
        <v>242</v>
      </c>
      <c r="S70" s="62">
        <f t="shared" si="38"/>
        <v>8.0735</v>
      </c>
      <c r="T70" s="62"/>
      <c r="U70" s="62">
        <v>0</v>
      </c>
      <c r="V70" s="62">
        <v>0</v>
      </c>
      <c r="W70" s="62">
        <v>3</v>
      </c>
      <c r="X70" s="62">
        <v>50.93</v>
      </c>
      <c r="Y70" s="62">
        <f t="shared" si="15"/>
        <v>3</v>
      </c>
      <c r="Z70" s="62" t="s">
        <v>242</v>
      </c>
      <c r="AA70" s="62">
        <f>X70*0.06</f>
        <v>3.0558</v>
      </c>
      <c r="AB70" s="62">
        <v>0</v>
      </c>
      <c r="AC70" s="62">
        <v>0</v>
      </c>
      <c r="AD70" s="62">
        <v>3</v>
      </c>
      <c r="AE70" s="62">
        <v>0</v>
      </c>
      <c r="AF70" s="62">
        <v>131</v>
      </c>
      <c r="AG70" s="62">
        <f t="shared" si="43"/>
        <v>6</v>
      </c>
      <c r="AH70" s="62" t="s">
        <v>40</v>
      </c>
      <c r="AI70" s="62">
        <f>AF70*0.1</f>
        <v>13.1</v>
      </c>
      <c r="AJ70" s="62"/>
      <c r="AK70" s="62">
        <v>0</v>
      </c>
      <c r="AL70" s="62">
        <v>0</v>
      </c>
      <c r="AM70" s="62">
        <v>7</v>
      </c>
      <c r="AN70" s="62">
        <v>489</v>
      </c>
      <c r="AO70" s="62">
        <f t="shared" si="44"/>
        <v>7</v>
      </c>
      <c r="AP70" s="62" t="s">
        <v>40</v>
      </c>
      <c r="AQ70" s="62">
        <f>AN70*0.1</f>
        <v>48.9</v>
      </c>
      <c r="AR70" s="62">
        <v>0</v>
      </c>
      <c r="AS70" s="62">
        <v>0</v>
      </c>
      <c r="AT70" s="62">
        <v>0</v>
      </c>
      <c r="AU70" s="62">
        <v>0</v>
      </c>
      <c r="AV70" s="62">
        <f t="shared" si="45"/>
        <v>0</v>
      </c>
      <c r="AW70" s="62" t="s">
        <v>40</v>
      </c>
      <c r="AX70" s="62">
        <f>AU70*0.1</f>
        <v>0</v>
      </c>
      <c r="AY70" s="62">
        <v>0</v>
      </c>
      <c r="AZ70" s="62">
        <v>0</v>
      </c>
      <c r="BA70" s="62">
        <v>0</v>
      </c>
      <c r="BB70" s="62">
        <v>0</v>
      </c>
      <c r="BC70" s="62">
        <f t="shared" si="46"/>
        <v>0</v>
      </c>
      <c r="BD70" s="62" t="s">
        <v>242</v>
      </c>
      <c r="BE70" s="62">
        <f t="shared" si="36"/>
        <v>0</v>
      </c>
      <c r="BF70" s="62">
        <v>0</v>
      </c>
      <c r="BG70" s="62">
        <v>0</v>
      </c>
      <c r="BH70" s="62">
        <v>1</v>
      </c>
      <c r="BI70" s="62">
        <v>21</v>
      </c>
      <c r="BJ70" s="62">
        <f t="shared" si="47"/>
        <v>1</v>
      </c>
      <c r="BK70" s="62" t="s">
        <v>242</v>
      </c>
      <c r="BL70" s="62">
        <f>BI70*0.06</f>
        <v>1.26</v>
      </c>
      <c r="BM70" s="62">
        <v>0</v>
      </c>
      <c r="BN70" s="62">
        <v>0</v>
      </c>
      <c r="BO70" s="63">
        <v>0</v>
      </c>
      <c r="BP70" s="63">
        <v>0</v>
      </c>
      <c r="BQ70" s="63">
        <v>0</v>
      </c>
      <c r="BR70" s="63">
        <v>0</v>
      </c>
      <c r="BS70" s="63">
        <v>0</v>
      </c>
      <c r="BT70" s="63">
        <v>0</v>
      </c>
      <c r="BU70" s="63">
        <v>0</v>
      </c>
      <c r="BV70" s="63">
        <v>0</v>
      </c>
      <c r="BW70" s="63">
        <v>0</v>
      </c>
      <c r="BX70" s="63">
        <v>0</v>
      </c>
      <c r="BY70" s="63">
        <v>0</v>
      </c>
      <c r="BZ70" s="62">
        <f t="shared" si="48"/>
        <v>0</v>
      </c>
      <c r="CA70" s="62">
        <f t="shared" si="49"/>
        <v>0</v>
      </c>
      <c r="CB70" s="62" t="s">
        <v>242</v>
      </c>
      <c r="CC70" s="62">
        <f t="shared" si="40"/>
        <v>0</v>
      </c>
      <c r="CD70" s="62"/>
      <c r="CE70" s="62">
        <f t="shared" si="50"/>
        <v>79</v>
      </c>
      <c r="CF70" s="62">
        <f t="shared" si="51"/>
        <v>0</v>
      </c>
    </row>
    <row r="71" customHeight="1" spans="1:84">
      <c r="A71" s="62">
        <v>12486</v>
      </c>
      <c r="B71" s="62" t="s">
        <v>321</v>
      </c>
      <c r="C71" s="62">
        <v>113023</v>
      </c>
      <c r="D71" s="62" t="s">
        <v>138</v>
      </c>
      <c r="E71" s="62" t="s">
        <v>239</v>
      </c>
      <c r="F71" s="62">
        <v>15</v>
      </c>
      <c r="G71" s="62">
        <v>18</v>
      </c>
      <c r="H71" s="62">
        <v>3</v>
      </c>
      <c r="I71" s="62">
        <v>57.7</v>
      </c>
      <c r="J71" s="62">
        <f t="shared" si="41"/>
        <v>-12</v>
      </c>
      <c r="K71" s="62" t="s">
        <v>237</v>
      </c>
      <c r="L71" s="62">
        <f t="shared" si="37"/>
        <v>3.462</v>
      </c>
      <c r="M71" s="62">
        <v>19</v>
      </c>
      <c r="N71" s="62">
        <v>24</v>
      </c>
      <c r="O71" s="62">
        <v>13</v>
      </c>
      <c r="P71" s="62">
        <v>323.1</v>
      </c>
      <c r="Q71" s="62">
        <f t="shared" si="42"/>
        <v>-6</v>
      </c>
      <c r="R71" s="62" t="s">
        <v>237</v>
      </c>
      <c r="S71" s="62">
        <f t="shared" si="38"/>
        <v>16.155</v>
      </c>
      <c r="T71" s="62">
        <f>Q71*1</f>
        <v>-6</v>
      </c>
      <c r="U71" s="62">
        <v>12</v>
      </c>
      <c r="V71" s="62">
        <v>15</v>
      </c>
      <c r="W71" s="62">
        <v>7</v>
      </c>
      <c r="X71" s="62">
        <v>170.27</v>
      </c>
      <c r="Y71" s="62">
        <f t="shared" si="15"/>
        <v>-5</v>
      </c>
      <c r="Z71" s="62" t="s">
        <v>237</v>
      </c>
      <c r="AA71" s="62">
        <f t="shared" ref="AA71:AA76" si="52">X71*0.06</f>
        <v>10.2162</v>
      </c>
      <c r="AB71" s="62">
        <v>6</v>
      </c>
      <c r="AC71" s="62">
        <v>6</v>
      </c>
      <c r="AD71" s="62">
        <v>1</v>
      </c>
      <c r="AE71" s="62">
        <v>0</v>
      </c>
      <c r="AF71" s="62">
        <v>59</v>
      </c>
      <c r="AG71" s="62">
        <f t="shared" si="43"/>
        <v>-4</v>
      </c>
      <c r="AH71" s="62" t="s">
        <v>237</v>
      </c>
      <c r="AI71" s="62">
        <f>AF71*0.06</f>
        <v>3.54</v>
      </c>
      <c r="AJ71" s="62">
        <f>AG71*1</f>
        <v>-4</v>
      </c>
      <c r="AK71" s="62">
        <v>16</v>
      </c>
      <c r="AL71" s="62">
        <v>18</v>
      </c>
      <c r="AM71" s="62">
        <v>2</v>
      </c>
      <c r="AN71" s="62">
        <v>171</v>
      </c>
      <c r="AO71" s="62">
        <f t="shared" si="44"/>
        <v>-14</v>
      </c>
      <c r="AP71" s="62" t="s">
        <v>237</v>
      </c>
      <c r="AQ71" s="62">
        <f>AN71*0.06</f>
        <v>10.26</v>
      </c>
      <c r="AR71" s="62">
        <v>5</v>
      </c>
      <c r="AS71" s="62">
        <v>6</v>
      </c>
      <c r="AT71" s="62">
        <v>4</v>
      </c>
      <c r="AU71" s="62">
        <v>100</v>
      </c>
      <c r="AV71" s="62">
        <f t="shared" si="45"/>
        <v>-1</v>
      </c>
      <c r="AW71" s="62" t="s">
        <v>237</v>
      </c>
      <c r="AX71" s="62">
        <f>AU71*0.06</f>
        <v>6</v>
      </c>
      <c r="AY71" s="62">
        <v>6</v>
      </c>
      <c r="AZ71" s="62">
        <v>8</v>
      </c>
      <c r="BA71" s="62">
        <v>0</v>
      </c>
      <c r="BB71" s="62">
        <v>0</v>
      </c>
      <c r="BC71" s="62">
        <f t="shared" si="46"/>
        <v>-6</v>
      </c>
      <c r="BD71" s="62" t="s">
        <v>237</v>
      </c>
      <c r="BE71" s="62">
        <f t="shared" ref="BE71:BE96" si="53">BB71*0.06</f>
        <v>0</v>
      </c>
      <c r="BF71" s="62">
        <v>9</v>
      </c>
      <c r="BG71" s="62">
        <v>12</v>
      </c>
      <c r="BH71" s="62">
        <v>2</v>
      </c>
      <c r="BI71" s="62">
        <v>42</v>
      </c>
      <c r="BJ71" s="62">
        <f t="shared" si="47"/>
        <v>-7</v>
      </c>
      <c r="BK71" s="62" t="s">
        <v>242</v>
      </c>
      <c r="BL71" s="62">
        <f>BI71*0.06</f>
        <v>2.52</v>
      </c>
      <c r="BM71" s="62">
        <v>6</v>
      </c>
      <c r="BN71" s="62">
        <v>7</v>
      </c>
      <c r="BO71" s="63">
        <v>0</v>
      </c>
      <c r="BP71" s="63">
        <v>2</v>
      </c>
      <c r="BQ71" s="63">
        <v>0</v>
      </c>
      <c r="BR71" s="63">
        <v>0</v>
      </c>
      <c r="BS71" s="63">
        <v>0</v>
      </c>
      <c r="BT71" s="63">
        <v>0</v>
      </c>
      <c r="BU71" s="63">
        <v>0</v>
      </c>
      <c r="BV71" s="63">
        <v>0</v>
      </c>
      <c r="BW71" s="63">
        <v>0</v>
      </c>
      <c r="BX71" s="63">
        <v>0</v>
      </c>
      <c r="BY71" s="63">
        <v>0</v>
      </c>
      <c r="BZ71" s="62">
        <f t="shared" si="48"/>
        <v>2</v>
      </c>
      <c r="CA71" s="62">
        <f t="shared" si="49"/>
        <v>-4</v>
      </c>
      <c r="CB71" s="62" t="s">
        <v>237</v>
      </c>
      <c r="CC71" s="62">
        <f t="shared" si="40"/>
        <v>6</v>
      </c>
      <c r="CD71" s="62">
        <f>CA71*1</f>
        <v>-4</v>
      </c>
      <c r="CE71" s="62">
        <f t="shared" si="50"/>
        <v>58</v>
      </c>
      <c r="CF71" s="62">
        <f t="shared" si="51"/>
        <v>-14</v>
      </c>
    </row>
    <row r="72" customHeight="1" spans="1:84">
      <c r="A72" s="62">
        <v>6303</v>
      </c>
      <c r="B72" s="62" t="s">
        <v>322</v>
      </c>
      <c r="C72" s="62">
        <v>585</v>
      </c>
      <c r="D72" s="62" t="s">
        <v>120</v>
      </c>
      <c r="E72" s="62" t="s">
        <v>236</v>
      </c>
      <c r="F72" s="62">
        <v>15</v>
      </c>
      <c r="G72" s="62">
        <v>18</v>
      </c>
      <c r="H72" s="62">
        <v>17</v>
      </c>
      <c r="I72" s="62">
        <v>402.12</v>
      </c>
      <c r="J72" s="62">
        <f t="shared" si="41"/>
        <v>2</v>
      </c>
      <c r="K72" s="62" t="s">
        <v>39</v>
      </c>
      <c r="L72" s="62">
        <f>I72*0.08</f>
        <v>32.1696</v>
      </c>
      <c r="M72" s="62">
        <v>37</v>
      </c>
      <c r="N72" s="62">
        <v>46</v>
      </c>
      <c r="O72" s="62">
        <v>65</v>
      </c>
      <c r="P72" s="62">
        <v>1595.92</v>
      </c>
      <c r="Q72" s="62">
        <f t="shared" si="42"/>
        <v>28</v>
      </c>
      <c r="R72" s="62" t="s">
        <v>40</v>
      </c>
      <c r="S72" s="62">
        <f>P72*0.08</f>
        <v>127.6736</v>
      </c>
      <c r="T72" s="62"/>
      <c r="U72" s="62">
        <v>29</v>
      </c>
      <c r="V72" s="62">
        <v>38</v>
      </c>
      <c r="W72" s="62">
        <v>20</v>
      </c>
      <c r="X72" s="62">
        <v>445.31</v>
      </c>
      <c r="Y72" s="62">
        <f t="shared" si="15"/>
        <v>-9</v>
      </c>
      <c r="Z72" s="62" t="s">
        <v>237</v>
      </c>
      <c r="AA72" s="62">
        <f t="shared" si="52"/>
        <v>26.7186</v>
      </c>
      <c r="AB72" s="62">
        <v>4</v>
      </c>
      <c r="AC72" s="62">
        <v>5</v>
      </c>
      <c r="AD72" s="62">
        <v>1</v>
      </c>
      <c r="AE72" s="62">
        <v>0</v>
      </c>
      <c r="AF72" s="62">
        <v>47.76</v>
      </c>
      <c r="AG72" s="62">
        <f t="shared" si="43"/>
        <v>-2</v>
      </c>
      <c r="AH72" s="62" t="s">
        <v>237</v>
      </c>
      <c r="AI72" s="62">
        <f>AF72*0.06</f>
        <v>2.8656</v>
      </c>
      <c r="AJ72" s="62">
        <f>AG72*1</f>
        <v>-2</v>
      </c>
      <c r="AK72" s="62">
        <v>31</v>
      </c>
      <c r="AL72" s="62">
        <v>37</v>
      </c>
      <c r="AM72" s="62">
        <v>30.5</v>
      </c>
      <c r="AN72" s="62">
        <v>2336.43</v>
      </c>
      <c r="AO72" s="62">
        <f t="shared" si="44"/>
        <v>-0.5</v>
      </c>
      <c r="AP72" s="62" t="s">
        <v>237</v>
      </c>
      <c r="AQ72" s="62">
        <f>AN72*0.06</f>
        <v>140.1858</v>
      </c>
      <c r="AR72" s="62">
        <v>6</v>
      </c>
      <c r="AS72" s="62">
        <v>7</v>
      </c>
      <c r="AT72" s="62">
        <v>11.5</v>
      </c>
      <c r="AU72" s="62">
        <v>347</v>
      </c>
      <c r="AV72" s="62">
        <f t="shared" si="45"/>
        <v>5.5</v>
      </c>
      <c r="AW72" s="62" t="s">
        <v>40</v>
      </c>
      <c r="AX72" s="62">
        <f>AU72*0.1</f>
        <v>34.7</v>
      </c>
      <c r="AY72" s="62">
        <v>8</v>
      </c>
      <c r="AZ72" s="62">
        <v>9</v>
      </c>
      <c r="BA72" s="62">
        <v>1</v>
      </c>
      <c r="BB72" s="62">
        <v>29.9</v>
      </c>
      <c r="BC72" s="62">
        <f t="shared" si="46"/>
        <v>-7</v>
      </c>
      <c r="BD72" s="62" t="s">
        <v>237</v>
      </c>
      <c r="BE72" s="62">
        <f t="shared" si="53"/>
        <v>1.794</v>
      </c>
      <c r="BF72" s="62">
        <v>5</v>
      </c>
      <c r="BG72" s="62">
        <v>7</v>
      </c>
      <c r="BH72" s="62">
        <v>16</v>
      </c>
      <c r="BI72" s="62">
        <v>311.87</v>
      </c>
      <c r="BJ72" s="62">
        <f t="shared" si="47"/>
        <v>11</v>
      </c>
      <c r="BK72" s="62" t="s">
        <v>40</v>
      </c>
      <c r="BL72" s="62">
        <f>BI72*0.1</f>
        <v>31.187</v>
      </c>
      <c r="BM72" s="62">
        <v>10</v>
      </c>
      <c r="BN72" s="62">
        <v>13</v>
      </c>
      <c r="BO72" s="63">
        <v>0</v>
      </c>
      <c r="BP72" s="63">
        <v>2.5</v>
      </c>
      <c r="BQ72" s="63">
        <v>2</v>
      </c>
      <c r="BR72" s="63">
        <v>0</v>
      </c>
      <c r="BS72" s="63">
        <v>2</v>
      </c>
      <c r="BT72" s="63">
        <v>0</v>
      </c>
      <c r="BU72" s="63">
        <v>0</v>
      </c>
      <c r="BV72" s="63">
        <v>0</v>
      </c>
      <c r="BW72" s="63">
        <v>0</v>
      </c>
      <c r="BX72" s="63">
        <v>0.5</v>
      </c>
      <c r="BY72" s="63">
        <v>0</v>
      </c>
      <c r="BZ72" s="62">
        <f t="shared" si="48"/>
        <v>18</v>
      </c>
      <c r="CA72" s="62">
        <f t="shared" si="49"/>
        <v>8</v>
      </c>
      <c r="CB72" s="62" t="s">
        <v>40</v>
      </c>
      <c r="CC72" s="62">
        <f>BO72*3+BP72*5+BQ72*25+BR72*24+BS72*6+BT72*56+BU72*70+BV72*6+BW72*30+BX72*61+BY72*15</f>
        <v>105</v>
      </c>
      <c r="CD72" s="62"/>
      <c r="CE72" s="62">
        <f t="shared" si="50"/>
        <v>502</v>
      </c>
      <c r="CF72" s="62">
        <f t="shared" si="51"/>
        <v>-2</v>
      </c>
    </row>
    <row r="73" customHeight="1" spans="1:84">
      <c r="A73" s="62">
        <v>7046</v>
      </c>
      <c r="B73" s="62" t="s">
        <v>323</v>
      </c>
      <c r="C73" s="62">
        <v>585</v>
      </c>
      <c r="D73" s="62" t="s">
        <v>120</v>
      </c>
      <c r="E73" s="62" t="s">
        <v>239</v>
      </c>
      <c r="F73" s="62">
        <v>17</v>
      </c>
      <c r="G73" s="62">
        <v>20</v>
      </c>
      <c r="H73" s="62">
        <v>17</v>
      </c>
      <c r="I73" s="62">
        <v>423.41</v>
      </c>
      <c r="J73" s="62">
        <f t="shared" si="41"/>
        <v>0</v>
      </c>
      <c r="K73" s="62" t="s">
        <v>39</v>
      </c>
      <c r="L73" s="62">
        <f>I73*0.08</f>
        <v>33.8728</v>
      </c>
      <c r="M73" s="62">
        <v>41</v>
      </c>
      <c r="N73" s="62">
        <v>51</v>
      </c>
      <c r="O73" s="62">
        <v>46</v>
      </c>
      <c r="P73" s="62">
        <v>1165.94</v>
      </c>
      <c r="Q73" s="62">
        <f t="shared" si="42"/>
        <v>5</v>
      </c>
      <c r="R73" s="62" t="s">
        <v>39</v>
      </c>
      <c r="S73" s="62">
        <f>P73*0.06</f>
        <v>69.9564</v>
      </c>
      <c r="T73" s="62"/>
      <c r="U73" s="62">
        <v>32</v>
      </c>
      <c r="V73" s="62">
        <v>42</v>
      </c>
      <c r="W73" s="62">
        <v>23.5</v>
      </c>
      <c r="X73" s="62">
        <v>499.51</v>
      </c>
      <c r="Y73" s="62">
        <f t="shared" si="15"/>
        <v>-8.5</v>
      </c>
      <c r="Z73" s="62" t="s">
        <v>237</v>
      </c>
      <c r="AA73" s="62">
        <f t="shared" si="52"/>
        <v>29.9706</v>
      </c>
      <c r="AB73" s="62">
        <v>4</v>
      </c>
      <c r="AC73" s="62">
        <v>6</v>
      </c>
      <c r="AD73" s="62">
        <v>2</v>
      </c>
      <c r="AE73" s="62">
        <v>0</v>
      </c>
      <c r="AF73" s="62">
        <v>108</v>
      </c>
      <c r="AG73" s="62">
        <f t="shared" si="43"/>
        <v>0</v>
      </c>
      <c r="AH73" s="62" t="s">
        <v>39</v>
      </c>
      <c r="AI73" s="62">
        <f>AF73*0.08</f>
        <v>8.64</v>
      </c>
      <c r="AJ73" s="62"/>
      <c r="AK73" s="62">
        <v>34</v>
      </c>
      <c r="AL73" s="62">
        <v>41</v>
      </c>
      <c r="AM73" s="62">
        <v>56</v>
      </c>
      <c r="AN73" s="62">
        <v>4188.83</v>
      </c>
      <c r="AO73" s="62">
        <f t="shared" si="44"/>
        <v>22</v>
      </c>
      <c r="AP73" s="62" t="s">
        <v>40</v>
      </c>
      <c r="AQ73" s="62">
        <f>AN73*0.1</f>
        <v>418.883</v>
      </c>
      <c r="AR73" s="62">
        <v>7</v>
      </c>
      <c r="AS73" s="62">
        <v>8</v>
      </c>
      <c r="AT73" s="62">
        <v>8</v>
      </c>
      <c r="AU73" s="62">
        <v>221.56</v>
      </c>
      <c r="AV73" s="62">
        <f t="shared" si="45"/>
        <v>1</v>
      </c>
      <c r="AW73" s="62" t="s">
        <v>40</v>
      </c>
      <c r="AX73" s="62">
        <f>AU73*0.1</f>
        <v>22.156</v>
      </c>
      <c r="AY73" s="62">
        <v>8</v>
      </c>
      <c r="AZ73" s="62">
        <v>10</v>
      </c>
      <c r="BA73" s="62">
        <v>0</v>
      </c>
      <c r="BB73" s="62">
        <v>0</v>
      </c>
      <c r="BC73" s="62">
        <f t="shared" si="46"/>
        <v>-8</v>
      </c>
      <c r="BD73" s="62" t="s">
        <v>237</v>
      </c>
      <c r="BE73" s="62">
        <f t="shared" si="53"/>
        <v>0</v>
      </c>
      <c r="BF73" s="62">
        <v>5</v>
      </c>
      <c r="BG73" s="62">
        <v>7</v>
      </c>
      <c r="BH73" s="62">
        <v>7</v>
      </c>
      <c r="BI73" s="62">
        <v>133.76</v>
      </c>
      <c r="BJ73" s="62">
        <f t="shared" si="47"/>
        <v>2</v>
      </c>
      <c r="BK73" s="62" t="s">
        <v>40</v>
      </c>
      <c r="BL73" s="62">
        <f>BI73*0.1</f>
        <v>13.376</v>
      </c>
      <c r="BM73" s="62">
        <v>12</v>
      </c>
      <c r="BN73" s="62">
        <v>14</v>
      </c>
      <c r="BO73" s="63">
        <v>2</v>
      </c>
      <c r="BP73" s="63">
        <v>5.5</v>
      </c>
      <c r="BQ73" s="63">
        <v>1</v>
      </c>
      <c r="BR73" s="63">
        <v>0</v>
      </c>
      <c r="BS73" s="63">
        <v>0.5</v>
      </c>
      <c r="BT73" s="63">
        <v>0</v>
      </c>
      <c r="BU73" s="63">
        <v>0</v>
      </c>
      <c r="BV73" s="63">
        <v>0</v>
      </c>
      <c r="BW73" s="63">
        <v>0</v>
      </c>
      <c r="BX73" s="63">
        <v>0</v>
      </c>
      <c r="BY73" s="63">
        <v>0</v>
      </c>
      <c r="BZ73" s="62">
        <f t="shared" si="48"/>
        <v>12</v>
      </c>
      <c r="CA73" s="62">
        <f t="shared" si="49"/>
        <v>0</v>
      </c>
      <c r="CB73" s="62" t="s">
        <v>40</v>
      </c>
      <c r="CC73" s="62">
        <f>BO73*3+BP73*5+BQ73*25+BR73*24+BS73*6+BT73*56+BU73*70+BV73*6+BW73*30+BX73*61+BY73*15</f>
        <v>61.5</v>
      </c>
      <c r="CD73" s="62"/>
      <c r="CE73" s="62">
        <f t="shared" si="50"/>
        <v>658</v>
      </c>
      <c r="CF73" s="62">
        <f t="shared" si="51"/>
        <v>0</v>
      </c>
    </row>
    <row r="74" customHeight="1" spans="1:84">
      <c r="A74" s="62">
        <v>12920</v>
      </c>
      <c r="B74" s="62" t="s">
        <v>324</v>
      </c>
      <c r="C74" s="62">
        <v>585</v>
      </c>
      <c r="D74" s="62" t="s">
        <v>120</v>
      </c>
      <c r="E74" s="62" t="s">
        <v>239</v>
      </c>
      <c r="F74" s="62">
        <v>17</v>
      </c>
      <c r="G74" s="62">
        <v>20</v>
      </c>
      <c r="H74" s="62">
        <v>18</v>
      </c>
      <c r="I74" s="62">
        <v>363.85</v>
      </c>
      <c r="J74" s="62">
        <f t="shared" si="41"/>
        <v>1</v>
      </c>
      <c r="K74" s="62" t="s">
        <v>39</v>
      </c>
      <c r="L74" s="62">
        <f>I74*0.08</f>
        <v>29.108</v>
      </c>
      <c r="M74" s="62">
        <v>41</v>
      </c>
      <c r="N74" s="62">
        <v>51</v>
      </c>
      <c r="O74" s="62">
        <v>52</v>
      </c>
      <c r="P74" s="62">
        <v>1276.2</v>
      </c>
      <c r="Q74" s="62">
        <f t="shared" si="42"/>
        <v>11</v>
      </c>
      <c r="R74" s="62" t="s">
        <v>40</v>
      </c>
      <c r="S74" s="62">
        <f>P74*0.08</f>
        <v>102.096</v>
      </c>
      <c r="T74" s="62"/>
      <c r="U74" s="62">
        <v>32</v>
      </c>
      <c r="V74" s="62">
        <v>42</v>
      </c>
      <c r="W74" s="62">
        <v>19.5</v>
      </c>
      <c r="X74" s="62">
        <v>464.06</v>
      </c>
      <c r="Y74" s="62">
        <f t="shared" si="15"/>
        <v>-12.5</v>
      </c>
      <c r="Z74" s="62" t="s">
        <v>237</v>
      </c>
      <c r="AA74" s="62">
        <f t="shared" si="52"/>
        <v>27.8436</v>
      </c>
      <c r="AB74" s="62">
        <v>4</v>
      </c>
      <c r="AC74" s="62">
        <v>6</v>
      </c>
      <c r="AD74" s="62">
        <v>1</v>
      </c>
      <c r="AE74" s="62">
        <v>0</v>
      </c>
      <c r="AF74" s="62">
        <v>57</v>
      </c>
      <c r="AG74" s="62">
        <f t="shared" si="43"/>
        <v>-2</v>
      </c>
      <c r="AH74" s="62" t="s">
        <v>237</v>
      </c>
      <c r="AI74" s="62">
        <f t="shared" ref="AI74:AI79" si="54">AF74*0.06</f>
        <v>3.42</v>
      </c>
      <c r="AJ74" s="62">
        <f t="shared" ref="AJ74:AJ79" si="55">AG74*1</f>
        <v>-2</v>
      </c>
      <c r="AK74" s="62">
        <v>34</v>
      </c>
      <c r="AL74" s="62">
        <v>41</v>
      </c>
      <c r="AM74" s="62">
        <v>31.5</v>
      </c>
      <c r="AN74" s="62">
        <v>2205.35</v>
      </c>
      <c r="AO74" s="62">
        <f t="shared" si="44"/>
        <v>-2.5</v>
      </c>
      <c r="AP74" s="62" t="s">
        <v>237</v>
      </c>
      <c r="AQ74" s="62">
        <f>AN74*0.06</f>
        <v>132.321</v>
      </c>
      <c r="AR74" s="62">
        <v>7</v>
      </c>
      <c r="AS74" s="62">
        <v>8</v>
      </c>
      <c r="AT74" s="62">
        <v>9.5</v>
      </c>
      <c r="AU74" s="62">
        <v>315.01</v>
      </c>
      <c r="AV74" s="62">
        <f t="shared" si="45"/>
        <v>2.5</v>
      </c>
      <c r="AW74" s="62" t="s">
        <v>40</v>
      </c>
      <c r="AX74" s="62">
        <f>AU74*0.1</f>
        <v>31.501</v>
      </c>
      <c r="AY74" s="62">
        <v>8</v>
      </c>
      <c r="AZ74" s="62">
        <v>10</v>
      </c>
      <c r="BA74" s="62">
        <v>0</v>
      </c>
      <c r="BB74" s="62">
        <v>0</v>
      </c>
      <c r="BC74" s="62">
        <f t="shared" si="46"/>
        <v>-8</v>
      </c>
      <c r="BD74" s="62" t="s">
        <v>237</v>
      </c>
      <c r="BE74" s="62">
        <f t="shared" si="53"/>
        <v>0</v>
      </c>
      <c r="BF74" s="62">
        <v>5</v>
      </c>
      <c r="BG74" s="62">
        <v>7</v>
      </c>
      <c r="BH74" s="62">
        <v>12</v>
      </c>
      <c r="BI74" s="62">
        <v>226.53</v>
      </c>
      <c r="BJ74" s="62">
        <f t="shared" si="47"/>
        <v>7</v>
      </c>
      <c r="BK74" s="62" t="s">
        <v>40</v>
      </c>
      <c r="BL74" s="62">
        <f>BI74*0.1</f>
        <v>22.653</v>
      </c>
      <c r="BM74" s="62">
        <v>12</v>
      </c>
      <c r="BN74" s="62">
        <v>14</v>
      </c>
      <c r="BO74" s="63">
        <v>1</v>
      </c>
      <c r="BP74" s="63">
        <v>2</v>
      </c>
      <c r="BQ74" s="63">
        <v>1</v>
      </c>
      <c r="BR74" s="63">
        <v>0</v>
      </c>
      <c r="BS74" s="63">
        <v>1.5</v>
      </c>
      <c r="BT74" s="63">
        <v>0</v>
      </c>
      <c r="BU74" s="63">
        <v>0</v>
      </c>
      <c r="BV74" s="63">
        <v>0</v>
      </c>
      <c r="BW74" s="63">
        <v>0</v>
      </c>
      <c r="BX74" s="63">
        <v>0</v>
      </c>
      <c r="BY74" s="63">
        <v>0</v>
      </c>
      <c r="BZ74" s="62">
        <f t="shared" si="48"/>
        <v>9</v>
      </c>
      <c r="CA74" s="62">
        <f t="shared" si="49"/>
        <v>-3</v>
      </c>
      <c r="CB74" s="62" t="s">
        <v>237</v>
      </c>
      <c r="CC74" s="62">
        <f>BO74*2+BP74*3+BQ74*15+BR74*15+BS74*3+BT74*40+BU74*50+BV74*4+BW74*20+BX74*40+BY74*10</f>
        <v>27.5</v>
      </c>
      <c r="CD74" s="62">
        <f>CA74*1</f>
        <v>-3</v>
      </c>
      <c r="CE74" s="62">
        <f t="shared" si="50"/>
        <v>376</v>
      </c>
      <c r="CF74" s="62">
        <f t="shared" si="51"/>
        <v>-5</v>
      </c>
    </row>
    <row r="75" customHeight="1" spans="1:84">
      <c r="A75" s="62">
        <v>12225</v>
      </c>
      <c r="B75" s="62" t="s">
        <v>325</v>
      </c>
      <c r="C75" s="62">
        <v>585</v>
      </c>
      <c r="D75" s="62" t="s">
        <v>120</v>
      </c>
      <c r="E75" s="62" t="s">
        <v>239</v>
      </c>
      <c r="F75" s="62">
        <v>17</v>
      </c>
      <c r="G75" s="62">
        <v>20</v>
      </c>
      <c r="H75" s="62">
        <v>18</v>
      </c>
      <c r="I75" s="62">
        <v>421.51</v>
      </c>
      <c r="J75" s="62">
        <f t="shared" si="41"/>
        <v>1</v>
      </c>
      <c r="K75" s="62" t="s">
        <v>39</v>
      </c>
      <c r="L75" s="62">
        <f>I75*0.08</f>
        <v>33.7208</v>
      </c>
      <c r="M75" s="62">
        <v>41</v>
      </c>
      <c r="N75" s="62">
        <v>51</v>
      </c>
      <c r="O75" s="62">
        <v>39</v>
      </c>
      <c r="P75" s="62">
        <v>954</v>
      </c>
      <c r="Q75" s="62">
        <f t="shared" si="42"/>
        <v>-2</v>
      </c>
      <c r="R75" s="62" t="s">
        <v>237</v>
      </c>
      <c r="S75" s="62">
        <f>P75*0.05</f>
        <v>47.7</v>
      </c>
      <c r="T75" s="62">
        <f>Q75*1</f>
        <v>-2</v>
      </c>
      <c r="U75" s="62">
        <v>32</v>
      </c>
      <c r="V75" s="62">
        <v>42</v>
      </c>
      <c r="W75" s="62">
        <v>24</v>
      </c>
      <c r="X75" s="62">
        <v>581.43</v>
      </c>
      <c r="Y75" s="62">
        <f t="shared" ref="Y75:Y138" si="56">W75-U75</f>
        <v>-8</v>
      </c>
      <c r="Z75" s="62" t="s">
        <v>237</v>
      </c>
      <c r="AA75" s="62">
        <f t="shared" si="52"/>
        <v>34.8858</v>
      </c>
      <c r="AB75" s="62">
        <v>4</v>
      </c>
      <c r="AC75" s="62">
        <v>6</v>
      </c>
      <c r="AD75" s="62">
        <v>0</v>
      </c>
      <c r="AE75" s="62">
        <v>0</v>
      </c>
      <c r="AF75" s="62">
        <v>0</v>
      </c>
      <c r="AG75" s="62">
        <f t="shared" si="43"/>
        <v>-4</v>
      </c>
      <c r="AH75" s="62" t="s">
        <v>237</v>
      </c>
      <c r="AI75" s="62">
        <f t="shared" si="54"/>
        <v>0</v>
      </c>
      <c r="AJ75" s="62">
        <f t="shared" si="55"/>
        <v>-4</v>
      </c>
      <c r="AK75" s="62">
        <v>34</v>
      </c>
      <c r="AL75" s="62">
        <v>41</v>
      </c>
      <c r="AM75" s="62">
        <v>22</v>
      </c>
      <c r="AN75" s="62">
        <v>1570.12</v>
      </c>
      <c r="AO75" s="62">
        <f t="shared" si="44"/>
        <v>-12</v>
      </c>
      <c r="AP75" s="62" t="s">
        <v>237</v>
      </c>
      <c r="AQ75" s="62">
        <f>AN75*0.06</f>
        <v>94.2072</v>
      </c>
      <c r="AR75" s="62">
        <v>7</v>
      </c>
      <c r="AS75" s="62">
        <v>8</v>
      </c>
      <c r="AT75" s="62">
        <v>7</v>
      </c>
      <c r="AU75" s="62">
        <v>192.51</v>
      </c>
      <c r="AV75" s="62">
        <f t="shared" si="45"/>
        <v>0</v>
      </c>
      <c r="AW75" s="62" t="s">
        <v>39</v>
      </c>
      <c r="AX75" s="62">
        <f>AU75*0.08</f>
        <v>15.4008</v>
      </c>
      <c r="AY75" s="62">
        <v>8</v>
      </c>
      <c r="AZ75" s="62">
        <v>10</v>
      </c>
      <c r="BA75" s="62">
        <v>0</v>
      </c>
      <c r="BB75" s="62">
        <v>0</v>
      </c>
      <c r="BC75" s="62">
        <f t="shared" si="46"/>
        <v>-8</v>
      </c>
      <c r="BD75" s="62" t="s">
        <v>237</v>
      </c>
      <c r="BE75" s="62">
        <f t="shared" si="53"/>
        <v>0</v>
      </c>
      <c r="BF75" s="62">
        <v>5</v>
      </c>
      <c r="BG75" s="62">
        <v>7</v>
      </c>
      <c r="BH75" s="62">
        <v>11</v>
      </c>
      <c r="BI75" s="62">
        <v>203.53</v>
      </c>
      <c r="BJ75" s="62">
        <f t="shared" si="47"/>
        <v>6</v>
      </c>
      <c r="BK75" s="62" t="s">
        <v>40</v>
      </c>
      <c r="BL75" s="62">
        <f>BI75*0.1</f>
        <v>20.353</v>
      </c>
      <c r="BM75" s="62">
        <v>12</v>
      </c>
      <c r="BN75" s="62">
        <v>14</v>
      </c>
      <c r="BO75" s="63">
        <v>0</v>
      </c>
      <c r="BP75" s="63">
        <v>2</v>
      </c>
      <c r="BQ75" s="63">
        <v>2</v>
      </c>
      <c r="BR75" s="63">
        <v>0</v>
      </c>
      <c r="BS75" s="63">
        <v>0</v>
      </c>
      <c r="BT75" s="63">
        <v>0</v>
      </c>
      <c r="BU75" s="63">
        <v>0</v>
      </c>
      <c r="BV75" s="63">
        <v>0</v>
      </c>
      <c r="BW75" s="63">
        <v>0</v>
      </c>
      <c r="BX75" s="63">
        <v>0.5</v>
      </c>
      <c r="BY75" s="63">
        <v>0</v>
      </c>
      <c r="BZ75" s="62">
        <f t="shared" si="48"/>
        <v>15.5</v>
      </c>
      <c r="CA75" s="62">
        <f t="shared" si="49"/>
        <v>3.5</v>
      </c>
      <c r="CB75" s="62" t="s">
        <v>40</v>
      </c>
      <c r="CC75" s="62">
        <f>BO75*3+BP75*5+BQ75*25+BR75*24+BS75*6+BT75*56+BU75*70+BV75*6+BW75*30+BX75*61+BY75*15</f>
        <v>90.5</v>
      </c>
      <c r="CD75" s="62"/>
      <c r="CE75" s="62">
        <f t="shared" si="50"/>
        <v>337</v>
      </c>
      <c r="CF75" s="62">
        <f t="shared" si="51"/>
        <v>-6</v>
      </c>
    </row>
    <row r="76" customHeight="1" spans="1:84">
      <c r="A76" s="62">
        <v>13123</v>
      </c>
      <c r="B76" s="62" t="s">
        <v>326</v>
      </c>
      <c r="C76" s="62">
        <v>585</v>
      </c>
      <c r="D76" s="62" t="s">
        <v>120</v>
      </c>
      <c r="E76" s="62" t="s">
        <v>248</v>
      </c>
      <c r="F76" s="62">
        <v>4</v>
      </c>
      <c r="G76" s="62">
        <v>6</v>
      </c>
      <c r="H76" s="62">
        <v>1</v>
      </c>
      <c r="I76" s="62">
        <v>22.5</v>
      </c>
      <c r="J76" s="62">
        <f t="shared" si="41"/>
        <v>-3</v>
      </c>
      <c r="K76" s="62" t="s">
        <v>237</v>
      </c>
      <c r="L76" s="62">
        <f>I76*0.06</f>
        <v>1.35</v>
      </c>
      <c r="M76" s="62">
        <v>10</v>
      </c>
      <c r="N76" s="62">
        <v>12</v>
      </c>
      <c r="O76" s="62">
        <v>9</v>
      </c>
      <c r="P76" s="62">
        <v>220</v>
      </c>
      <c r="Q76" s="62">
        <f t="shared" si="42"/>
        <v>-1</v>
      </c>
      <c r="R76" s="62" t="s">
        <v>237</v>
      </c>
      <c r="S76" s="62">
        <f>P76*0.05</f>
        <v>11</v>
      </c>
      <c r="T76" s="62">
        <f>Q76*1</f>
        <v>-1</v>
      </c>
      <c r="U76" s="62">
        <v>8</v>
      </c>
      <c r="V76" s="62">
        <v>9</v>
      </c>
      <c r="W76" s="62">
        <v>2</v>
      </c>
      <c r="X76" s="62">
        <v>48.76</v>
      </c>
      <c r="Y76" s="62">
        <f t="shared" si="56"/>
        <v>-6</v>
      </c>
      <c r="Z76" s="62" t="s">
        <v>237</v>
      </c>
      <c r="AA76" s="62">
        <f t="shared" si="52"/>
        <v>2.9256</v>
      </c>
      <c r="AB76" s="62">
        <v>2</v>
      </c>
      <c r="AC76" s="62">
        <v>2</v>
      </c>
      <c r="AD76" s="62">
        <v>0</v>
      </c>
      <c r="AE76" s="62">
        <v>0</v>
      </c>
      <c r="AF76" s="62">
        <v>0</v>
      </c>
      <c r="AG76" s="62">
        <f t="shared" si="43"/>
        <v>-2</v>
      </c>
      <c r="AH76" s="62" t="s">
        <v>237</v>
      </c>
      <c r="AI76" s="62">
        <f t="shared" si="54"/>
        <v>0</v>
      </c>
      <c r="AJ76" s="62">
        <f t="shared" si="55"/>
        <v>-2</v>
      </c>
      <c r="AK76" s="62">
        <v>8</v>
      </c>
      <c r="AL76" s="62">
        <v>9</v>
      </c>
      <c r="AM76" s="62">
        <v>7</v>
      </c>
      <c r="AN76" s="62">
        <v>302</v>
      </c>
      <c r="AO76" s="62">
        <f t="shared" si="44"/>
        <v>-1</v>
      </c>
      <c r="AP76" s="62" t="s">
        <v>237</v>
      </c>
      <c r="AQ76" s="62">
        <f>AN76*0.06</f>
        <v>18.12</v>
      </c>
      <c r="AR76" s="62">
        <v>2</v>
      </c>
      <c r="AS76" s="62">
        <v>4</v>
      </c>
      <c r="AT76" s="62">
        <v>0</v>
      </c>
      <c r="AU76" s="62">
        <v>0</v>
      </c>
      <c r="AV76" s="62">
        <f t="shared" si="45"/>
        <v>-2</v>
      </c>
      <c r="AW76" s="62" t="s">
        <v>237</v>
      </c>
      <c r="AX76" s="62">
        <f>AU76*0.06</f>
        <v>0</v>
      </c>
      <c r="AY76" s="62">
        <v>3</v>
      </c>
      <c r="AZ76" s="62">
        <v>3</v>
      </c>
      <c r="BA76" s="62">
        <v>0</v>
      </c>
      <c r="BB76" s="62">
        <v>0</v>
      </c>
      <c r="BC76" s="62">
        <f t="shared" si="46"/>
        <v>-3</v>
      </c>
      <c r="BD76" s="62" t="s">
        <v>237</v>
      </c>
      <c r="BE76" s="62">
        <f t="shared" si="53"/>
        <v>0</v>
      </c>
      <c r="BF76" s="62">
        <v>4</v>
      </c>
      <c r="BG76" s="62">
        <v>4</v>
      </c>
      <c r="BH76" s="62">
        <v>3</v>
      </c>
      <c r="BI76" s="62">
        <v>54.74</v>
      </c>
      <c r="BJ76" s="62">
        <f t="shared" si="47"/>
        <v>-1</v>
      </c>
      <c r="BK76" s="62" t="s">
        <v>242</v>
      </c>
      <c r="BL76" s="62">
        <f>BI76*0.06</f>
        <v>3.2844</v>
      </c>
      <c r="BM76" s="62">
        <v>3</v>
      </c>
      <c r="BN76" s="62">
        <v>4</v>
      </c>
      <c r="BO76" s="63">
        <v>0</v>
      </c>
      <c r="BP76" s="63">
        <v>0</v>
      </c>
      <c r="BQ76" s="63">
        <v>0</v>
      </c>
      <c r="BR76" s="63">
        <v>0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2">
        <f t="shared" si="48"/>
        <v>0</v>
      </c>
      <c r="CA76" s="62">
        <f t="shared" si="49"/>
        <v>-3</v>
      </c>
      <c r="CB76" s="62" t="s">
        <v>237</v>
      </c>
      <c r="CC76" s="62">
        <f>BO76*2+BP76*3+BQ76*15+BR76*15+BS76*3+BT76*40+BU76*50+BV76*4+BW76*20+BX76*40+BY76*10</f>
        <v>0</v>
      </c>
      <c r="CD76" s="62">
        <f>CA76*1</f>
        <v>-3</v>
      </c>
      <c r="CE76" s="62">
        <f t="shared" si="50"/>
        <v>37</v>
      </c>
      <c r="CF76" s="62">
        <f t="shared" si="51"/>
        <v>-6</v>
      </c>
    </row>
    <row r="77" customHeight="1" spans="1:84">
      <c r="A77" s="62">
        <v>5527</v>
      </c>
      <c r="B77" s="62" t="s">
        <v>327</v>
      </c>
      <c r="C77" s="62">
        <v>511</v>
      </c>
      <c r="D77" s="62" t="s">
        <v>124</v>
      </c>
      <c r="E77" s="62" t="s">
        <v>236</v>
      </c>
      <c r="F77" s="62">
        <v>20</v>
      </c>
      <c r="G77" s="62">
        <v>24</v>
      </c>
      <c r="H77" s="62">
        <v>5</v>
      </c>
      <c r="I77" s="62">
        <v>93.49</v>
      </c>
      <c r="J77" s="62">
        <f t="shared" si="41"/>
        <v>-15</v>
      </c>
      <c r="K77" s="62" t="s">
        <v>237</v>
      </c>
      <c r="L77" s="62">
        <f>I77*0.06</f>
        <v>5.6094</v>
      </c>
      <c r="M77" s="62">
        <v>33</v>
      </c>
      <c r="N77" s="62">
        <v>40</v>
      </c>
      <c r="O77" s="62">
        <v>51</v>
      </c>
      <c r="P77" s="62">
        <v>1082.31</v>
      </c>
      <c r="Q77" s="62">
        <f t="shared" si="42"/>
        <v>18</v>
      </c>
      <c r="R77" s="62" t="s">
        <v>40</v>
      </c>
      <c r="S77" s="62">
        <f>P77*0.08</f>
        <v>86.5848</v>
      </c>
      <c r="T77" s="62"/>
      <c r="U77" s="62">
        <v>21</v>
      </c>
      <c r="V77" s="62">
        <v>27</v>
      </c>
      <c r="W77" s="62">
        <v>29</v>
      </c>
      <c r="X77" s="62">
        <v>712.9</v>
      </c>
      <c r="Y77" s="62">
        <f t="shared" si="56"/>
        <v>8</v>
      </c>
      <c r="Z77" s="62" t="s">
        <v>40</v>
      </c>
      <c r="AA77" s="62">
        <f>X77*0.1</f>
        <v>71.29</v>
      </c>
      <c r="AB77" s="62">
        <v>6</v>
      </c>
      <c r="AC77" s="62">
        <v>8</v>
      </c>
      <c r="AD77" s="62">
        <v>1</v>
      </c>
      <c r="AE77" s="62">
        <v>1</v>
      </c>
      <c r="AF77" s="62">
        <v>85.5</v>
      </c>
      <c r="AG77" s="62">
        <f t="shared" si="43"/>
        <v>-3</v>
      </c>
      <c r="AH77" s="62" t="s">
        <v>237</v>
      </c>
      <c r="AI77" s="62">
        <f t="shared" si="54"/>
        <v>5.13</v>
      </c>
      <c r="AJ77" s="62">
        <f t="shared" si="55"/>
        <v>-3</v>
      </c>
      <c r="AK77" s="62">
        <v>31</v>
      </c>
      <c r="AL77" s="62">
        <v>38</v>
      </c>
      <c r="AM77" s="62">
        <v>41</v>
      </c>
      <c r="AN77" s="62">
        <v>3401.27</v>
      </c>
      <c r="AO77" s="62">
        <f t="shared" si="44"/>
        <v>10</v>
      </c>
      <c r="AP77" s="62" t="s">
        <v>40</v>
      </c>
      <c r="AQ77" s="62">
        <f>AN77*0.1</f>
        <v>340.127</v>
      </c>
      <c r="AR77" s="62">
        <v>8</v>
      </c>
      <c r="AS77" s="62">
        <v>9</v>
      </c>
      <c r="AT77" s="62">
        <v>13</v>
      </c>
      <c r="AU77" s="62">
        <v>323</v>
      </c>
      <c r="AV77" s="62">
        <f t="shared" si="45"/>
        <v>5</v>
      </c>
      <c r="AW77" s="62" t="s">
        <v>40</v>
      </c>
      <c r="AX77" s="62">
        <f>AU77*0.1</f>
        <v>32.3</v>
      </c>
      <c r="AY77" s="62">
        <v>9</v>
      </c>
      <c r="AZ77" s="62">
        <v>11</v>
      </c>
      <c r="BA77" s="62">
        <v>0</v>
      </c>
      <c r="BB77" s="62">
        <v>0</v>
      </c>
      <c r="BC77" s="62">
        <f t="shared" si="46"/>
        <v>-9</v>
      </c>
      <c r="BD77" s="62" t="s">
        <v>237</v>
      </c>
      <c r="BE77" s="62">
        <f t="shared" si="53"/>
        <v>0</v>
      </c>
      <c r="BF77" s="62">
        <v>7</v>
      </c>
      <c r="BG77" s="62">
        <v>9</v>
      </c>
      <c r="BH77" s="62">
        <v>5</v>
      </c>
      <c r="BI77" s="62">
        <v>101.85</v>
      </c>
      <c r="BJ77" s="62">
        <f t="shared" si="47"/>
        <v>-2</v>
      </c>
      <c r="BK77" s="62" t="s">
        <v>242</v>
      </c>
      <c r="BL77" s="62">
        <f>BI77*0.06</f>
        <v>6.111</v>
      </c>
      <c r="BM77" s="62">
        <v>8</v>
      </c>
      <c r="BN77" s="62">
        <v>9</v>
      </c>
      <c r="BO77" s="63">
        <v>1</v>
      </c>
      <c r="BP77" s="63">
        <v>0</v>
      </c>
      <c r="BQ77" s="63">
        <v>0</v>
      </c>
      <c r="BR77" s="63">
        <v>0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1</v>
      </c>
      <c r="BZ77" s="62">
        <f t="shared" si="48"/>
        <v>3</v>
      </c>
      <c r="CA77" s="62">
        <f t="shared" si="49"/>
        <v>-5</v>
      </c>
      <c r="CB77" s="62" t="s">
        <v>237</v>
      </c>
      <c r="CC77" s="62">
        <f>BO77*2+BP77*3+BQ77*15+BR77*15+BS77*3+BT77*40+BU77*50+BV77*4+BW77*20+BX77*40+BY77*10</f>
        <v>12</v>
      </c>
      <c r="CD77" s="62">
        <f>CA77*1</f>
        <v>-5</v>
      </c>
      <c r="CE77" s="62">
        <f t="shared" si="50"/>
        <v>559</v>
      </c>
      <c r="CF77" s="62">
        <f t="shared" si="51"/>
        <v>-8</v>
      </c>
    </row>
    <row r="78" customHeight="1" spans="1:84">
      <c r="A78" s="62">
        <v>12940</v>
      </c>
      <c r="B78" s="62" t="s">
        <v>328</v>
      </c>
      <c r="C78" s="62">
        <v>511</v>
      </c>
      <c r="D78" s="62" t="s">
        <v>124</v>
      </c>
      <c r="E78" s="62" t="s">
        <v>329</v>
      </c>
      <c r="F78" s="62">
        <v>20</v>
      </c>
      <c r="G78" s="62">
        <v>24</v>
      </c>
      <c r="H78" s="62">
        <v>7</v>
      </c>
      <c r="I78" s="62">
        <v>176.38</v>
      </c>
      <c r="J78" s="62">
        <f t="shared" si="41"/>
        <v>-13</v>
      </c>
      <c r="K78" s="62" t="s">
        <v>237</v>
      </c>
      <c r="L78" s="62">
        <f>I78*0.06</f>
        <v>10.5828</v>
      </c>
      <c r="M78" s="62">
        <v>33</v>
      </c>
      <c r="N78" s="62">
        <v>40</v>
      </c>
      <c r="O78" s="62">
        <v>22</v>
      </c>
      <c r="P78" s="62">
        <v>547</v>
      </c>
      <c r="Q78" s="62">
        <f t="shared" si="42"/>
        <v>-11</v>
      </c>
      <c r="R78" s="62" t="s">
        <v>237</v>
      </c>
      <c r="S78" s="62">
        <f>P78*0.05</f>
        <v>27.35</v>
      </c>
      <c r="T78" s="62">
        <f>Q78*1</f>
        <v>-11</v>
      </c>
      <c r="U78" s="62">
        <v>21</v>
      </c>
      <c r="V78" s="62">
        <v>27</v>
      </c>
      <c r="W78" s="62">
        <v>14</v>
      </c>
      <c r="X78" s="62">
        <v>367.4</v>
      </c>
      <c r="Y78" s="62">
        <f t="shared" si="56"/>
        <v>-7</v>
      </c>
      <c r="Z78" s="62" t="s">
        <v>237</v>
      </c>
      <c r="AA78" s="62">
        <f>X78*0.06</f>
        <v>22.044</v>
      </c>
      <c r="AB78" s="62">
        <v>6</v>
      </c>
      <c r="AC78" s="62">
        <v>8</v>
      </c>
      <c r="AD78" s="62">
        <v>0</v>
      </c>
      <c r="AE78" s="62">
        <v>0</v>
      </c>
      <c r="AF78" s="62">
        <v>0</v>
      </c>
      <c r="AG78" s="62">
        <f t="shared" si="43"/>
        <v>-6</v>
      </c>
      <c r="AH78" s="62" t="s">
        <v>237</v>
      </c>
      <c r="AI78" s="62">
        <f t="shared" si="54"/>
        <v>0</v>
      </c>
      <c r="AJ78" s="62">
        <f t="shared" si="55"/>
        <v>-6</v>
      </c>
      <c r="AK78" s="62">
        <v>31</v>
      </c>
      <c r="AL78" s="62">
        <v>38</v>
      </c>
      <c r="AM78" s="62">
        <v>9</v>
      </c>
      <c r="AN78" s="62">
        <v>684</v>
      </c>
      <c r="AO78" s="62">
        <f t="shared" si="44"/>
        <v>-22</v>
      </c>
      <c r="AP78" s="62" t="s">
        <v>237</v>
      </c>
      <c r="AQ78" s="62">
        <f t="shared" ref="AQ78:AQ97" si="57">AN78*0.06</f>
        <v>41.04</v>
      </c>
      <c r="AR78" s="62">
        <v>8</v>
      </c>
      <c r="AS78" s="62">
        <v>9</v>
      </c>
      <c r="AT78" s="62">
        <v>8</v>
      </c>
      <c r="AU78" s="62">
        <v>245</v>
      </c>
      <c r="AV78" s="62">
        <f t="shared" si="45"/>
        <v>0</v>
      </c>
      <c r="AW78" s="62" t="s">
        <v>39</v>
      </c>
      <c r="AX78" s="62">
        <f>AU78*0.08</f>
        <v>19.6</v>
      </c>
      <c r="AY78" s="62">
        <v>9</v>
      </c>
      <c r="AZ78" s="62">
        <v>11</v>
      </c>
      <c r="BA78" s="62">
        <v>0</v>
      </c>
      <c r="BB78" s="62">
        <v>0</v>
      </c>
      <c r="BC78" s="62">
        <f t="shared" si="46"/>
        <v>-9</v>
      </c>
      <c r="BD78" s="62" t="s">
        <v>237</v>
      </c>
      <c r="BE78" s="62">
        <f t="shared" si="53"/>
        <v>0</v>
      </c>
      <c r="BF78" s="62">
        <v>7</v>
      </c>
      <c r="BG78" s="62">
        <v>9</v>
      </c>
      <c r="BH78" s="62">
        <v>8</v>
      </c>
      <c r="BI78" s="62">
        <v>166.5</v>
      </c>
      <c r="BJ78" s="62">
        <f t="shared" si="47"/>
        <v>1</v>
      </c>
      <c r="BK78" s="62" t="s">
        <v>39</v>
      </c>
      <c r="BL78" s="62">
        <f>BI78*0.08</f>
        <v>13.32</v>
      </c>
      <c r="BM78" s="62">
        <v>8</v>
      </c>
      <c r="BN78" s="62">
        <v>9</v>
      </c>
      <c r="BO78" s="63">
        <v>0</v>
      </c>
      <c r="BP78" s="63">
        <v>0</v>
      </c>
      <c r="BQ78" s="63">
        <v>0</v>
      </c>
      <c r="BR78" s="63">
        <v>0</v>
      </c>
      <c r="BS78" s="63">
        <v>2</v>
      </c>
      <c r="BT78" s="63">
        <v>0</v>
      </c>
      <c r="BU78" s="63">
        <v>0</v>
      </c>
      <c r="BV78" s="63">
        <v>0</v>
      </c>
      <c r="BW78" s="63">
        <v>0</v>
      </c>
      <c r="BX78" s="63">
        <v>0</v>
      </c>
      <c r="BY78" s="63">
        <v>0</v>
      </c>
      <c r="BZ78" s="62">
        <f t="shared" si="48"/>
        <v>2</v>
      </c>
      <c r="CA78" s="62">
        <f t="shared" si="49"/>
        <v>-6</v>
      </c>
      <c r="CB78" s="62" t="s">
        <v>237</v>
      </c>
      <c r="CC78" s="62">
        <f>BO78*2+BP78*3+BQ78*15+BR78*15+BS78*3+BT78*40+BU78*50+BV78*4+BW78*20+BX78*40+BY78*10</f>
        <v>6</v>
      </c>
      <c r="CD78" s="62">
        <f>CA78*1</f>
        <v>-6</v>
      </c>
      <c r="CE78" s="62">
        <f t="shared" si="50"/>
        <v>140</v>
      </c>
      <c r="CF78" s="62">
        <f t="shared" si="51"/>
        <v>-23</v>
      </c>
    </row>
    <row r="79" customHeight="1" spans="1:84">
      <c r="A79" s="62">
        <v>13308</v>
      </c>
      <c r="B79" s="62" t="s">
        <v>330</v>
      </c>
      <c r="C79" s="62">
        <v>511</v>
      </c>
      <c r="D79" s="62" t="s">
        <v>124</v>
      </c>
      <c r="E79" s="62" t="s">
        <v>331</v>
      </c>
      <c r="F79" s="62">
        <v>10</v>
      </c>
      <c r="G79" s="62">
        <v>12</v>
      </c>
      <c r="H79" s="62">
        <v>8</v>
      </c>
      <c r="I79" s="62">
        <v>206.5</v>
      </c>
      <c r="J79" s="62">
        <f t="shared" si="41"/>
        <v>-2</v>
      </c>
      <c r="K79" s="62" t="s">
        <v>237</v>
      </c>
      <c r="L79" s="62">
        <f>I79*0.06</f>
        <v>12.39</v>
      </c>
      <c r="M79" s="62">
        <v>17</v>
      </c>
      <c r="N79" s="62">
        <v>21</v>
      </c>
      <c r="O79" s="62">
        <v>22</v>
      </c>
      <c r="P79" s="62">
        <v>555.6</v>
      </c>
      <c r="Q79" s="62">
        <f t="shared" si="42"/>
        <v>5</v>
      </c>
      <c r="R79" s="62" t="s">
        <v>40</v>
      </c>
      <c r="S79" s="62">
        <f t="shared" ref="S79:S88" si="58">P79*0.08</f>
        <v>44.448</v>
      </c>
      <c r="T79" s="62"/>
      <c r="U79" s="62">
        <v>11</v>
      </c>
      <c r="V79" s="62">
        <v>15</v>
      </c>
      <c r="W79" s="62">
        <v>20</v>
      </c>
      <c r="X79" s="62">
        <v>485.5</v>
      </c>
      <c r="Y79" s="62">
        <f t="shared" si="56"/>
        <v>9</v>
      </c>
      <c r="Z79" s="62" t="s">
        <v>40</v>
      </c>
      <c r="AA79" s="62">
        <f>X79*0.1</f>
        <v>48.55</v>
      </c>
      <c r="AB79" s="62">
        <v>3</v>
      </c>
      <c r="AC79" s="62">
        <v>5</v>
      </c>
      <c r="AD79" s="62">
        <v>1</v>
      </c>
      <c r="AE79" s="62">
        <v>0</v>
      </c>
      <c r="AF79" s="62">
        <v>57</v>
      </c>
      <c r="AG79" s="62">
        <f t="shared" si="43"/>
        <v>-1</v>
      </c>
      <c r="AH79" s="62" t="s">
        <v>237</v>
      </c>
      <c r="AI79" s="62">
        <f t="shared" si="54"/>
        <v>3.42</v>
      </c>
      <c r="AJ79" s="62">
        <f t="shared" si="55"/>
        <v>-1</v>
      </c>
      <c r="AK79" s="62">
        <v>17</v>
      </c>
      <c r="AL79" s="62">
        <v>19</v>
      </c>
      <c r="AM79" s="62">
        <v>15</v>
      </c>
      <c r="AN79" s="62">
        <v>1279</v>
      </c>
      <c r="AO79" s="62">
        <f t="shared" si="44"/>
        <v>-2</v>
      </c>
      <c r="AP79" s="62" t="s">
        <v>237</v>
      </c>
      <c r="AQ79" s="62">
        <f t="shared" si="57"/>
        <v>76.74</v>
      </c>
      <c r="AR79" s="62">
        <v>4</v>
      </c>
      <c r="AS79" s="62">
        <v>5</v>
      </c>
      <c r="AT79" s="62">
        <v>1</v>
      </c>
      <c r="AU79" s="62">
        <v>35</v>
      </c>
      <c r="AV79" s="62">
        <f t="shared" si="45"/>
        <v>-3</v>
      </c>
      <c r="AW79" s="62" t="s">
        <v>237</v>
      </c>
      <c r="AX79" s="62">
        <f>AU79*0.06</f>
        <v>2.1</v>
      </c>
      <c r="AY79" s="62">
        <v>6</v>
      </c>
      <c r="AZ79" s="62">
        <v>7</v>
      </c>
      <c r="BA79" s="62">
        <v>0</v>
      </c>
      <c r="BB79" s="62">
        <v>0</v>
      </c>
      <c r="BC79" s="62">
        <f t="shared" si="46"/>
        <v>-6</v>
      </c>
      <c r="BD79" s="62" t="s">
        <v>237</v>
      </c>
      <c r="BE79" s="62">
        <f t="shared" si="53"/>
        <v>0</v>
      </c>
      <c r="BF79" s="62">
        <v>4</v>
      </c>
      <c r="BG79" s="62">
        <v>5</v>
      </c>
      <c r="BH79" s="62">
        <v>12</v>
      </c>
      <c r="BI79" s="62">
        <v>176.83</v>
      </c>
      <c r="BJ79" s="62">
        <f t="shared" si="47"/>
        <v>8</v>
      </c>
      <c r="BK79" s="62" t="s">
        <v>40</v>
      </c>
      <c r="BL79" s="62">
        <f>BI79*0.1</f>
        <v>17.683</v>
      </c>
      <c r="BM79" s="62">
        <v>4</v>
      </c>
      <c r="BN79" s="62">
        <v>5</v>
      </c>
      <c r="BO79" s="63">
        <v>1</v>
      </c>
      <c r="BP79" s="63">
        <v>0</v>
      </c>
      <c r="BQ79" s="63">
        <v>0</v>
      </c>
      <c r="BR79" s="63">
        <v>0</v>
      </c>
      <c r="BS79" s="63">
        <v>0</v>
      </c>
      <c r="BT79" s="63">
        <v>0</v>
      </c>
      <c r="BU79" s="63">
        <v>0</v>
      </c>
      <c r="BV79" s="63">
        <v>0</v>
      </c>
      <c r="BW79" s="63">
        <v>0</v>
      </c>
      <c r="BX79" s="63">
        <v>0</v>
      </c>
      <c r="BY79" s="63">
        <v>0</v>
      </c>
      <c r="BZ79" s="62">
        <f t="shared" si="48"/>
        <v>0.5</v>
      </c>
      <c r="CA79" s="62">
        <f t="shared" si="49"/>
        <v>-3.5</v>
      </c>
      <c r="CB79" s="62" t="s">
        <v>237</v>
      </c>
      <c r="CC79" s="62">
        <f>BO79*2+BP79*3+BQ79*15+BR79*15+BS79*3+BT79*40+BU79*50+BV79*4+BW79*20+BX79*40+BY79*10</f>
        <v>2</v>
      </c>
      <c r="CD79" s="62">
        <f>CA79*1</f>
        <v>-3.5</v>
      </c>
      <c r="CE79" s="62">
        <f t="shared" si="50"/>
        <v>207</v>
      </c>
      <c r="CF79" s="62">
        <f t="shared" si="51"/>
        <v>-4.5</v>
      </c>
    </row>
    <row r="80" customHeight="1" spans="1:84">
      <c r="A80" s="62">
        <v>13405</v>
      </c>
      <c r="B80" s="62" t="s">
        <v>332</v>
      </c>
      <c r="C80" s="62">
        <v>511</v>
      </c>
      <c r="D80" s="62" t="s">
        <v>124</v>
      </c>
      <c r="E80" s="62" t="s">
        <v>333</v>
      </c>
      <c r="F80" s="62">
        <v>10</v>
      </c>
      <c r="G80" s="62">
        <v>12</v>
      </c>
      <c r="H80" s="62">
        <v>5</v>
      </c>
      <c r="I80" s="62">
        <v>118.5</v>
      </c>
      <c r="J80" s="62">
        <f t="shared" si="41"/>
        <v>-5</v>
      </c>
      <c r="K80" s="62" t="s">
        <v>237</v>
      </c>
      <c r="L80" s="62">
        <f>I80*0.06</f>
        <v>7.11</v>
      </c>
      <c r="M80" s="62">
        <v>16</v>
      </c>
      <c r="N80" s="62">
        <v>21</v>
      </c>
      <c r="O80" s="62">
        <v>36</v>
      </c>
      <c r="P80" s="62">
        <v>765.5</v>
      </c>
      <c r="Q80" s="62">
        <f t="shared" si="42"/>
        <v>20</v>
      </c>
      <c r="R80" s="62" t="s">
        <v>40</v>
      </c>
      <c r="S80" s="62">
        <f t="shared" si="58"/>
        <v>61.24</v>
      </c>
      <c r="T80" s="62"/>
      <c r="U80" s="62">
        <v>11</v>
      </c>
      <c r="V80" s="62">
        <v>14</v>
      </c>
      <c r="W80" s="62">
        <v>26</v>
      </c>
      <c r="X80" s="62">
        <v>646</v>
      </c>
      <c r="Y80" s="62">
        <f t="shared" si="56"/>
        <v>15</v>
      </c>
      <c r="Z80" s="62" t="s">
        <v>40</v>
      </c>
      <c r="AA80" s="62">
        <f>X80*0.1</f>
        <v>64.6</v>
      </c>
      <c r="AB80" s="62">
        <v>3</v>
      </c>
      <c r="AC80" s="62">
        <v>4</v>
      </c>
      <c r="AD80" s="62">
        <v>1</v>
      </c>
      <c r="AE80" s="62">
        <v>2</v>
      </c>
      <c r="AF80" s="62">
        <v>116</v>
      </c>
      <c r="AG80" s="62">
        <f t="shared" si="43"/>
        <v>1</v>
      </c>
      <c r="AH80" s="62" t="s">
        <v>40</v>
      </c>
      <c r="AI80" s="62">
        <f>AF80*0.1</f>
        <v>11.6</v>
      </c>
      <c r="AJ80" s="62"/>
      <c r="AK80" s="62">
        <v>16</v>
      </c>
      <c r="AL80" s="62">
        <v>19</v>
      </c>
      <c r="AM80" s="62">
        <v>7</v>
      </c>
      <c r="AN80" s="62">
        <v>304</v>
      </c>
      <c r="AO80" s="62">
        <f t="shared" si="44"/>
        <v>-9</v>
      </c>
      <c r="AP80" s="62" t="s">
        <v>237</v>
      </c>
      <c r="AQ80" s="62">
        <f t="shared" si="57"/>
        <v>18.24</v>
      </c>
      <c r="AR80" s="62">
        <v>3</v>
      </c>
      <c r="AS80" s="62">
        <v>4</v>
      </c>
      <c r="AT80" s="62">
        <v>0</v>
      </c>
      <c r="AU80" s="62">
        <v>0</v>
      </c>
      <c r="AV80" s="62">
        <f t="shared" si="45"/>
        <v>-3</v>
      </c>
      <c r="AW80" s="62" t="s">
        <v>237</v>
      </c>
      <c r="AX80" s="62">
        <f>AU80*0.06</f>
        <v>0</v>
      </c>
      <c r="AY80" s="62">
        <v>5</v>
      </c>
      <c r="AZ80" s="62">
        <v>6</v>
      </c>
      <c r="BA80" s="62">
        <v>0</v>
      </c>
      <c r="BB80" s="62">
        <v>0</v>
      </c>
      <c r="BC80" s="62">
        <f t="shared" si="46"/>
        <v>-5</v>
      </c>
      <c r="BD80" s="62" t="s">
        <v>237</v>
      </c>
      <c r="BE80" s="62">
        <f t="shared" si="53"/>
        <v>0</v>
      </c>
      <c r="BF80" s="62">
        <v>4</v>
      </c>
      <c r="BG80" s="62">
        <v>5</v>
      </c>
      <c r="BH80" s="62">
        <v>1</v>
      </c>
      <c r="BI80" s="62">
        <v>21</v>
      </c>
      <c r="BJ80" s="62">
        <f t="shared" si="47"/>
        <v>-3</v>
      </c>
      <c r="BK80" s="62" t="s">
        <v>242</v>
      </c>
      <c r="BL80" s="62">
        <f>BI80*0.06</f>
        <v>1.26</v>
      </c>
      <c r="BM80" s="62">
        <v>3</v>
      </c>
      <c r="BN80" s="62">
        <v>4</v>
      </c>
      <c r="BO80" s="63">
        <v>0</v>
      </c>
      <c r="BP80" s="63">
        <v>0</v>
      </c>
      <c r="BQ80" s="63">
        <v>1</v>
      </c>
      <c r="BR80" s="63">
        <v>0</v>
      </c>
      <c r="BS80" s="63">
        <v>0</v>
      </c>
      <c r="BT80" s="63">
        <v>0</v>
      </c>
      <c r="BU80" s="63">
        <v>0</v>
      </c>
      <c r="BV80" s="63">
        <v>0</v>
      </c>
      <c r="BW80" s="63">
        <v>0</v>
      </c>
      <c r="BX80" s="63">
        <v>0</v>
      </c>
      <c r="BY80" s="63">
        <v>0</v>
      </c>
      <c r="BZ80" s="62">
        <f t="shared" si="48"/>
        <v>5</v>
      </c>
      <c r="CA80" s="62">
        <f t="shared" si="49"/>
        <v>2</v>
      </c>
      <c r="CB80" s="62" t="s">
        <v>40</v>
      </c>
      <c r="CC80" s="62">
        <f>BO80*3+BP80*5+BQ80*25+BR80*24+BS80*6+BT80*56+BU80*70+BV80*6+BW80*30+BX80*61+BY80*15</f>
        <v>25</v>
      </c>
      <c r="CD80" s="62"/>
      <c r="CE80" s="62">
        <f t="shared" si="50"/>
        <v>189</v>
      </c>
      <c r="CF80" s="62">
        <f t="shared" si="51"/>
        <v>0</v>
      </c>
    </row>
    <row r="81" customHeight="1" spans="1:84">
      <c r="A81" s="62">
        <v>4540</v>
      </c>
      <c r="B81" s="62" t="s">
        <v>334</v>
      </c>
      <c r="C81" s="62">
        <v>754</v>
      </c>
      <c r="D81" s="62" t="s">
        <v>165</v>
      </c>
      <c r="E81" s="62" t="s">
        <v>236</v>
      </c>
      <c r="F81" s="62">
        <v>12</v>
      </c>
      <c r="G81" s="62">
        <v>16</v>
      </c>
      <c r="H81" s="62">
        <v>12</v>
      </c>
      <c r="I81" s="62">
        <v>321.6</v>
      </c>
      <c r="J81" s="62">
        <f t="shared" si="41"/>
        <v>0</v>
      </c>
      <c r="K81" s="62" t="s">
        <v>39</v>
      </c>
      <c r="L81" s="62">
        <f>I81*0.08</f>
        <v>25.728</v>
      </c>
      <c r="M81" s="62">
        <v>26</v>
      </c>
      <c r="N81" s="62">
        <v>32</v>
      </c>
      <c r="O81" s="62">
        <v>56</v>
      </c>
      <c r="P81" s="62">
        <v>1288.35</v>
      </c>
      <c r="Q81" s="62">
        <f t="shared" si="42"/>
        <v>30</v>
      </c>
      <c r="R81" s="62" t="s">
        <v>40</v>
      </c>
      <c r="S81" s="62">
        <f t="shared" si="58"/>
        <v>103.068</v>
      </c>
      <c r="T81" s="62"/>
      <c r="U81" s="62">
        <v>21</v>
      </c>
      <c r="V81" s="62">
        <v>28</v>
      </c>
      <c r="W81" s="62">
        <v>19</v>
      </c>
      <c r="X81" s="62">
        <v>472.22</v>
      </c>
      <c r="Y81" s="62">
        <f t="shared" si="56"/>
        <v>-2</v>
      </c>
      <c r="Z81" s="62" t="s">
        <v>237</v>
      </c>
      <c r="AA81" s="62">
        <f>X81*0.06</f>
        <v>28.3332</v>
      </c>
      <c r="AB81" s="62">
        <v>5</v>
      </c>
      <c r="AC81" s="62">
        <v>7</v>
      </c>
      <c r="AD81" s="62">
        <v>0</v>
      </c>
      <c r="AE81" s="62">
        <v>2</v>
      </c>
      <c r="AF81" s="62">
        <v>58.3</v>
      </c>
      <c r="AG81" s="62">
        <f t="shared" si="43"/>
        <v>-3</v>
      </c>
      <c r="AH81" s="62" t="s">
        <v>237</v>
      </c>
      <c r="AI81" s="62">
        <f>AF81*0.06</f>
        <v>3.498</v>
      </c>
      <c r="AJ81" s="62">
        <f>AG81*1</f>
        <v>-3</v>
      </c>
      <c r="AK81" s="62">
        <v>29</v>
      </c>
      <c r="AL81" s="62">
        <v>36</v>
      </c>
      <c r="AM81" s="62">
        <v>14</v>
      </c>
      <c r="AN81" s="62">
        <v>1180.81</v>
      </c>
      <c r="AO81" s="62">
        <f t="shared" si="44"/>
        <v>-15</v>
      </c>
      <c r="AP81" s="62" t="s">
        <v>237</v>
      </c>
      <c r="AQ81" s="62">
        <f t="shared" si="57"/>
        <v>70.8486</v>
      </c>
      <c r="AR81" s="62">
        <v>9</v>
      </c>
      <c r="AS81" s="62">
        <v>11</v>
      </c>
      <c r="AT81" s="62">
        <v>2</v>
      </c>
      <c r="AU81" s="62">
        <v>70</v>
      </c>
      <c r="AV81" s="62">
        <f t="shared" si="45"/>
        <v>-7</v>
      </c>
      <c r="AW81" s="62" t="s">
        <v>237</v>
      </c>
      <c r="AX81" s="62">
        <f>AU81*0.06</f>
        <v>4.2</v>
      </c>
      <c r="AY81" s="62">
        <v>11</v>
      </c>
      <c r="AZ81" s="62">
        <v>14</v>
      </c>
      <c r="BA81" s="62">
        <v>0</v>
      </c>
      <c r="BB81" s="62">
        <v>0</v>
      </c>
      <c r="BC81" s="62">
        <f t="shared" si="46"/>
        <v>-11</v>
      </c>
      <c r="BD81" s="62" t="s">
        <v>237</v>
      </c>
      <c r="BE81" s="62">
        <f t="shared" si="53"/>
        <v>0</v>
      </c>
      <c r="BF81" s="62">
        <v>7</v>
      </c>
      <c r="BG81" s="62">
        <v>9</v>
      </c>
      <c r="BH81" s="62">
        <v>6</v>
      </c>
      <c r="BI81" s="62">
        <v>107.74</v>
      </c>
      <c r="BJ81" s="62">
        <f t="shared" si="47"/>
        <v>-1</v>
      </c>
      <c r="BK81" s="62" t="s">
        <v>242</v>
      </c>
      <c r="BL81" s="62">
        <f>BI81*0.06</f>
        <v>6.4644</v>
      </c>
      <c r="BM81" s="62">
        <v>5</v>
      </c>
      <c r="BN81" s="62">
        <v>6</v>
      </c>
      <c r="BO81" s="63">
        <v>0</v>
      </c>
      <c r="BP81" s="63">
        <v>2</v>
      </c>
      <c r="BQ81" s="63">
        <v>0</v>
      </c>
      <c r="BR81" s="63">
        <v>0</v>
      </c>
      <c r="BS81" s="63">
        <v>0</v>
      </c>
      <c r="BT81" s="63">
        <v>0</v>
      </c>
      <c r="BU81" s="63">
        <v>1</v>
      </c>
      <c r="BV81" s="63">
        <v>0</v>
      </c>
      <c r="BW81" s="63">
        <v>0</v>
      </c>
      <c r="BX81" s="63">
        <v>0</v>
      </c>
      <c r="BY81" s="63">
        <v>1</v>
      </c>
      <c r="BZ81" s="62">
        <f t="shared" si="48"/>
        <v>14.5</v>
      </c>
      <c r="CA81" s="62">
        <f t="shared" si="49"/>
        <v>9.5</v>
      </c>
      <c r="CB81" s="62" t="s">
        <v>40</v>
      </c>
      <c r="CC81" s="62">
        <f>BO81*3+BP81*5+BQ81*25+BR81*24+BS81*6+BT81*56+BU81*70+BV81*6+BW81*30+BX81*61+BY81*15</f>
        <v>95</v>
      </c>
      <c r="CD81" s="62"/>
      <c r="CE81" s="62">
        <f t="shared" si="50"/>
        <v>337</v>
      </c>
      <c r="CF81" s="62">
        <f t="shared" si="51"/>
        <v>-3</v>
      </c>
    </row>
    <row r="82" customHeight="1" spans="1:84">
      <c r="A82" s="62">
        <v>11241</v>
      </c>
      <c r="B82" s="62" t="s">
        <v>335</v>
      </c>
      <c r="C82" s="62">
        <v>754</v>
      </c>
      <c r="D82" s="62" t="s">
        <v>165</v>
      </c>
      <c r="E82" s="62" t="s">
        <v>253</v>
      </c>
      <c r="F82" s="62">
        <v>14</v>
      </c>
      <c r="G82" s="62">
        <v>16</v>
      </c>
      <c r="H82" s="62">
        <v>7</v>
      </c>
      <c r="I82" s="62">
        <v>182.7</v>
      </c>
      <c r="J82" s="62">
        <f t="shared" si="41"/>
        <v>-7</v>
      </c>
      <c r="K82" s="62" t="s">
        <v>237</v>
      </c>
      <c r="L82" s="62">
        <f t="shared" ref="L82:L87" si="59">I82*0.06</f>
        <v>10.962</v>
      </c>
      <c r="M82" s="62">
        <v>28</v>
      </c>
      <c r="N82" s="62">
        <v>35</v>
      </c>
      <c r="O82" s="62">
        <v>42</v>
      </c>
      <c r="P82" s="62">
        <v>996.38</v>
      </c>
      <c r="Q82" s="62">
        <f t="shared" si="42"/>
        <v>14</v>
      </c>
      <c r="R82" s="62" t="s">
        <v>40</v>
      </c>
      <c r="S82" s="62">
        <f t="shared" si="58"/>
        <v>79.7104</v>
      </c>
      <c r="T82" s="62"/>
      <c r="U82" s="62">
        <v>21</v>
      </c>
      <c r="V82" s="62">
        <v>28</v>
      </c>
      <c r="W82" s="62">
        <v>16</v>
      </c>
      <c r="X82" s="62">
        <v>396.84</v>
      </c>
      <c r="Y82" s="62">
        <f t="shared" si="56"/>
        <v>-5</v>
      </c>
      <c r="Z82" s="62" t="s">
        <v>237</v>
      </c>
      <c r="AA82" s="62">
        <f>X82*0.06</f>
        <v>23.8104</v>
      </c>
      <c r="AB82" s="62">
        <v>5</v>
      </c>
      <c r="AC82" s="62">
        <v>7</v>
      </c>
      <c r="AD82" s="62">
        <v>0</v>
      </c>
      <c r="AE82" s="62">
        <v>0</v>
      </c>
      <c r="AF82" s="62">
        <v>0</v>
      </c>
      <c r="AG82" s="62">
        <f t="shared" si="43"/>
        <v>-5</v>
      </c>
      <c r="AH82" s="62" t="s">
        <v>237</v>
      </c>
      <c r="AI82" s="62">
        <f>AF82*0.06</f>
        <v>0</v>
      </c>
      <c r="AJ82" s="62">
        <f>AG82*1</f>
        <v>-5</v>
      </c>
      <c r="AK82" s="62">
        <v>33</v>
      </c>
      <c r="AL82" s="62">
        <v>39</v>
      </c>
      <c r="AM82" s="62">
        <v>4</v>
      </c>
      <c r="AN82" s="62">
        <v>216</v>
      </c>
      <c r="AO82" s="62">
        <f t="shared" si="44"/>
        <v>-29</v>
      </c>
      <c r="AP82" s="62" t="s">
        <v>237</v>
      </c>
      <c r="AQ82" s="62">
        <f t="shared" si="57"/>
        <v>12.96</v>
      </c>
      <c r="AR82" s="62">
        <v>10</v>
      </c>
      <c r="AS82" s="62">
        <v>12</v>
      </c>
      <c r="AT82" s="62">
        <v>0</v>
      </c>
      <c r="AU82" s="62">
        <v>0</v>
      </c>
      <c r="AV82" s="62">
        <f t="shared" si="45"/>
        <v>-10</v>
      </c>
      <c r="AW82" s="62" t="s">
        <v>237</v>
      </c>
      <c r="AX82" s="62">
        <f>AU82*0.06</f>
        <v>0</v>
      </c>
      <c r="AY82" s="62">
        <v>12</v>
      </c>
      <c r="AZ82" s="62">
        <v>14</v>
      </c>
      <c r="BA82" s="62">
        <v>2</v>
      </c>
      <c r="BB82" s="62">
        <v>59.8</v>
      </c>
      <c r="BC82" s="62">
        <f t="shared" si="46"/>
        <v>-10</v>
      </c>
      <c r="BD82" s="62" t="s">
        <v>237</v>
      </c>
      <c r="BE82" s="62">
        <f t="shared" si="53"/>
        <v>3.588</v>
      </c>
      <c r="BF82" s="62">
        <v>8</v>
      </c>
      <c r="BG82" s="62">
        <v>9</v>
      </c>
      <c r="BH82" s="62">
        <v>7</v>
      </c>
      <c r="BI82" s="62">
        <v>139.7</v>
      </c>
      <c r="BJ82" s="62">
        <f t="shared" si="47"/>
        <v>-1</v>
      </c>
      <c r="BK82" s="62" t="s">
        <v>242</v>
      </c>
      <c r="BL82" s="62">
        <f>BI82*0.06</f>
        <v>8.382</v>
      </c>
      <c r="BM82" s="62">
        <v>5</v>
      </c>
      <c r="BN82" s="62">
        <v>6</v>
      </c>
      <c r="BO82" s="63">
        <v>1</v>
      </c>
      <c r="BP82" s="63">
        <v>1</v>
      </c>
      <c r="BQ82" s="63">
        <v>1</v>
      </c>
      <c r="BR82" s="63">
        <v>1</v>
      </c>
      <c r="BS82" s="63">
        <v>2</v>
      </c>
      <c r="BT82" s="63">
        <v>0</v>
      </c>
      <c r="BU82" s="63">
        <v>0</v>
      </c>
      <c r="BV82" s="63">
        <v>0</v>
      </c>
      <c r="BW82" s="63">
        <v>0</v>
      </c>
      <c r="BX82" s="63">
        <v>0</v>
      </c>
      <c r="BY82" s="63">
        <v>0</v>
      </c>
      <c r="BZ82" s="62">
        <f t="shared" si="48"/>
        <v>12.5</v>
      </c>
      <c r="CA82" s="62">
        <f t="shared" si="49"/>
        <v>7.5</v>
      </c>
      <c r="CB82" s="62" t="s">
        <v>40</v>
      </c>
      <c r="CC82" s="62">
        <f>BO82*3+BP82*5+BQ82*25+BR82*24+BS82*6+BT82*56+BU82*70+BV82*6+BW82*30+BX82*61+BY82*15</f>
        <v>69</v>
      </c>
      <c r="CD82" s="62"/>
      <c r="CE82" s="62">
        <f t="shared" si="50"/>
        <v>208</v>
      </c>
      <c r="CF82" s="62">
        <f t="shared" si="51"/>
        <v>-5</v>
      </c>
    </row>
    <row r="83" customHeight="1" spans="1:84">
      <c r="A83" s="62">
        <v>12377</v>
      </c>
      <c r="B83" s="62" t="s">
        <v>336</v>
      </c>
      <c r="C83" s="62">
        <v>754</v>
      </c>
      <c r="D83" s="62" t="s">
        <v>165</v>
      </c>
      <c r="E83" s="62" t="s">
        <v>253</v>
      </c>
      <c r="F83" s="62">
        <v>14</v>
      </c>
      <c r="G83" s="62">
        <v>16</v>
      </c>
      <c r="H83" s="62">
        <v>13</v>
      </c>
      <c r="I83" s="62">
        <v>314.03</v>
      </c>
      <c r="J83" s="62">
        <f t="shared" si="41"/>
        <v>-1</v>
      </c>
      <c r="K83" s="62" t="s">
        <v>237</v>
      </c>
      <c r="L83" s="62">
        <f t="shared" si="59"/>
        <v>18.8418</v>
      </c>
      <c r="M83" s="62">
        <v>28</v>
      </c>
      <c r="N83" s="62">
        <v>35</v>
      </c>
      <c r="O83" s="62">
        <v>39</v>
      </c>
      <c r="P83" s="62">
        <v>972.75</v>
      </c>
      <c r="Q83" s="62">
        <f t="shared" si="42"/>
        <v>11</v>
      </c>
      <c r="R83" s="62" t="s">
        <v>40</v>
      </c>
      <c r="S83" s="62">
        <f t="shared" si="58"/>
        <v>77.82</v>
      </c>
      <c r="T83" s="62"/>
      <c r="U83" s="62">
        <v>21</v>
      </c>
      <c r="V83" s="62">
        <v>28</v>
      </c>
      <c r="W83" s="62">
        <v>21</v>
      </c>
      <c r="X83" s="62">
        <v>525.9</v>
      </c>
      <c r="Y83" s="62">
        <f t="shared" si="56"/>
        <v>0</v>
      </c>
      <c r="Z83" s="62" t="s">
        <v>39</v>
      </c>
      <c r="AA83" s="62">
        <f>X83*0.08</f>
        <v>42.072</v>
      </c>
      <c r="AB83" s="62">
        <v>5</v>
      </c>
      <c r="AC83" s="62">
        <v>7</v>
      </c>
      <c r="AD83" s="62">
        <v>1</v>
      </c>
      <c r="AE83" s="62">
        <v>0</v>
      </c>
      <c r="AF83" s="62">
        <v>59</v>
      </c>
      <c r="AG83" s="62">
        <f t="shared" si="43"/>
        <v>-3</v>
      </c>
      <c r="AH83" s="62" t="s">
        <v>237</v>
      </c>
      <c r="AI83" s="62">
        <f>AF83*0.06</f>
        <v>3.54</v>
      </c>
      <c r="AJ83" s="62">
        <f>AG83*1</f>
        <v>-3</v>
      </c>
      <c r="AK83" s="62">
        <v>33</v>
      </c>
      <c r="AL83" s="62">
        <v>39</v>
      </c>
      <c r="AM83" s="62">
        <v>24</v>
      </c>
      <c r="AN83" s="62">
        <v>1986</v>
      </c>
      <c r="AO83" s="62">
        <f t="shared" si="44"/>
        <v>-9</v>
      </c>
      <c r="AP83" s="62" t="s">
        <v>237</v>
      </c>
      <c r="AQ83" s="62">
        <f t="shared" si="57"/>
        <v>119.16</v>
      </c>
      <c r="AR83" s="62">
        <v>10</v>
      </c>
      <c r="AS83" s="62">
        <v>12</v>
      </c>
      <c r="AT83" s="62">
        <v>7</v>
      </c>
      <c r="AU83" s="62">
        <v>210</v>
      </c>
      <c r="AV83" s="62">
        <f t="shared" si="45"/>
        <v>-3</v>
      </c>
      <c r="AW83" s="62" t="s">
        <v>237</v>
      </c>
      <c r="AX83" s="62">
        <f>AU83*0.06</f>
        <v>12.6</v>
      </c>
      <c r="AY83" s="62">
        <v>12</v>
      </c>
      <c r="AZ83" s="62">
        <v>14</v>
      </c>
      <c r="BA83" s="62">
        <v>1</v>
      </c>
      <c r="BB83" s="62">
        <v>29.9</v>
      </c>
      <c r="BC83" s="62">
        <f t="shared" si="46"/>
        <v>-11</v>
      </c>
      <c r="BD83" s="62" t="s">
        <v>237</v>
      </c>
      <c r="BE83" s="62">
        <f t="shared" si="53"/>
        <v>1.794</v>
      </c>
      <c r="BF83" s="62">
        <v>7</v>
      </c>
      <c r="BG83" s="62">
        <v>10</v>
      </c>
      <c r="BH83" s="62">
        <v>8</v>
      </c>
      <c r="BI83" s="62">
        <v>142.5</v>
      </c>
      <c r="BJ83" s="62">
        <f t="shared" si="47"/>
        <v>1</v>
      </c>
      <c r="BK83" s="62" t="s">
        <v>39</v>
      </c>
      <c r="BL83" s="62">
        <f>BI83*0.08</f>
        <v>11.4</v>
      </c>
      <c r="BM83" s="62">
        <v>5</v>
      </c>
      <c r="BN83" s="62">
        <v>6</v>
      </c>
      <c r="BO83" s="63">
        <v>0</v>
      </c>
      <c r="BP83" s="63">
        <v>0</v>
      </c>
      <c r="BQ83" s="63">
        <v>1</v>
      </c>
      <c r="BR83" s="63">
        <v>0</v>
      </c>
      <c r="BS83" s="63">
        <v>0</v>
      </c>
      <c r="BT83" s="63">
        <v>0</v>
      </c>
      <c r="BU83" s="63">
        <v>0</v>
      </c>
      <c r="BV83" s="63">
        <v>0</v>
      </c>
      <c r="BW83" s="63">
        <v>0</v>
      </c>
      <c r="BX83" s="63">
        <v>0</v>
      </c>
      <c r="BY83" s="63">
        <v>0</v>
      </c>
      <c r="BZ83" s="62">
        <f t="shared" si="48"/>
        <v>5</v>
      </c>
      <c r="CA83" s="62">
        <f t="shared" si="49"/>
        <v>0</v>
      </c>
      <c r="CB83" s="62" t="s">
        <v>40</v>
      </c>
      <c r="CC83" s="62">
        <f>BO83*3+BP83*5+BQ83*25+BR83*24+BS83*6+BT83*56+BU83*70+BV83*6+BW83*30+BX83*61+BY83*15</f>
        <v>25</v>
      </c>
      <c r="CD83" s="62"/>
      <c r="CE83" s="62">
        <f t="shared" si="50"/>
        <v>312</v>
      </c>
      <c r="CF83" s="62">
        <f t="shared" si="51"/>
        <v>-3</v>
      </c>
    </row>
    <row r="84" customHeight="1" spans="1:84">
      <c r="A84" s="62">
        <v>10218</v>
      </c>
      <c r="B84" s="62" t="s">
        <v>337</v>
      </c>
      <c r="C84" s="62">
        <v>104838</v>
      </c>
      <c r="D84" s="62" t="s">
        <v>178</v>
      </c>
      <c r="E84" s="62" t="s">
        <v>239</v>
      </c>
      <c r="F84" s="62">
        <v>15</v>
      </c>
      <c r="G84" s="62">
        <v>18</v>
      </c>
      <c r="H84" s="62">
        <v>7</v>
      </c>
      <c r="I84" s="62">
        <v>168.09</v>
      </c>
      <c r="J84" s="62">
        <f t="shared" si="41"/>
        <v>-8</v>
      </c>
      <c r="K84" s="62" t="s">
        <v>237</v>
      </c>
      <c r="L84" s="62">
        <f t="shared" si="59"/>
        <v>10.0854</v>
      </c>
      <c r="M84" s="62">
        <v>28</v>
      </c>
      <c r="N84" s="62">
        <v>34</v>
      </c>
      <c r="O84" s="62">
        <v>37</v>
      </c>
      <c r="P84" s="62">
        <v>893.02</v>
      </c>
      <c r="Q84" s="62">
        <f t="shared" si="42"/>
        <v>9</v>
      </c>
      <c r="R84" s="62" t="s">
        <v>40</v>
      </c>
      <c r="S84" s="62">
        <f t="shared" si="58"/>
        <v>71.4416</v>
      </c>
      <c r="T84" s="62"/>
      <c r="U84" s="62">
        <v>23</v>
      </c>
      <c r="V84" s="62">
        <v>30</v>
      </c>
      <c r="W84" s="62">
        <v>20</v>
      </c>
      <c r="X84" s="62">
        <v>520.95</v>
      </c>
      <c r="Y84" s="62">
        <f t="shared" si="56"/>
        <v>-3</v>
      </c>
      <c r="Z84" s="62" t="s">
        <v>237</v>
      </c>
      <c r="AA84" s="62">
        <f>X84*0.06</f>
        <v>31.257</v>
      </c>
      <c r="AB84" s="62">
        <v>5</v>
      </c>
      <c r="AC84" s="62">
        <v>7</v>
      </c>
      <c r="AD84" s="62">
        <v>0</v>
      </c>
      <c r="AE84" s="62">
        <v>1</v>
      </c>
      <c r="AF84" s="62">
        <v>28.5</v>
      </c>
      <c r="AG84" s="62">
        <f t="shared" si="43"/>
        <v>-4</v>
      </c>
      <c r="AH84" s="62" t="s">
        <v>237</v>
      </c>
      <c r="AI84" s="62">
        <f>AF84*0.06</f>
        <v>1.71</v>
      </c>
      <c r="AJ84" s="62">
        <f>AG84*1</f>
        <v>-4</v>
      </c>
      <c r="AK84" s="62">
        <v>28</v>
      </c>
      <c r="AL84" s="62">
        <v>33</v>
      </c>
      <c r="AM84" s="62">
        <v>27</v>
      </c>
      <c r="AN84" s="62">
        <v>2216</v>
      </c>
      <c r="AO84" s="62">
        <f t="shared" si="44"/>
        <v>-1</v>
      </c>
      <c r="AP84" s="62" t="s">
        <v>237</v>
      </c>
      <c r="AQ84" s="62">
        <f t="shared" si="57"/>
        <v>132.96</v>
      </c>
      <c r="AR84" s="62">
        <v>7</v>
      </c>
      <c r="AS84" s="62">
        <v>8</v>
      </c>
      <c r="AT84" s="62">
        <v>19</v>
      </c>
      <c r="AU84" s="62">
        <v>529.01</v>
      </c>
      <c r="AV84" s="62">
        <f t="shared" si="45"/>
        <v>12</v>
      </c>
      <c r="AW84" s="62" t="s">
        <v>40</v>
      </c>
      <c r="AX84" s="62">
        <f>AU84*0.1</f>
        <v>52.901</v>
      </c>
      <c r="AY84" s="62">
        <v>10</v>
      </c>
      <c r="AZ84" s="62">
        <v>12</v>
      </c>
      <c r="BA84" s="62">
        <v>0</v>
      </c>
      <c r="BB84" s="62">
        <v>0</v>
      </c>
      <c r="BC84" s="62">
        <f t="shared" si="46"/>
        <v>-10</v>
      </c>
      <c r="BD84" s="62" t="s">
        <v>237</v>
      </c>
      <c r="BE84" s="62">
        <f t="shared" si="53"/>
        <v>0</v>
      </c>
      <c r="BF84" s="62">
        <v>9</v>
      </c>
      <c r="BG84" s="62">
        <v>12</v>
      </c>
      <c r="BH84" s="62">
        <v>9</v>
      </c>
      <c r="BI84" s="62">
        <v>159.54</v>
      </c>
      <c r="BJ84" s="62">
        <f t="shared" si="47"/>
        <v>0</v>
      </c>
      <c r="BK84" s="62" t="s">
        <v>39</v>
      </c>
      <c r="BL84" s="62">
        <f>BI84*0.08</f>
        <v>12.7632</v>
      </c>
      <c r="BM84" s="62">
        <v>10</v>
      </c>
      <c r="BN84" s="62">
        <v>12</v>
      </c>
      <c r="BO84" s="63">
        <v>3</v>
      </c>
      <c r="BP84" s="63">
        <v>3</v>
      </c>
      <c r="BQ84" s="63">
        <v>0</v>
      </c>
      <c r="BR84" s="63">
        <v>0</v>
      </c>
      <c r="BS84" s="63">
        <v>0</v>
      </c>
      <c r="BT84" s="63">
        <v>0</v>
      </c>
      <c r="BU84" s="63">
        <v>0</v>
      </c>
      <c r="BV84" s="63">
        <v>0</v>
      </c>
      <c r="BW84" s="63">
        <v>0</v>
      </c>
      <c r="BX84" s="63">
        <v>0</v>
      </c>
      <c r="BY84" s="63">
        <v>0</v>
      </c>
      <c r="BZ84" s="62">
        <f t="shared" si="48"/>
        <v>4.5</v>
      </c>
      <c r="CA84" s="62">
        <f t="shared" si="49"/>
        <v>-5.5</v>
      </c>
      <c r="CB84" s="62" t="s">
        <v>237</v>
      </c>
      <c r="CC84" s="62">
        <f>BO84*2+BP84*3+BQ84*15+BR84*15+BS84*3+BT84*40+BU84*50+BV84*4+BW84*20+BX84*40+BY84*10</f>
        <v>15</v>
      </c>
      <c r="CD84" s="62">
        <f>CA84*1</f>
        <v>-5.5</v>
      </c>
      <c r="CE84" s="62">
        <f t="shared" si="50"/>
        <v>328</v>
      </c>
      <c r="CF84" s="62">
        <f t="shared" si="51"/>
        <v>-9.5</v>
      </c>
    </row>
    <row r="85" customHeight="1" spans="1:84">
      <c r="A85" s="62">
        <v>10955</v>
      </c>
      <c r="B85" s="62" t="s">
        <v>338</v>
      </c>
      <c r="C85" s="62">
        <v>104838</v>
      </c>
      <c r="D85" s="62" t="s">
        <v>178</v>
      </c>
      <c r="E85" s="62" t="s">
        <v>236</v>
      </c>
      <c r="F85" s="62">
        <v>15</v>
      </c>
      <c r="G85" s="62">
        <v>18</v>
      </c>
      <c r="H85" s="62">
        <v>6</v>
      </c>
      <c r="I85" s="62">
        <v>135.6</v>
      </c>
      <c r="J85" s="62">
        <f t="shared" si="41"/>
        <v>-9</v>
      </c>
      <c r="K85" s="62" t="s">
        <v>237</v>
      </c>
      <c r="L85" s="62">
        <f t="shared" si="59"/>
        <v>8.136</v>
      </c>
      <c r="M85" s="62">
        <v>27</v>
      </c>
      <c r="N85" s="62">
        <v>34</v>
      </c>
      <c r="O85" s="62">
        <v>37</v>
      </c>
      <c r="P85" s="62">
        <v>897.5</v>
      </c>
      <c r="Q85" s="62">
        <f t="shared" si="42"/>
        <v>10</v>
      </c>
      <c r="R85" s="62" t="s">
        <v>40</v>
      </c>
      <c r="S85" s="62">
        <f t="shared" si="58"/>
        <v>71.8</v>
      </c>
      <c r="T85" s="62"/>
      <c r="U85" s="62">
        <v>22</v>
      </c>
      <c r="V85" s="62">
        <v>29</v>
      </c>
      <c r="W85" s="62">
        <v>12</v>
      </c>
      <c r="X85" s="62">
        <v>284.86</v>
      </c>
      <c r="Y85" s="62">
        <f t="shared" si="56"/>
        <v>-10</v>
      </c>
      <c r="Z85" s="62" t="s">
        <v>237</v>
      </c>
      <c r="AA85" s="62">
        <f>X85*0.06</f>
        <v>17.0916</v>
      </c>
      <c r="AB85" s="62">
        <v>5</v>
      </c>
      <c r="AC85" s="62">
        <v>6</v>
      </c>
      <c r="AD85" s="62">
        <v>2</v>
      </c>
      <c r="AE85" s="62">
        <v>0</v>
      </c>
      <c r="AF85" s="62">
        <v>104</v>
      </c>
      <c r="AG85" s="62">
        <f t="shared" si="43"/>
        <v>-1</v>
      </c>
      <c r="AH85" s="62" t="s">
        <v>237</v>
      </c>
      <c r="AI85" s="62">
        <f>AF85*0.06</f>
        <v>6.24</v>
      </c>
      <c r="AJ85" s="62">
        <f>AG85*1</f>
        <v>-1</v>
      </c>
      <c r="AK85" s="62">
        <v>27</v>
      </c>
      <c r="AL85" s="62">
        <v>32</v>
      </c>
      <c r="AM85" s="62">
        <v>14</v>
      </c>
      <c r="AN85" s="62">
        <v>740.8</v>
      </c>
      <c r="AO85" s="62">
        <f t="shared" si="44"/>
        <v>-13</v>
      </c>
      <c r="AP85" s="62" t="s">
        <v>237</v>
      </c>
      <c r="AQ85" s="62">
        <f t="shared" si="57"/>
        <v>44.448</v>
      </c>
      <c r="AR85" s="62">
        <v>6</v>
      </c>
      <c r="AS85" s="62">
        <v>7</v>
      </c>
      <c r="AT85" s="62">
        <v>1</v>
      </c>
      <c r="AU85" s="62">
        <v>35</v>
      </c>
      <c r="AV85" s="62">
        <f t="shared" si="45"/>
        <v>-5</v>
      </c>
      <c r="AW85" s="62" t="s">
        <v>237</v>
      </c>
      <c r="AX85" s="62">
        <f t="shared" ref="AX85:AX90" si="60">AU85*0.06</f>
        <v>2.1</v>
      </c>
      <c r="AY85" s="62">
        <v>9</v>
      </c>
      <c r="AZ85" s="62">
        <v>11</v>
      </c>
      <c r="BA85" s="62">
        <v>0</v>
      </c>
      <c r="BB85" s="62">
        <v>0</v>
      </c>
      <c r="BC85" s="62">
        <f t="shared" si="46"/>
        <v>-9</v>
      </c>
      <c r="BD85" s="62" t="s">
        <v>237</v>
      </c>
      <c r="BE85" s="62">
        <f t="shared" si="53"/>
        <v>0</v>
      </c>
      <c r="BF85" s="62">
        <v>9</v>
      </c>
      <c r="BG85" s="62">
        <v>12</v>
      </c>
      <c r="BH85" s="62">
        <v>3</v>
      </c>
      <c r="BI85" s="62">
        <v>55.5</v>
      </c>
      <c r="BJ85" s="62">
        <f t="shared" si="47"/>
        <v>-6</v>
      </c>
      <c r="BK85" s="62" t="s">
        <v>242</v>
      </c>
      <c r="BL85" s="62">
        <f>BI85*0.06</f>
        <v>3.33</v>
      </c>
      <c r="BM85" s="62">
        <v>9</v>
      </c>
      <c r="BN85" s="62">
        <v>11</v>
      </c>
      <c r="BO85" s="63">
        <v>4</v>
      </c>
      <c r="BP85" s="63">
        <v>4</v>
      </c>
      <c r="BQ85" s="63">
        <v>0</v>
      </c>
      <c r="BR85" s="63">
        <v>0</v>
      </c>
      <c r="BS85" s="63">
        <v>0</v>
      </c>
      <c r="BT85" s="63">
        <v>0</v>
      </c>
      <c r="BU85" s="63">
        <v>0</v>
      </c>
      <c r="BV85" s="63">
        <v>0</v>
      </c>
      <c r="BW85" s="63">
        <v>0</v>
      </c>
      <c r="BX85" s="63">
        <v>0</v>
      </c>
      <c r="BY85" s="63">
        <v>0</v>
      </c>
      <c r="BZ85" s="62">
        <f t="shared" si="48"/>
        <v>6</v>
      </c>
      <c r="CA85" s="62">
        <f t="shared" si="49"/>
        <v>-3</v>
      </c>
      <c r="CB85" s="62" t="s">
        <v>237</v>
      </c>
      <c r="CC85" s="62">
        <f>BO85*2+BP85*3+BQ85*15+BR85*15+BS85*3+BT85*40+BU85*50+BV85*4+BW85*20+BX85*40+BY85*10</f>
        <v>20</v>
      </c>
      <c r="CD85" s="62">
        <f>CA85*1</f>
        <v>-3</v>
      </c>
      <c r="CE85" s="62">
        <f t="shared" si="50"/>
        <v>173</v>
      </c>
      <c r="CF85" s="62">
        <f t="shared" si="51"/>
        <v>-4</v>
      </c>
    </row>
    <row r="86" customHeight="1" spans="1:84">
      <c r="A86" s="62">
        <v>6472</v>
      </c>
      <c r="B86" s="62" t="s">
        <v>339</v>
      </c>
      <c r="C86" s="62">
        <v>104428</v>
      </c>
      <c r="D86" s="62" t="s">
        <v>170</v>
      </c>
      <c r="E86" s="62" t="s">
        <v>236</v>
      </c>
      <c r="F86" s="62">
        <v>22</v>
      </c>
      <c r="G86" s="62">
        <v>27</v>
      </c>
      <c r="H86" s="62">
        <v>20</v>
      </c>
      <c r="I86" s="62">
        <v>449.48</v>
      </c>
      <c r="J86" s="62">
        <f t="shared" si="41"/>
        <v>-2</v>
      </c>
      <c r="K86" s="62" t="s">
        <v>237</v>
      </c>
      <c r="L86" s="62">
        <f t="shared" si="59"/>
        <v>26.9688</v>
      </c>
      <c r="M86" s="62">
        <v>27</v>
      </c>
      <c r="N86" s="62">
        <v>30</v>
      </c>
      <c r="O86" s="62">
        <v>34</v>
      </c>
      <c r="P86" s="62">
        <v>838.67</v>
      </c>
      <c r="Q86" s="62">
        <f t="shared" si="42"/>
        <v>7</v>
      </c>
      <c r="R86" s="62" t="s">
        <v>40</v>
      </c>
      <c r="S86" s="62">
        <f t="shared" si="58"/>
        <v>67.0936</v>
      </c>
      <c r="T86" s="62"/>
      <c r="U86" s="62">
        <v>17</v>
      </c>
      <c r="V86" s="62">
        <v>20</v>
      </c>
      <c r="W86" s="62">
        <v>23</v>
      </c>
      <c r="X86" s="62">
        <v>660.19</v>
      </c>
      <c r="Y86" s="62">
        <f t="shared" si="56"/>
        <v>6</v>
      </c>
      <c r="Z86" s="62" t="s">
        <v>40</v>
      </c>
      <c r="AA86" s="62">
        <f>X86*0.1</f>
        <v>66.019</v>
      </c>
      <c r="AB86" s="62">
        <v>4</v>
      </c>
      <c r="AC86" s="62">
        <v>5</v>
      </c>
      <c r="AD86" s="62">
        <v>2</v>
      </c>
      <c r="AE86" s="62">
        <v>1</v>
      </c>
      <c r="AF86" s="62">
        <v>143.8</v>
      </c>
      <c r="AG86" s="62">
        <f t="shared" si="43"/>
        <v>1</v>
      </c>
      <c r="AH86" s="62" t="s">
        <v>40</v>
      </c>
      <c r="AI86" s="62">
        <f>AF86*0.1</f>
        <v>14.38</v>
      </c>
      <c r="AJ86" s="62"/>
      <c r="AK86" s="62">
        <v>35</v>
      </c>
      <c r="AL86" s="62">
        <v>37</v>
      </c>
      <c r="AM86" s="62">
        <v>16</v>
      </c>
      <c r="AN86" s="62">
        <v>1511.8</v>
      </c>
      <c r="AO86" s="62">
        <f t="shared" si="44"/>
        <v>-19</v>
      </c>
      <c r="AP86" s="62" t="s">
        <v>237</v>
      </c>
      <c r="AQ86" s="62">
        <f t="shared" si="57"/>
        <v>90.708</v>
      </c>
      <c r="AR86" s="62">
        <v>7</v>
      </c>
      <c r="AS86" s="62">
        <v>8</v>
      </c>
      <c r="AT86" s="62">
        <v>2</v>
      </c>
      <c r="AU86" s="62">
        <v>70</v>
      </c>
      <c r="AV86" s="62">
        <f t="shared" si="45"/>
        <v>-5</v>
      </c>
      <c r="AW86" s="62" t="s">
        <v>237</v>
      </c>
      <c r="AX86" s="62">
        <f t="shared" si="60"/>
        <v>4.2</v>
      </c>
      <c r="AY86" s="62">
        <v>12</v>
      </c>
      <c r="AZ86" s="62">
        <v>12</v>
      </c>
      <c r="BA86" s="62">
        <v>1</v>
      </c>
      <c r="BB86" s="62">
        <v>29.9</v>
      </c>
      <c r="BC86" s="62">
        <f t="shared" si="46"/>
        <v>-11</v>
      </c>
      <c r="BD86" s="62" t="s">
        <v>237</v>
      </c>
      <c r="BE86" s="62">
        <f t="shared" si="53"/>
        <v>1.794</v>
      </c>
      <c r="BF86" s="62">
        <v>6</v>
      </c>
      <c r="BG86" s="62">
        <v>8</v>
      </c>
      <c r="BH86" s="62">
        <v>14</v>
      </c>
      <c r="BI86" s="62">
        <v>267.18</v>
      </c>
      <c r="BJ86" s="62">
        <f t="shared" si="47"/>
        <v>8</v>
      </c>
      <c r="BK86" s="62" t="s">
        <v>40</v>
      </c>
      <c r="BL86" s="62">
        <f>BI86*0.1</f>
        <v>26.718</v>
      </c>
      <c r="BM86" s="62">
        <v>11</v>
      </c>
      <c r="BN86" s="62">
        <v>11</v>
      </c>
      <c r="BO86" s="63">
        <v>0</v>
      </c>
      <c r="BP86" s="63">
        <v>3</v>
      </c>
      <c r="BQ86" s="63">
        <v>1</v>
      </c>
      <c r="BR86" s="63">
        <v>0</v>
      </c>
      <c r="BS86" s="63">
        <v>0</v>
      </c>
      <c r="BT86" s="63">
        <v>0</v>
      </c>
      <c r="BU86" s="63">
        <v>0</v>
      </c>
      <c r="BV86" s="63">
        <v>0</v>
      </c>
      <c r="BW86" s="63">
        <v>0</v>
      </c>
      <c r="BX86" s="63">
        <v>0</v>
      </c>
      <c r="BY86" s="63">
        <v>0</v>
      </c>
      <c r="BZ86" s="62">
        <f t="shared" si="48"/>
        <v>8</v>
      </c>
      <c r="CA86" s="62">
        <f t="shared" si="49"/>
        <v>-3</v>
      </c>
      <c r="CB86" s="62" t="s">
        <v>237</v>
      </c>
      <c r="CC86" s="62">
        <f>BO86*2+BP86*3+BQ86*15+BR86*15+BS86*3+BT86*40+BU86*50+BV86*4+BW86*20+BX86*40+BY86*10</f>
        <v>24</v>
      </c>
      <c r="CD86" s="62">
        <f>CA86*1</f>
        <v>-3</v>
      </c>
      <c r="CE86" s="62">
        <f t="shared" si="50"/>
        <v>322</v>
      </c>
      <c r="CF86" s="62">
        <f t="shared" si="51"/>
        <v>-3</v>
      </c>
    </row>
    <row r="87" customHeight="1" spans="1:84">
      <c r="A87" s="62">
        <v>11949</v>
      </c>
      <c r="B87" s="62" t="s">
        <v>340</v>
      </c>
      <c r="C87" s="62">
        <v>104428</v>
      </c>
      <c r="D87" s="62" t="s">
        <v>170</v>
      </c>
      <c r="E87" s="62" t="s">
        <v>239</v>
      </c>
      <c r="F87" s="62">
        <v>22</v>
      </c>
      <c r="G87" s="62">
        <v>27</v>
      </c>
      <c r="H87" s="62">
        <v>15</v>
      </c>
      <c r="I87" s="62">
        <v>362.8</v>
      </c>
      <c r="J87" s="62">
        <f t="shared" si="41"/>
        <v>-7</v>
      </c>
      <c r="K87" s="62" t="s">
        <v>237</v>
      </c>
      <c r="L87" s="62">
        <f t="shared" si="59"/>
        <v>21.768</v>
      </c>
      <c r="M87" s="62">
        <v>27</v>
      </c>
      <c r="N87" s="62">
        <v>30</v>
      </c>
      <c r="O87" s="62">
        <v>31</v>
      </c>
      <c r="P87" s="62">
        <v>795.15</v>
      </c>
      <c r="Q87" s="62">
        <f t="shared" si="42"/>
        <v>4</v>
      </c>
      <c r="R87" s="62" t="s">
        <v>40</v>
      </c>
      <c r="S87" s="62">
        <f t="shared" si="58"/>
        <v>63.612</v>
      </c>
      <c r="T87" s="62"/>
      <c r="U87" s="62">
        <v>17</v>
      </c>
      <c r="V87" s="62">
        <v>20</v>
      </c>
      <c r="W87" s="62">
        <v>19</v>
      </c>
      <c r="X87" s="62">
        <v>469.25</v>
      </c>
      <c r="Y87" s="62">
        <f t="shared" si="56"/>
        <v>2</v>
      </c>
      <c r="Z87" s="62" t="s">
        <v>39</v>
      </c>
      <c r="AA87" s="62">
        <f>X87*0.08</f>
        <v>37.54</v>
      </c>
      <c r="AB87" s="62">
        <v>4</v>
      </c>
      <c r="AC87" s="62">
        <v>5</v>
      </c>
      <c r="AD87" s="62">
        <v>1</v>
      </c>
      <c r="AE87" s="62">
        <v>0</v>
      </c>
      <c r="AF87" s="62">
        <v>59</v>
      </c>
      <c r="AG87" s="62">
        <f t="shared" si="43"/>
        <v>-2</v>
      </c>
      <c r="AH87" s="62" t="s">
        <v>237</v>
      </c>
      <c r="AI87" s="62">
        <f t="shared" ref="AI87:AI92" si="61">AF87*0.06</f>
        <v>3.54</v>
      </c>
      <c r="AJ87" s="62">
        <f t="shared" ref="AJ87:AJ92" si="62">AG87*1</f>
        <v>-2</v>
      </c>
      <c r="AK87" s="62">
        <v>35</v>
      </c>
      <c r="AL87" s="62">
        <v>37</v>
      </c>
      <c r="AM87" s="62">
        <v>26</v>
      </c>
      <c r="AN87" s="62">
        <v>2293</v>
      </c>
      <c r="AO87" s="62">
        <f t="shared" si="44"/>
        <v>-9</v>
      </c>
      <c r="AP87" s="62" t="s">
        <v>237</v>
      </c>
      <c r="AQ87" s="62">
        <f t="shared" si="57"/>
        <v>137.58</v>
      </c>
      <c r="AR87" s="62">
        <v>7</v>
      </c>
      <c r="AS87" s="62">
        <v>8</v>
      </c>
      <c r="AT87" s="62">
        <v>0</v>
      </c>
      <c r="AU87" s="62">
        <v>0</v>
      </c>
      <c r="AV87" s="62">
        <f t="shared" si="45"/>
        <v>-7</v>
      </c>
      <c r="AW87" s="62" t="s">
        <v>237</v>
      </c>
      <c r="AX87" s="62">
        <f t="shared" si="60"/>
        <v>0</v>
      </c>
      <c r="AY87" s="62">
        <v>12</v>
      </c>
      <c r="AZ87" s="62">
        <v>12</v>
      </c>
      <c r="BA87" s="62">
        <v>1</v>
      </c>
      <c r="BB87" s="62">
        <v>29.9</v>
      </c>
      <c r="BC87" s="62">
        <f t="shared" si="46"/>
        <v>-11</v>
      </c>
      <c r="BD87" s="62" t="s">
        <v>237</v>
      </c>
      <c r="BE87" s="62">
        <f t="shared" si="53"/>
        <v>1.794</v>
      </c>
      <c r="BF87" s="62">
        <v>6</v>
      </c>
      <c r="BG87" s="62">
        <v>8</v>
      </c>
      <c r="BH87" s="62">
        <v>6</v>
      </c>
      <c r="BI87" s="62">
        <v>102.93</v>
      </c>
      <c r="BJ87" s="62">
        <f t="shared" si="47"/>
        <v>0</v>
      </c>
      <c r="BK87" s="62" t="s">
        <v>39</v>
      </c>
      <c r="BL87" s="62">
        <f>BI87*0.08</f>
        <v>8.2344</v>
      </c>
      <c r="BM87" s="62">
        <v>11</v>
      </c>
      <c r="BN87" s="62">
        <v>11</v>
      </c>
      <c r="BO87" s="63">
        <v>0</v>
      </c>
      <c r="BP87" s="63">
        <v>2</v>
      </c>
      <c r="BQ87" s="63">
        <v>0</v>
      </c>
      <c r="BR87" s="63">
        <v>0</v>
      </c>
      <c r="BS87" s="63">
        <v>0</v>
      </c>
      <c r="BT87" s="63">
        <v>0</v>
      </c>
      <c r="BU87" s="63">
        <v>1</v>
      </c>
      <c r="BV87" s="63">
        <v>0</v>
      </c>
      <c r="BW87" s="63">
        <v>0</v>
      </c>
      <c r="BX87" s="63">
        <v>0</v>
      </c>
      <c r="BY87" s="63">
        <v>0</v>
      </c>
      <c r="BZ87" s="62">
        <f t="shared" si="48"/>
        <v>12</v>
      </c>
      <c r="CA87" s="62">
        <f t="shared" si="49"/>
        <v>1</v>
      </c>
      <c r="CB87" s="62" t="s">
        <v>40</v>
      </c>
      <c r="CC87" s="62">
        <f>BO87*3+BP87*5+BQ87*25+BR87*24+BS87*6+BT87*56+BU87*70+BV87*6+BW87*30+BX87*61+BY87*15</f>
        <v>80</v>
      </c>
      <c r="CD87" s="62"/>
      <c r="CE87" s="62">
        <f t="shared" si="50"/>
        <v>354</v>
      </c>
      <c r="CF87" s="62">
        <f t="shared" si="51"/>
        <v>-2</v>
      </c>
    </row>
    <row r="88" customHeight="1" spans="1:84">
      <c r="A88" s="62">
        <v>13231</v>
      </c>
      <c r="B88" s="62" t="s">
        <v>341</v>
      </c>
      <c r="C88" s="62">
        <v>104428</v>
      </c>
      <c r="D88" s="62" t="s">
        <v>170</v>
      </c>
      <c r="E88" s="62" t="s">
        <v>248</v>
      </c>
      <c r="F88" s="62">
        <v>11</v>
      </c>
      <c r="G88" s="62">
        <v>12</v>
      </c>
      <c r="H88" s="62">
        <v>13</v>
      </c>
      <c r="I88" s="62">
        <v>334.5</v>
      </c>
      <c r="J88" s="62">
        <f t="shared" si="41"/>
        <v>2</v>
      </c>
      <c r="K88" s="62" t="s">
        <v>40</v>
      </c>
      <c r="L88" s="62">
        <f>I88*0.1</f>
        <v>33.45</v>
      </c>
      <c r="M88" s="62">
        <v>9</v>
      </c>
      <c r="N88" s="62">
        <v>19</v>
      </c>
      <c r="O88" s="62">
        <v>20</v>
      </c>
      <c r="P88" s="62">
        <v>514.18</v>
      </c>
      <c r="Q88" s="62">
        <f t="shared" si="42"/>
        <v>11</v>
      </c>
      <c r="R88" s="62" t="s">
        <v>40</v>
      </c>
      <c r="S88" s="62">
        <f t="shared" si="58"/>
        <v>41.1344</v>
      </c>
      <c r="T88" s="62"/>
      <c r="U88" s="62">
        <v>8</v>
      </c>
      <c r="V88" s="62">
        <v>15</v>
      </c>
      <c r="W88" s="62">
        <v>3</v>
      </c>
      <c r="X88" s="62">
        <v>105</v>
      </c>
      <c r="Y88" s="62">
        <f t="shared" si="56"/>
        <v>-5</v>
      </c>
      <c r="Z88" s="62" t="s">
        <v>237</v>
      </c>
      <c r="AA88" s="62">
        <f>X88*0.06</f>
        <v>6.3</v>
      </c>
      <c r="AB88" s="62">
        <v>3</v>
      </c>
      <c r="AC88" s="62">
        <v>5</v>
      </c>
      <c r="AD88" s="62">
        <v>0</v>
      </c>
      <c r="AE88" s="62">
        <v>0</v>
      </c>
      <c r="AF88" s="62">
        <v>0</v>
      </c>
      <c r="AG88" s="62">
        <f t="shared" si="43"/>
        <v>-3</v>
      </c>
      <c r="AH88" s="62" t="s">
        <v>237</v>
      </c>
      <c r="AI88" s="62">
        <f t="shared" si="61"/>
        <v>0</v>
      </c>
      <c r="AJ88" s="62">
        <f t="shared" si="62"/>
        <v>-3</v>
      </c>
      <c r="AK88" s="62">
        <v>20</v>
      </c>
      <c r="AL88" s="62">
        <v>34</v>
      </c>
      <c r="AM88" s="62">
        <v>8</v>
      </c>
      <c r="AN88" s="62">
        <v>629.76</v>
      </c>
      <c r="AO88" s="62">
        <f t="shared" si="44"/>
        <v>-12</v>
      </c>
      <c r="AP88" s="62" t="s">
        <v>237</v>
      </c>
      <c r="AQ88" s="62">
        <f t="shared" si="57"/>
        <v>37.7856</v>
      </c>
      <c r="AR88" s="62">
        <v>5</v>
      </c>
      <c r="AS88" s="62">
        <v>7</v>
      </c>
      <c r="AT88" s="62">
        <v>2</v>
      </c>
      <c r="AU88" s="62">
        <v>70</v>
      </c>
      <c r="AV88" s="62">
        <f t="shared" si="45"/>
        <v>-3</v>
      </c>
      <c r="AW88" s="62" t="s">
        <v>237</v>
      </c>
      <c r="AX88" s="62">
        <f t="shared" si="60"/>
        <v>4.2</v>
      </c>
      <c r="AY88" s="62">
        <v>5</v>
      </c>
      <c r="AZ88" s="62">
        <v>11</v>
      </c>
      <c r="BA88" s="62">
        <v>0</v>
      </c>
      <c r="BB88" s="62">
        <v>0</v>
      </c>
      <c r="BC88" s="62">
        <f t="shared" si="46"/>
        <v>-5</v>
      </c>
      <c r="BD88" s="62" t="s">
        <v>237</v>
      </c>
      <c r="BE88" s="62">
        <f t="shared" si="53"/>
        <v>0</v>
      </c>
      <c r="BF88" s="62">
        <v>6</v>
      </c>
      <c r="BG88" s="62">
        <v>8</v>
      </c>
      <c r="BH88" s="62">
        <v>5</v>
      </c>
      <c r="BI88" s="62">
        <v>103.5</v>
      </c>
      <c r="BJ88" s="62">
        <f t="shared" si="47"/>
        <v>-1</v>
      </c>
      <c r="BK88" s="62" t="s">
        <v>242</v>
      </c>
      <c r="BL88" s="62">
        <f t="shared" ref="BL88:BL94" si="63">BI88*0.06</f>
        <v>6.21</v>
      </c>
      <c r="BM88" s="62">
        <v>5</v>
      </c>
      <c r="BN88" s="62">
        <v>10</v>
      </c>
      <c r="BO88" s="63">
        <v>2</v>
      </c>
      <c r="BP88" s="63">
        <v>0</v>
      </c>
      <c r="BQ88" s="63">
        <v>0</v>
      </c>
      <c r="BR88" s="63">
        <v>1</v>
      </c>
      <c r="BS88" s="63">
        <v>0</v>
      </c>
      <c r="BT88" s="63">
        <v>0</v>
      </c>
      <c r="BU88" s="63">
        <v>0</v>
      </c>
      <c r="BV88" s="63">
        <v>0</v>
      </c>
      <c r="BW88" s="63">
        <v>0</v>
      </c>
      <c r="BX88" s="63">
        <v>0</v>
      </c>
      <c r="BY88" s="63">
        <v>0</v>
      </c>
      <c r="BZ88" s="62">
        <f t="shared" si="48"/>
        <v>5</v>
      </c>
      <c r="CA88" s="62">
        <f t="shared" si="49"/>
        <v>0</v>
      </c>
      <c r="CB88" s="62" t="s">
        <v>40</v>
      </c>
      <c r="CC88" s="62">
        <f>BO88*3+BP88*5+BQ88*25+BR88*24+BS88*6+BT88*56+BU88*70+BV88*6+BW88*30+BX88*61+BY88*15</f>
        <v>30</v>
      </c>
      <c r="CD88" s="62"/>
      <c r="CE88" s="62">
        <f t="shared" si="50"/>
        <v>159</v>
      </c>
      <c r="CF88" s="62">
        <f t="shared" si="51"/>
        <v>-3</v>
      </c>
    </row>
    <row r="89" customHeight="1" spans="1:84">
      <c r="A89" s="62">
        <v>12277</v>
      </c>
      <c r="B89" s="62" t="s">
        <v>342</v>
      </c>
      <c r="C89" s="62">
        <v>52</v>
      </c>
      <c r="D89" s="62" t="s">
        <v>180</v>
      </c>
      <c r="E89" s="62" t="s">
        <v>239</v>
      </c>
      <c r="F89" s="62">
        <v>15</v>
      </c>
      <c r="G89" s="62">
        <v>18</v>
      </c>
      <c r="H89" s="62">
        <v>15</v>
      </c>
      <c r="I89" s="62">
        <v>398.13</v>
      </c>
      <c r="J89" s="62">
        <f t="shared" si="41"/>
        <v>0</v>
      </c>
      <c r="K89" s="62" t="s">
        <v>39</v>
      </c>
      <c r="L89" s="62">
        <f>I89*0.08</f>
        <v>31.8504</v>
      </c>
      <c r="M89" s="62">
        <v>38</v>
      </c>
      <c r="N89" s="62">
        <v>48</v>
      </c>
      <c r="O89" s="62">
        <v>18</v>
      </c>
      <c r="P89" s="62">
        <v>499.26</v>
      </c>
      <c r="Q89" s="62">
        <f t="shared" si="42"/>
        <v>-20</v>
      </c>
      <c r="R89" s="62" t="s">
        <v>237</v>
      </c>
      <c r="S89" s="62">
        <f>P89*0.05</f>
        <v>24.963</v>
      </c>
      <c r="T89" s="62">
        <f>Q89*1</f>
        <v>-20</v>
      </c>
      <c r="U89" s="62">
        <v>21</v>
      </c>
      <c r="V89" s="62">
        <v>27</v>
      </c>
      <c r="W89" s="62">
        <v>11</v>
      </c>
      <c r="X89" s="62">
        <v>318.3</v>
      </c>
      <c r="Y89" s="62">
        <f t="shared" si="56"/>
        <v>-10</v>
      </c>
      <c r="Z89" s="62" t="s">
        <v>237</v>
      </c>
      <c r="AA89" s="62">
        <f>X89*0.06</f>
        <v>19.098</v>
      </c>
      <c r="AB89" s="62">
        <v>5</v>
      </c>
      <c r="AC89" s="62">
        <v>7</v>
      </c>
      <c r="AD89" s="62">
        <v>0</v>
      </c>
      <c r="AE89" s="62">
        <v>0</v>
      </c>
      <c r="AF89" s="62">
        <v>0</v>
      </c>
      <c r="AG89" s="62">
        <f t="shared" si="43"/>
        <v>-5</v>
      </c>
      <c r="AH89" s="62" t="s">
        <v>237</v>
      </c>
      <c r="AI89" s="62">
        <f t="shared" si="61"/>
        <v>0</v>
      </c>
      <c r="AJ89" s="62">
        <f t="shared" si="62"/>
        <v>-5</v>
      </c>
      <c r="AK89" s="62">
        <v>28</v>
      </c>
      <c r="AL89" s="62">
        <v>32</v>
      </c>
      <c r="AM89" s="62">
        <v>23</v>
      </c>
      <c r="AN89" s="62">
        <v>2151</v>
      </c>
      <c r="AO89" s="62">
        <f t="shared" si="44"/>
        <v>-5</v>
      </c>
      <c r="AP89" s="62" t="s">
        <v>237</v>
      </c>
      <c r="AQ89" s="62">
        <f t="shared" si="57"/>
        <v>129.06</v>
      </c>
      <c r="AR89" s="62">
        <v>8</v>
      </c>
      <c r="AS89" s="62">
        <v>10</v>
      </c>
      <c r="AT89" s="62">
        <v>6</v>
      </c>
      <c r="AU89" s="62">
        <v>198</v>
      </c>
      <c r="AV89" s="62">
        <f t="shared" si="45"/>
        <v>-2</v>
      </c>
      <c r="AW89" s="62" t="s">
        <v>237</v>
      </c>
      <c r="AX89" s="62">
        <f t="shared" si="60"/>
        <v>11.88</v>
      </c>
      <c r="AY89" s="62">
        <v>10</v>
      </c>
      <c r="AZ89" s="62">
        <v>11</v>
      </c>
      <c r="BA89" s="62">
        <v>0</v>
      </c>
      <c r="BB89" s="62">
        <v>0</v>
      </c>
      <c r="BC89" s="62">
        <f t="shared" si="46"/>
        <v>-10</v>
      </c>
      <c r="BD89" s="62" t="s">
        <v>237</v>
      </c>
      <c r="BE89" s="62">
        <f t="shared" si="53"/>
        <v>0</v>
      </c>
      <c r="BF89" s="62">
        <v>9</v>
      </c>
      <c r="BG89" s="62">
        <v>12</v>
      </c>
      <c r="BH89" s="62">
        <v>2</v>
      </c>
      <c r="BI89" s="62">
        <v>40.5</v>
      </c>
      <c r="BJ89" s="62">
        <f t="shared" si="47"/>
        <v>-7</v>
      </c>
      <c r="BK89" s="62" t="s">
        <v>242</v>
      </c>
      <c r="BL89" s="62">
        <f t="shared" si="63"/>
        <v>2.43</v>
      </c>
      <c r="BM89" s="62">
        <v>10</v>
      </c>
      <c r="BN89" s="62">
        <v>13</v>
      </c>
      <c r="BO89" s="63">
        <v>0</v>
      </c>
      <c r="BP89" s="63">
        <v>1</v>
      </c>
      <c r="BQ89" s="63">
        <v>2</v>
      </c>
      <c r="BR89" s="63">
        <v>0</v>
      </c>
      <c r="BS89" s="63">
        <v>1</v>
      </c>
      <c r="BT89" s="63">
        <v>0</v>
      </c>
      <c r="BU89" s="63">
        <v>0</v>
      </c>
      <c r="BV89" s="63">
        <v>0</v>
      </c>
      <c r="BW89" s="63">
        <v>0</v>
      </c>
      <c r="BX89" s="63">
        <v>1</v>
      </c>
      <c r="BY89" s="63">
        <v>0</v>
      </c>
      <c r="BZ89" s="62">
        <f t="shared" si="48"/>
        <v>19</v>
      </c>
      <c r="CA89" s="62">
        <f t="shared" si="49"/>
        <v>9</v>
      </c>
      <c r="CB89" s="62" t="s">
        <v>40</v>
      </c>
      <c r="CC89" s="62">
        <f>BO89*3+BP89*5+BQ89*25+BR89*24+BS89*6+BT89*56+BU89*70+BV89*6+BW89*30+BX89*61+BY89*15</f>
        <v>122</v>
      </c>
      <c r="CD89" s="62"/>
      <c r="CE89" s="62">
        <f t="shared" si="50"/>
        <v>341</v>
      </c>
      <c r="CF89" s="62">
        <f t="shared" si="51"/>
        <v>-25</v>
      </c>
    </row>
    <row r="90" customHeight="1" spans="1:84">
      <c r="A90" s="62">
        <v>13415</v>
      </c>
      <c r="B90" s="62" t="s">
        <v>343</v>
      </c>
      <c r="C90" s="62">
        <v>52</v>
      </c>
      <c r="D90" s="62" t="s">
        <v>180</v>
      </c>
      <c r="E90" s="62" t="s">
        <v>239</v>
      </c>
      <c r="F90" s="62">
        <v>15</v>
      </c>
      <c r="G90" s="62">
        <v>18</v>
      </c>
      <c r="H90" s="62">
        <v>12</v>
      </c>
      <c r="I90" s="62">
        <v>295.9</v>
      </c>
      <c r="J90" s="62">
        <f t="shared" si="41"/>
        <v>-3</v>
      </c>
      <c r="K90" s="62" t="s">
        <v>237</v>
      </c>
      <c r="L90" s="62">
        <f t="shared" ref="L90:L104" si="64">I90*0.06</f>
        <v>17.754</v>
      </c>
      <c r="M90" s="62">
        <v>37</v>
      </c>
      <c r="N90" s="62">
        <v>47</v>
      </c>
      <c r="O90" s="62">
        <v>34</v>
      </c>
      <c r="P90" s="62">
        <v>854.67</v>
      </c>
      <c r="Q90" s="62">
        <f t="shared" si="42"/>
        <v>-3</v>
      </c>
      <c r="R90" s="62" t="s">
        <v>237</v>
      </c>
      <c r="S90" s="62">
        <f>P90*0.05</f>
        <v>42.7335</v>
      </c>
      <c r="T90" s="62">
        <f>Q90*1</f>
        <v>-3</v>
      </c>
      <c r="U90" s="62">
        <v>21</v>
      </c>
      <c r="V90" s="62">
        <v>28</v>
      </c>
      <c r="W90" s="62">
        <v>22</v>
      </c>
      <c r="X90" s="62">
        <v>564.46</v>
      </c>
      <c r="Y90" s="62">
        <f t="shared" si="56"/>
        <v>1</v>
      </c>
      <c r="Z90" s="62" t="s">
        <v>39</v>
      </c>
      <c r="AA90" s="62">
        <f>X90*0.08</f>
        <v>45.1568</v>
      </c>
      <c r="AB90" s="62">
        <v>5</v>
      </c>
      <c r="AC90" s="62">
        <v>6</v>
      </c>
      <c r="AD90" s="62">
        <v>0</v>
      </c>
      <c r="AE90" s="62">
        <v>0</v>
      </c>
      <c r="AF90" s="62">
        <v>0</v>
      </c>
      <c r="AG90" s="62">
        <f t="shared" si="43"/>
        <v>-5</v>
      </c>
      <c r="AH90" s="62" t="s">
        <v>237</v>
      </c>
      <c r="AI90" s="62">
        <f t="shared" si="61"/>
        <v>0</v>
      </c>
      <c r="AJ90" s="62">
        <f t="shared" si="62"/>
        <v>-5</v>
      </c>
      <c r="AK90" s="62">
        <v>27</v>
      </c>
      <c r="AL90" s="62">
        <v>33</v>
      </c>
      <c r="AM90" s="62">
        <v>7</v>
      </c>
      <c r="AN90" s="62">
        <v>718</v>
      </c>
      <c r="AO90" s="62">
        <f t="shared" si="44"/>
        <v>-20</v>
      </c>
      <c r="AP90" s="62" t="s">
        <v>237</v>
      </c>
      <c r="AQ90" s="62">
        <f t="shared" si="57"/>
        <v>43.08</v>
      </c>
      <c r="AR90" s="62">
        <v>9</v>
      </c>
      <c r="AS90" s="62">
        <v>10</v>
      </c>
      <c r="AT90" s="62">
        <v>6</v>
      </c>
      <c r="AU90" s="62">
        <v>150</v>
      </c>
      <c r="AV90" s="62">
        <f t="shared" si="45"/>
        <v>-3</v>
      </c>
      <c r="AW90" s="62" t="s">
        <v>237</v>
      </c>
      <c r="AX90" s="62">
        <f t="shared" si="60"/>
        <v>9</v>
      </c>
      <c r="AY90" s="62">
        <v>9</v>
      </c>
      <c r="AZ90" s="62">
        <v>12</v>
      </c>
      <c r="BA90" s="62">
        <v>0</v>
      </c>
      <c r="BB90" s="62">
        <v>0</v>
      </c>
      <c r="BC90" s="62">
        <f t="shared" si="46"/>
        <v>-9</v>
      </c>
      <c r="BD90" s="62" t="s">
        <v>237</v>
      </c>
      <c r="BE90" s="62">
        <f t="shared" si="53"/>
        <v>0</v>
      </c>
      <c r="BF90" s="62">
        <v>9</v>
      </c>
      <c r="BG90" s="62">
        <v>12</v>
      </c>
      <c r="BH90" s="62">
        <v>8</v>
      </c>
      <c r="BI90" s="62">
        <v>144</v>
      </c>
      <c r="BJ90" s="62">
        <f t="shared" si="47"/>
        <v>-1</v>
      </c>
      <c r="BK90" s="62" t="s">
        <v>242</v>
      </c>
      <c r="BL90" s="62">
        <f t="shared" si="63"/>
        <v>8.64</v>
      </c>
      <c r="BM90" s="62">
        <v>11</v>
      </c>
      <c r="BN90" s="62">
        <v>12</v>
      </c>
      <c r="BO90" s="63">
        <v>0</v>
      </c>
      <c r="BP90" s="63">
        <v>2</v>
      </c>
      <c r="BQ90" s="63">
        <v>0</v>
      </c>
      <c r="BR90" s="63">
        <v>0</v>
      </c>
      <c r="BS90" s="63">
        <v>0</v>
      </c>
      <c r="BT90" s="63">
        <v>0</v>
      </c>
      <c r="BU90" s="63">
        <v>0</v>
      </c>
      <c r="BV90" s="63">
        <v>0</v>
      </c>
      <c r="BW90" s="63">
        <v>0</v>
      </c>
      <c r="BX90" s="63">
        <v>0</v>
      </c>
      <c r="BY90" s="63">
        <v>0</v>
      </c>
      <c r="BZ90" s="62">
        <f t="shared" si="48"/>
        <v>2</v>
      </c>
      <c r="CA90" s="62">
        <f t="shared" si="49"/>
        <v>-9</v>
      </c>
      <c r="CB90" s="62" t="s">
        <v>237</v>
      </c>
      <c r="CC90" s="62">
        <f t="shared" ref="CC90:CC96" si="65">BO90*2+BP90*3+BQ90*15+BR90*15+BS90*3+BT90*40+BU90*50+BV90*4+BW90*20+BX90*40+BY90*10</f>
        <v>6</v>
      </c>
      <c r="CD90" s="62">
        <f t="shared" ref="CD90:CD96" si="66">CA90*1</f>
        <v>-9</v>
      </c>
      <c r="CE90" s="62">
        <f t="shared" si="50"/>
        <v>172</v>
      </c>
      <c r="CF90" s="62">
        <f t="shared" si="51"/>
        <v>-17</v>
      </c>
    </row>
    <row r="91" customHeight="1" spans="1:84">
      <c r="A91" s="62">
        <v>6492</v>
      </c>
      <c r="B91" s="62" t="s">
        <v>344</v>
      </c>
      <c r="C91" s="62">
        <v>713</v>
      </c>
      <c r="D91" s="62" t="s">
        <v>176</v>
      </c>
      <c r="E91" s="62" t="s">
        <v>236</v>
      </c>
      <c r="F91" s="62">
        <v>17</v>
      </c>
      <c r="G91" s="62">
        <v>20</v>
      </c>
      <c r="H91" s="62">
        <v>15</v>
      </c>
      <c r="I91" s="62">
        <v>380.16</v>
      </c>
      <c r="J91" s="62">
        <f t="shared" si="41"/>
        <v>-2</v>
      </c>
      <c r="K91" s="62" t="s">
        <v>237</v>
      </c>
      <c r="L91" s="62">
        <f t="shared" si="64"/>
        <v>22.8096</v>
      </c>
      <c r="M91" s="62">
        <v>22</v>
      </c>
      <c r="N91" s="62">
        <v>28</v>
      </c>
      <c r="O91" s="62">
        <v>82</v>
      </c>
      <c r="P91" s="62">
        <v>1975.07</v>
      </c>
      <c r="Q91" s="62">
        <f t="shared" si="42"/>
        <v>60</v>
      </c>
      <c r="R91" s="62" t="s">
        <v>40</v>
      </c>
      <c r="S91" s="62">
        <f t="shared" ref="S91:S106" si="67">P91*0.08</f>
        <v>158.0056</v>
      </c>
      <c r="T91" s="62"/>
      <c r="U91" s="62">
        <v>23</v>
      </c>
      <c r="V91" s="62">
        <v>30</v>
      </c>
      <c r="W91" s="62">
        <v>14</v>
      </c>
      <c r="X91" s="62">
        <v>402.76</v>
      </c>
      <c r="Y91" s="62">
        <f t="shared" si="56"/>
        <v>-9</v>
      </c>
      <c r="Z91" s="62" t="s">
        <v>237</v>
      </c>
      <c r="AA91" s="62">
        <f t="shared" ref="AA91:AA97" si="68">X91*0.06</f>
        <v>24.1656</v>
      </c>
      <c r="AB91" s="62">
        <v>3</v>
      </c>
      <c r="AC91" s="62">
        <v>4</v>
      </c>
      <c r="AD91" s="62">
        <v>0</v>
      </c>
      <c r="AE91" s="62">
        <v>0</v>
      </c>
      <c r="AF91" s="62">
        <v>0</v>
      </c>
      <c r="AG91" s="62">
        <f t="shared" si="43"/>
        <v>-3</v>
      </c>
      <c r="AH91" s="62" t="s">
        <v>237</v>
      </c>
      <c r="AI91" s="62">
        <f t="shared" si="61"/>
        <v>0</v>
      </c>
      <c r="AJ91" s="62">
        <f t="shared" si="62"/>
        <v>-3</v>
      </c>
      <c r="AK91" s="62">
        <v>28</v>
      </c>
      <c r="AL91" s="62">
        <v>33</v>
      </c>
      <c r="AM91" s="62">
        <v>14</v>
      </c>
      <c r="AN91" s="62">
        <v>1129</v>
      </c>
      <c r="AO91" s="62">
        <f t="shared" si="44"/>
        <v>-14</v>
      </c>
      <c r="AP91" s="62" t="s">
        <v>237</v>
      </c>
      <c r="AQ91" s="62">
        <f t="shared" si="57"/>
        <v>67.74</v>
      </c>
      <c r="AR91" s="62">
        <v>12</v>
      </c>
      <c r="AS91" s="62">
        <v>14</v>
      </c>
      <c r="AT91" s="62">
        <v>12</v>
      </c>
      <c r="AU91" s="62">
        <v>376.57</v>
      </c>
      <c r="AV91" s="62">
        <f t="shared" si="45"/>
        <v>0</v>
      </c>
      <c r="AW91" s="62" t="s">
        <v>39</v>
      </c>
      <c r="AX91" s="62">
        <f>AU91*0.08</f>
        <v>30.1256</v>
      </c>
      <c r="AY91" s="62">
        <v>10</v>
      </c>
      <c r="AZ91" s="62">
        <v>12</v>
      </c>
      <c r="BA91" s="62">
        <v>0</v>
      </c>
      <c r="BB91" s="62">
        <v>0</v>
      </c>
      <c r="BC91" s="62">
        <f t="shared" si="46"/>
        <v>-10</v>
      </c>
      <c r="BD91" s="62" t="s">
        <v>237</v>
      </c>
      <c r="BE91" s="62">
        <f t="shared" si="53"/>
        <v>0</v>
      </c>
      <c r="BF91" s="62">
        <v>9</v>
      </c>
      <c r="BG91" s="62">
        <v>12</v>
      </c>
      <c r="BH91" s="62">
        <v>3</v>
      </c>
      <c r="BI91" s="62">
        <v>58.71</v>
      </c>
      <c r="BJ91" s="62">
        <f t="shared" si="47"/>
        <v>-6</v>
      </c>
      <c r="BK91" s="62" t="s">
        <v>242</v>
      </c>
      <c r="BL91" s="62">
        <f t="shared" si="63"/>
        <v>3.5226</v>
      </c>
      <c r="BM91" s="62">
        <v>16</v>
      </c>
      <c r="BN91" s="62">
        <v>19</v>
      </c>
      <c r="BO91" s="63">
        <v>0</v>
      </c>
      <c r="BP91" s="63">
        <v>1</v>
      </c>
      <c r="BQ91" s="63">
        <v>1</v>
      </c>
      <c r="BR91" s="63">
        <v>0</v>
      </c>
      <c r="BS91" s="63">
        <v>0</v>
      </c>
      <c r="BT91" s="63">
        <v>0</v>
      </c>
      <c r="BU91" s="63">
        <v>0</v>
      </c>
      <c r="BV91" s="63">
        <v>0</v>
      </c>
      <c r="BW91" s="63">
        <v>0</v>
      </c>
      <c r="BX91" s="63">
        <v>0</v>
      </c>
      <c r="BY91" s="63">
        <v>0</v>
      </c>
      <c r="BZ91" s="62">
        <f t="shared" si="48"/>
        <v>6</v>
      </c>
      <c r="CA91" s="62">
        <f t="shared" si="49"/>
        <v>-10</v>
      </c>
      <c r="CB91" s="62" t="s">
        <v>237</v>
      </c>
      <c r="CC91" s="62">
        <f t="shared" si="65"/>
        <v>18</v>
      </c>
      <c r="CD91" s="62">
        <f t="shared" si="66"/>
        <v>-10</v>
      </c>
      <c r="CE91" s="62">
        <f t="shared" si="50"/>
        <v>324</v>
      </c>
      <c r="CF91" s="62">
        <f t="shared" si="51"/>
        <v>-13</v>
      </c>
    </row>
    <row r="92" customHeight="1" spans="1:84">
      <c r="A92" s="62">
        <v>11961</v>
      </c>
      <c r="B92" s="62" t="s">
        <v>345</v>
      </c>
      <c r="C92" s="62">
        <v>713</v>
      </c>
      <c r="D92" s="62" t="s">
        <v>176</v>
      </c>
      <c r="E92" s="62" t="s">
        <v>239</v>
      </c>
      <c r="F92" s="62">
        <v>16</v>
      </c>
      <c r="G92" s="62">
        <v>19</v>
      </c>
      <c r="H92" s="62">
        <v>6</v>
      </c>
      <c r="I92" s="62">
        <v>153.32</v>
      </c>
      <c r="J92" s="62">
        <f t="shared" si="41"/>
        <v>-10</v>
      </c>
      <c r="K92" s="62" t="s">
        <v>237</v>
      </c>
      <c r="L92" s="62">
        <f t="shared" si="64"/>
        <v>9.1992</v>
      </c>
      <c r="M92" s="62">
        <v>22</v>
      </c>
      <c r="N92" s="62">
        <v>27</v>
      </c>
      <c r="O92" s="62">
        <v>37</v>
      </c>
      <c r="P92" s="62">
        <v>880.81</v>
      </c>
      <c r="Q92" s="62">
        <f t="shared" si="42"/>
        <v>15</v>
      </c>
      <c r="R92" s="62" t="s">
        <v>40</v>
      </c>
      <c r="S92" s="62">
        <f t="shared" si="67"/>
        <v>70.4648</v>
      </c>
      <c r="T92" s="62"/>
      <c r="U92" s="62">
        <v>22</v>
      </c>
      <c r="V92" s="62">
        <v>29</v>
      </c>
      <c r="W92" s="62">
        <v>20</v>
      </c>
      <c r="X92" s="62">
        <v>473.4</v>
      </c>
      <c r="Y92" s="62">
        <f t="shared" si="56"/>
        <v>-2</v>
      </c>
      <c r="Z92" s="62" t="s">
        <v>237</v>
      </c>
      <c r="AA92" s="62">
        <f t="shared" si="68"/>
        <v>28.404</v>
      </c>
      <c r="AB92" s="62">
        <v>3</v>
      </c>
      <c r="AC92" s="62">
        <v>3</v>
      </c>
      <c r="AD92" s="62">
        <v>0</v>
      </c>
      <c r="AE92" s="62">
        <v>0</v>
      </c>
      <c r="AF92" s="62">
        <v>0</v>
      </c>
      <c r="AG92" s="62">
        <f t="shared" si="43"/>
        <v>-3</v>
      </c>
      <c r="AH92" s="62" t="s">
        <v>237</v>
      </c>
      <c r="AI92" s="62">
        <f t="shared" si="61"/>
        <v>0</v>
      </c>
      <c r="AJ92" s="62">
        <f t="shared" si="62"/>
        <v>-3</v>
      </c>
      <c r="AK92" s="62">
        <v>27</v>
      </c>
      <c r="AL92" s="62">
        <v>32</v>
      </c>
      <c r="AM92" s="62">
        <v>6</v>
      </c>
      <c r="AN92" s="62">
        <v>466.56</v>
      </c>
      <c r="AO92" s="62">
        <f t="shared" si="44"/>
        <v>-21</v>
      </c>
      <c r="AP92" s="62" t="s">
        <v>237</v>
      </c>
      <c r="AQ92" s="62">
        <f t="shared" si="57"/>
        <v>27.9936</v>
      </c>
      <c r="AR92" s="62">
        <v>11</v>
      </c>
      <c r="AS92" s="62">
        <v>14</v>
      </c>
      <c r="AT92" s="62">
        <v>21</v>
      </c>
      <c r="AU92" s="62">
        <v>604.16</v>
      </c>
      <c r="AV92" s="62">
        <f t="shared" si="45"/>
        <v>10</v>
      </c>
      <c r="AW92" s="62" t="s">
        <v>40</v>
      </c>
      <c r="AX92" s="62">
        <f>AU92*0.1</f>
        <v>60.416</v>
      </c>
      <c r="AY92" s="62">
        <v>9</v>
      </c>
      <c r="AZ92" s="62">
        <v>11</v>
      </c>
      <c r="BA92" s="62">
        <v>0</v>
      </c>
      <c r="BB92" s="62">
        <v>0</v>
      </c>
      <c r="BC92" s="62">
        <f t="shared" si="46"/>
        <v>-9</v>
      </c>
      <c r="BD92" s="62" t="s">
        <v>237</v>
      </c>
      <c r="BE92" s="62">
        <f t="shared" si="53"/>
        <v>0</v>
      </c>
      <c r="BF92" s="62">
        <v>9</v>
      </c>
      <c r="BG92" s="62">
        <v>12</v>
      </c>
      <c r="BH92" s="62">
        <v>6</v>
      </c>
      <c r="BI92" s="62">
        <v>121.43</v>
      </c>
      <c r="BJ92" s="62">
        <f t="shared" si="47"/>
        <v>-3</v>
      </c>
      <c r="BK92" s="62" t="s">
        <v>242</v>
      </c>
      <c r="BL92" s="62">
        <f t="shared" si="63"/>
        <v>7.2858</v>
      </c>
      <c r="BM92" s="62">
        <v>15</v>
      </c>
      <c r="BN92" s="62">
        <v>18</v>
      </c>
      <c r="BO92" s="63">
        <v>1</v>
      </c>
      <c r="BP92" s="63">
        <v>1</v>
      </c>
      <c r="BQ92" s="63">
        <v>0</v>
      </c>
      <c r="BR92" s="63">
        <v>0</v>
      </c>
      <c r="BS92" s="63">
        <v>4</v>
      </c>
      <c r="BT92" s="63">
        <v>0</v>
      </c>
      <c r="BU92" s="63">
        <v>0</v>
      </c>
      <c r="BV92" s="63">
        <v>0</v>
      </c>
      <c r="BW92" s="63">
        <v>0</v>
      </c>
      <c r="BX92" s="63">
        <v>1</v>
      </c>
      <c r="BY92" s="63">
        <v>0</v>
      </c>
      <c r="BZ92" s="62">
        <f t="shared" si="48"/>
        <v>12.5</v>
      </c>
      <c r="CA92" s="62">
        <f t="shared" si="49"/>
        <v>-2.5</v>
      </c>
      <c r="CB92" s="62" t="s">
        <v>237</v>
      </c>
      <c r="CC92" s="62">
        <f t="shared" si="65"/>
        <v>57</v>
      </c>
      <c r="CD92" s="62">
        <f t="shared" si="66"/>
        <v>-2.5</v>
      </c>
      <c r="CE92" s="62">
        <f t="shared" si="50"/>
        <v>261</v>
      </c>
      <c r="CF92" s="62">
        <f t="shared" si="51"/>
        <v>-5.5</v>
      </c>
    </row>
    <row r="93" customHeight="1" spans="1:84">
      <c r="A93" s="62">
        <v>6497</v>
      </c>
      <c r="B93" s="62" t="s">
        <v>346</v>
      </c>
      <c r="C93" s="62">
        <v>587</v>
      </c>
      <c r="D93" s="62" t="s">
        <v>168</v>
      </c>
      <c r="E93" s="62" t="s">
        <v>239</v>
      </c>
      <c r="F93" s="62">
        <v>17</v>
      </c>
      <c r="G93" s="62">
        <v>20</v>
      </c>
      <c r="H93" s="62">
        <v>7</v>
      </c>
      <c r="I93" s="62">
        <v>194.2</v>
      </c>
      <c r="J93" s="62">
        <f t="shared" si="41"/>
        <v>-10</v>
      </c>
      <c r="K93" s="62" t="s">
        <v>237</v>
      </c>
      <c r="L93" s="62">
        <f t="shared" si="64"/>
        <v>11.652</v>
      </c>
      <c r="M93" s="62">
        <v>33</v>
      </c>
      <c r="N93" s="62">
        <v>40</v>
      </c>
      <c r="O93" s="62">
        <v>59</v>
      </c>
      <c r="P93" s="62">
        <v>1334.66</v>
      </c>
      <c r="Q93" s="62">
        <f t="shared" si="42"/>
        <v>26</v>
      </c>
      <c r="R93" s="62" t="s">
        <v>40</v>
      </c>
      <c r="S93" s="62">
        <f t="shared" si="67"/>
        <v>106.7728</v>
      </c>
      <c r="T93" s="62"/>
      <c r="U93" s="62">
        <v>31</v>
      </c>
      <c r="V93" s="62">
        <v>40</v>
      </c>
      <c r="W93" s="62">
        <v>11</v>
      </c>
      <c r="X93" s="62">
        <v>209.91</v>
      </c>
      <c r="Y93" s="62">
        <f t="shared" si="56"/>
        <v>-20</v>
      </c>
      <c r="Z93" s="62" t="s">
        <v>237</v>
      </c>
      <c r="AA93" s="62">
        <f t="shared" si="68"/>
        <v>12.5946</v>
      </c>
      <c r="AB93" s="62">
        <v>2</v>
      </c>
      <c r="AC93" s="62">
        <v>3</v>
      </c>
      <c r="AD93" s="62">
        <v>1</v>
      </c>
      <c r="AE93" s="62">
        <v>0</v>
      </c>
      <c r="AF93" s="62">
        <v>59</v>
      </c>
      <c r="AG93" s="62">
        <f t="shared" si="43"/>
        <v>0</v>
      </c>
      <c r="AH93" s="62" t="s">
        <v>39</v>
      </c>
      <c r="AI93" s="62">
        <f>AF93*0.08</f>
        <v>4.72</v>
      </c>
      <c r="AJ93" s="62"/>
      <c r="AK93" s="62">
        <v>37</v>
      </c>
      <c r="AL93" s="62">
        <v>45</v>
      </c>
      <c r="AM93" s="62">
        <v>22</v>
      </c>
      <c r="AN93" s="62">
        <v>2028.6</v>
      </c>
      <c r="AO93" s="62">
        <f t="shared" si="44"/>
        <v>-15</v>
      </c>
      <c r="AP93" s="62" t="s">
        <v>237</v>
      </c>
      <c r="AQ93" s="62">
        <f t="shared" si="57"/>
        <v>121.716</v>
      </c>
      <c r="AR93" s="62">
        <v>8</v>
      </c>
      <c r="AS93" s="62">
        <v>10</v>
      </c>
      <c r="AT93" s="62">
        <v>12</v>
      </c>
      <c r="AU93" s="62">
        <v>328</v>
      </c>
      <c r="AV93" s="62">
        <f t="shared" si="45"/>
        <v>4</v>
      </c>
      <c r="AW93" s="62" t="s">
        <v>40</v>
      </c>
      <c r="AX93" s="62">
        <f>AU93*0.1</f>
        <v>32.8</v>
      </c>
      <c r="AY93" s="62">
        <v>10</v>
      </c>
      <c r="AZ93" s="62">
        <v>12</v>
      </c>
      <c r="BA93" s="62">
        <v>0</v>
      </c>
      <c r="BB93" s="62">
        <v>0</v>
      </c>
      <c r="BC93" s="62">
        <f t="shared" si="46"/>
        <v>-10</v>
      </c>
      <c r="BD93" s="62" t="s">
        <v>237</v>
      </c>
      <c r="BE93" s="62">
        <f t="shared" si="53"/>
        <v>0</v>
      </c>
      <c r="BF93" s="62">
        <v>10</v>
      </c>
      <c r="BG93" s="62">
        <v>12</v>
      </c>
      <c r="BH93" s="62">
        <v>1</v>
      </c>
      <c r="BI93" s="62">
        <v>20.95</v>
      </c>
      <c r="BJ93" s="62">
        <f t="shared" si="47"/>
        <v>-9</v>
      </c>
      <c r="BK93" s="62" t="s">
        <v>242</v>
      </c>
      <c r="BL93" s="62">
        <f t="shared" si="63"/>
        <v>1.257</v>
      </c>
      <c r="BM93" s="62">
        <v>10</v>
      </c>
      <c r="BN93" s="62">
        <v>12</v>
      </c>
      <c r="BO93" s="63">
        <v>2</v>
      </c>
      <c r="BP93" s="63">
        <v>0</v>
      </c>
      <c r="BQ93" s="63">
        <v>0</v>
      </c>
      <c r="BR93" s="63">
        <v>0</v>
      </c>
      <c r="BS93" s="63">
        <v>0</v>
      </c>
      <c r="BT93" s="63">
        <v>0</v>
      </c>
      <c r="BU93" s="63">
        <v>0</v>
      </c>
      <c r="BV93" s="63">
        <v>0</v>
      </c>
      <c r="BW93" s="63">
        <v>0</v>
      </c>
      <c r="BX93" s="63">
        <v>0</v>
      </c>
      <c r="BY93" s="63">
        <v>0</v>
      </c>
      <c r="BZ93" s="62">
        <f t="shared" si="48"/>
        <v>1</v>
      </c>
      <c r="CA93" s="62">
        <f t="shared" si="49"/>
        <v>-9</v>
      </c>
      <c r="CB93" s="62" t="s">
        <v>237</v>
      </c>
      <c r="CC93" s="62">
        <f t="shared" si="65"/>
        <v>4</v>
      </c>
      <c r="CD93" s="62">
        <f t="shared" si="66"/>
        <v>-9</v>
      </c>
      <c r="CE93" s="62">
        <f t="shared" si="50"/>
        <v>296</v>
      </c>
      <c r="CF93" s="62">
        <f t="shared" si="51"/>
        <v>-9</v>
      </c>
    </row>
    <row r="94" customHeight="1" spans="1:84">
      <c r="A94" s="62">
        <v>8073</v>
      </c>
      <c r="B94" s="62" t="s">
        <v>347</v>
      </c>
      <c r="C94" s="62">
        <v>587</v>
      </c>
      <c r="D94" s="62" t="s">
        <v>168</v>
      </c>
      <c r="E94" s="62" t="s">
        <v>236</v>
      </c>
      <c r="F94" s="62">
        <v>17</v>
      </c>
      <c r="G94" s="62">
        <v>20</v>
      </c>
      <c r="H94" s="62">
        <v>1</v>
      </c>
      <c r="I94" s="62">
        <v>10.05</v>
      </c>
      <c r="J94" s="62">
        <f t="shared" si="41"/>
        <v>-16</v>
      </c>
      <c r="K94" s="62" t="s">
        <v>237</v>
      </c>
      <c r="L94" s="62">
        <f t="shared" si="64"/>
        <v>0.603</v>
      </c>
      <c r="M94" s="62">
        <v>33</v>
      </c>
      <c r="N94" s="62">
        <v>40</v>
      </c>
      <c r="O94" s="62">
        <v>65</v>
      </c>
      <c r="P94" s="62">
        <v>1571.08</v>
      </c>
      <c r="Q94" s="62">
        <f t="shared" si="42"/>
        <v>32</v>
      </c>
      <c r="R94" s="62" t="s">
        <v>40</v>
      </c>
      <c r="S94" s="62">
        <f t="shared" si="67"/>
        <v>125.6864</v>
      </c>
      <c r="T94" s="62"/>
      <c r="U94" s="62">
        <v>31</v>
      </c>
      <c r="V94" s="62">
        <v>40</v>
      </c>
      <c r="W94" s="62">
        <v>13</v>
      </c>
      <c r="X94" s="62">
        <v>304.98</v>
      </c>
      <c r="Y94" s="62">
        <f t="shared" si="56"/>
        <v>-18</v>
      </c>
      <c r="Z94" s="62" t="s">
        <v>237</v>
      </c>
      <c r="AA94" s="62">
        <f t="shared" si="68"/>
        <v>18.2988</v>
      </c>
      <c r="AB94" s="62">
        <v>2</v>
      </c>
      <c r="AC94" s="62">
        <v>3</v>
      </c>
      <c r="AD94" s="62">
        <v>0</v>
      </c>
      <c r="AE94" s="62">
        <v>0</v>
      </c>
      <c r="AF94" s="62">
        <v>0</v>
      </c>
      <c r="AG94" s="62">
        <f t="shared" si="43"/>
        <v>-2</v>
      </c>
      <c r="AH94" s="62" t="s">
        <v>237</v>
      </c>
      <c r="AI94" s="62">
        <f>AF94*0.06</f>
        <v>0</v>
      </c>
      <c r="AJ94" s="62">
        <f>AG94*1</f>
        <v>-2</v>
      </c>
      <c r="AK94" s="62">
        <v>37</v>
      </c>
      <c r="AL94" s="62">
        <v>45</v>
      </c>
      <c r="AM94" s="62">
        <v>20</v>
      </c>
      <c r="AN94" s="62">
        <v>1636.35</v>
      </c>
      <c r="AO94" s="62">
        <f t="shared" si="44"/>
        <v>-17</v>
      </c>
      <c r="AP94" s="62" t="s">
        <v>237</v>
      </c>
      <c r="AQ94" s="62">
        <f t="shared" si="57"/>
        <v>98.181</v>
      </c>
      <c r="AR94" s="62">
        <v>8</v>
      </c>
      <c r="AS94" s="62">
        <v>10</v>
      </c>
      <c r="AT94" s="62">
        <v>9</v>
      </c>
      <c r="AU94" s="62">
        <v>245</v>
      </c>
      <c r="AV94" s="62">
        <f t="shared" si="45"/>
        <v>1</v>
      </c>
      <c r="AW94" s="62" t="s">
        <v>39</v>
      </c>
      <c r="AX94" s="62">
        <f>AU94*0.08</f>
        <v>19.6</v>
      </c>
      <c r="AY94" s="62">
        <v>10</v>
      </c>
      <c r="AZ94" s="62">
        <v>12</v>
      </c>
      <c r="BA94" s="62">
        <v>5</v>
      </c>
      <c r="BB94" s="62">
        <v>149.5</v>
      </c>
      <c r="BC94" s="62">
        <f t="shared" si="46"/>
        <v>-5</v>
      </c>
      <c r="BD94" s="62" t="s">
        <v>237</v>
      </c>
      <c r="BE94" s="62">
        <f t="shared" si="53"/>
        <v>8.97</v>
      </c>
      <c r="BF94" s="62">
        <v>10</v>
      </c>
      <c r="BG94" s="62">
        <v>12</v>
      </c>
      <c r="BH94" s="62">
        <v>2</v>
      </c>
      <c r="BI94" s="62">
        <v>42</v>
      </c>
      <c r="BJ94" s="62">
        <f t="shared" si="47"/>
        <v>-8</v>
      </c>
      <c r="BK94" s="62" t="s">
        <v>242</v>
      </c>
      <c r="BL94" s="62">
        <f t="shared" si="63"/>
        <v>2.52</v>
      </c>
      <c r="BM94" s="62">
        <v>10</v>
      </c>
      <c r="BN94" s="62">
        <v>12</v>
      </c>
      <c r="BO94" s="63">
        <v>1</v>
      </c>
      <c r="BP94" s="63">
        <v>0</v>
      </c>
      <c r="BQ94" s="63">
        <v>0</v>
      </c>
      <c r="BR94" s="63">
        <v>0</v>
      </c>
      <c r="BS94" s="63">
        <v>0</v>
      </c>
      <c r="BT94" s="63">
        <v>0</v>
      </c>
      <c r="BU94" s="63">
        <v>0</v>
      </c>
      <c r="BV94" s="63">
        <v>0</v>
      </c>
      <c r="BW94" s="63">
        <v>0</v>
      </c>
      <c r="BX94" s="63">
        <v>0</v>
      </c>
      <c r="BY94" s="63">
        <v>0</v>
      </c>
      <c r="BZ94" s="62">
        <f t="shared" si="48"/>
        <v>0.5</v>
      </c>
      <c r="CA94" s="62">
        <f t="shared" si="49"/>
        <v>-9.5</v>
      </c>
      <c r="CB94" s="62" t="s">
        <v>237</v>
      </c>
      <c r="CC94" s="62">
        <f t="shared" si="65"/>
        <v>2</v>
      </c>
      <c r="CD94" s="62">
        <f t="shared" si="66"/>
        <v>-9.5</v>
      </c>
      <c r="CE94" s="62">
        <f t="shared" si="50"/>
        <v>276</v>
      </c>
      <c r="CF94" s="62">
        <f t="shared" si="51"/>
        <v>-11.5</v>
      </c>
    </row>
    <row r="95" customHeight="1" spans="1:84">
      <c r="A95" s="62">
        <v>13299</v>
      </c>
      <c r="B95" s="62" t="s">
        <v>348</v>
      </c>
      <c r="C95" s="62">
        <v>587</v>
      </c>
      <c r="D95" s="62" t="s">
        <v>168</v>
      </c>
      <c r="E95" s="62" t="s">
        <v>282</v>
      </c>
      <c r="F95" s="62">
        <v>5</v>
      </c>
      <c r="G95" s="62">
        <v>7</v>
      </c>
      <c r="H95" s="62">
        <v>2</v>
      </c>
      <c r="I95" s="62">
        <v>51.57</v>
      </c>
      <c r="J95" s="62">
        <f t="shared" si="41"/>
        <v>-3</v>
      </c>
      <c r="K95" s="62" t="s">
        <v>237</v>
      </c>
      <c r="L95" s="62">
        <f t="shared" si="64"/>
        <v>3.0942</v>
      </c>
      <c r="M95" s="62">
        <v>7</v>
      </c>
      <c r="N95" s="62">
        <v>11</v>
      </c>
      <c r="O95" s="62">
        <v>11</v>
      </c>
      <c r="P95" s="62">
        <v>272.34</v>
      </c>
      <c r="Q95" s="62">
        <f t="shared" si="42"/>
        <v>4</v>
      </c>
      <c r="R95" s="62" t="s">
        <v>40</v>
      </c>
      <c r="S95" s="62">
        <f t="shared" si="67"/>
        <v>21.7872</v>
      </c>
      <c r="T95" s="62"/>
      <c r="U95" s="62">
        <v>5</v>
      </c>
      <c r="V95" s="62">
        <v>7</v>
      </c>
      <c r="W95" s="62">
        <v>3</v>
      </c>
      <c r="X95" s="62">
        <v>52.6</v>
      </c>
      <c r="Y95" s="62">
        <f t="shared" si="56"/>
        <v>-2</v>
      </c>
      <c r="Z95" s="62" t="s">
        <v>237</v>
      </c>
      <c r="AA95" s="62">
        <f t="shared" si="68"/>
        <v>3.156</v>
      </c>
      <c r="AB95" s="62">
        <v>1</v>
      </c>
      <c r="AC95" s="62">
        <v>2</v>
      </c>
      <c r="AD95" s="62">
        <v>0</v>
      </c>
      <c r="AE95" s="62">
        <v>0</v>
      </c>
      <c r="AF95" s="62">
        <v>0</v>
      </c>
      <c r="AG95" s="62">
        <f t="shared" si="43"/>
        <v>-1</v>
      </c>
      <c r="AH95" s="62" t="s">
        <v>237</v>
      </c>
      <c r="AI95" s="62">
        <f>AF95*0.06</f>
        <v>0</v>
      </c>
      <c r="AJ95" s="62">
        <f>AG95*1</f>
        <v>-1</v>
      </c>
      <c r="AK95" s="62">
        <v>9</v>
      </c>
      <c r="AL95" s="62">
        <v>11</v>
      </c>
      <c r="AM95" s="62">
        <v>0</v>
      </c>
      <c r="AN95" s="62">
        <v>0</v>
      </c>
      <c r="AO95" s="62">
        <f t="shared" si="44"/>
        <v>-9</v>
      </c>
      <c r="AP95" s="62" t="s">
        <v>237</v>
      </c>
      <c r="AQ95" s="62">
        <f t="shared" si="57"/>
        <v>0</v>
      </c>
      <c r="AR95" s="62">
        <v>3</v>
      </c>
      <c r="AS95" s="62">
        <v>3</v>
      </c>
      <c r="AT95" s="62">
        <v>2</v>
      </c>
      <c r="AU95" s="62">
        <v>70</v>
      </c>
      <c r="AV95" s="62">
        <f t="shared" si="45"/>
        <v>-1</v>
      </c>
      <c r="AW95" s="62" t="s">
        <v>237</v>
      </c>
      <c r="AX95" s="62">
        <f>AU95*0.06</f>
        <v>4.2</v>
      </c>
      <c r="AY95" s="62">
        <v>2</v>
      </c>
      <c r="AZ95" s="62">
        <v>3</v>
      </c>
      <c r="BA95" s="62">
        <v>0</v>
      </c>
      <c r="BB95" s="62">
        <v>0</v>
      </c>
      <c r="BC95" s="62">
        <f t="shared" si="46"/>
        <v>-2</v>
      </c>
      <c r="BD95" s="62" t="s">
        <v>237</v>
      </c>
      <c r="BE95" s="62">
        <f t="shared" si="53"/>
        <v>0</v>
      </c>
      <c r="BF95" s="62">
        <v>1</v>
      </c>
      <c r="BG95" s="62">
        <v>3</v>
      </c>
      <c r="BH95" s="62">
        <v>3</v>
      </c>
      <c r="BI95" s="62">
        <v>61.25</v>
      </c>
      <c r="BJ95" s="62">
        <f t="shared" si="47"/>
        <v>2</v>
      </c>
      <c r="BK95" s="62" t="s">
        <v>40</v>
      </c>
      <c r="BL95" s="62">
        <f>BI95*0.1</f>
        <v>6.125</v>
      </c>
      <c r="BM95" s="62">
        <v>2</v>
      </c>
      <c r="BN95" s="62">
        <v>3</v>
      </c>
      <c r="BO95" s="63">
        <v>1</v>
      </c>
      <c r="BP95" s="63">
        <v>0</v>
      </c>
      <c r="BQ95" s="63">
        <v>0</v>
      </c>
      <c r="BR95" s="63">
        <v>0</v>
      </c>
      <c r="BS95" s="63">
        <v>0</v>
      </c>
      <c r="BT95" s="63">
        <v>0</v>
      </c>
      <c r="BU95" s="63">
        <v>0</v>
      </c>
      <c r="BV95" s="63">
        <v>0</v>
      </c>
      <c r="BW95" s="63">
        <v>0</v>
      </c>
      <c r="BX95" s="63">
        <v>0</v>
      </c>
      <c r="BY95" s="63">
        <v>0</v>
      </c>
      <c r="BZ95" s="62">
        <f t="shared" si="48"/>
        <v>0.5</v>
      </c>
      <c r="CA95" s="62">
        <f t="shared" si="49"/>
        <v>-1.5</v>
      </c>
      <c r="CB95" s="62" t="s">
        <v>237</v>
      </c>
      <c r="CC95" s="62">
        <f t="shared" si="65"/>
        <v>2</v>
      </c>
      <c r="CD95" s="62">
        <f t="shared" si="66"/>
        <v>-1.5</v>
      </c>
      <c r="CE95" s="62">
        <f t="shared" si="50"/>
        <v>40</v>
      </c>
      <c r="CF95" s="62">
        <f t="shared" si="51"/>
        <v>-2.5</v>
      </c>
    </row>
    <row r="96" customHeight="1" spans="1:84">
      <c r="A96" s="62">
        <v>13212</v>
      </c>
      <c r="B96" s="62" t="s">
        <v>349</v>
      </c>
      <c r="C96" s="62">
        <v>587</v>
      </c>
      <c r="D96" s="62" t="s">
        <v>168</v>
      </c>
      <c r="E96" s="62" t="s">
        <v>248</v>
      </c>
      <c r="F96" s="62">
        <v>1</v>
      </c>
      <c r="G96" s="62">
        <v>1</v>
      </c>
      <c r="H96" s="62"/>
      <c r="I96" s="62"/>
      <c r="J96" s="62">
        <f t="shared" si="41"/>
        <v>-1</v>
      </c>
      <c r="K96" s="62" t="s">
        <v>237</v>
      </c>
      <c r="L96" s="62">
        <f t="shared" si="64"/>
        <v>0</v>
      </c>
      <c r="M96" s="62">
        <v>1</v>
      </c>
      <c r="N96" s="62">
        <v>1</v>
      </c>
      <c r="O96" s="62">
        <v>5</v>
      </c>
      <c r="P96" s="62">
        <v>134</v>
      </c>
      <c r="Q96" s="62">
        <f t="shared" si="42"/>
        <v>4</v>
      </c>
      <c r="R96" s="62" t="s">
        <v>40</v>
      </c>
      <c r="S96" s="62">
        <f t="shared" si="67"/>
        <v>10.72</v>
      </c>
      <c r="T96" s="62"/>
      <c r="U96" s="62">
        <v>1</v>
      </c>
      <c r="V96" s="62">
        <v>1</v>
      </c>
      <c r="W96" s="62">
        <v>0</v>
      </c>
      <c r="X96" s="62">
        <v>0</v>
      </c>
      <c r="Y96" s="62">
        <f t="shared" si="56"/>
        <v>-1</v>
      </c>
      <c r="Z96" s="62" t="s">
        <v>237</v>
      </c>
      <c r="AA96" s="62">
        <f t="shared" si="68"/>
        <v>0</v>
      </c>
      <c r="AB96" s="62">
        <v>1</v>
      </c>
      <c r="AC96" s="62">
        <v>1</v>
      </c>
      <c r="AD96" s="62">
        <v>0</v>
      </c>
      <c r="AE96" s="62">
        <v>0</v>
      </c>
      <c r="AF96" s="62">
        <v>0</v>
      </c>
      <c r="AG96" s="62">
        <f t="shared" si="43"/>
        <v>-1</v>
      </c>
      <c r="AH96" s="62" t="s">
        <v>237</v>
      </c>
      <c r="AI96" s="62">
        <f>AF96*0.06</f>
        <v>0</v>
      </c>
      <c r="AJ96" s="62">
        <f>AG96*1</f>
        <v>-1</v>
      </c>
      <c r="AK96" s="62">
        <v>1</v>
      </c>
      <c r="AL96" s="62">
        <v>1</v>
      </c>
      <c r="AM96" s="62">
        <v>0</v>
      </c>
      <c r="AN96" s="62">
        <v>0</v>
      </c>
      <c r="AO96" s="62">
        <f t="shared" si="44"/>
        <v>-1</v>
      </c>
      <c r="AP96" s="62" t="s">
        <v>237</v>
      </c>
      <c r="AQ96" s="62">
        <f t="shared" si="57"/>
        <v>0</v>
      </c>
      <c r="AR96" s="62">
        <v>1</v>
      </c>
      <c r="AS96" s="62">
        <v>1</v>
      </c>
      <c r="AT96" s="62">
        <v>0</v>
      </c>
      <c r="AU96" s="62">
        <v>0</v>
      </c>
      <c r="AV96" s="62">
        <f t="shared" si="45"/>
        <v>-1</v>
      </c>
      <c r="AW96" s="62" t="s">
        <v>237</v>
      </c>
      <c r="AX96" s="62">
        <f>AU96*0.06</f>
        <v>0</v>
      </c>
      <c r="AY96" s="62">
        <v>1</v>
      </c>
      <c r="AZ96" s="62">
        <v>1</v>
      </c>
      <c r="BA96" s="62">
        <v>0</v>
      </c>
      <c r="BB96" s="62">
        <v>0</v>
      </c>
      <c r="BC96" s="62">
        <f t="shared" si="46"/>
        <v>-1</v>
      </c>
      <c r="BD96" s="62" t="s">
        <v>237</v>
      </c>
      <c r="BE96" s="62">
        <f t="shared" si="53"/>
        <v>0</v>
      </c>
      <c r="BF96" s="62">
        <v>1</v>
      </c>
      <c r="BG96" s="62">
        <v>1</v>
      </c>
      <c r="BH96" s="62">
        <v>0</v>
      </c>
      <c r="BI96" s="62">
        <v>0</v>
      </c>
      <c r="BJ96" s="62">
        <f t="shared" si="47"/>
        <v>-1</v>
      </c>
      <c r="BK96" s="62" t="s">
        <v>242</v>
      </c>
      <c r="BL96" s="62">
        <f>BI96*0.06</f>
        <v>0</v>
      </c>
      <c r="BM96" s="62">
        <v>1</v>
      </c>
      <c r="BN96" s="62">
        <v>1</v>
      </c>
      <c r="BO96" s="63">
        <v>0</v>
      </c>
      <c r="BP96" s="63">
        <v>0</v>
      </c>
      <c r="BQ96" s="63">
        <v>0</v>
      </c>
      <c r="BR96" s="63">
        <v>0</v>
      </c>
      <c r="BS96" s="63">
        <v>0</v>
      </c>
      <c r="BT96" s="63">
        <v>0</v>
      </c>
      <c r="BU96" s="63">
        <v>0</v>
      </c>
      <c r="BV96" s="63">
        <v>0</v>
      </c>
      <c r="BW96" s="63">
        <v>0</v>
      </c>
      <c r="BX96" s="63">
        <v>0</v>
      </c>
      <c r="BY96" s="63">
        <v>0</v>
      </c>
      <c r="BZ96" s="62">
        <f t="shared" si="48"/>
        <v>0</v>
      </c>
      <c r="CA96" s="62">
        <f t="shared" si="49"/>
        <v>-1</v>
      </c>
      <c r="CB96" s="62" t="s">
        <v>237</v>
      </c>
      <c r="CC96" s="62">
        <f t="shared" si="65"/>
        <v>0</v>
      </c>
      <c r="CD96" s="62">
        <f t="shared" si="66"/>
        <v>-1</v>
      </c>
      <c r="CE96" s="62">
        <f t="shared" si="50"/>
        <v>11</v>
      </c>
      <c r="CF96" s="62">
        <f t="shared" si="51"/>
        <v>-2</v>
      </c>
    </row>
    <row r="97" customHeight="1" spans="1:84">
      <c r="A97" s="62">
        <v>6385</v>
      </c>
      <c r="B97" s="62" t="s">
        <v>350</v>
      </c>
      <c r="C97" s="62">
        <v>704</v>
      </c>
      <c r="D97" s="62" t="s">
        <v>171</v>
      </c>
      <c r="E97" s="62" t="s">
        <v>236</v>
      </c>
      <c r="F97" s="62">
        <v>10</v>
      </c>
      <c r="G97" s="62">
        <v>11</v>
      </c>
      <c r="H97" s="62">
        <v>2</v>
      </c>
      <c r="I97" s="62">
        <v>49</v>
      </c>
      <c r="J97" s="62">
        <f t="shared" si="41"/>
        <v>-8</v>
      </c>
      <c r="K97" s="62" t="s">
        <v>237</v>
      </c>
      <c r="L97" s="62">
        <f t="shared" si="64"/>
        <v>2.94</v>
      </c>
      <c r="M97" s="62">
        <v>12</v>
      </c>
      <c r="N97" s="62">
        <v>15</v>
      </c>
      <c r="O97" s="62">
        <v>21</v>
      </c>
      <c r="P97" s="62">
        <v>487.32</v>
      </c>
      <c r="Q97" s="62">
        <f t="shared" si="42"/>
        <v>9</v>
      </c>
      <c r="R97" s="62" t="s">
        <v>40</v>
      </c>
      <c r="S97" s="62">
        <f t="shared" si="67"/>
        <v>38.9856</v>
      </c>
      <c r="T97" s="62"/>
      <c r="U97" s="62">
        <v>15</v>
      </c>
      <c r="V97" s="62">
        <v>17</v>
      </c>
      <c r="W97" s="62">
        <v>12</v>
      </c>
      <c r="X97" s="62">
        <v>306</v>
      </c>
      <c r="Y97" s="62">
        <f t="shared" si="56"/>
        <v>-3</v>
      </c>
      <c r="Z97" s="62" t="s">
        <v>237</v>
      </c>
      <c r="AA97" s="62">
        <f t="shared" si="68"/>
        <v>18.36</v>
      </c>
      <c r="AB97" s="62">
        <v>2</v>
      </c>
      <c r="AC97" s="62">
        <v>2</v>
      </c>
      <c r="AD97" s="62">
        <v>2</v>
      </c>
      <c r="AE97" s="62">
        <v>2</v>
      </c>
      <c r="AF97" s="62">
        <v>171</v>
      </c>
      <c r="AG97" s="62">
        <f t="shared" si="43"/>
        <v>4</v>
      </c>
      <c r="AH97" s="62" t="s">
        <v>40</v>
      </c>
      <c r="AI97" s="62">
        <f>AF97*0.1</f>
        <v>17.1</v>
      </c>
      <c r="AJ97" s="62"/>
      <c r="AK97" s="62">
        <v>16</v>
      </c>
      <c r="AL97" s="62">
        <v>19</v>
      </c>
      <c r="AM97" s="62">
        <v>6</v>
      </c>
      <c r="AN97" s="62">
        <v>357</v>
      </c>
      <c r="AO97" s="62">
        <f t="shared" si="44"/>
        <v>-10</v>
      </c>
      <c r="AP97" s="62" t="s">
        <v>237</v>
      </c>
      <c r="AQ97" s="62">
        <f t="shared" si="57"/>
        <v>21.42</v>
      </c>
      <c r="AR97" s="62">
        <v>6</v>
      </c>
      <c r="AS97" s="62">
        <v>7</v>
      </c>
      <c r="AT97" s="62">
        <v>0</v>
      </c>
      <c r="AU97" s="62">
        <v>0</v>
      </c>
      <c r="AV97" s="62">
        <f t="shared" si="45"/>
        <v>-6</v>
      </c>
      <c r="AW97" s="62" t="s">
        <v>237</v>
      </c>
      <c r="AX97" s="62">
        <f>AU97*0.06</f>
        <v>0</v>
      </c>
      <c r="AY97" s="62">
        <v>5</v>
      </c>
      <c r="AZ97" s="62">
        <v>6</v>
      </c>
      <c r="BA97" s="62">
        <v>7</v>
      </c>
      <c r="BB97" s="62">
        <v>89.7</v>
      </c>
      <c r="BC97" s="62">
        <f t="shared" si="46"/>
        <v>2</v>
      </c>
      <c r="BD97" s="62" t="s">
        <v>40</v>
      </c>
      <c r="BE97" s="62">
        <f>BB97*0.1</f>
        <v>8.97</v>
      </c>
      <c r="BF97" s="62">
        <v>5</v>
      </c>
      <c r="BG97" s="62">
        <v>7</v>
      </c>
      <c r="BH97" s="62">
        <v>2</v>
      </c>
      <c r="BI97" s="62">
        <v>39.48</v>
      </c>
      <c r="BJ97" s="62">
        <f t="shared" si="47"/>
        <v>-3</v>
      </c>
      <c r="BK97" s="62" t="s">
        <v>242</v>
      </c>
      <c r="BL97" s="62">
        <f>BI97*0.06</f>
        <v>2.3688</v>
      </c>
      <c r="BM97" s="62">
        <v>5</v>
      </c>
      <c r="BN97" s="62">
        <v>6</v>
      </c>
      <c r="BO97" s="63">
        <v>0</v>
      </c>
      <c r="BP97" s="63">
        <v>2</v>
      </c>
      <c r="BQ97" s="63">
        <v>0</v>
      </c>
      <c r="BR97" s="63">
        <v>0</v>
      </c>
      <c r="BS97" s="63">
        <v>1.5</v>
      </c>
      <c r="BT97" s="63">
        <v>0</v>
      </c>
      <c r="BU97" s="63">
        <v>0</v>
      </c>
      <c r="BV97" s="63">
        <v>0</v>
      </c>
      <c r="BW97" s="63">
        <v>0</v>
      </c>
      <c r="BX97" s="63">
        <v>0.5</v>
      </c>
      <c r="BY97" s="63">
        <v>0</v>
      </c>
      <c r="BZ97" s="62">
        <f t="shared" si="48"/>
        <v>7</v>
      </c>
      <c r="CA97" s="62">
        <f t="shared" si="49"/>
        <v>2</v>
      </c>
      <c r="CB97" s="62" t="s">
        <v>40</v>
      </c>
      <c r="CC97" s="62">
        <f>BO97*3+BP97*5+BQ97*25+BR97*24+BS97*6+BT97*56+BU97*70+BV97*6+BW97*30+BX97*61+BY97*15</f>
        <v>49.5</v>
      </c>
      <c r="CD97" s="62"/>
      <c r="CE97" s="62">
        <f t="shared" si="50"/>
        <v>160</v>
      </c>
      <c r="CF97" s="62">
        <f t="shared" si="51"/>
        <v>0</v>
      </c>
    </row>
    <row r="98" customHeight="1" spans="1:84">
      <c r="A98" s="62">
        <v>6505</v>
      </c>
      <c r="B98" s="62" t="s">
        <v>351</v>
      </c>
      <c r="C98" s="62">
        <v>704</v>
      </c>
      <c r="D98" s="62" t="s">
        <v>171</v>
      </c>
      <c r="E98" s="62" t="s">
        <v>239</v>
      </c>
      <c r="F98" s="62">
        <v>10</v>
      </c>
      <c r="G98" s="62">
        <v>11</v>
      </c>
      <c r="H98" s="62">
        <v>3</v>
      </c>
      <c r="I98" s="62">
        <v>76.94</v>
      </c>
      <c r="J98" s="62">
        <f t="shared" si="41"/>
        <v>-7</v>
      </c>
      <c r="K98" s="62" t="s">
        <v>237</v>
      </c>
      <c r="L98" s="62">
        <f t="shared" si="64"/>
        <v>4.6164</v>
      </c>
      <c r="M98" s="62">
        <v>12</v>
      </c>
      <c r="N98" s="62">
        <v>15</v>
      </c>
      <c r="O98" s="62">
        <v>27</v>
      </c>
      <c r="P98" s="62">
        <v>625.36</v>
      </c>
      <c r="Q98" s="62">
        <f t="shared" si="42"/>
        <v>15</v>
      </c>
      <c r="R98" s="62" t="s">
        <v>40</v>
      </c>
      <c r="S98" s="62">
        <f t="shared" si="67"/>
        <v>50.0288</v>
      </c>
      <c r="T98" s="62"/>
      <c r="U98" s="62">
        <v>15</v>
      </c>
      <c r="V98" s="62">
        <v>17</v>
      </c>
      <c r="W98" s="62">
        <v>17</v>
      </c>
      <c r="X98" s="62">
        <v>482.64</v>
      </c>
      <c r="Y98" s="62">
        <f t="shared" si="56"/>
        <v>2</v>
      </c>
      <c r="Z98" s="62" t="s">
        <v>40</v>
      </c>
      <c r="AA98" s="62">
        <f>X98*0.1</f>
        <v>48.264</v>
      </c>
      <c r="AB98" s="62">
        <v>2</v>
      </c>
      <c r="AC98" s="62">
        <v>2</v>
      </c>
      <c r="AD98" s="62">
        <v>0</v>
      </c>
      <c r="AE98" s="62">
        <v>3</v>
      </c>
      <c r="AF98" s="62">
        <v>88.1</v>
      </c>
      <c r="AG98" s="62">
        <f t="shared" si="43"/>
        <v>1</v>
      </c>
      <c r="AH98" s="62" t="s">
        <v>40</v>
      </c>
      <c r="AI98" s="62">
        <f>AF98*0.1</f>
        <v>8.81</v>
      </c>
      <c r="AJ98" s="62"/>
      <c r="AK98" s="62">
        <v>16</v>
      </c>
      <c r="AL98" s="62">
        <v>20</v>
      </c>
      <c r="AM98" s="62">
        <v>21</v>
      </c>
      <c r="AN98" s="62">
        <v>1714.02</v>
      </c>
      <c r="AO98" s="62">
        <f t="shared" si="44"/>
        <v>5</v>
      </c>
      <c r="AP98" s="62" t="s">
        <v>40</v>
      </c>
      <c r="AQ98" s="62">
        <f>AN98*0.1</f>
        <v>171.402</v>
      </c>
      <c r="AR98" s="62">
        <v>6</v>
      </c>
      <c r="AS98" s="62">
        <v>7</v>
      </c>
      <c r="AT98" s="62">
        <v>3</v>
      </c>
      <c r="AU98" s="62">
        <v>105</v>
      </c>
      <c r="AV98" s="62">
        <f t="shared" si="45"/>
        <v>-3</v>
      </c>
      <c r="AW98" s="62" t="s">
        <v>237</v>
      </c>
      <c r="AX98" s="62">
        <f>AU98*0.06</f>
        <v>6.3</v>
      </c>
      <c r="AY98" s="62">
        <v>6</v>
      </c>
      <c r="AZ98" s="62">
        <v>6</v>
      </c>
      <c r="BA98" s="62">
        <v>8</v>
      </c>
      <c r="BB98" s="62">
        <v>209.31</v>
      </c>
      <c r="BC98" s="62">
        <f t="shared" si="46"/>
        <v>2</v>
      </c>
      <c r="BD98" s="62" t="s">
        <v>40</v>
      </c>
      <c r="BE98" s="62">
        <f>BB98*0.1</f>
        <v>20.931</v>
      </c>
      <c r="BF98" s="62">
        <v>5</v>
      </c>
      <c r="BG98" s="62">
        <v>7</v>
      </c>
      <c r="BH98" s="62">
        <v>5</v>
      </c>
      <c r="BI98" s="62">
        <v>71.41</v>
      </c>
      <c r="BJ98" s="62">
        <f t="shared" si="47"/>
        <v>0</v>
      </c>
      <c r="BK98" s="62" t="s">
        <v>39</v>
      </c>
      <c r="BL98" s="62">
        <f>BI98*0.08</f>
        <v>5.7128</v>
      </c>
      <c r="BM98" s="62">
        <v>5</v>
      </c>
      <c r="BN98" s="62">
        <v>6</v>
      </c>
      <c r="BO98" s="63">
        <v>1</v>
      </c>
      <c r="BP98" s="63">
        <v>0</v>
      </c>
      <c r="BQ98" s="63">
        <v>0</v>
      </c>
      <c r="BR98" s="63">
        <v>0</v>
      </c>
      <c r="BS98" s="63">
        <v>0</v>
      </c>
      <c r="BT98" s="63">
        <v>0</v>
      </c>
      <c r="BU98" s="63">
        <v>0</v>
      </c>
      <c r="BV98" s="63">
        <v>0</v>
      </c>
      <c r="BW98" s="63">
        <v>0</v>
      </c>
      <c r="BX98" s="63">
        <v>0</v>
      </c>
      <c r="BY98" s="63">
        <v>0</v>
      </c>
      <c r="BZ98" s="62">
        <f t="shared" si="48"/>
        <v>0.5</v>
      </c>
      <c r="CA98" s="62">
        <f t="shared" si="49"/>
        <v>-4.5</v>
      </c>
      <c r="CB98" s="62" t="s">
        <v>237</v>
      </c>
      <c r="CC98" s="62">
        <f>BO98*2+BP98*3+BQ98*15+BR98*15+BS98*3+BT98*40+BU98*50+BV98*4+BW98*20+BX98*40+BY98*10</f>
        <v>2</v>
      </c>
      <c r="CD98" s="62">
        <f>CA98*1</f>
        <v>-4.5</v>
      </c>
      <c r="CE98" s="62">
        <f t="shared" si="50"/>
        <v>318</v>
      </c>
      <c r="CF98" s="62">
        <f t="shared" si="51"/>
        <v>-4.5</v>
      </c>
    </row>
    <row r="99" customHeight="1" spans="1:84">
      <c r="A99" s="62">
        <v>10953</v>
      </c>
      <c r="B99" s="62" t="s">
        <v>352</v>
      </c>
      <c r="C99" s="62">
        <v>704</v>
      </c>
      <c r="D99" s="62" t="s">
        <v>171</v>
      </c>
      <c r="E99" s="62" t="s">
        <v>239</v>
      </c>
      <c r="F99" s="62">
        <v>10</v>
      </c>
      <c r="G99" s="62">
        <v>11</v>
      </c>
      <c r="H99" s="62">
        <v>8</v>
      </c>
      <c r="I99" s="62">
        <v>201.37</v>
      </c>
      <c r="J99" s="62">
        <f t="shared" si="41"/>
        <v>-2</v>
      </c>
      <c r="K99" s="62" t="s">
        <v>237</v>
      </c>
      <c r="L99" s="62">
        <f t="shared" si="64"/>
        <v>12.0822</v>
      </c>
      <c r="M99" s="62">
        <v>12</v>
      </c>
      <c r="N99" s="62">
        <v>15</v>
      </c>
      <c r="O99" s="62">
        <v>22</v>
      </c>
      <c r="P99" s="62">
        <v>562</v>
      </c>
      <c r="Q99" s="62">
        <f t="shared" si="42"/>
        <v>10</v>
      </c>
      <c r="R99" s="62" t="s">
        <v>40</v>
      </c>
      <c r="S99" s="62">
        <f t="shared" si="67"/>
        <v>44.96</v>
      </c>
      <c r="T99" s="62"/>
      <c r="U99" s="62">
        <v>15</v>
      </c>
      <c r="V99" s="62">
        <v>17</v>
      </c>
      <c r="W99" s="62">
        <v>16</v>
      </c>
      <c r="X99" s="62">
        <v>386.5</v>
      </c>
      <c r="Y99" s="62">
        <f t="shared" si="56"/>
        <v>1</v>
      </c>
      <c r="Z99" s="62" t="s">
        <v>39</v>
      </c>
      <c r="AA99" s="62">
        <f>X99*0.08</f>
        <v>30.92</v>
      </c>
      <c r="AB99" s="62">
        <v>2</v>
      </c>
      <c r="AC99" s="62">
        <v>2</v>
      </c>
      <c r="AD99" s="62">
        <v>2</v>
      </c>
      <c r="AE99" s="62">
        <v>0</v>
      </c>
      <c r="AF99" s="62">
        <v>65.48</v>
      </c>
      <c r="AG99" s="62">
        <f t="shared" si="43"/>
        <v>2</v>
      </c>
      <c r="AH99" s="62" t="s">
        <v>40</v>
      </c>
      <c r="AI99" s="62">
        <f>AF99*0.1</f>
        <v>6.548</v>
      </c>
      <c r="AJ99" s="62"/>
      <c r="AK99" s="62">
        <v>16</v>
      </c>
      <c r="AL99" s="62">
        <v>19</v>
      </c>
      <c r="AM99" s="62">
        <v>5</v>
      </c>
      <c r="AN99" s="62">
        <v>284.68</v>
      </c>
      <c r="AO99" s="62">
        <f t="shared" si="44"/>
        <v>-11</v>
      </c>
      <c r="AP99" s="62" t="s">
        <v>237</v>
      </c>
      <c r="AQ99" s="62">
        <f t="shared" ref="AQ99:AQ104" si="69">AN99*0.06</f>
        <v>17.0808</v>
      </c>
      <c r="AR99" s="62">
        <v>6</v>
      </c>
      <c r="AS99" s="62">
        <v>7</v>
      </c>
      <c r="AT99" s="62">
        <v>0</v>
      </c>
      <c r="AU99" s="62">
        <v>0</v>
      </c>
      <c r="AV99" s="62">
        <f t="shared" si="45"/>
        <v>-6</v>
      </c>
      <c r="AW99" s="62" t="s">
        <v>237</v>
      </c>
      <c r="AX99" s="62">
        <f>AU99*0.06</f>
        <v>0</v>
      </c>
      <c r="AY99" s="62">
        <v>5</v>
      </c>
      <c r="AZ99" s="62">
        <v>6</v>
      </c>
      <c r="BA99" s="62">
        <v>0</v>
      </c>
      <c r="BB99" s="62">
        <v>0</v>
      </c>
      <c r="BC99" s="62">
        <f t="shared" si="46"/>
        <v>-5</v>
      </c>
      <c r="BD99" s="62" t="s">
        <v>237</v>
      </c>
      <c r="BE99" s="62">
        <f t="shared" ref="BE99:BE111" si="70">BB99*0.06</f>
        <v>0</v>
      </c>
      <c r="BF99" s="62">
        <v>5</v>
      </c>
      <c r="BG99" s="62">
        <v>7</v>
      </c>
      <c r="BH99" s="62">
        <v>1</v>
      </c>
      <c r="BI99" s="62">
        <v>11.45</v>
      </c>
      <c r="BJ99" s="62">
        <f t="shared" si="47"/>
        <v>-4</v>
      </c>
      <c r="BK99" s="62" t="s">
        <v>242</v>
      </c>
      <c r="BL99" s="62">
        <f>BI99*0.06</f>
        <v>0.687</v>
      </c>
      <c r="BM99" s="62">
        <v>5</v>
      </c>
      <c r="BN99" s="62">
        <v>6</v>
      </c>
      <c r="BO99" s="63">
        <v>1</v>
      </c>
      <c r="BP99" s="63">
        <v>0</v>
      </c>
      <c r="BQ99" s="63">
        <v>0</v>
      </c>
      <c r="BR99" s="63">
        <v>0</v>
      </c>
      <c r="BS99" s="63">
        <v>0.5</v>
      </c>
      <c r="BT99" s="63">
        <v>0</v>
      </c>
      <c r="BU99" s="63">
        <v>0</v>
      </c>
      <c r="BV99" s="63">
        <v>0</v>
      </c>
      <c r="BW99" s="63">
        <v>0</v>
      </c>
      <c r="BX99" s="63">
        <v>0.5</v>
      </c>
      <c r="BY99" s="63">
        <v>0</v>
      </c>
      <c r="BZ99" s="62">
        <f t="shared" si="48"/>
        <v>4.5</v>
      </c>
      <c r="CA99" s="62">
        <f t="shared" si="49"/>
        <v>-0.5</v>
      </c>
      <c r="CB99" s="62" t="s">
        <v>237</v>
      </c>
      <c r="CC99" s="62">
        <f>BO99*2+BP99*3+BQ99*15+BR99*15+BS99*3+BT99*40+BU99*50+BV99*4+BW99*20+BX99*40+BY99*10</f>
        <v>23.5</v>
      </c>
      <c r="CD99" s="62">
        <f>CA99*1</f>
        <v>-0.5</v>
      </c>
      <c r="CE99" s="62">
        <f t="shared" si="50"/>
        <v>136</v>
      </c>
      <c r="CF99" s="62">
        <f t="shared" si="51"/>
        <v>-0.5</v>
      </c>
    </row>
    <row r="100" customHeight="1" spans="1:84">
      <c r="A100" s="62">
        <v>13773</v>
      </c>
      <c r="B100" s="62" t="s">
        <v>353</v>
      </c>
      <c r="C100" s="62">
        <v>704</v>
      </c>
      <c r="D100" s="62" t="s">
        <v>171</v>
      </c>
      <c r="E100" s="62" t="s">
        <v>239</v>
      </c>
      <c r="F100" s="62">
        <v>0</v>
      </c>
      <c r="G100" s="62">
        <v>3</v>
      </c>
      <c r="H100" s="62">
        <v>4</v>
      </c>
      <c r="I100" s="62">
        <v>77</v>
      </c>
      <c r="J100" s="62">
        <f t="shared" si="41"/>
        <v>4</v>
      </c>
      <c r="K100" s="62" t="s">
        <v>242</v>
      </c>
      <c r="L100" s="62">
        <f t="shared" si="64"/>
        <v>4.62</v>
      </c>
      <c r="M100" s="62">
        <v>6</v>
      </c>
      <c r="N100" s="62">
        <v>8</v>
      </c>
      <c r="O100" s="62">
        <v>9</v>
      </c>
      <c r="P100" s="62">
        <v>221.17</v>
      </c>
      <c r="Q100" s="62">
        <f t="shared" si="42"/>
        <v>3</v>
      </c>
      <c r="R100" s="62" t="s">
        <v>40</v>
      </c>
      <c r="S100" s="62">
        <f t="shared" si="67"/>
        <v>17.6936</v>
      </c>
      <c r="T100" s="62"/>
      <c r="U100" s="62">
        <v>0</v>
      </c>
      <c r="V100" s="62">
        <v>8</v>
      </c>
      <c r="W100" s="62">
        <v>7</v>
      </c>
      <c r="X100" s="62">
        <v>186.01</v>
      </c>
      <c r="Y100" s="62">
        <f t="shared" si="56"/>
        <v>7</v>
      </c>
      <c r="Z100" s="62" t="s">
        <v>39</v>
      </c>
      <c r="AA100" s="62">
        <f>X100*0.08</f>
        <v>14.8808</v>
      </c>
      <c r="AB100" s="62">
        <v>0</v>
      </c>
      <c r="AC100" s="62">
        <v>1</v>
      </c>
      <c r="AD100" s="62">
        <v>0</v>
      </c>
      <c r="AE100" s="62">
        <v>1</v>
      </c>
      <c r="AF100" s="62">
        <v>28.5</v>
      </c>
      <c r="AG100" s="62">
        <f t="shared" si="43"/>
        <v>1</v>
      </c>
      <c r="AH100" s="62" t="s">
        <v>40</v>
      </c>
      <c r="AI100" s="62">
        <f>AF100*0.1</f>
        <v>2.85</v>
      </c>
      <c r="AJ100" s="62"/>
      <c r="AK100" s="62">
        <v>7</v>
      </c>
      <c r="AL100" s="62">
        <v>7</v>
      </c>
      <c r="AM100" s="62">
        <v>1</v>
      </c>
      <c r="AN100" s="62">
        <v>48</v>
      </c>
      <c r="AO100" s="62">
        <f t="shared" si="44"/>
        <v>-6</v>
      </c>
      <c r="AP100" s="62" t="s">
        <v>237</v>
      </c>
      <c r="AQ100" s="62">
        <f t="shared" si="69"/>
        <v>2.88</v>
      </c>
      <c r="AR100" s="62">
        <v>0</v>
      </c>
      <c r="AS100" s="62">
        <v>0</v>
      </c>
      <c r="AT100" s="62">
        <v>0</v>
      </c>
      <c r="AU100" s="62">
        <v>0</v>
      </c>
      <c r="AV100" s="62">
        <f t="shared" si="45"/>
        <v>0</v>
      </c>
      <c r="AW100" s="62" t="s">
        <v>40</v>
      </c>
      <c r="AX100" s="62">
        <f>AU100*0.1</f>
        <v>0</v>
      </c>
      <c r="AY100" s="62">
        <v>3</v>
      </c>
      <c r="AZ100" s="62">
        <v>5</v>
      </c>
      <c r="BA100" s="62">
        <v>0</v>
      </c>
      <c r="BB100" s="62">
        <v>0</v>
      </c>
      <c r="BC100" s="62">
        <f t="shared" si="46"/>
        <v>-3</v>
      </c>
      <c r="BD100" s="62" t="s">
        <v>237</v>
      </c>
      <c r="BE100" s="62">
        <f t="shared" si="70"/>
        <v>0</v>
      </c>
      <c r="BF100" s="62">
        <v>3</v>
      </c>
      <c r="BG100" s="62">
        <v>3</v>
      </c>
      <c r="BH100" s="62">
        <v>1</v>
      </c>
      <c r="BI100" s="62">
        <v>19.74</v>
      </c>
      <c r="BJ100" s="62">
        <f t="shared" si="47"/>
        <v>-2</v>
      </c>
      <c r="BK100" s="62" t="s">
        <v>242</v>
      </c>
      <c r="BL100" s="62">
        <f>BI100*0.06</f>
        <v>1.1844</v>
      </c>
      <c r="BM100" s="62">
        <v>2</v>
      </c>
      <c r="BN100" s="62">
        <v>3</v>
      </c>
      <c r="BO100" s="63">
        <v>0</v>
      </c>
      <c r="BP100" s="63">
        <v>0</v>
      </c>
      <c r="BQ100" s="63">
        <v>0</v>
      </c>
      <c r="BR100" s="63">
        <v>0</v>
      </c>
      <c r="BS100" s="63">
        <v>0</v>
      </c>
      <c r="BT100" s="63">
        <v>0</v>
      </c>
      <c r="BU100" s="63">
        <v>0</v>
      </c>
      <c r="BV100" s="63">
        <v>0</v>
      </c>
      <c r="BW100" s="63">
        <v>0</v>
      </c>
      <c r="BX100" s="63">
        <v>0</v>
      </c>
      <c r="BY100" s="63">
        <v>0</v>
      </c>
      <c r="BZ100" s="62">
        <f t="shared" si="48"/>
        <v>0</v>
      </c>
      <c r="CA100" s="62">
        <f t="shared" si="49"/>
        <v>-2</v>
      </c>
      <c r="CB100" s="62" t="s">
        <v>237</v>
      </c>
      <c r="CC100" s="62">
        <f>BO100*2+BP100*3+BQ100*15+BR100*15+BS100*3+BT100*40+BU100*50+BV100*4+BW100*20+BX100*40+BY100*10</f>
        <v>0</v>
      </c>
      <c r="CD100" s="62">
        <f>CA100*1</f>
        <v>-2</v>
      </c>
      <c r="CE100" s="62">
        <f t="shared" si="50"/>
        <v>44</v>
      </c>
      <c r="CF100" s="62">
        <f t="shared" si="51"/>
        <v>-2</v>
      </c>
    </row>
    <row r="101" customHeight="1" spans="1:84">
      <c r="A101" s="62">
        <v>5698</v>
      </c>
      <c r="B101" s="62" t="s">
        <v>354</v>
      </c>
      <c r="C101" s="62">
        <v>738</v>
      </c>
      <c r="D101" s="62" t="s">
        <v>173</v>
      </c>
      <c r="E101" s="62" t="s">
        <v>236</v>
      </c>
      <c r="F101" s="62">
        <v>12</v>
      </c>
      <c r="G101" s="62">
        <v>14</v>
      </c>
      <c r="H101" s="62">
        <v>6</v>
      </c>
      <c r="I101" s="62">
        <v>144.51</v>
      </c>
      <c r="J101" s="62">
        <f t="shared" si="41"/>
        <v>-6</v>
      </c>
      <c r="K101" s="62" t="s">
        <v>237</v>
      </c>
      <c r="L101" s="62">
        <f t="shared" si="64"/>
        <v>8.6706</v>
      </c>
      <c r="M101" s="62">
        <v>15</v>
      </c>
      <c r="N101" s="62">
        <v>18</v>
      </c>
      <c r="O101" s="62">
        <v>26</v>
      </c>
      <c r="P101" s="62">
        <v>627.91</v>
      </c>
      <c r="Q101" s="62">
        <f t="shared" si="42"/>
        <v>11</v>
      </c>
      <c r="R101" s="62" t="s">
        <v>40</v>
      </c>
      <c r="S101" s="62">
        <f t="shared" si="67"/>
        <v>50.2328</v>
      </c>
      <c r="T101" s="62"/>
      <c r="U101" s="62">
        <v>16</v>
      </c>
      <c r="V101" s="62">
        <v>20</v>
      </c>
      <c r="W101" s="62">
        <v>5</v>
      </c>
      <c r="X101" s="62">
        <v>122.7</v>
      </c>
      <c r="Y101" s="62">
        <f t="shared" si="56"/>
        <v>-11</v>
      </c>
      <c r="Z101" s="62" t="s">
        <v>237</v>
      </c>
      <c r="AA101" s="62">
        <f>X101*0.06</f>
        <v>7.362</v>
      </c>
      <c r="AB101" s="62">
        <v>3</v>
      </c>
      <c r="AC101" s="62">
        <v>4</v>
      </c>
      <c r="AD101" s="62">
        <v>1</v>
      </c>
      <c r="AE101" s="62">
        <v>1</v>
      </c>
      <c r="AF101" s="62">
        <v>59</v>
      </c>
      <c r="AG101" s="62">
        <f t="shared" si="43"/>
        <v>0</v>
      </c>
      <c r="AH101" s="62" t="s">
        <v>39</v>
      </c>
      <c r="AI101" s="62">
        <f>AF101*0.08</f>
        <v>4.72</v>
      </c>
      <c r="AJ101" s="62"/>
      <c r="AK101" s="62">
        <v>20</v>
      </c>
      <c r="AL101" s="62">
        <v>23</v>
      </c>
      <c r="AM101" s="62">
        <v>13</v>
      </c>
      <c r="AN101" s="62">
        <v>1102.41</v>
      </c>
      <c r="AO101" s="62">
        <f t="shared" si="44"/>
        <v>-7</v>
      </c>
      <c r="AP101" s="62" t="s">
        <v>237</v>
      </c>
      <c r="AQ101" s="62">
        <f t="shared" si="69"/>
        <v>66.1446</v>
      </c>
      <c r="AR101" s="62">
        <v>4</v>
      </c>
      <c r="AS101" s="62">
        <v>4</v>
      </c>
      <c r="AT101" s="62">
        <v>6</v>
      </c>
      <c r="AU101" s="62">
        <v>177</v>
      </c>
      <c r="AV101" s="62">
        <f t="shared" si="45"/>
        <v>2</v>
      </c>
      <c r="AW101" s="62" t="s">
        <v>40</v>
      </c>
      <c r="AX101" s="62">
        <f>AU101*0.1</f>
        <v>17.7</v>
      </c>
      <c r="AY101" s="62">
        <v>6</v>
      </c>
      <c r="AZ101" s="62">
        <v>7</v>
      </c>
      <c r="BA101" s="62">
        <v>0</v>
      </c>
      <c r="BB101" s="62">
        <v>0</v>
      </c>
      <c r="BC101" s="62">
        <f t="shared" si="46"/>
        <v>-6</v>
      </c>
      <c r="BD101" s="62" t="s">
        <v>237</v>
      </c>
      <c r="BE101" s="62">
        <f t="shared" si="70"/>
        <v>0</v>
      </c>
      <c r="BF101" s="62">
        <v>6</v>
      </c>
      <c r="BG101" s="62">
        <v>8</v>
      </c>
      <c r="BH101" s="62">
        <v>4</v>
      </c>
      <c r="BI101" s="62">
        <v>76.21</v>
      </c>
      <c r="BJ101" s="62">
        <f t="shared" si="47"/>
        <v>-2</v>
      </c>
      <c r="BK101" s="62" t="s">
        <v>242</v>
      </c>
      <c r="BL101" s="62">
        <f>BI101*0.06</f>
        <v>4.5726</v>
      </c>
      <c r="BM101" s="62">
        <v>9</v>
      </c>
      <c r="BN101" s="62">
        <v>11</v>
      </c>
      <c r="BO101" s="63">
        <v>0</v>
      </c>
      <c r="BP101" s="63">
        <v>0</v>
      </c>
      <c r="BQ101" s="63">
        <v>1</v>
      </c>
      <c r="BR101" s="63">
        <v>0</v>
      </c>
      <c r="BS101" s="63">
        <v>0</v>
      </c>
      <c r="BT101" s="63">
        <v>0</v>
      </c>
      <c r="BU101" s="63">
        <v>1</v>
      </c>
      <c r="BV101" s="63">
        <v>0</v>
      </c>
      <c r="BW101" s="63">
        <v>0</v>
      </c>
      <c r="BX101" s="63">
        <v>0</v>
      </c>
      <c r="BY101" s="63">
        <v>0</v>
      </c>
      <c r="BZ101" s="62">
        <f t="shared" si="48"/>
        <v>15</v>
      </c>
      <c r="CA101" s="62">
        <f t="shared" si="49"/>
        <v>6</v>
      </c>
      <c r="CB101" s="62" t="s">
        <v>40</v>
      </c>
      <c r="CC101" s="62">
        <f>BO101*3+BP101*5+BQ101*25+BR101*24+BS101*6+BT101*56+BU101*70+BV101*6+BW101*30+BX101*61+BY101*15</f>
        <v>95</v>
      </c>
      <c r="CD101" s="62"/>
      <c r="CE101" s="62">
        <f t="shared" si="50"/>
        <v>254</v>
      </c>
      <c r="CF101" s="62">
        <f t="shared" si="51"/>
        <v>0</v>
      </c>
    </row>
    <row r="102" customHeight="1" spans="1:84">
      <c r="A102" s="62">
        <v>12718</v>
      </c>
      <c r="B102" s="62" t="s">
        <v>355</v>
      </c>
      <c r="C102" s="62">
        <v>738</v>
      </c>
      <c r="D102" s="62" t="s">
        <v>173</v>
      </c>
      <c r="E102" s="62" t="s">
        <v>239</v>
      </c>
      <c r="F102" s="62">
        <v>8</v>
      </c>
      <c r="G102" s="62">
        <v>9</v>
      </c>
      <c r="H102" s="62">
        <v>4</v>
      </c>
      <c r="I102" s="62">
        <v>101</v>
      </c>
      <c r="J102" s="62">
        <f t="shared" si="41"/>
        <v>-4</v>
      </c>
      <c r="K102" s="62" t="s">
        <v>237</v>
      </c>
      <c r="L102" s="62">
        <f t="shared" si="64"/>
        <v>6.06</v>
      </c>
      <c r="M102" s="62">
        <v>10</v>
      </c>
      <c r="N102" s="62">
        <v>12</v>
      </c>
      <c r="O102" s="62">
        <v>21</v>
      </c>
      <c r="P102" s="62">
        <v>550.69</v>
      </c>
      <c r="Q102" s="62">
        <f t="shared" si="42"/>
        <v>11</v>
      </c>
      <c r="R102" s="62" t="s">
        <v>40</v>
      </c>
      <c r="S102" s="62">
        <f t="shared" si="67"/>
        <v>44.0552</v>
      </c>
      <c r="T102" s="62"/>
      <c r="U102" s="62">
        <v>10</v>
      </c>
      <c r="V102" s="62">
        <v>14</v>
      </c>
      <c r="W102" s="62">
        <v>1</v>
      </c>
      <c r="X102" s="62">
        <v>39.8</v>
      </c>
      <c r="Y102" s="62">
        <f t="shared" si="56"/>
        <v>-9</v>
      </c>
      <c r="Z102" s="62" t="s">
        <v>237</v>
      </c>
      <c r="AA102" s="62">
        <f>X102*0.06</f>
        <v>2.388</v>
      </c>
      <c r="AB102" s="62">
        <v>2</v>
      </c>
      <c r="AC102" s="62">
        <v>3</v>
      </c>
      <c r="AD102" s="62">
        <v>1</v>
      </c>
      <c r="AE102" s="62">
        <v>1</v>
      </c>
      <c r="AF102" s="62">
        <v>59</v>
      </c>
      <c r="AG102" s="62">
        <f t="shared" si="43"/>
        <v>1</v>
      </c>
      <c r="AH102" s="62" t="s">
        <v>40</v>
      </c>
      <c r="AI102" s="62">
        <f>AF102*0.1</f>
        <v>5.9</v>
      </c>
      <c r="AJ102" s="62"/>
      <c r="AK102" s="62">
        <v>14</v>
      </c>
      <c r="AL102" s="62">
        <v>17</v>
      </c>
      <c r="AM102" s="62">
        <v>11</v>
      </c>
      <c r="AN102" s="62">
        <v>889.19</v>
      </c>
      <c r="AO102" s="62">
        <f t="shared" si="44"/>
        <v>-3</v>
      </c>
      <c r="AP102" s="62" t="s">
        <v>237</v>
      </c>
      <c r="AQ102" s="62">
        <f t="shared" si="69"/>
        <v>53.3514</v>
      </c>
      <c r="AR102" s="62">
        <v>3</v>
      </c>
      <c r="AS102" s="62">
        <v>4</v>
      </c>
      <c r="AT102" s="62">
        <v>6</v>
      </c>
      <c r="AU102" s="62">
        <v>190.01</v>
      </c>
      <c r="AV102" s="62">
        <f t="shared" si="45"/>
        <v>3</v>
      </c>
      <c r="AW102" s="62" t="s">
        <v>40</v>
      </c>
      <c r="AX102" s="62">
        <f>AU102*0.1</f>
        <v>19.001</v>
      </c>
      <c r="AY102" s="62">
        <v>5</v>
      </c>
      <c r="AZ102" s="62">
        <v>6</v>
      </c>
      <c r="BA102" s="62">
        <v>0</v>
      </c>
      <c r="BB102" s="62">
        <v>0</v>
      </c>
      <c r="BC102" s="62">
        <f t="shared" si="46"/>
        <v>-5</v>
      </c>
      <c r="BD102" s="62" t="s">
        <v>237</v>
      </c>
      <c r="BE102" s="62">
        <f t="shared" si="70"/>
        <v>0</v>
      </c>
      <c r="BF102" s="62">
        <v>5</v>
      </c>
      <c r="BG102" s="62">
        <v>6</v>
      </c>
      <c r="BH102" s="62">
        <v>3</v>
      </c>
      <c r="BI102" s="62">
        <v>61.5</v>
      </c>
      <c r="BJ102" s="62">
        <f t="shared" si="47"/>
        <v>-2</v>
      </c>
      <c r="BK102" s="62" t="s">
        <v>242</v>
      </c>
      <c r="BL102" s="62">
        <f>BI102*0.06</f>
        <v>3.69</v>
      </c>
      <c r="BM102" s="62">
        <v>6</v>
      </c>
      <c r="BN102" s="62">
        <v>7</v>
      </c>
      <c r="BO102" s="63">
        <v>0</v>
      </c>
      <c r="BP102" s="63">
        <v>0</v>
      </c>
      <c r="BQ102" s="63">
        <v>2</v>
      </c>
      <c r="BR102" s="63">
        <v>0</v>
      </c>
      <c r="BS102" s="63">
        <v>0</v>
      </c>
      <c r="BT102" s="63">
        <v>0</v>
      </c>
      <c r="BU102" s="63">
        <v>0</v>
      </c>
      <c r="BV102" s="63">
        <v>0</v>
      </c>
      <c r="BW102" s="63">
        <v>0</v>
      </c>
      <c r="BX102" s="63">
        <v>0</v>
      </c>
      <c r="BY102" s="63">
        <v>0</v>
      </c>
      <c r="BZ102" s="62">
        <f t="shared" si="48"/>
        <v>10</v>
      </c>
      <c r="CA102" s="62">
        <f t="shared" si="49"/>
        <v>4</v>
      </c>
      <c r="CB102" s="62" t="s">
        <v>40</v>
      </c>
      <c r="CC102" s="62">
        <f>BO102*3+BP102*5+BQ102*25+BR102*24+BS102*6+BT102*56+BU102*70+BV102*6+BW102*30+BX102*61+BY102*15</f>
        <v>50</v>
      </c>
      <c r="CD102" s="62"/>
      <c r="CE102" s="62">
        <f t="shared" si="50"/>
        <v>184</v>
      </c>
      <c r="CF102" s="62">
        <f t="shared" si="51"/>
        <v>0</v>
      </c>
    </row>
    <row r="103" customHeight="1" spans="1:84">
      <c r="A103" s="62">
        <v>13583</v>
      </c>
      <c r="B103" s="62" t="s">
        <v>356</v>
      </c>
      <c r="C103" s="62">
        <v>738</v>
      </c>
      <c r="D103" s="62" t="s">
        <v>173</v>
      </c>
      <c r="E103" s="62" t="s">
        <v>357</v>
      </c>
      <c r="F103" s="62">
        <v>5</v>
      </c>
      <c r="G103" s="62">
        <v>7</v>
      </c>
      <c r="H103" s="62">
        <v>3</v>
      </c>
      <c r="I103" s="62">
        <v>81</v>
      </c>
      <c r="J103" s="62">
        <f t="shared" si="41"/>
        <v>-2</v>
      </c>
      <c r="K103" s="62" t="s">
        <v>237</v>
      </c>
      <c r="L103" s="62">
        <f t="shared" si="64"/>
        <v>4.86</v>
      </c>
      <c r="M103" s="62">
        <v>7</v>
      </c>
      <c r="N103" s="62">
        <v>11</v>
      </c>
      <c r="O103" s="62">
        <v>21</v>
      </c>
      <c r="P103" s="62">
        <v>423.17</v>
      </c>
      <c r="Q103" s="62">
        <f t="shared" si="42"/>
        <v>14</v>
      </c>
      <c r="R103" s="62" t="s">
        <v>40</v>
      </c>
      <c r="S103" s="62">
        <f t="shared" si="67"/>
        <v>33.8536</v>
      </c>
      <c r="T103" s="62"/>
      <c r="U103" s="62">
        <v>9</v>
      </c>
      <c r="V103" s="62">
        <v>11</v>
      </c>
      <c r="W103" s="62">
        <v>7</v>
      </c>
      <c r="X103" s="62">
        <v>148</v>
      </c>
      <c r="Y103" s="62">
        <f t="shared" si="56"/>
        <v>-2</v>
      </c>
      <c r="Z103" s="62" t="s">
        <v>237</v>
      </c>
      <c r="AA103" s="62">
        <f>X103*0.06</f>
        <v>8.88</v>
      </c>
      <c r="AB103" s="62">
        <v>2</v>
      </c>
      <c r="AC103" s="62">
        <v>3</v>
      </c>
      <c r="AD103" s="62">
        <v>1</v>
      </c>
      <c r="AE103" s="62">
        <v>1</v>
      </c>
      <c r="AF103" s="62">
        <v>59</v>
      </c>
      <c r="AG103" s="62">
        <f t="shared" si="43"/>
        <v>1</v>
      </c>
      <c r="AH103" s="62" t="s">
        <v>40</v>
      </c>
      <c r="AI103" s="62">
        <f>AF103*0.1</f>
        <v>5.9</v>
      </c>
      <c r="AJ103" s="62"/>
      <c r="AK103" s="62">
        <v>12</v>
      </c>
      <c r="AL103" s="62">
        <v>16</v>
      </c>
      <c r="AM103" s="62">
        <v>6</v>
      </c>
      <c r="AN103" s="62">
        <v>678.01</v>
      </c>
      <c r="AO103" s="62">
        <f t="shared" si="44"/>
        <v>-6</v>
      </c>
      <c r="AP103" s="62" t="s">
        <v>237</v>
      </c>
      <c r="AQ103" s="62">
        <f t="shared" si="69"/>
        <v>40.6806</v>
      </c>
      <c r="AR103" s="62">
        <v>3</v>
      </c>
      <c r="AS103" s="62">
        <v>3</v>
      </c>
      <c r="AT103" s="62">
        <v>0</v>
      </c>
      <c r="AU103" s="62">
        <v>0</v>
      </c>
      <c r="AV103" s="62">
        <f t="shared" si="45"/>
        <v>-3</v>
      </c>
      <c r="AW103" s="62" t="s">
        <v>237</v>
      </c>
      <c r="AX103" s="62">
        <f>AU103*0.06</f>
        <v>0</v>
      </c>
      <c r="AY103" s="62">
        <v>3</v>
      </c>
      <c r="AZ103" s="62">
        <v>4</v>
      </c>
      <c r="BA103" s="62">
        <v>0</v>
      </c>
      <c r="BB103" s="62">
        <v>0</v>
      </c>
      <c r="BC103" s="62">
        <f t="shared" si="46"/>
        <v>-3</v>
      </c>
      <c r="BD103" s="62" t="s">
        <v>237</v>
      </c>
      <c r="BE103" s="62">
        <f t="shared" si="70"/>
        <v>0</v>
      </c>
      <c r="BF103" s="62">
        <v>3</v>
      </c>
      <c r="BG103" s="62">
        <v>4</v>
      </c>
      <c r="BH103" s="62">
        <v>4</v>
      </c>
      <c r="BI103" s="62">
        <v>78.5</v>
      </c>
      <c r="BJ103" s="62">
        <f t="shared" si="47"/>
        <v>1</v>
      </c>
      <c r="BK103" s="62" t="s">
        <v>40</v>
      </c>
      <c r="BL103" s="62">
        <f t="shared" ref="BL103:BL108" si="71">BI103*0.1</f>
        <v>7.85</v>
      </c>
      <c r="BM103" s="62">
        <v>6</v>
      </c>
      <c r="BN103" s="62">
        <v>7</v>
      </c>
      <c r="BO103" s="63">
        <v>0</v>
      </c>
      <c r="BP103" s="63">
        <v>1</v>
      </c>
      <c r="BQ103" s="63">
        <v>0</v>
      </c>
      <c r="BR103" s="63">
        <v>0</v>
      </c>
      <c r="BS103" s="63">
        <v>0</v>
      </c>
      <c r="BT103" s="63">
        <v>0</v>
      </c>
      <c r="BU103" s="63">
        <v>0</v>
      </c>
      <c r="BV103" s="63">
        <v>0</v>
      </c>
      <c r="BW103" s="63">
        <v>0</v>
      </c>
      <c r="BX103" s="63">
        <v>0</v>
      </c>
      <c r="BY103" s="63">
        <v>0</v>
      </c>
      <c r="BZ103" s="62">
        <f t="shared" si="48"/>
        <v>1</v>
      </c>
      <c r="CA103" s="62">
        <f t="shared" si="49"/>
        <v>-5</v>
      </c>
      <c r="CB103" s="62" t="s">
        <v>237</v>
      </c>
      <c r="CC103" s="62">
        <f>BO103*2+BP103*3+BQ103*15+BR103*15+BS103*3+BT103*40+BU103*50+BV103*4+BW103*20+BX103*40+BY103*10</f>
        <v>3</v>
      </c>
      <c r="CD103" s="62">
        <f>CA103*1</f>
        <v>-5</v>
      </c>
      <c r="CE103" s="62">
        <f t="shared" si="50"/>
        <v>105</v>
      </c>
      <c r="CF103" s="62">
        <f t="shared" si="51"/>
        <v>-5</v>
      </c>
    </row>
    <row r="104" customHeight="1" spans="1:84">
      <c r="A104" s="62">
        <v>13092</v>
      </c>
      <c r="B104" s="62" t="s">
        <v>358</v>
      </c>
      <c r="C104" s="62">
        <v>738</v>
      </c>
      <c r="D104" s="62" t="s">
        <v>173</v>
      </c>
      <c r="E104" s="62" t="s">
        <v>239</v>
      </c>
      <c r="F104" s="62">
        <v>8</v>
      </c>
      <c r="G104" s="62">
        <v>9</v>
      </c>
      <c r="H104" s="62">
        <v>2</v>
      </c>
      <c r="I104" s="62">
        <v>53</v>
      </c>
      <c r="J104" s="62">
        <f t="shared" si="41"/>
        <v>-6</v>
      </c>
      <c r="K104" s="62" t="s">
        <v>237</v>
      </c>
      <c r="L104" s="62">
        <f t="shared" si="64"/>
        <v>3.18</v>
      </c>
      <c r="M104" s="62">
        <v>10</v>
      </c>
      <c r="N104" s="62">
        <v>12</v>
      </c>
      <c r="O104" s="62">
        <v>18</v>
      </c>
      <c r="P104" s="62">
        <v>462.47</v>
      </c>
      <c r="Q104" s="62">
        <f t="shared" si="42"/>
        <v>8</v>
      </c>
      <c r="R104" s="62" t="s">
        <v>40</v>
      </c>
      <c r="S104" s="62">
        <f t="shared" si="67"/>
        <v>36.9976</v>
      </c>
      <c r="T104" s="62"/>
      <c r="U104" s="62">
        <v>10</v>
      </c>
      <c r="V104" s="62">
        <v>14</v>
      </c>
      <c r="W104" s="62">
        <v>15</v>
      </c>
      <c r="X104" s="62">
        <v>382.84</v>
      </c>
      <c r="Y104" s="62">
        <f t="shared" si="56"/>
        <v>5</v>
      </c>
      <c r="Z104" s="62" t="s">
        <v>40</v>
      </c>
      <c r="AA104" s="62">
        <f>X104*0.1</f>
        <v>38.284</v>
      </c>
      <c r="AB104" s="62">
        <v>3</v>
      </c>
      <c r="AC104" s="62">
        <v>3</v>
      </c>
      <c r="AD104" s="62">
        <v>1</v>
      </c>
      <c r="AE104" s="62">
        <v>1</v>
      </c>
      <c r="AF104" s="62">
        <v>59</v>
      </c>
      <c r="AG104" s="62">
        <f t="shared" si="43"/>
        <v>0</v>
      </c>
      <c r="AH104" s="62" t="s">
        <v>40</v>
      </c>
      <c r="AI104" s="62">
        <f>AF104*0.1</f>
        <v>5.9</v>
      </c>
      <c r="AJ104" s="62"/>
      <c r="AK104" s="62">
        <v>14</v>
      </c>
      <c r="AL104" s="62">
        <v>17</v>
      </c>
      <c r="AM104" s="62">
        <v>9</v>
      </c>
      <c r="AN104" s="62">
        <v>763</v>
      </c>
      <c r="AO104" s="62">
        <f t="shared" si="44"/>
        <v>-5</v>
      </c>
      <c r="AP104" s="62" t="s">
        <v>237</v>
      </c>
      <c r="AQ104" s="62">
        <f t="shared" si="69"/>
        <v>45.78</v>
      </c>
      <c r="AR104" s="62">
        <v>3</v>
      </c>
      <c r="AS104" s="62">
        <v>4</v>
      </c>
      <c r="AT104" s="62">
        <v>0</v>
      </c>
      <c r="AU104" s="62">
        <v>0</v>
      </c>
      <c r="AV104" s="62">
        <f t="shared" si="45"/>
        <v>-3</v>
      </c>
      <c r="AW104" s="62" t="s">
        <v>237</v>
      </c>
      <c r="AX104" s="62">
        <f>AU104*0.06</f>
        <v>0</v>
      </c>
      <c r="AY104" s="62">
        <v>5</v>
      </c>
      <c r="AZ104" s="62">
        <v>6</v>
      </c>
      <c r="BA104" s="62">
        <v>0</v>
      </c>
      <c r="BB104" s="62">
        <v>0</v>
      </c>
      <c r="BC104" s="62">
        <f t="shared" si="46"/>
        <v>-5</v>
      </c>
      <c r="BD104" s="62" t="s">
        <v>237</v>
      </c>
      <c r="BE104" s="62">
        <f t="shared" si="70"/>
        <v>0</v>
      </c>
      <c r="BF104" s="62">
        <v>4</v>
      </c>
      <c r="BG104" s="62">
        <v>6</v>
      </c>
      <c r="BH104" s="62">
        <v>8</v>
      </c>
      <c r="BI104" s="62">
        <v>167.05</v>
      </c>
      <c r="BJ104" s="62">
        <f t="shared" si="47"/>
        <v>4</v>
      </c>
      <c r="BK104" s="62" t="s">
        <v>40</v>
      </c>
      <c r="BL104" s="62">
        <f t="shared" si="71"/>
        <v>16.705</v>
      </c>
      <c r="BM104" s="62">
        <v>6</v>
      </c>
      <c r="BN104" s="62">
        <v>7</v>
      </c>
      <c r="BO104" s="63">
        <v>1</v>
      </c>
      <c r="BP104" s="63">
        <v>0</v>
      </c>
      <c r="BQ104" s="63">
        <v>0</v>
      </c>
      <c r="BR104" s="63">
        <v>0</v>
      </c>
      <c r="BS104" s="63">
        <v>1</v>
      </c>
      <c r="BT104" s="63">
        <v>0</v>
      </c>
      <c r="BU104" s="63">
        <v>0</v>
      </c>
      <c r="BV104" s="63">
        <v>0</v>
      </c>
      <c r="BW104" s="63">
        <v>0</v>
      </c>
      <c r="BX104" s="63">
        <v>0</v>
      </c>
      <c r="BY104" s="63">
        <v>0</v>
      </c>
      <c r="BZ104" s="62">
        <f t="shared" si="48"/>
        <v>1.5</v>
      </c>
      <c r="CA104" s="62">
        <f t="shared" si="49"/>
        <v>-4.5</v>
      </c>
      <c r="CB104" s="62" t="s">
        <v>237</v>
      </c>
      <c r="CC104" s="62">
        <f>BO104*2+BP104*3+BQ104*15+BR104*15+BS104*3+BT104*40+BU104*50+BV104*4+BW104*20+BX104*40+BY104*10</f>
        <v>5</v>
      </c>
      <c r="CD104" s="62">
        <f>CA104*1</f>
        <v>-4.5</v>
      </c>
      <c r="CE104" s="62">
        <f t="shared" si="50"/>
        <v>152</v>
      </c>
      <c r="CF104" s="62">
        <f t="shared" si="51"/>
        <v>-4.5</v>
      </c>
    </row>
    <row r="105" customHeight="1" spans="1:84">
      <c r="A105" s="62">
        <v>9527</v>
      </c>
      <c r="B105" s="62" t="s">
        <v>359</v>
      </c>
      <c r="C105" s="62">
        <v>710</v>
      </c>
      <c r="D105" s="62" t="s">
        <v>174</v>
      </c>
      <c r="E105" s="62" t="s">
        <v>236</v>
      </c>
      <c r="F105" s="62">
        <v>15</v>
      </c>
      <c r="G105" s="62">
        <v>17</v>
      </c>
      <c r="H105" s="62">
        <v>25</v>
      </c>
      <c r="I105" s="62">
        <v>671.7</v>
      </c>
      <c r="J105" s="62">
        <f t="shared" si="41"/>
        <v>10</v>
      </c>
      <c r="K105" s="62" t="s">
        <v>40</v>
      </c>
      <c r="L105" s="62">
        <f>I105*0.1</f>
        <v>67.17</v>
      </c>
      <c r="M105" s="62">
        <v>30</v>
      </c>
      <c r="N105" s="62">
        <v>38</v>
      </c>
      <c r="O105" s="62">
        <v>43</v>
      </c>
      <c r="P105" s="62">
        <v>1052.72</v>
      </c>
      <c r="Q105" s="62">
        <f t="shared" si="42"/>
        <v>13</v>
      </c>
      <c r="R105" s="62" t="s">
        <v>40</v>
      </c>
      <c r="S105" s="62">
        <f t="shared" si="67"/>
        <v>84.2176</v>
      </c>
      <c r="T105" s="62"/>
      <c r="U105" s="62">
        <v>19</v>
      </c>
      <c r="V105" s="62">
        <v>25</v>
      </c>
      <c r="W105" s="62">
        <v>25</v>
      </c>
      <c r="X105" s="62">
        <v>666.5</v>
      </c>
      <c r="Y105" s="62">
        <f t="shared" si="56"/>
        <v>6</v>
      </c>
      <c r="Z105" s="62" t="s">
        <v>40</v>
      </c>
      <c r="AA105" s="62">
        <f>X105*0.1</f>
        <v>66.65</v>
      </c>
      <c r="AB105" s="62">
        <v>2</v>
      </c>
      <c r="AC105" s="62">
        <v>3</v>
      </c>
      <c r="AD105" s="62">
        <v>0</v>
      </c>
      <c r="AE105" s="62">
        <v>0</v>
      </c>
      <c r="AF105" s="62">
        <v>0</v>
      </c>
      <c r="AG105" s="62">
        <f t="shared" si="43"/>
        <v>-2</v>
      </c>
      <c r="AH105" s="62" t="s">
        <v>237</v>
      </c>
      <c r="AI105" s="62">
        <f>AF105*0.06</f>
        <v>0</v>
      </c>
      <c r="AJ105" s="62">
        <f>AG105*1</f>
        <v>-2</v>
      </c>
      <c r="AK105" s="62">
        <v>24</v>
      </c>
      <c r="AL105" s="62">
        <v>28</v>
      </c>
      <c r="AM105" s="62">
        <v>41</v>
      </c>
      <c r="AN105" s="62">
        <v>2611</v>
      </c>
      <c r="AO105" s="62">
        <f t="shared" si="44"/>
        <v>17</v>
      </c>
      <c r="AP105" s="62" t="s">
        <v>40</v>
      </c>
      <c r="AQ105" s="62">
        <f>AN105*0.1</f>
        <v>261.1</v>
      </c>
      <c r="AR105" s="62">
        <v>5</v>
      </c>
      <c r="AS105" s="62">
        <v>6</v>
      </c>
      <c r="AT105" s="62">
        <v>10</v>
      </c>
      <c r="AU105" s="62">
        <v>365.5</v>
      </c>
      <c r="AV105" s="62">
        <f t="shared" si="45"/>
        <v>5</v>
      </c>
      <c r="AW105" s="62" t="s">
        <v>40</v>
      </c>
      <c r="AX105" s="62">
        <f>AU105*0.1</f>
        <v>36.55</v>
      </c>
      <c r="AY105" s="62">
        <v>8</v>
      </c>
      <c r="AZ105" s="62">
        <v>9</v>
      </c>
      <c r="BA105" s="62">
        <v>0</v>
      </c>
      <c r="BB105" s="62">
        <v>0</v>
      </c>
      <c r="BC105" s="62">
        <f t="shared" si="46"/>
        <v>-8</v>
      </c>
      <c r="BD105" s="62" t="s">
        <v>237</v>
      </c>
      <c r="BE105" s="62">
        <f t="shared" si="70"/>
        <v>0</v>
      </c>
      <c r="BF105" s="62">
        <v>7</v>
      </c>
      <c r="BG105" s="62">
        <v>9</v>
      </c>
      <c r="BH105" s="62">
        <v>14</v>
      </c>
      <c r="BI105" s="62">
        <v>260.53</v>
      </c>
      <c r="BJ105" s="62">
        <f t="shared" si="47"/>
        <v>7</v>
      </c>
      <c r="BK105" s="62" t="s">
        <v>40</v>
      </c>
      <c r="BL105" s="62">
        <f t="shared" si="71"/>
        <v>26.053</v>
      </c>
      <c r="BM105" s="62">
        <v>10</v>
      </c>
      <c r="BN105" s="62">
        <v>11</v>
      </c>
      <c r="BO105" s="63">
        <v>0</v>
      </c>
      <c r="BP105" s="63">
        <v>0</v>
      </c>
      <c r="BQ105" s="63">
        <v>0</v>
      </c>
      <c r="BR105" s="63">
        <v>0</v>
      </c>
      <c r="BS105" s="63">
        <v>1</v>
      </c>
      <c r="BT105" s="63">
        <v>0</v>
      </c>
      <c r="BU105" s="63">
        <v>0</v>
      </c>
      <c r="BV105" s="63">
        <v>0</v>
      </c>
      <c r="BW105" s="63">
        <v>0</v>
      </c>
      <c r="BX105" s="63">
        <v>0</v>
      </c>
      <c r="BY105" s="63">
        <v>0</v>
      </c>
      <c r="BZ105" s="62">
        <f t="shared" si="48"/>
        <v>1</v>
      </c>
      <c r="CA105" s="62">
        <f t="shared" si="49"/>
        <v>-9</v>
      </c>
      <c r="CB105" s="62" t="s">
        <v>237</v>
      </c>
      <c r="CC105" s="62">
        <f>BO105*2+BP105*3+BQ105*15+BR105*15+BS105*3+BT105*40+BU105*50+BV105*4+BW105*20+BX105*40+BY105*10</f>
        <v>3</v>
      </c>
      <c r="CD105" s="62">
        <f>CA105*1</f>
        <v>-9</v>
      </c>
      <c r="CE105" s="62">
        <f t="shared" si="50"/>
        <v>545</v>
      </c>
      <c r="CF105" s="62">
        <f t="shared" si="51"/>
        <v>-11</v>
      </c>
    </row>
    <row r="106" customHeight="1" spans="1:84">
      <c r="A106" s="62">
        <v>12981</v>
      </c>
      <c r="B106" s="62" t="s">
        <v>360</v>
      </c>
      <c r="C106" s="62">
        <v>710</v>
      </c>
      <c r="D106" s="62" t="s">
        <v>174</v>
      </c>
      <c r="E106" s="62" t="s">
        <v>239</v>
      </c>
      <c r="F106" s="62">
        <v>15</v>
      </c>
      <c r="G106" s="62">
        <v>17</v>
      </c>
      <c r="H106" s="62">
        <v>20</v>
      </c>
      <c r="I106" s="62">
        <v>454.36</v>
      </c>
      <c r="J106" s="62">
        <f t="shared" si="41"/>
        <v>5</v>
      </c>
      <c r="K106" s="62" t="s">
        <v>40</v>
      </c>
      <c r="L106" s="62">
        <f>I106*0.1</f>
        <v>45.436</v>
      </c>
      <c r="M106" s="62">
        <v>30</v>
      </c>
      <c r="N106" s="62">
        <v>38</v>
      </c>
      <c r="O106" s="62">
        <v>55</v>
      </c>
      <c r="P106" s="62">
        <v>1292.66</v>
      </c>
      <c r="Q106" s="62">
        <f t="shared" si="42"/>
        <v>25</v>
      </c>
      <c r="R106" s="62" t="s">
        <v>40</v>
      </c>
      <c r="S106" s="62">
        <f t="shared" si="67"/>
        <v>103.4128</v>
      </c>
      <c r="T106" s="62"/>
      <c r="U106" s="62">
        <v>19</v>
      </c>
      <c r="V106" s="62">
        <v>25</v>
      </c>
      <c r="W106" s="62">
        <v>17</v>
      </c>
      <c r="X106" s="62">
        <v>436</v>
      </c>
      <c r="Y106" s="62">
        <f t="shared" si="56"/>
        <v>-2</v>
      </c>
      <c r="Z106" s="62" t="s">
        <v>237</v>
      </c>
      <c r="AA106" s="62">
        <f>X106*0.06</f>
        <v>26.16</v>
      </c>
      <c r="AB106" s="62">
        <v>2</v>
      </c>
      <c r="AC106" s="62">
        <v>2</v>
      </c>
      <c r="AD106" s="62">
        <v>1</v>
      </c>
      <c r="AE106" s="62">
        <v>0</v>
      </c>
      <c r="AF106" s="62">
        <v>55</v>
      </c>
      <c r="AG106" s="62">
        <f t="shared" si="43"/>
        <v>0</v>
      </c>
      <c r="AH106" s="62" t="s">
        <v>40</v>
      </c>
      <c r="AI106" s="62">
        <f>AF106*0.1</f>
        <v>5.5</v>
      </c>
      <c r="AJ106" s="62"/>
      <c r="AK106" s="62">
        <v>24</v>
      </c>
      <c r="AL106" s="62">
        <v>28</v>
      </c>
      <c r="AM106" s="62">
        <v>13</v>
      </c>
      <c r="AN106" s="62">
        <v>673</v>
      </c>
      <c r="AO106" s="62">
        <f t="shared" si="44"/>
        <v>-11</v>
      </c>
      <c r="AP106" s="62" t="s">
        <v>237</v>
      </c>
      <c r="AQ106" s="62">
        <f>AN106*0.06</f>
        <v>40.38</v>
      </c>
      <c r="AR106" s="62">
        <v>5</v>
      </c>
      <c r="AS106" s="62">
        <v>6</v>
      </c>
      <c r="AT106" s="62">
        <v>11</v>
      </c>
      <c r="AU106" s="62">
        <v>341</v>
      </c>
      <c r="AV106" s="62">
        <f t="shared" si="45"/>
        <v>6</v>
      </c>
      <c r="AW106" s="62" t="s">
        <v>40</v>
      </c>
      <c r="AX106" s="62">
        <f>AU106*0.1</f>
        <v>34.1</v>
      </c>
      <c r="AY106" s="62">
        <v>8</v>
      </c>
      <c r="AZ106" s="62">
        <v>9</v>
      </c>
      <c r="BA106" s="62">
        <v>0</v>
      </c>
      <c r="BB106" s="62">
        <v>0</v>
      </c>
      <c r="BC106" s="62">
        <f t="shared" si="46"/>
        <v>-8</v>
      </c>
      <c r="BD106" s="62" t="s">
        <v>237</v>
      </c>
      <c r="BE106" s="62">
        <f t="shared" si="70"/>
        <v>0</v>
      </c>
      <c r="BF106" s="62">
        <v>7</v>
      </c>
      <c r="BG106" s="62">
        <v>9</v>
      </c>
      <c r="BH106" s="62">
        <v>17</v>
      </c>
      <c r="BI106" s="62">
        <v>287.17</v>
      </c>
      <c r="BJ106" s="62">
        <f t="shared" si="47"/>
        <v>10</v>
      </c>
      <c r="BK106" s="62" t="s">
        <v>40</v>
      </c>
      <c r="BL106" s="62">
        <f t="shared" si="71"/>
        <v>28.717</v>
      </c>
      <c r="BM106" s="62">
        <v>10</v>
      </c>
      <c r="BN106" s="62">
        <v>11</v>
      </c>
      <c r="BO106" s="63">
        <v>1</v>
      </c>
      <c r="BP106" s="63">
        <v>0</v>
      </c>
      <c r="BQ106" s="63">
        <v>0</v>
      </c>
      <c r="BR106" s="63">
        <v>0</v>
      </c>
      <c r="BS106" s="63">
        <v>4</v>
      </c>
      <c r="BT106" s="63">
        <v>0</v>
      </c>
      <c r="BU106" s="63">
        <v>0</v>
      </c>
      <c r="BV106" s="63">
        <v>0</v>
      </c>
      <c r="BW106" s="63">
        <v>0</v>
      </c>
      <c r="BX106" s="63">
        <v>1</v>
      </c>
      <c r="BY106" s="63">
        <v>0</v>
      </c>
      <c r="BZ106" s="62">
        <f t="shared" si="48"/>
        <v>11.5</v>
      </c>
      <c r="CA106" s="62">
        <f t="shared" si="49"/>
        <v>1.5</v>
      </c>
      <c r="CB106" s="62" t="s">
        <v>40</v>
      </c>
      <c r="CC106" s="62">
        <f>BO106*3+BP106*5+BQ106*25+BR106*24+BS106*6+BT106*56+BU106*70+BV106*6+BW106*30+BX106*61+BY106*15</f>
        <v>88</v>
      </c>
      <c r="CD106" s="62"/>
      <c r="CE106" s="62">
        <f t="shared" si="50"/>
        <v>372</v>
      </c>
      <c r="CF106" s="62">
        <f t="shared" si="51"/>
        <v>0</v>
      </c>
    </row>
    <row r="107" customHeight="1" spans="1:84">
      <c r="A107" s="62">
        <v>13721</v>
      </c>
      <c r="B107" s="62" t="s">
        <v>361</v>
      </c>
      <c r="C107" s="62">
        <v>710</v>
      </c>
      <c r="D107" s="62" t="s">
        <v>174</v>
      </c>
      <c r="E107" s="62" t="s">
        <v>282</v>
      </c>
      <c r="F107" s="62"/>
      <c r="G107" s="62"/>
      <c r="H107" s="62"/>
      <c r="I107" s="62"/>
      <c r="J107" s="62">
        <f t="shared" si="41"/>
        <v>0</v>
      </c>
      <c r="K107" s="62" t="s">
        <v>242</v>
      </c>
      <c r="L107" s="62">
        <f>I107*0.06</f>
        <v>0</v>
      </c>
      <c r="M107" s="62"/>
      <c r="N107" s="62"/>
      <c r="O107" s="62">
        <v>0</v>
      </c>
      <c r="P107" s="62">
        <v>0</v>
      </c>
      <c r="Q107" s="62">
        <f t="shared" si="42"/>
        <v>0</v>
      </c>
      <c r="R107" s="62" t="s">
        <v>242</v>
      </c>
      <c r="S107" s="62">
        <f>P107*0.05</f>
        <v>0</v>
      </c>
      <c r="T107" s="62">
        <f>Q107*1</f>
        <v>0</v>
      </c>
      <c r="U107" s="62"/>
      <c r="V107" s="62"/>
      <c r="W107" s="62">
        <v>0</v>
      </c>
      <c r="X107" s="62">
        <v>0</v>
      </c>
      <c r="Y107" s="62">
        <f t="shared" si="56"/>
        <v>0</v>
      </c>
      <c r="Z107" s="62" t="s">
        <v>242</v>
      </c>
      <c r="AA107" s="62">
        <f>X107*0.06</f>
        <v>0</v>
      </c>
      <c r="AB107" s="62"/>
      <c r="AC107" s="62"/>
      <c r="AD107" s="62">
        <v>0</v>
      </c>
      <c r="AE107" s="62">
        <v>0</v>
      </c>
      <c r="AF107" s="62">
        <v>0</v>
      </c>
      <c r="AG107" s="62">
        <f t="shared" si="43"/>
        <v>0</v>
      </c>
      <c r="AH107" s="62" t="s">
        <v>40</v>
      </c>
      <c r="AI107" s="62">
        <f>AF107*0.1</f>
        <v>0</v>
      </c>
      <c r="AJ107" s="62"/>
      <c r="AK107" s="62"/>
      <c r="AL107" s="62"/>
      <c r="AM107" s="62">
        <v>1</v>
      </c>
      <c r="AN107" s="62">
        <v>82</v>
      </c>
      <c r="AO107" s="62">
        <f t="shared" si="44"/>
        <v>1</v>
      </c>
      <c r="AP107" s="62" t="s">
        <v>40</v>
      </c>
      <c r="AQ107" s="62">
        <f>AN107*0.1</f>
        <v>8.2</v>
      </c>
      <c r="AR107" s="62"/>
      <c r="AS107" s="62"/>
      <c r="AT107" s="62">
        <v>0</v>
      </c>
      <c r="AU107" s="62">
        <v>0</v>
      </c>
      <c r="AV107" s="62">
        <f t="shared" si="45"/>
        <v>0</v>
      </c>
      <c r="AW107" s="62" t="s">
        <v>40</v>
      </c>
      <c r="AX107" s="62">
        <f>AU107*0.1</f>
        <v>0</v>
      </c>
      <c r="AY107" s="62"/>
      <c r="AZ107" s="62"/>
      <c r="BA107" s="62">
        <v>0</v>
      </c>
      <c r="BB107" s="62">
        <v>0</v>
      </c>
      <c r="BC107" s="62">
        <f t="shared" si="46"/>
        <v>0</v>
      </c>
      <c r="BD107" s="62" t="s">
        <v>242</v>
      </c>
      <c r="BE107" s="62">
        <f t="shared" si="70"/>
        <v>0</v>
      </c>
      <c r="BF107" s="62"/>
      <c r="BG107" s="62"/>
      <c r="BH107" s="62">
        <v>0</v>
      </c>
      <c r="BI107" s="62">
        <v>0</v>
      </c>
      <c r="BJ107" s="62">
        <f t="shared" si="47"/>
        <v>0</v>
      </c>
      <c r="BK107" s="62" t="s">
        <v>242</v>
      </c>
      <c r="BL107" s="62">
        <f>BI107*0.06</f>
        <v>0</v>
      </c>
      <c r="BM107" s="62"/>
      <c r="BN107" s="62"/>
      <c r="BO107" s="63">
        <v>0</v>
      </c>
      <c r="BP107" s="63">
        <v>0</v>
      </c>
      <c r="BQ107" s="63">
        <v>0</v>
      </c>
      <c r="BR107" s="63">
        <v>0</v>
      </c>
      <c r="BS107" s="63">
        <v>0</v>
      </c>
      <c r="BT107" s="63">
        <v>0</v>
      </c>
      <c r="BU107" s="63">
        <v>0</v>
      </c>
      <c r="BV107" s="63">
        <v>0</v>
      </c>
      <c r="BW107" s="63">
        <v>0</v>
      </c>
      <c r="BX107" s="63">
        <v>0</v>
      </c>
      <c r="BY107" s="63">
        <v>0</v>
      </c>
      <c r="BZ107" s="62">
        <f t="shared" si="48"/>
        <v>0</v>
      </c>
      <c r="CA107" s="62">
        <f t="shared" si="49"/>
        <v>0</v>
      </c>
      <c r="CB107" s="62" t="s">
        <v>242</v>
      </c>
      <c r="CC107" s="62">
        <f>BO107*2+BP107*3+BQ107*15+BR107*15+BS107*3+BT107*40+BU107*50+BV107*4+BW107*20+BX107*40+BY107*10</f>
        <v>0</v>
      </c>
      <c r="CD107" s="62"/>
      <c r="CE107" s="62">
        <f t="shared" si="50"/>
        <v>8</v>
      </c>
      <c r="CF107" s="62">
        <f t="shared" si="51"/>
        <v>0</v>
      </c>
    </row>
    <row r="108" customHeight="1" spans="1:84">
      <c r="A108" s="62">
        <v>13304</v>
      </c>
      <c r="B108" s="62" t="s">
        <v>362</v>
      </c>
      <c r="C108" s="62">
        <v>710</v>
      </c>
      <c r="D108" s="62" t="s">
        <v>174</v>
      </c>
      <c r="E108" s="62" t="s">
        <v>239</v>
      </c>
      <c r="F108" s="62">
        <v>10</v>
      </c>
      <c r="G108" s="62">
        <v>14</v>
      </c>
      <c r="H108" s="62">
        <v>7</v>
      </c>
      <c r="I108" s="62">
        <v>168.24</v>
      </c>
      <c r="J108" s="62">
        <f t="shared" si="41"/>
        <v>-3</v>
      </c>
      <c r="K108" s="62" t="s">
        <v>237</v>
      </c>
      <c r="L108" s="62">
        <f>I108*0.06</f>
        <v>10.0944</v>
      </c>
      <c r="M108" s="62">
        <v>15</v>
      </c>
      <c r="N108" s="62">
        <v>18</v>
      </c>
      <c r="O108" s="62">
        <v>28</v>
      </c>
      <c r="P108" s="62">
        <v>704.49</v>
      </c>
      <c r="Q108" s="62">
        <f t="shared" si="42"/>
        <v>13</v>
      </c>
      <c r="R108" s="62" t="s">
        <v>40</v>
      </c>
      <c r="S108" s="62">
        <f>P108*0.08</f>
        <v>56.3592</v>
      </c>
      <c r="T108" s="62"/>
      <c r="U108" s="62">
        <v>7</v>
      </c>
      <c r="V108" s="62">
        <v>9</v>
      </c>
      <c r="W108" s="62">
        <v>6</v>
      </c>
      <c r="X108" s="62">
        <v>141.07</v>
      </c>
      <c r="Y108" s="62">
        <f t="shared" si="56"/>
        <v>-1</v>
      </c>
      <c r="Z108" s="62" t="s">
        <v>237</v>
      </c>
      <c r="AA108" s="62">
        <f>X108*0.06</f>
        <v>8.4642</v>
      </c>
      <c r="AB108" s="62">
        <v>2</v>
      </c>
      <c r="AC108" s="62">
        <v>2</v>
      </c>
      <c r="AD108" s="62">
        <v>0</v>
      </c>
      <c r="AE108" s="62">
        <v>0</v>
      </c>
      <c r="AF108" s="62">
        <v>0</v>
      </c>
      <c r="AG108" s="62">
        <f t="shared" si="43"/>
        <v>-2</v>
      </c>
      <c r="AH108" s="62" t="s">
        <v>237</v>
      </c>
      <c r="AI108" s="62">
        <f t="shared" ref="AI108:AI113" si="72">AF108*0.06</f>
        <v>0</v>
      </c>
      <c r="AJ108" s="62">
        <f t="shared" ref="AJ108:AJ113" si="73">AG108*1</f>
        <v>-2</v>
      </c>
      <c r="AK108" s="62">
        <v>7</v>
      </c>
      <c r="AL108" s="62">
        <v>9</v>
      </c>
      <c r="AM108" s="62">
        <v>5</v>
      </c>
      <c r="AN108" s="62">
        <v>339</v>
      </c>
      <c r="AO108" s="62">
        <f t="shared" si="44"/>
        <v>-2</v>
      </c>
      <c r="AP108" s="62" t="s">
        <v>237</v>
      </c>
      <c r="AQ108" s="62">
        <f>AN108*0.06</f>
        <v>20.34</v>
      </c>
      <c r="AR108" s="62">
        <v>3</v>
      </c>
      <c r="AS108" s="62">
        <v>3</v>
      </c>
      <c r="AT108" s="62">
        <v>0</v>
      </c>
      <c r="AU108" s="62">
        <v>0</v>
      </c>
      <c r="AV108" s="62">
        <f t="shared" si="45"/>
        <v>-3</v>
      </c>
      <c r="AW108" s="62" t="s">
        <v>237</v>
      </c>
      <c r="AX108" s="62">
        <f t="shared" ref="AX108:AX113" si="74">AU108*0.06</f>
        <v>0</v>
      </c>
      <c r="AY108" s="62">
        <v>3</v>
      </c>
      <c r="AZ108" s="62">
        <v>5</v>
      </c>
      <c r="BA108" s="62">
        <v>0</v>
      </c>
      <c r="BB108" s="62">
        <v>0</v>
      </c>
      <c r="BC108" s="62">
        <f t="shared" si="46"/>
        <v>-3</v>
      </c>
      <c r="BD108" s="62" t="s">
        <v>237</v>
      </c>
      <c r="BE108" s="62">
        <f t="shared" si="70"/>
        <v>0</v>
      </c>
      <c r="BF108" s="62">
        <v>4</v>
      </c>
      <c r="BG108" s="62">
        <v>6</v>
      </c>
      <c r="BH108" s="62">
        <v>7</v>
      </c>
      <c r="BI108" s="62">
        <v>131.9</v>
      </c>
      <c r="BJ108" s="62">
        <f t="shared" si="47"/>
        <v>3</v>
      </c>
      <c r="BK108" s="62" t="s">
        <v>40</v>
      </c>
      <c r="BL108" s="62">
        <f t="shared" si="71"/>
        <v>13.19</v>
      </c>
      <c r="BM108" s="62">
        <v>3</v>
      </c>
      <c r="BN108" s="62">
        <v>5</v>
      </c>
      <c r="BO108" s="63">
        <v>0</v>
      </c>
      <c r="BP108" s="63">
        <v>1</v>
      </c>
      <c r="BQ108" s="63">
        <v>0</v>
      </c>
      <c r="BR108" s="63">
        <v>0</v>
      </c>
      <c r="BS108" s="63">
        <v>0</v>
      </c>
      <c r="BT108" s="63">
        <v>0</v>
      </c>
      <c r="BU108" s="63">
        <v>0</v>
      </c>
      <c r="BV108" s="63">
        <v>0</v>
      </c>
      <c r="BW108" s="63">
        <v>0</v>
      </c>
      <c r="BX108" s="63">
        <v>0</v>
      </c>
      <c r="BY108" s="63">
        <v>0</v>
      </c>
      <c r="BZ108" s="62">
        <f t="shared" si="48"/>
        <v>1</v>
      </c>
      <c r="CA108" s="62">
        <f t="shared" si="49"/>
        <v>-2</v>
      </c>
      <c r="CB108" s="62" t="s">
        <v>237</v>
      </c>
      <c r="CC108" s="62">
        <f>BO108*2+BP108*3+BQ108*15+BR108*15+BS108*3+BT108*40+BU108*50+BV108*4+BW108*20+BX108*40+BY108*10</f>
        <v>3</v>
      </c>
      <c r="CD108" s="62">
        <f>CA108*1</f>
        <v>-2</v>
      </c>
      <c r="CE108" s="62">
        <f t="shared" si="50"/>
        <v>111</v>
      </c>
      <c r="CF108" s="62">
        <f t="shared" si="51"/>
        <v>-4</v>
      </c>
    </row>
    <row r="109" customHeight="1" spans="1:84">
      <c r="A109" s="62">
        <v>5521</v>
      </c>
      <c r="B109" s="62" t="s">
        <v>363</v>
      </c>
      <c r="C109" s="62">
        <v>110378</v>
      </c>
      <c r="D109" s="62" t="s">
        <v>181</v>
      </c>
      <c r="E109" s="62" t="s">
        <v>236</v>
      </c>
      <c r="F109" s="62">
        <v>12</v>
      </c>
      <c r="G109" s="62">
        <v>15</v>
      </c>
      <c r="H109" s="62">
        <v>1</v>
      </c>
      <c r="I109" s="62">
        <v>27.8</v>
      </c>
      <c r="J109" s="62">
        <f t="shared" si="41"/>
        <v>-11</v>
      </c>
      <c r="K109" s="62" t="s">
        <v>237</v>
      </c>
      <c r="L109" s="62">
        <f>I109*0.06</f>
        <v>1.668</v>
      </c>
      <c r="M109" s="62">
        <v>15</v>
      </c>
      <c r="N109" s="62">
        <v>18</v>
      </c>
      <c r="O109" s="62">
        <v>10</v>
      </c>
      <c r="P109" s="62">
        <v>246.85</v>
      </c>
      <c r="Q109" s="62">
        <f t="shared" si="42"/>
        <v>-5</v>
      </c>
      <c r="R109" s="62" t="s">
        <v>237</v>
      </c>
      <c r="S109" s="62">
        <f>P109*0.05</f>
        <v>12.3425</v>
      </c>
      <c r="T109" s="62">
        <f>Q109*1</f>
        <v>-5</v>
      </c>
      <c r="U109" s="62">
        <v>10</v>
      </c>
      <c r="V109" s="62">
        <v>12</v>
      </c>
      <c r="W109" s="62">
        <v>20</v>
      </c>
      <c r="X109" s="62">
        <v>411</v>
      </c>
      <c r="Y109" s="62">
        <f t="shared" si="56"/>
        <v>10</v>
      </c>
      <c r="Z109" s="62" t="s">
        <v>40</v>
      </c>
      <c r="AA109" s="62">
        <f>X109*0.1</f>
        <v>41.1</v>
      </c>
      <c r="AB109" s="62">
        <v>1</v>
      </c>
      <c r="AC109" s="62">
        <v>2</v>
      </c>
      <c r="AD109" s="62">
        <v>0</v>
      </c>
      <c r="AE109" s="62">
        <v>0</v>
      </c>
      <c r="AF109" s="62">
        <v>0</v>
      </c>
      <c r="AG109" s="62">
        <f t="shared" si="43"/>
        <v>-1</v>
      </c>
      <c r="AH109" s="62" t="s">
        <v>237</v>
      </c>
      <c r="AI109" s="62">
        <f t="shared" si="72"/>
        <v>0</v>
      </c>
      <c r="AJ109" s="62">
        <f t="shared" si="73"/>
        <v>-1</v>
      </c>
      <c r="AK109" s="62">
        <v>13</v>
      </c>
      <c r="AL109" s="62">
        <v>15</v>
      </c>
      <c r="AM109" s="62">
        <v>6</v>
      </c>
      <c r="AN109" s="62">
        <v>266</v>
      </c>
      <c r="AO109" s="62">
        <f t="shared" si="44"/>
        <v>-7</v>
      </c>
      <c r="AP109" s="62" t="s">
        <v>237</v>
      </c>
      <c r="AQ109" s="62">
        <f>AN109*0.06</f>
        <v>15.96</v>
      </c>
      <c r="AR109" s="62">
        <v>4</v>
      </c>
      <c r="AS109" s="62">
        <v>5</v>
      </c>
      <c r="AT109" s="62">
        <v>0</v>
      </c>
      <c r="AU109" s="62">
        <v>0</v>
      </c>
      <c r="AV109" s="62">
        <f t="shared" si="45"/>
        <v>-4</v>
      </c>
      <c r="AW109" s="62" t="s">
        <v>237</v>
      </c>
      <c r="AX109" s="62">
        <f t="shared" si="74"/>
        <v>0</v>
      </c>
      <c r="AY109" s="62">
        <v>5</v>
      </c>
      <c r="AZ109" s="62">
        <v>6</v>
      </c>
      <c r="BA109" s="62">
        <v>0</v>
      </c>
      <c r="BB109" s="62">
        <v>0</v>
      </c>
      <c r="BC109" s="62">
        <f t="shared" si="46"/>
        <v>-5</v>
      </c>
      <c r="BD109" s="62" t="s">
        <v>237</v>
      </c>
      <c r="BE109" s="62">
        <f t="shared" si="70"/>
        <v>0</v>
      </c>
      <c r="BF109" s="62">
        <v>7</v>
      </c>
      <c r="BG109" s="62">
        <v>9</v>
      </c>
      <c r="BH109" s="62">
        <v>2</v>
      </c>
      <c r="BI109" s="62">
        <v>30</v>
      </c>
      <c r="BJ109" s="62">
        <f t="shared" si="47"/>
        <v>-5</v>
      </c>
      <c r="BK109" s="62" t="s">
        <v>242</v>
      </c>
      <c r="BL109" s="62">
        <f>BI109*0.06</f>
        <v>1.8</v>
      </c>
      <c r="BM109" s="62">
        <v>4</v>
      </c>
      <c r="BN109" s="62">
        <v>5</v>
      </c>
      <c r="BO109" s="63">
        <v>0</v>
      </c>
      <c r="BP109" s="63">
        <v>0</v>
      </c>
      <c r="BQ109" s="63">
        <v>0</v>
      </c>
      <c r="BR109" s="63">
        <v>0</v>
      </c>
      <c r="BS109" s="63">
        <v>0</v>
      </c>
      <c r="BT109" s="63">
        <v>0</v>
      </c>
      <c r="BU109" s="63">
        <v>0</v>
      </c>
      <c r="BV109" s="63">
        <v>0</v>
      </c>
      <c r="BW109" s="63">
        <v>0</v>
      </c>
      <c r="BX109" s="63">
        <v>0</v>
      </c>
      <c r="BY109" s="63">
        <v>0</v>
      </c>
      <c r="BZ109" s="62">
        <f t="shared" si="48"/>
        <v>0</v>
      </c>
      <c r="CA109" s="62">
        <f t="shared" si="49"/>
        <v>-4</v>
      </c>
      <c r="CB109" s="62" t="s">
        <v>237</v>
      </c>
      <c r="CC109" s="62">
        <f>BO109*2+BP109*3+BQ109*15+BR109*15+BS109*3+BT109*40+BU109*50+BV109*4+BW109*20+BX109*40+BY109*10</f>
        <v>0</v>
      </c>
      <c r="CD109" s="62">
        <f>CA109*1</f>
        <v>-4</v>
      </c>
      <c r="CE109" s="62">
        <f t="shared" si="50"/>
        <v>73</v>
      </c>
      <c r="CF109" s="62">
        <f t="shared" si="51"/>
        <v>-10</v>
      </c>
    </row>
    <row r="110" customHeight="1" spans="1:84">
      <c r="A110" s="62">
        <v>12745</v>
      </c>
      <c r="B110" s="62" t="s">
        <v>364</v>
      </c>
      <c r="C110" s="62">
        <v>110378</v>
      </c>
      <c r="D110" s="62" t="s">
        <v>181</v>
      </c>
      <c r="E110" s="62" t="s">
        <v>239</v>
      </c>
      <c r="F110" s="62">
        <v>12</v>
      </c>
      <c r="G110" s="62">
        <v>15</v>
      </c>
      <c r="H110" s="62">
        <v>5</v>
      </c>
      <c r="I110" s="62">
        <v>133</v>
      </c>
      <c r="J110" s="62">
        <f t="shared" si="41"/>
        <v>-7</v>
      </c>
      <c r="K110" s="62" t="s">
        <v>237</v>
      </c>
      <c r="L110" s="62">
        <f>I110*0.06</f>
        <v>7.98</v>
      </c>
      <c r="M110" s="62">
        <v>15</v>
      </c>
      <c r="N110" s="62">
        <v>18</v>
      </c>
      <c r="O110" s="62">
        <v>7</v>
      </c>
      <c r="P110" s="62">
        <v>159.86</v>
      </c>
      <c r="Q110" s="62">
        <f t="shared" si="42"/>
        <v>-8</v>
      </c>
      <c r="R110" s="62" t="s">
        <v>237</v>
      </c>
      <c r="S110" s="62">
        <f>P110*0.05</f>
        <v>7.993</v>
      </c>
      <c r="T110" s="62">
        <f>Q110*1</f>
        <v>-8</v>
      </c>
      <c r="U110" s="62">
        <v>10</v>
      </c>
      <c r="V110" s="62">
        <v>12</v>
      </c>
      <c r="W110" s="62">
        <v>2</v>
      </c>
      <c r="X110" s="62">
        <v>44.76</v>
      </c>
      <c r="Y110" s="62">
        <f t="shared" si="56"/>
        <v>-8</v>
      </c>
      <c r="Z110" s="62" t="s">
        <v>237</v>
      </c>
      <c r="AA110" s="62">
        <f>X110*0.06</f>
        <v>2.6856</v>
      </c>
      <c r="AB110" s="62">
        <v>2</v>
      </c>
      <c r="AC110" s="62">
        <v>2</v>
      </c>
      <c r="AD110" s="62">
        <v>0</v>
      </c>
      <c r="AE110" s="62">
        <v>0</v>
      </c>
      <c r="AF110" s="62">
        <v>0</v>
      </c>
      <c r="AG110" s="62">
        <f t="shared" si="43"/>
        <v>-2</v>
      </c>
      <c r="AH110" s="62" t="s">
        <v>237</v>
      </c>
      <c r="AI110" s="62">
        <f t="shared" si="72"/>
        <v>0</v>
      </c>
      <c r="AJ110" s="62">
        <f t="shared" si="73"/>
        <v>-2</v>
      </c>
      <c r="AK110" s="62">
        <v>13</v>
      </c>
      <c r="AL110" s="62">
        <v>15</v>
      </c>
      <c r="AM110" s="62">
        <v>9</v>
      </c>
      <c r="AN110" s="62">
        <v>700</v>
      </c>
      <c r="AO110" s="62">
        <f t="shared" si="44"/>
        <v>-4</v>
      </c>
      <c r="AP110" s="62" t="s">
        <v>237</v>
      </c>
      <c r="AQ110" s="62">
        <f>AN110*0.06</f>
        <v>42</v>
      </c>
      <c r="AR110" s="62">
        <v>4</v>
      </c>
      <c r="AS110" s="62">
        <v>5</v>
      </c>
      <c r="AT110" s="62">
        <v>1</v>
      </c>
      <c r="AU110" s="62">
        <v>35</v>
      </c>
      <c r="AV110" s="62">
        <f t="shared" si="45"/>
        <v>-3</v>
      </c>
      <c r="AW110" s="62" t="s">
        <v>237</v>
      </c>
      <c r="AX110" s="62">
        <f t="shared" si="74"/>
        <v>2.1</v>
      </c>
      <c r="AY110" s="62">
        <v>5</v>
      </c>
      <c r="AZ110" s="62">
        <v>6</v>
      </c>
      <c r="BA110" s="62">
        <v>0</v>
      </c>
      <c r="BB110" s="62">
        <v>0</v>
      </c>
      <c r="BC110" s="62">
        <f t="shared" si="46"/>
        <v>-5</v>
      </c>
      <c r="BD110" s="62" t="s">
        <v>237</v>
      </c>
      <c r="BE110" s="62">
        <f t="shared" si="70"/>
        <v>0</v>
      </c>
      <c r="BF110" s="62">
        <v>7</v>
      </c>
      <c r="BG110" s="62">
        <v>9</v>
      </c>
      <c r="BH110" s="62">
        <v>0</v>
      </c>
      <c r="BI110" s="62">
        <v>0</v>
      </c>
      <c r="BJ110" s="62">
        <f t="shared" si="47"/>
        <v>-7</v>
      </c>
      <c r="BK110" s="62" t="s">
        <v>242</v>
      </c>
      <c r="BL110" s="62">
        <f>BI110*0.06</f>
        <v>0</v>
      </c>
      <c r="BM110" s="62">
        <v>4</v>
      </c>
      <c r="BN110" s="62">
        <v>5</v>
      </c>
      <c r="BO110" s="63">
        <v>0</v>
      </c>
      <c r="BP110" s="63">
        <v>0</v>
      </c>
      <c r="BQ110" s="63">
        <v>0</v>
      </c>
      <c r="BR110" s="63">
        <v>0</v>
      </c>
      <c r="BS110" s="63">
        <v>2</v>
      </c>
      <c r="BT110" s="63">
        <v>1</v>
      </c>
      <c r="BU110" s="63">
        <v>0</v>
      </c>
      <c r="BV110" s="63">
        <v>0</v>
      </c>
      <c r="BW110" s="63">
        <v>0</v>
      </c>
      <c r="BX110" s="63">
        <v>0</v>
      </c>
      <c r="BY110" s="63">
        <v>0</v>
      </c>
      <c r="BZ110" s="62">
        <f t="shared" si="48"/>
        <v>10</v>
      </c>
      <c r="CA110" s="62">
        <f t="shared" si="49"/>
        <v>6</v>
      </c>
      <c r="CB110" s="62" t="s">
        <v>40</v>
      </c>
      <c r="CC110" s="62">
        <f>BO110*3+BP110*5+BQ110*25+BR110*24+BS110*6+BT110*56+BU110*70+BV110*6+BW110*30+BX110*61+BY110*15</f>
        <v>68</v>
      </c>
      <c r="CD110" s="62"/>
      <c r="CE110" s="62">
        <f t="shared" si="50"/>
        <v>131</v>
      </c>
      <c r="CF110" s="62">
        <f t="shared" si="51"/>
        <v>-10</v>
      </c>
    </row>
    <row r="111" customHeight="1" spans="1:84">
      <c r="A111" s="62">
        <v>13305</v>
      </c>
      <c r="B111" s="62" t="s">
        <v>365</v>
      </c>
      <c r="C111" s="62">
        <v>110378</v>
      </c>
      <c r="D111" s="62" t="s">
        <v>181</v>
      </c>
      <c r="E111" s="62" t="s">
        <v>239</v>
      </c>
      <c r="F111" s="62">
        <v>6</v>
      </c>
      <c r="G111" s="62">
        <v>6</v>
      </c>
      <c r="H111" s="62">
        <v>1</v>
      </c>
      <c r="I111" s="62">
        <v>29</v>
      </c>
      <c r="J111" s="62">
        <f t="shared" si="41"/>
        <v>-5</v>
      </c>
      <c r="K111" s="62" t="s">
        <v>237</v>
      </c>
      <c r="L111" s="62">
        <f>I111*0.06</f>
        <v>1.74</v>
      </c>
      <c r="M111" s="62">
        <v>8</v>
      </c>
      <c r="N111" s="62">
        <v>12</v>
      </c>
      <c r="O111" s="62">
        <v>7</v>
      </c>
      <c r="P111" s="62">
        <v>177.18</v>
      </c>
      <c r="Q111" s="62">
        <f t="shared" si="42"/>
        <v>-1</v>
      </c>
      <c r="R111" s="62" t="s">
        <v>237</v>
      </c>
      <c r="S111" s="62">
        <f>P111*0.05</f>
        <v>8.859</v>
      </c>
      <c r="T111" s="62">
        <f>Q111*1</f>
        <v>-1</v>
      </c>
      <c r="U111" s="62">
        <v>4</v>
      </c>
      <c r="V111" s="62">
        <v>7</v>
      </c>
      <c r="W111" s="62">
        <v>2</v>
      </c>
      <c r="X111" s="62">
        <v>70</v>
      </c>
      <c r="Y111" s="62">
        <f t="shared" si="56"/>
        <v>-2</v>
      </c>
      <c r="Z111" s="62" t="s">
        <v>237</v>
      </c>
      <c r="AA111" s="62">
        <f>X111*0.06</f>
        <v>4.2</v>
      </c>
      <c r="AB111" s="62">
        <v>1</v>
      </c>
      <c r="AC111" s="62">
        <v>1</v>
      </c>
      <c r="AD111" s="62">
        <v>0</v>
      </c>
      <c r="AE111" s="62">
        <v>0</v>
      </c>
      <c r="AF111" s="62">
        <v>0</v>
      </c>
      <c r="AG111" s="62">
        <f t="shared" si="43"/>
        <v>-1</v>
      </c>
      <c r="AH111" s="62" t="s">
        <v>237</v>
      </c>
      <c r="AI111" s="62">
        <f t="shared" si="72"/>
        <v>0</v>
      </c>
      <c r="AJ111" s="62">
        <f t="shared" si="73"/>
        <v>-1</v>
      </c>
      <c r="AK111" s="62">
        <v>6</v>
      </c>
      <c r="AL111" s="62">
        <v>7</v>
      </c>
      <c r="AM111" s="62">
        <v>2</v>
      </c>
      <c r="AN111" s="62">
        <v>50</v>
      </c>
      <c r="AO111" s="62">
        <f t="shared" si="44"/>
        <v>-4</v>
      </c>
      <c r="AP111" s="62" t="s">
        <v>237</v>
      </c>
      <c r="AQ111" s="62">
        <f>AN111*0.06</f>
        <v>3</v>
      </c>
      <c r="AR111" s="62">
        <v>2</v>
      </c>
      <c r="AS111" s="62">
        <v>2</v>
      </c>
      <c r="AT111" s="62">
        <v>0</v>
      </c>
      <c r="AU111" s="62">
        <v>0</v>
      </c>
      <c r="AV111" s="62">
        <f t="shared" si="45"/>
        <v>-2</v>
      </c>
      <c r="AW111" s="62" t="s">
        <v>237</v>
      </c>
      <c r="AX111" s="62">
        <f t="shared" si="74"/>
        <v>0</v>
      </c>
      <c r="AY111" s="62">
        <v>3</v>
      </c>
      <c r="AZ111" s="62">
        <v>4</v>
      </c>
      <c r="BA111" s="62">
        <v>0</v>
      </c>
      <c r="BB111" s="62">
        <v>0</v>
      </c>
      <c r="BC111" s="62">
        <f t="shared" si="46"/>
        <v>-3</v>
      </c>
      <c r="BD111" s="62" t="s">
        <v>237</v>
      </c>
      <c r="BE111" s="62">
        <f t="shared" si="70"/>
        <v>0</v>
      </c>
      <c r="BF111" s="62">
        <v>4</v>
      </c>
      <c r="BG111" s="62">
        <v>6</v>
      </c>
      <c r="BH111" s="62">
        <v>0</v>
      </c>
      <c r="BI111" s="62">
        <v>0</v>
      </c>
      <c r="BJ111" s="62">
        <f t="shared" si="47"/>
        <v>-4</v>
      </c>
      <c r="BK111" s="62" t="s">
        <v>242</v>
      </c>
      <c r="BL111" s="62">
        <f>BI111*0.06</f>
        <v>0</v>
      </c>
      <c r="BM111" s="62">
        <v>2</v>
      </c>
      <c r="BN111" s="62">
        <v>2</v>
      </c>
      <c r="BO111" s="63">
        <v>0</v>
      </c>
      <c r="BP111" s="63">
        <v>0</v>
      </c>
      <c r="BQ111" s="63">
        <v>0</v>
      </c>
      <c r="BR111" s="63">
        <v>0</v>
      </c>
      <c r="BS111" s="63">
        <v>0</v>
      </c>
      <c r="BT111" s="63">
        <v>0</v>
      </c>
      <c r="BU111" s="63">
        <v>0</v>
      </c>
      <c r="BV111" s="63">
        <v>0</v>
      </c>
      <c r="BW111" s="63">
        <v>0</v>
      </c>
      <c r="BX111" s="63">
        <v>0</v>
      </c>
      <c r="BY111" s="63">
        <v>0</v>
      </c>
      <c r="BZ111" s="62">
        <f t="shared" si="48"/>
        <v>0</v>
      </c>
      <c r="CA111" s="62">
        <f t="shared" si="49"/>
        <v>-2</v>
      </c>
      <c r="CB111" s="62" t="s">
        <v>237</v>
      </c>
      <c r="CC111" s="62">
        <f>BO111*2+BP111*3+BQ111*15+BR111*15+BS111*3+BT111*40+BU111*50+BV111*4+BW111*20+BX111*40+BY111*10</f>
        <v>0</v>
      </c>
      <c r="CD111" s="62">
        <f>CA111*1</f>
        <v>-2</v>
      </c>
      <c r="CE111" s="62">
        <f t="shared" si="50"/>
        <v>18</v>
      </c>
      <c r="CF111" s="62">
        <f t="shared" si="51"/>
        <v>-4</v>
      </c>
    </row>
    <row r="112" customHeight="1" spans="1:84">
      <c r="A112" s="62">
        <v>6121</v>
      </c>
      <c r="B112" s="62" t="s">
        <v>366</v>
      </c>
      <c r="C112" s="62">
        <v>706</v>
      </c>
      <c r="D112" s="62" t="s">
        <v>172</v>
      </c>
      <c r="E112" s="62" t="s">
        <v>239</v>
      </c>
      <c r="F112" s="62">
        <v>10</v>
      </c>
      <c r="G112" s="62">
        <v>12</v>
      </c>
      <c r="H112" s="62">
        <v>12</v>
      </c>
      <c r="I112" s="62">
        <v>259.49</v>
      </c>
      <c r="J112" s="62">
        <f t="shared" si="41"/>
        <v>2</v>
      </c>
      <c r="K112" s="62" t="s">
        <v>40</v>
      </c>
      <c r="L112" s="62">
        <f>I112*0.1</f>
        <v>25.949</v>
      </c>
      <c r="M112" s="62">
        <v>16</v>
      </c>
      <c r="N112" s="62">
        <v>20</v>
      </c>
      <c r="O112" s="62">
        <v>24.5</v>
      </c>
      <c r="P112" s="62">
        <v>586</v>
      </c>
      <c r="Q112" s="62">
        <f t="shared" si="42"/>
        <v>8.5</v>
      </c>
      <c r="R112" s="62" t="s">
        <v>40</v>
      </c>
      <c r="S112" s="62">
        <f t="shared" ref="S112:S119" si="75">P112*0.08</f>
        <v>46.88</v>
      </c>
      <c r="T112" s="62"/>
      <c r="U112" s="62">
        <v>11</v>
      </c>
      <c r="V112" s="62">
        <v>15</v>
      </c>
      <c r="W112" s="62">
        <v>9</v>
      </c>
      <c r="X112" s="62">
        <v>229.75</v>
      </c>
      <c r="Y112" s="62">
        <f t="shared" si="56"/>
        <v>-2</v>
      </c>
      <c r="Z112" s="62" t="s">
        <v>237</v>
      </c>
      <c r="AA112" s="62">
        <f>X112*0.06</f>
        <v>13.785</v>
      </c>
      <c r="AB112" s="62">
        <v>2</v>
      </c>
      <c r="AC112" s="62">
        <v>2</v>
      </c>
      <c r="AD112" s="62">
        <v>0</v>
      </c>
      <c r="AE112" s="62">
        <v>1</v>
      </c>
      <c r="AF112" s="62">
        <v>28.5</v>
      </c>
      <c r="AG112" s="62">
        <f t="shared" si="43"/>
        <v>-1</v>
      </c>
      <c r="AH112" s="62" t="s">
        <v>237</v>
      </c>
      <c r="AI112" s="62">
        <f t="shared" si="72"/>
        <v>1.71</v>
      </c>
      <c r="AJ112" s="62">
        <f t="shared" si="73"/>
        <v>-1</v>
      </c>
      <c r="AK112" s="62">
        <v>15</v>
      </c>
      <c r="AL112" s="62">
        <v>19</v>
      </c>
      <c r="AM112" s="62">
        <v>14.5</v>
      </c>
      <c r="AN112" s="62">
        <v>1270.52</v>
      </c>
      <c r="AO112" s="62">
        <f t="shared" si="44"/>
        <v>-0.5</v>
      </c>
      <c r="AP112" s="62" t="s">
        <v>237</v>
      </c>
      <c r="AQ112" s="62">
        <f>AN112*0.06</f>
        <v>76.2312</v>
      </c>
      <c r="AR112" s="62">
        <v>4</v>
      </c>
      <c r="AS112" s="62">
        <v>4</v>
      </c>
      <c r="AT112" s="62">
        <v>0</v>
      </c>
      <c r="AU112" s="62">
        <v>0</v>
      </c>
      <c r="AV112" s="62">
        <f t="shared" si="45"/>
        <v>-4</v>
      </c>
      <c r="AW112" s="62" t="s">
        <v>237</v>
      </c>
      <c r="AX112" s="62">
        <f t="shared" si="74"/>
        <v>0</v>
      </c>
      <c r="AY112" s="62">
        <v>5</v>
      </c>
      <c r="AZ112" s="62">
        <v>6</v>
      </c>
      <c r="BA112" s="62">
        <v>7.5</v>
      </c>
      <c r="BB112" s="62">
        <v>149.52</v>
      </c>
      <c r="BC112" s="62">
        <f t="shared" si="46"/>
        <v>2.5</v>
      </c>
      <c r="BD112" s="62" t="s">
        <v>40</v>
      </c>
      <c r="BE112" s="62">
        <f>BB112*0.1</f>
        <v>14.952</v>
      </c>
      <c r="BF112" s="62">
        <v>4</v>
      </c>
      <c r="BG112" s="62">
        <v>6</v>
      </c>
      <c r="BH112" s="62">
        <v>8</v>
      </c>
      <c r="BI112" s="62">
        <v>168</v>
      </c>
      <c r="BJ112" s="62">
        <f t="shared" si="47"/>
        <v>4</v>
      </c>
      <c r="BK112" s="62" t="s">
        <v>40</v>
      </c>
      <c r="BL112" s="62">
        <f>BI112*0.1</f>
        <v>16.8</v>
      </c>
      <c r="BM112" s="62">
        <v>3</v>
      </c>
      <c r="BN112" s="62">
        <v>3</v>
      </c>
      <c r="BO112" s="63">
        <v>0</v>
      </c>
      <c r="BP112" s="63">
        <v>0.3</v>
      </c>
      <c r="BQ112" s="63">
        <v>0</v>
      </c>
      <c r="BR112" s="63">
        <v>0</v>
      </c>
      <c r="BS112" s="63">
        <v>0</v>
      </c>
      <c r="BT112" s="63">
        <v>0</v>
      </c>
      <c r="BU112" s="63">
        <v>0</v>
      </c>
      <c r="BV112" s="63">
        <v>0</v>
      </c>
      <c r="BW112" s="63">
        <v>0</v>
      </c>
      <c r="BX112" s="63">
        <v>0</v>
      </c>
      <c r="BY112" s="63">
        <v>0</v>
      </c>
      <c r="BZ112" s="62">
        <f t="shared" si="48"/>
        <v>0.3</v>
      </c>
      <c r="CA112" s="62">
        <f t="shared" si="49"/>
        <v>-2.7</v>
      </c>
      <c r="CB112" s="62" t="s">
        <v>237</v>
      </c>
      <c r="CC112" s="62">
        <f>BO112*2+BP112*3+BQ112*15+BR112*15+BS112*3+BT112*40+BU112*50+BV112*4+BW112*20+BX112*40+BY112*10</f>
        <v>0.9</v>
      </c>
      <c r="CD112" s="62">
        <f>CA112*1</f>
        <v>-2.7</v>
      </c>
      <c r="CE112" s="62">
        <f t="shared" si="50"/>
        <v>197</v>
      </c>
      <c r="CF112" s="62">
        <f t="shared" si="51"/>
        <v>-3.7</v>
      </c>
    </row>
    <row r="113" customHeight="1" spans="1:84">
      <c r="A113" s="62">
        <v>10772</v>
      </c>
      <c r="B113" s="62" t="s">
        <v>367</v>
      </c>
      <c r="C113" s="62">
        <v>706</v>
      </c>
      <c r="D113" s="62" t="s">
        <v>172</v>
      </c>
      <c r="E113" s="62" t="s">
        <v>239</v>
      </c>
      <c r="F113" s="62">
        <v>10</v>
      </c>
      <c r="G113" s="62">
        <v>12</v>
      </c>
      <c r="H113" s="62">
        <v>6.5</v>
      </c>
      <c r="I113" s="62">
        <v>163.35</v>
      </c>
      <c r="J113" s="62">
        <f t="shared" si="41"/>
        <v>-3.5</v>
      </c>
      <c r="K113" s="62" t="s">
        <v>237</v>
      </c>
      <c r="L113" s="62">
        <f>I113*0.06</f>
        <v>9.801</v>
      </c>
      <c r="M113" s="62">
        <v>16</v>
      </c>
      <c r="N113" s="62">
        <v>20</v>
      </c>
      <c r="O113" s="62">
        <v>30.5</v>
      </c>
      <c r="P113" s="62">
        <v>782</v>
      </c>
      <c r="Q113" s="62">
        <f t="shared" si="42"/>
        <v>14.5</v>
      </c>
      <c r="R113" s="62" t="s">
        <v>40</v>
      </c>
      <c r="S113" s="62">
        <f t="shared" si="75"/>
        <v>62.56</v>
      </c>
      <c r="T113" s="62"/>
      <c r="U113" s="62">
        <v>11</v>
      </c>
      <c r="V113" s="62">
        <v>15</v>
      </c>
      <c r="W113" s="62">
        <v>16</v>
      </c>
      <c r="X113" s="62">
        <v>388.75</v>
      </c>
      <c r="Y113" s="62">
        <f t="shared" si="56"/>
        <v>5</v>
      </c>
      <c r="Z113" s="62" t="s">
        <v>40</v>
      </c>
      <c r="AA113" s="62">
        <f>X113*0.1</f>
        <v>38.875</v>
      </c>
      <c r="AB113" s="62">
        <v>2</v>
      </c>
      <c r="AC113" s="62">
        <v>2</v>
      </c>
      <c r="AD113" s="62">
        <v>0</v>
      </c>
      <c r="AE113" s="62">
        <v>0</v>
      </c>
      <c r="AF113" s="62">
        <v>0</v>
      </c>
      <c r="AG113" s="62">
        <f t="shared" si="43"/>
        <v>-2</v>
      </c>
      <c r="AH113" s="62" t="s">
        <v>237</v>
      </c>
      <c r="AI113" s="62">
        <f t="shared" si="72"/>
        <v>0</v>
      </c>
      <c r="AJ113" s="62">
        <f t="shared" si="73"/>
        <v>-2</v>
      </c>
      <c r="AK113" s="62">
        <v>15</v>
      </c>
      <c r="AL113" s="62">
        <v>18</v>
      </c>
      <c r="AM113" s="62">
        <v>16</v>
      </c>
      <c r="AN113" s="62">
        <v>1400.02</v>
      </c>
      <c r="AO113" s="62">
        <f t="shared" si="44"/>
        <v>1</v>
      </c>
      <c r="AP113" s="62" t="s">
        <v>39</v>
      </c>
      <c r="AQ113" s="62">
        <f>AN113*0.08</f>
        <v>112.0016</v>
      </c>
      <c r="AR113" s="62">
        <v>4</v>
      </c>
      <c r="AS113" s="62">
        <v>5</v>
      </c>
      <c r="AT113" s="62">
        <v>3</v>
      </c>
      <c r="AU113" s="62">
        <v>113</v>
      </c>
      <c r="AV113" s="62">
        <f t="shared" si="45"/>
        <v>-1</v>
      </c>
      <c r="AW113" s="62" t="s">
        <v>237</v>
      </c>
      <c r="AX113" s="62">
        <f t="shared" si="74"/>
        <v>6.78</v>
      </c>
      <c r="AY113" s="62">
        <v>5</v>
      </c>
      <c r="AZ113" s="62">
        <v>6</v>
      </c>
      <c r="BA113" s="62">
        <v>9.5</v>
      </c>
      <c r="BB113" s="62">
        <v>209.33</v>
      </c>
      <c r="BC113" s="62">
        <f t="shared" si="46"/>
        <v>4.5</v>
      </c>
      <c r="BD113" s="62" t="s">
        <v>40</v>
      </c>
      <c r="BE113" s="62">
        <f>BB113*0.1</f>
        <v>20.933</v>
      </c>
      <c r="BF113" s="62">
        <v>5</v>
      </c>
      <c r="BG113" s="62">
        <v>6</v>
      </c>
      <c r="BH113" s="62">
        <v>6.5</v>
      </c>
      <c r="BI113" s="62">
        <v>136.5</v>
      </c>
      <c r="BJ113" s="62">
        <f t="shared" si="47"/>
        <v>1.5</v>
      </c>
      <c r="BK113" s="62" t="s">
        <v>40</v>
      </c>
      <c r="BL113" s="62">
        <f>BI113*0.1</f>
        <v>13.65</v>
      </c>
      <c r="BM113" s="62">
        <v>3</v>
      </c>
      <c r="BN113" s="62">
        <v>4</v>
      </c>
      <c r="BO113" s="63">
        <v>0</v>
      </c>
      <c r="BP113" s="63">
        <v>0.3</v>
      </c>
      <c r="BQ113" s="63">
        <v>0</v>
      </c>
      <c r="BR113" s="63">
        <v>0</v>
      </c>
      <c r="BS113" s="63">
        <v>0</v>
      </c>
      <c r="BT113" s="63">
        <v>0</v>
      </c>
      <c r="BU113" s="63">
        <v>0</v>
      </c>
      <c r="BV113" s="63">
        <v>0</v>
      </c>
      <c r="BW113" s="63">
        <v>0</v>
      </c>
      <c r="BX113" s="63">
        <v>0</v>
      </c>
      <c r="BY113" s="63">
        <v>0</v>
      </c>
      <c r="BZ113" s="62">
        <f t="shared" si="48"/>
        <v>0.3</v>
      </c>
      <c r="CA113" s="62">
        <f t="shared" si="49"/>
        <v>-2.7</v>
      </c>
      <c r="CB113" s="62" t="s">
        <v>237</v>
      </c>
      <c r="CC113" s="62">
        <f>BO113*2+BP113*3+BQ113*15+BR113*15+BS113*3+BT113*40+BU113*50+BV113*4+BW113*20+BX113*40+BY113*10</f>
        <v>0.9</v>
      </c>
      <c r="CD113" s="62">
        <f>CA113*1</f>
        <v>-2.7</v>
      </c>
      <c r="CE113" s="62">
        <f t="shared" si="50"/>
        <v>266</v>
      </c>
      <c r="CF113" s="62">
        <f t="shared" si="51"/>
        <v>-4.7</v>
      </c>
    </row>
    <row r="114" customHeight="1" spans="1:84">
      <c r="A114" s="62">
        <v>11985</v>
      </c>
      <c r="B114" s="62" t="s">
        <v>368</v>
      </c>
      <c r="C114" s="62">
        <v>706</v>
      </c>
      <c r="D114" s="62" t="s">
        <v>172</v>
      </c>
      <c r="E114" s="62" t="s">
        <v>236</v>
      </c>
      <c r="F114" s="62">
        <v>10</v>
      </c>
      <c r="G114" s="62">
        <v>12</v>
      </c>
      <c r="H114" s="62">
        <v>12.5</v>
      </c>
      <c r="I114" s="62">
        <v>318.95</v>
      </c>
      <c r="J114" s="62">
        <f t="shared" si="41"/>
        <v>2.5</v>
      </c>
      <c r="K114" s="62" t="s">
        <v>40</v>
      </c>
      <c r="L114" s="62">
        <f>I114*0.1</f>
        <v>31.895</v>
      </c>
      <c r="M114" s="62">
        <v>16</v>
      </c>
      <c r="N114" s="62">
        <v>20</v>
      </c>
      <c r="O114" s="62">
        <v>43</v>
      </c>
      <c r="P114" s="62">
        <v>941.05</v>
      </c>
      <c r="Q114" s="62">
        <f t="shared" si="42"/>
        <v>27</v>
      </c>
      <c r="R114" s="62" t="s">
        <v>40</v>
      </c>
      <c r="S114" s="62">
        <f t="shared" si="75"/>
        <v>75.284</v>
      </c>
      <c r="T114" s="62"/>
      <c r="U114" s="62">
        <v>12</v>
      </c>
      <c r="V114" s="62">
        <v>15</v>
      </c>
      <c r="W114" s="62">
        <v>33</v>
      </c>
      <c r="X114" s="62">
        <v>841.5</v>
      </c>
      <c r="Y114" s="62">
        <f t="shared" si="56"/>
        <v>21</v>
      </c>
      <c r="Z114" s="62" t="s">
        <v>40</v>
      </c>
      <c r="AA114" s="62">
        <f>X114*0.1</f>
        <v>84.15</v>
      </c>
      <c r="AB114" s="62">
        <v>1</v>
      </c>
      <c r="AC114" s="62">
        <v>2</v>
      </c>
      <c r="AD114" s="62">
        <v>1</v>
      </c>
      <c r="AE114" s="62">
        <v>1</v>
      </c>
      <c r="AF114" s="62">
        <v>85.5</v>
      </c>
      <c r="AG114" s="62">
        <f t="shared" si="43"/>
        <v>2</v>
      </c>
      <c r="AH114" s="62" t="s">
        <v>40</v>
      </c>
      <c r="AI114" s="62">
        <f>AF114*0.1</f>
        <v>8.55</v>
      </c>
      <c r="AJ114" s="62"/>
      <c r="AK114" s="62">
        <v>16</v>
      </c>
      <c r="AL114" s="62">
        <v>19</v>
      </c>
      <c r="AM114" s="62">
        <v>24.5</v>
      </c>
      <c r="AN114" s="62">
        <v>1936.53</v>
      </c>
      <c r="AO114" s="62">
        <f t="shared" si="44"/>
        <v>8.5</v>
      </c>
      <c r="AP114" s="62" t="s">
        <v>40</v>
      </c>
      <c r="AQ114" s="62">
        <f>AN114*0.1</f>
        <v>193.653</v>
      </c>
      <c r="AR114" s="62">
        <v>4</v>
      </c>
      <c r="AS114" s="62">
        <v>5</v>
      </c>
      <c r="AT114" s="62">
        <v>11</v>
      </c>
      <c r="AU114" s="62">
        <v>315</v>
      </c>
      <c r="AV114" s="62">
        <f t="shared" si="45"/>
        <v>7</v>
      </c>
      <c r="AW114" s="62" t="s">
        <v>40</v>
      </c>
      <c r="AX114" s="62">
        <f>AU114*0.1</f>
        <v>31.5</v>
      </c>
      <c r="AY114" s="62">
        <v>5</v>
      </c>
      <c r="AZ114" s="62">
        <v>6</v>
      </c>
      <c r="BA114" s="62">
        <v>0</v>
      </c>
      <c r="BB114" s="62">
        <v>0</v>
      </c>
      <c r="BC114" s="62">
        <f t="shared" si="46"/>
        <v>-5</v>
      </c>
      <c r="BD114" s="62" t="s">
        <v>237</v>
      </c>
      <c r="BE114" s="62">
        <f t="shared" ref="BE114:BE123" si="76">BB114*0.06</f>
        <v>0</v>
      </c>
      <c r="BF114" s="62">
        <v>5</v>
      </c>
      <c r="BG114" s="62">
        <v>6</v>
      </c>
      <c r="BH114" s="62">
        <v>4.5</v>
      </c>
      <c r="BI114" s="62">
        <v>94.5</v>
      </c>
      <c r="BJ114" s="62">
        <f t="shared" si="47"/>
        <v>-0.5</v>
      </c>
      <c r="BK114" s="62" t="s">
        <v>242</v>
      </c>
      <c r="BL114" s="62">
        <f t="shared" ref="BL114:BL120" si="77">BI114*0.06</f>
        <v>5.67</v>
      </c>
      <c r="BM114" s="62">
        <v>3</v>
      </c>
      <c r="BN114" s="62">
        <v>4</v>
      </c>
      <c r="BO114" s="63">
        <v>0</v>
      </c>
      <c r="BP114" s="63">
        <v>0.4</v>
      </c>
      <c r="BQ114" s="63">
        <v>0</v>
      </c>
      <c r="BR114" s="63">
        <v>0</v>
      </c>
      <c r="BS114" s="63">
        <v>0</v>
      </c>
      <c r="BT114" s="63">
        <v>0</v>
      </c>
      <c r="BU114" s="63">
        <v>0</v>
      </c>
      <c r="BV114" s="63">
        <v>0</v>
      </c>
      <c r="BW114" s="63">
        <v>0</v>
      </c>
      <c r="BX114" s="63">
        <v>0</v>
      </c>
      <c r="BY114" s="63">
        <v>0</v>
      </c>
      <c r="BZ114" s="62">
        <f t="shared" si="48"/>
        <v>0.4</v>
      </c>
      <c r="CA114" s="62">
        <f t="shared" si="49"/>
        <v>-2.6</v>
      </c>
      <c r="CB114" s="62" t="s">
        <v>237</v>
      </c>
      <c r="CC114" s="62">
        <f>BO114*2+BP114*3+BQ114*15+BR114*15+BS114*3+BT114*40+BU114*50+BV114*4+BW114*20+BX114*40+BY114*10</f>
        <v>1.2</v>
      </c>
      <c r="CD114" s="62">
        <f>CA114*1</f>
        <v>-2.6</v>
      </c>
      <c r="CE114" s="62">
        <f t="shared" si="50"/>
        <v>432</v>
      </c>
      <c r="CF114" s="62">
        <f t="shared" si="51"/>
        <v>-2.6</v>
      </c>
    </row>
    <row r="115" customHeight="1" spans="1:84">
      <c r="A115" s="62">
        <v>13585</v>
      </c>
      <c r="B115" s="62" t="s">
        <v>369</v>
      </c>
      <c r="C115" s="62">
        <v>706</v>
      </c>
      <c r="D115" s="62" t="s">
        <v>172</v>
      </c>
      <c r="E115" s="62" t="s">
        <v>329</v>
      </c>
      <c r="F115" s="62">
        <v>10</v>
      </c>
      <c r="G115" s="62">
        <v>12</v>
      </c>
      <c r="H115" s="62">
        <v>7</v>
      </c>
      <c r="I115" s="62">
        <v>194.75</v>
      </c>
      <c r="J115" s="62">
        <f t="shared" si="41"/>
        <v>-3</v>
      </c>
      <c r="K115" s="62" t="s">
        <v>237</v>
      </c>
      <c r="L115" s="62">
        <f>I115*0.06</f>
        <v>11.685</v>
      </c>
      <c r="M115" s="62">
        <v>15</v>
      </c>
      <c r="N115" s="62">
        <v>19</v>
      </c>
      <c r="O115" s="62">
        <v>22</v>
      </c>
      <c r="P115" s="62">
        <v>492.67</v>
      </c>
      <c r="Q115" s="62">
        <f t="shared" si="42"/>
        <v>7</v>
      </c>
      <c r="R115" s="62" t="s">
        <v>40</v>
      </c>
      <c r="S115" s="62">
        <f t="shared" si="75"/>
        <v>39.4136</v>
      </c>
      <c r="T115" s="62"/>
      <c r="U115" s="62">
        <v>11</v>
      </c>
      <c r="V115" s="62">
        <v>14</v>
      </c>
      <c r="W115" s="62">
        <v>4.5</v>
      </c>
      <c r="X115" s="62">
        <v>132</v>
      </c>
      <c r="Y115" s="62">
        <f t="shared" si="56"/>
        <v>-6.5</v>
      </c>
      <c r="Z115" s="62" t="s">
        <v>237</v>
      </c>
      <c r="AA115" s="62">
        <f>X115*0.06</f>
        <v>7.92</v>
      </c>
      <c r="AB115" s="62">
        <v>1</v>
      </c>
      <c r="AC115" s="62">
        <v>1</v>
      </c>
      <c r="AD115" s="62">
        <v>0</v>
      </c>
      <c r="AE115" s="62">
        <v>0</v>
      </c>
      <c r="AF115" s="62">
        <v>0</v>
      </c>
      <c r="AG115" s="62">
        <f t="shared" si="43"/>
        <v>-1</v>
      </c>
      <c r="AH115" s="62" t="s">
        <v>237</v>
      </c>
      <c r="AI115" s="62">
        <f>AF115*0.06</f>
        <v>0</v>
      </c>
      <c r="AJ115" s="62">
        <f>AG115*1</f>
        <v>-1</v>
      </c>
      <c r="AK115" s="62">
        <v>15</v>
      </c>
      <c r="AL115" s="62">
        <v>18</v>
      </c>
      <c r="AM115" s="62">
        <v>17</v>
      </c>
      <c r="AN115" s="62">
        <v>1503.03</v>
      </c>
      <c r="AO115" s="62">
        <f t="shared" si="44"/>
        <v>2</v>
      </c>
      <c r="AP115" s="62" t="s">
        <v>39</v>
      </c>
      <c r="AQ115" s="62">
        <f>AN115*0.08</f>
        <v>120.2424</v>
      </c>
      <c r="AR115" s="62">
        <v>3</v>
      </c>
      <c r="AS115" s="62">
        <v>4</v>
      </c>
      <c r="AT115" s="62">
        <v>0</v>
      </c>
      <c r="AU115" s="62">
        <v>0</v>
      </c>
      <c r="AV115" s="62">
        <f t="shared" si="45"/>
        <v>-3</v>
      </c>
      <c r="AW115" s="62" t="s">
        <v>237</v>
      </c>
      <c r="AX115" s="62">
        <f>AU115*0.06</f>
        <v>0</v>
      </c>
      <c r="AY115" s="62">
        <v>4</v>
      </c>
      <c r="AZ115" s="62">
        <v>5</v>
      </c>
      <c r="BA115" s="62">
        <v>0</v>
      </c>
      <c r="BB115" s="62">
        <v>0</v>
      </c>
      <c r="BC115" s="62">
        <f t="shared" si="46"/>
        <v>-4</v>
      </c>
      <c r="BD115" s="62" t="s">
        <v>237</v>
      </c>
      <c r="BE115" s="62">
        <f t="shared" si="76"/>
        <v>0</v>
      </c>
      <c r="BF115" s="62">
        <v>4</v>
      </c>
      <c r="BG115" s="62">
        <v>6</v>
      </c>
      <c r="BH115" s="62">
        <v>3</v>
      </c>
      <c r="BI115" s="62">
        <v>63</v>
      </c>
      <c r="BJ115" s="62">
        <f t="shared" si="47"/>
        <v>-1</v>
      </c>
      <c r="BK115" s="62" t="s">
        <v>242</v>
      </c>
      <c r="BL115" s="62">
        <f t="shared" si="77"/>
        <v>3.78</v>
      </c>
      <c r="BM115" s="62">
        <v>3</v>
      </c>
      <c r="BN115" s="62">
        <v>3</v>
      </c>
      <c r="BO115" s="63">
        <v>1</v>
      </c>
      <c r="BP115" s="63">
        <v>0</v>
      </c>
      <c r="BQ115" s="63">
        <v>0</v>
      </c>
      <c r="BR115" s="63">
        <v>0</v>
      </c>
      <c r="BS115" s="63">
        <v>0</v>
      </c>
      <c r="BT115" s="63">
        <v>0</v>
      </c>
      <c r="BU115" s="63">
        <v>0</v>
      </c>
      <c r="BV115" s="63">
        <v>0</v>
      </c>
      <c r="BW115" s="63">
        <v>0</v>
      </c>
      <c r="BX115" s="63">
        <v>0</v>
      </c>
      <c r="BY115" s="63">
        <v>0</v>
      </c>
      <c r="BZ115" s="62">
        <f t="shared" si="48"/>
        <v>0.5</v>
      </c>
      <c r="CA115" s="62">
        <f t="shared" si="49"/>
        <v>-2.5</v>
      </c>
      <c r="CB115" s="62" t="s">
        <v>237</v>
      </c>
      <c r="CC115" s="62">
        <f>BO115*2+BP115*3+BQ115*15+BR115*15+BS115*3+BT115*40+BU115*50+BV115*4+BW115*20+BX115*40+BY115*10</f>
        <v>2</v>
      </c>
      <c r="CD115" s="62">
        <f>CA115*1</f>
        <v>-2.5</v>
      </c>
      <c r="CE115" s="62">
        <f t="shared" si="50"/>
        <v>185</v>
      </c>
      <c r="CF115" s="62">
        <f t="shared" si="51"/>
        <v>-3.5</v>
      </c>
    </row>
    <row r="116" customHeight="1" spans="1:84">
      <c r="A116" s="62">
        <v>8594</v>
      </c>
      <c r="B116" s="62" t="s">
        <v>370</v>
      </c>
      <c r="C116" s="62">
        <v>351</v>
      </c>
      <c r="D116" s="62" t="s">
        <v>175</v>
      </c>
      <c r="E116" s="62" t="s">
        <v>236</v>
      </c>
      <c r="F116" s="62">
        <v>9</v>
      </c>
      <c r="G116" s="62">
        <v>11</v>
      </c>
      <c r="H116" s="62">
        <v>8</v>
      </c>
      <c r="I116" s="62">
        <v>204.37</v>
      </c>
      <c r="J116" s="62">
        <f t="shared" si="41"/>
        <v>-1</v>
      </c>
      <c r="K116" s="62" t="s">
        <v>237</v>
      </c>
      <c r="L116" s="62">
        <f>I116*0.06</f>
        <v>12.2622</v>
      </c>
      <c r="M116" s="62">
        <v>15</v>
      </c>
      <c r="N116" s="62">
        <v>19</v>
      </c>
      <c r="O116" s="62">
        <v>28</v>
      </c>
      <c r="P116" s="62">
        <v>700.66</v>
      </c>
      <c r="Q116" s="62">
        <f t="shared" si="42"/>
        <v>13</v>
      </c>
      <c r="R116" s="62" t="s">
        <v>40</v>
      </c>
      <c r="S116" s="62">
        <f t="shared" si="75"/>
        <v>56.0528</v>
      </c>
      <c r="T116" s="62"/>
      <c r="U116" s="62">
        <v>10</v>
      </c>
      <c r="V116" s="62">
        <v>13</v>
      </c>
      <c r="W116" s="62">
        <v>13</v>
      </c>
      <c r="X116" s="62">
        <v>332.97</v>
      </c>
      <c r="Y116" s="62">
        <f t="shared" si="56"/>
        <v>3</v>
      </c>
      <c r="Z116" s="62" t="s">
        <v>40</v>
      </c>
      <c r="AA116" s="62">
        <f>X116*0.1</f>
        <v>33.297</v>
      </c>
      <c r="AB116" s="62">
        <v>1</v>
      </c>
      <c r="AC116" s="62">
        <v>2</v>
      </c>
      <c r="AD116" s="62">
        <v>0</v>
      </c>
      <c r="AE116" s="62">
        <v>2</v>
      </c>
      <c r="AF116" s="62">
        <v>58.3</v>
      </c>
      <c r="AG116" s="62">
        <f t="shared" si="43"/>
        <v>1</v>
      </c>
      <c r="AH116" s="62" t="s">
        <v>40</v>
      </c>
      <c r="AI116" s="62">
        <f>AF116*0.1</f>
        <v>5.83</v>
      </c>
      <c r="AJ116" s="62"/>
      <c r="AK116" s="62">
        <v>17</v>
      </c>
      <c r="AL116" s="62">
        <v>20</v>
      </c>
      <c r="AM116" s="62">
        <v>10</v>
      </c>
      <c r="AN116" s="62">
        <v>837.54</v>
      </c>
      <c r="AO116" s="62">
        <f t="shared" si="44"/>
        <v>-7</v>
      </c>
      <c r="AP116" s="62" t="s">
        <v>237</v>
      </c>
      <c r="AQ116" s="62">
        <f>AN116*0.06</f>
        <v>50.2524</v>
      </c>
      <c r="AR116" s="62">
        <v>4</v>
      </c>
      <c r="AS116" s="62">
        <v>5</v>
      </c>
      <c r="AT116" s="62">
        <v>6</v>
      </c>
      <c r="AU116" s="62">
        <v>151.5</v>
      </c>
      <c r="AV116" s="62">
        <f t="shared" si="45"/>
        <v>2</v>
      </c>
      <c r="AW116" s="62" t="s">
        <v>40</v>
      </c>
      <c r="AX116" s="62">
        <f>AU116*0.1</f>
        <v>15.15</v>
      </c>
      <c r="AY116" s="62">
        <v>6</v>
      </c>
      <c r="AZ116" s="62">
        <v>7</v>
      </c>
      <c r="BA116" s="62">
        <v>0</v>
      </c>
      <c r="BB116" s="62">
        <v>0</v>
      </c>
      <c r="BC116" s="62">
        <f t="shared" si="46"/>
        <v>-6</v>
      </c>
      <c r="BD116" s="62" t="s">
        <v>237</v>
      </c>
      <c r="BE116" s="62">
        <f t="shared" si="76"/>
        <v>0</v>
      </c>
      <c r="BF116" s="62">
        <v>6</v>
      </c>
      <c r="BG116" s="62">
        <v>8</v>
      </c>
      <c r="BH116" s="62">
        <v>5</v>
      </c>
      <c r="BI116" s="62">
        <v>63.58</v>
      </c>
      <c r="BJ116" s="62">
        <f t="shared" si="47"/>
        <v>-1</v>
      </c>
      <c r="BK116" s="62" t="s">
        <v>242</v>
      </c>
      <c r="BL116" s="62">
        <f t="shared" si="77"/>
        <v>3.8148</v>
      </c>
      <c r="BM116" s="62">
        <v>6</v>
      </c>
      <c r="BN116" s="62">
        <v>7</v>
      </c>
      <c r="BO116" s="63">
        <v>0</v>
      </c>
      <c r="BP116" s="63">
        <v>0.5</v>
      </c>
      <c r="BQ116" s="63">
        <v>0.5</v>
      </c>
      <c r="BR116" s="63">
        <v>0</v>
      </c>
      <c r="BS116" s="63">
        <v>0</v>
      </c>
      <c r="BT116" s="63">
        <v>0</v>
      </c>
      <c r="BU116" s="63">
        <v>0.5</v>
      </c>
      <c r="BV116" s="63">
        <v>0</v>
      </c>
      <c r="BW116" s="63">
        <v>0</v>
      </c>
      <c r="BX116" s="63">
        <v>0</v>
      </c>
      <c r="BY116" s="63">
        <v>0</v>
      </c>
      <c r="BZ116" s="62">
        <f t="shared" si="48"/>
        <v>8</v>
      </c>
      <c r="CA116" s="62">
        <f t="shared" si="49"/>
        <v>2</v>
      </c>
      <c r="CB116" s="62" t="s">
        <v>40</v>
      </c>
      <c r="CC116" s="62">
        <f>BO116*3+BP116*5+BQ116*25+BR116*24+BS116*6+BT116*56+BU116*70+BV116*6+BW116*30+BX116*61+BY116*15</f>
        <v>50</v>
      </c>
      <c r="CD116" s="62"/>
      <c r="CE116" s="62">
        <f t="shared" si="50"/>
        <v>227</v>
      </c>
      <c r="CF116" s="62">
        <f t="shared" si="51"/>
        <v>0</v>
      </c>
    </row>
    <row r="117" customHeight="1" spans="1:84">
      <c r="A117" s="62">
        <v>8606</v>
      </c>
      <c r="B117" s="62" t="s">
        <v>371</v>
      </c>
      <c r="C117" s="62">
        <v>351</v>
      </c>
      <c r="D117" s="62" t="s">
        <v>175</v>
      </c>
      <c r="E117" s="62" t="s">
        <v>239</v>
      </c>
      <c r="F117" s="62">
        <v>9</v>
      </c>
      <c r="G117" s="62">
        <v>11</v>
      </c>
      <c r="H117" s="62">
        <v>7</v>
      </c>
      <c r="I117" s="62">
        <v>172.15</v>
      </c>
      <c r="J117" s="62">
        <f t="shared" si="41"/>
        <v>-2</v>
      </c>
      <c r="K117" s="62" t="s">
        <v>237</v>
      </c>
      <c r="L117" s="62">
        <f>I117*0.06</f>
        <v>10.329</v>
      </c>
      <c r="M117" s="62">
        <v>15</v>
      </c>
      <c r="N117" s="62">
        <v>19</v>
      </c>
      <c r="O117" s="62">
        <v>31</v>
      </c>
      <c r="P117" s="62">
        <v>764.81</v>
      </c>
      <c r="Q117" s="62">
        <f t="shared" si="42"/>
        <v>16</v>
      </c>
      <c r="R117" s="62" t="s">
        <v>40</v>
      </c>
      <c r="S117" s="62">
        <f t="shared" si="75"/>
        <v>61.1848</v>
      </c>
      <c r="T117" s="62"/>
      <c r="U117" s="62">
        <v>10</v>
      </c>
      <c r="V117" s="62">
        <v>13</v>
      </c>
      <c r="W117" s="62">
        <v>20</v>
      </c>
      <c r="X117" s="62">
        <v>541</v>
      </c>
      <c r="Y117" s="62">
        <f t="shared" si="56"/>
        <v>10</v>
      </c>
      <c r="Z117" s="62" t="s">
        <v>40</v>
      </c>
      <c r="AA117" s="62">
        <f>X117*0.1</f>
        <v>54.1</v>
      </c>
      <c r="AB117" s="62">
        <v>2</v>
      </c>
      <c r="AC117" s="62">
        <v>2</v>
      </c>
      <c r="AD117" s="62">
        <v>1</v>
      </c>
      <c r="AE117" s="62">
        <v>0</v>
      </c>
      <c r="AF117" s="62">
        <v>57</v>
      </c>
      <c r="AG117" s="62">
        <f t="shared" si="43"/>
        <v>0</v>
      </c>
      <c r="AH117" s="62" t="s">
        <v>40</v>
      </c>
      <c r="AI117" s="62">
        <f>AF117*0.1</f>
        <v>5.7</v>
      </c>
      <c r="AJ117" s="62"/>
      <c r="AK117" s="62">
        <v>17</v>
      </c>
      <c r="AL117" s="62">
        <v>20</v>
      </c>
      <c r="AM117" s="62">
        <v>20</v>
      </c>
      <c r="AN117" s="62">
        <v>1522</v>
      </c>
      <c r="AO117" s="62">
        <f t="shared" si="44"/>
        <v>3</v>
      </c>
      <c r="AP117" s="62" t="s">
        <v>40</v>
      </c>
      <c r="AQ117" s="62">
        <f>AN117*0.1</f>
        <v>152.2</v>
      </c>
      <c r="AR117" s="62">
        <v>4</v>
      </c>
      <c r="AS117" s="62">
        <v>5</v>
      </c>
      <c r="AT117" s="62">
        <v>5</v>
      </c>
      <c r="AU117" s="62">
        <v>116.5</v>
      </c>
      <c r="AV117" s="62">
        <f t="shared" si="45"/>
        <v>1</v>
      </c>
      <c r="AW117" s="62" t="s">
        <v>40</v>
      </c>
      <c r="AX117" s="62">
        <f>AU117*0.1</f>
        <v>11.65</v>
      </c>
      <c r="AY117" s="62">
        <v>6</v>
      </c>
      <c r="AZ117" s="62">
        <v>7</v>
      </c>
      <c r="BA117" s="62">
        <v>2</v>
      </c>
      <c r="BB117" s="62">
        <v>59.8</v>
      </c>
      <c r="BC117" s="62">
        <f t="shared" si="46"/>
        <v>-4</v>
      </c>
      <c r="BD117" s="62" t="s">
        <v>237</v>
      </c>
      <c r="BE117" s="62">
        <f t="shared" si="76"/>
        <v>3.588</v>
      </c>
      <c r="BF117" s="62">
        <v>6</v>
      </c>
      <c r="BG117" s="62">
        <v>8</v>
      </c>
      <c r="BH117" s="62">
        <v>3</v>
      </c>
      <c r="BI117" s="62">
        <v>61.5</v>
      </c>
      <c r="BJ117" s="62">
        <f t="shared" si="47"/>
        <v>-3</v>
      </c>
      <c r="BK117" s="62" t="s">
        <v>242</v>
      </c>
      <c r="BL117" s="62">
        <f t="shared" si="77"/>
        <v>3.69</v>
      </c>
      <c r="BM117" s="62">
        <v>6</v>
      </c>
      <c r="BN117" s="62">
        <v>8</v>
      </c>
      <c r="BO117" s="63">
        <v>0</v>
      </c>
      <c r="BP117" s="63">
        <v>2</v>
      </c>
      <c r="BQ117" s="63">
        <v>1</v>
      </c>
      <c r="BR117" s="63">
        <v>0</v>
      </c>
      <c r="BS117" s="63">
        <v>0</v>
      </c>
      <c r="BT117" s="63">
        <v>0</v>
      </c>
      <c r="BU117" s="63">
        <v>0.5</v>
      </c>
      <c r="BV117" s="63">
        <v>0</v>
      </c>
      <c r="BW117" s="63">
        <v>0</v>
      </c>
      <c r="BX117" s="63">
        <v>0</v>
      </c>
      <c r="BY117" s="63">
        <v>0</v>
      </c>
      <c r="BZ117" s="62">
        <f t="shared" si="48"/>
        <v>12</v>
      </c>
      <c r="CA117" s="62">
        <f t="shared" si="49"/>
        <v>6</v>
      </c>
      <c r="CB117" s="62" t="s">
        <v>40</v>
      </c>
      <c r="CC117" s="62">
        <f>BO117*3+BP117*5+BQ117*25+BR117*24+BS117*6+BT117*56+BU117*70+BV117*6+BW117*30+BX117*61+BY117*15</f>
        <v>70</v>
      </c>
      <c r="CD117" s="62"/>
      <c r="CE117" s="62">
        <f t="shared" si="50"/>
        <v>372</v>
      </c>
      <c r="CF117" s="62">
        <f t="shared" si="51"/>
        <v>0</v>
      </c>
    </row>
    <row r="118" customHeight="1" spans="1:84">
      <c r="A118" s="62">
        <v>12901</v>
      </c>
      <c r="B118" s="62" t="s">
        <v>372</v>
      </c>
      <c r="C118" s="62">
        <v>351</v>
      </c>
      <c r="D118" s="62" t="s">
        <v>175</v>
      </c>
      <c r="E118" s="62" t="s">
        <v>239</v>
      </c>
      <c r="F118" s="62">
        <v>9</v>
      </c>
      <c r="G118" s="62">
        <v>11</v>
      </c>
      <c r="H118" s="62">
        <v>5</v>
      </c>
      <c r="I118" s="62">
        <v>129.35</v>
      </c>
      <c r="J118" s="62">
        <f t="shared" si="41"/>
        <v>-4</v>
      </c>
      <c r="K118" s="62" t="s">
        <v>237</v>
      </c>
      <c r="L118" s="62">
        <f>I118*0.06</f>
        <v>7.761</v>
      </c>
      <c r="M118" s="62">
        <v>15</v>
      </c>
      <c r="N118" s="62">
        <v>19</v>
      </c>
      <c r="O118" s="62">
        <v>22</v>
      </c>
      <c r="P118" s="62">
        <v>543.11</v>
      </c>
      <c r="Q118" s="62">
        <f t="shared" si="42"/>
        <v>7</v>
      </c>
      <c r="R118" s="62" t="s">
        <v>40</v>
      </c>
      <c r="S118" s="62">
        <f t="shared" si="75"/>
        <v>43.4488</v>
      </c>
      <c r="T118" s="62"/>
      <c r="U118" s="62">
        <v>10</v>
      </c>
      <c r="V118" s="62">
        <v>13</v>
      </c>
      <c r="W118" s="62">
        <v>7</v>
      </c>
      <c r="X118" s="62">
        <v>187.5</v>
      </c>
      <c r="Y118" s="62">
        <f t="shared" si="56"/>
        <v>-3</v>
      </c>
      <c r="Z118" s="62" t="s">
        <v>237</v>
      </c>
      <c r="AA118" s="62">
        <f>X118*0.06</f>
        <v>11.25</v>
      </c>
      <c r="AB118" s="62">
        <v>2</v>
      </c>
      <c r="AC118" s="62">
        <v>2</v>
      </c>
      <c r="AD118" s="62">
        <v>0</v>
      </c>
      <c r="AE118" s="62">
        <v>0</v>
      </c>
      <c r="AF118" s="62">
        <v>0</v>
      </c>
      <c r="AG118" s="62">
        <f t="shared" si="43"/>
        <v>-2</v>
      </c>
      <c r="AH118" s="62" t="s">
        <v>237</v>
      </c>
      <c r="AI118" s="62">
        <f t="shared" ref="AI118:AI129" si="78">AF118*0.06</f>
        <v>0</v>
      </c>
      <c r="AJ118" s="62">
        <f t="shared" ref="AJ118:AJ129" si="79">AG118*1</f>
        <v>-2</v>
      </c>
      <c r="AK118" s="62">
        <v>17</v>
      </c>
      <c r="AL118" s="62">
        <v>20</v>
      </c>
      <c r="AM118" s="62">
        <v>11</v>
      </c>
      <c r="AN118" s="62">
        <v>637.01</v>
      </c>
      <c r="AO118" s="62">
        <f t="shared" si="44"/>
        <v>-6</v>
      </c>
      <c r="AP118" s="62" t="s">
        <v>237</v>
      </c>
      <c r="AQ118" s="62">
        <f>AN118*0.06</f>
        <v>38.2206</v>
      </c>
      <c r="AR118" s="62">
        <v>4</v>
      </c>
      <c r="AS118" s="62">
        <v>5</v>
      </c>
      <c r="AT118" s="62">
        <v>5</v>
      </c>
      <c r="AU118" s="62">
        <v>116.5</v>
      </c>
      <c r="AV118" s="62">
        <f t="shared" si="45"/>
        <v>1</v>
      </c>
      <c r="AW118" s="62" t="s">
        <v>40</v>
      </c>
      <c r="AX118" s="62">
        <f>AU118*0.1</f>
        <v>11.65</v>
      </c>
      <c r="AY118" s="62">
        <v>6</v>
      </c>
      <c r="AZ118" s="62">
        <v>7</v>
      </c>
      <c r="BA118" s="62">
        <v>0</v>
      </c>
      <c r="BB118" s="62">
        <v>0</v>
      </c>
      <c r="BC118" s="62">
        <f t="shared" si="46"/>
        <v>-6</v>
      </c>
      <c r="BD118" s="62" t="s">
        <v>237</v>
      </c>
      <c r="BE118" s="62">
        <f t="shared" si="76"/>
        <v>0</v>
      </c>
      <c r="BF118" s="62">
        <v>6</v>
      </c>
      <c r="BG118" s="62">
        <v>8</v>
      </c>
      <c r="BH118" s="62">
        <v>4</v>
      </c>
      <c r="BI118" s="62">
        <v>66.76</v>
      </c>
      <c r="BJ118" s="62">
        <f t="shared" si="47"/>
        <v>-2</v>
      </c>
      <c r="BK118" s="62" t="s">
        <v>242</v>
      </c>
      <c r="BL118" s="62">
        <f t="shared" si="77"/>
        <v>4.0056</v>
      </c>
      <c r="BM118" s="62">
        <v>6</v>
      </c>
      <c r="BN118" s="62">
        <v>7</v>
      </c>
      <c r="BO118" s="63">
        <v>0</v>
      </c>
      <c r="BP118" s="63">
        <v>2.5</v>
      </c>
      <c r="BQ118" s="63">
        <v>0.5</v>
      </c>
      <c r="BR118" s="63">
        <v>0</v>
      </c>
      <c r="BS118" s="63">
        <v>0</v>
      </c>
      <c r="BT118" s="63">
        <v>0</v>
      </c>
      <c r="BU118" s="63">
        <v>0</v>
      </c>
      <c r="BV118" s="63">
        <v>0</v>
      </c>
      <c r="BW118" s="63">
        <v>0</v>
      </c>
      <c r="BX118" s="63">
        <v>0</v>
      </c>
      <c r="BY118" s="63">
        <v>0</v>
      </c>
      <c r="BZ118" s="62">
        <f t="shared" si="48"/>
        <v>5</v>
      </c>
      <c r="CA118" s="62">
        <f t="shared" si="49"/>
        <v>-1</v>
      </c>
      <c r="CB118" s="62" t="s">
        <v>237</v>
      </c>
      <c r="CC118" s="62">
        <f>BO118*2+BP118*3+BQ118*15+BR118*15+BS118*3+BT118*40+BU118*50+BV118*4+BW118*20+BX118*40+BY118*10</f>
        <v>15</v>
      </c>
      <c r="CD118" s="62">
        <f>CA118*1</f>
        <v>-1</v>
      </c>
      <c r="CE118" s="62">
        <f t="shared" si="50"/>
        <v>131</v>
      </c>
      <c r="CF118" s="62">
        <f t="shared" si="51"/>
        <v>-3</v>
      </c>
    </row>
    <row r="119" customHeight="1" spans="1:84">
      <c r="A119" s="62">
        <v>13190</v>
      </c>
      <c r="B119" s="62" t="s">
        <v>373</v>
      </c>
      <c r="C119" s="62">
        <v>351</v>
      </c>
      <c r="D119" s="62" t="s">
        <v>175</v>
      </c>
      <c r="E119" s="62" t="s">
        <v>248</v>
      </c>
      <c r="F119" s="62">
        <v>3</v>
      </c>
      <c r="G119" s="62">
        <v>3</v>
      </c>
      <c r="H119" s="62">
        <v>5</v>
      </c>
      <c r="I119" s="62">
        <v>118.35</v>
      </c>
      <c r="J119" s="62">
        <f t="shared" si="41"/>
        <v>2</v>
      </c>
      <c r="K119" s="62" t="s">
        <v>40</v>
      </c>
      <c r="L119" s="62">
        <f>I119*0.1</f>
        <v>11.835</v>
      </c>
      <c r="M119" s="62">
        <v>4</v>
      </c>
      <c r="N119" s="62">
        <v>4</v>
      </c>
      <c r="O119" s="62">
        <v>6</v>
      </c>
      <c r="P119" s="62">
        <v>144.5</v>
      </c>
      <c r="Q119" s="62">
        <f t="shared" si="42"/>
        <v>2</v>
      </c>
      <c r="R119" s="62" t="s">
        <v>40</v>
      </c>
      <c r="S119" s="62">
        <f t="shared" si="75"/>
        <v>11.56</v>
      </c>
      <c r="T119" s="62"/>
      <c r="U119" s="62">
        <v>4</v>
      </c>
      <c r="V119" s="62">
        <v>5</v>
      </c>
      <c r="W119" s="62">
        <v>8</v>
      </c>
      <c r="X119" s="62">
        <v>215.26</v>
      </c>
      <c r="Y119" s="62">
        <f t="shared" si="56"/>
        <v>4</v>
      </c>
      <c r="Z119" s="62" t="s">
        <v>40</v>
      </c>
      <c r="AA119" s="62">
        <f>X119*0.1</f>
        <v>21.526</v>
      </c>
      <c r="AB119" s="62">
        <v>1</v>
      </c>
      <c r="AC119" s="62">
        <v>1</v>
      </c>
      <c r="AD119" s="62">
        <v>0</v>
      </c>
      <c r="AE119" s="62">
        <v>0</v>
      </c>
      <c r="AF119" s="62">
        <v>0</v>
      </c>
      <c r="AG119" s="62">
        <f t="shared" si="43"/>
        <v>-1</v>
      </c>
      <c r="AH119" s="62" t="s">
        <v>237</v>
      </c>
      <c r="AI119" s="62">
        <f t="shared" si="78"/>
        <v>0</v>
      </c>
      <c r="AJ119" s="62">
        <f t="shared" si="79"/>
        <v>-1</v>
      </c>
      <c r="AK119" s="62">
        <v>4</v>
      </c>
      <c r="AL119" s="62">
        <v>5</v>
      </c>
      <c r="AM119" s="62">
        <v>6</v>
      </c>
      <c r="AN119" s="62">
        <v>387.01</v>
      </c>
      <c r="AO119" s="62">
        <f t="shared" si="44"/>
        <v>2</v>
      </c>
      <c r="AP119" s="62" t="s">
        <v>40</v>
      </c>
      <c r="AQ119" s="62">
        <f>AN119*0.1</f>
        <v>38.701</v>
      </c>
      <c r="AR119" s="62">
        <v>1</v>
      </c>
      <c r="AS119" s="62">
        <v>1</v>
      </c>
      <c r="AT119" s="62">
        <v>0</v>
      </c>
      <c r="AU119" s="62">
        <v>0</v>
      </c>
      <c r="AV119" s="62">
        <f t="shared" si="45"/>
        <v>-1</v>
      </c>
      <c r="AW119" s="62" t="s">
        <v>237</v>
      </c>
      <c r="AX119" s="62">
        <f t="shared" ref="AX119:AX125" si="80">AU119*0.06</f>
        <v>0</v>
      </c>
      <c r="AY119" s="62">
        <v>1</v>
      </c>
      <c r="AZ119" s="62">
        <v>2</v>
      </c>
      <c r="BA119" s="62">
        <v>0</v>
      </c>
      <c r="BB119" s="62">
        <v>0</v>
      </c>
      <c r="BC119" s="62">
        <f t="shared" si="46"/>
        <v>-1</v>
      </c>
      <c r="BD119" s="62" t="s">
        <v>237</v>
      </c>
      <c r="BE119" s="62">
        <f t="shared" si="76"/>
        <v>0</v>
      </c>
      <c r="BF119" s="62"/>
      <c r="BG119" s="62"/>
      <c r="BH119" s="62">
        <v>2</v>
      </c>
      <c r="BI119" s="62">
        <v>40.5</v>
      </c>
      <c r="BJ119" s="62">
        <f t="shared" si="47"/>
        <v>2</v>
      </c>
      <c r="BK119" s="62" t="s">
        <v>242</v>
      </c>
      <c r="BL119" s="62">
        <f t="shared" si="77"/>
        <v>2.43</v>
      </c>
      <c r="BM119" s="62">
        <v>1</v>
      </c>
      <c r="BN119" s="62">
        <v>1</v>
      </c>
      <c r="BO119" s="63">
        <v>0</v>
      </c>
      <c r="BP119" s="63">
        <v>1</v>
      </c>
      <c r="BQ119" s="63">
        <v>0</v>
      </c>
      <c r="BR119" s="63">
        <v>0</v>
      </c>
      <c r="BS119" s="63">
        <v>0</v>
      </c>
      <c r="BT119" s="63">
        <v>0</v>
      </c>
      <c r="BU119" s="63">
        <v>0</v>
      </c>
      <c r="BV119" s="63">
        <v>0</v>
      </c>
      <c r="BW119" s="63">
        <v>0</v>
      </c>
      <c r="BX119" s="63">
        <v>0</v>
      </c>
      <c r="BY119" s="63">
        <v>0</v>
      </c>
      <c r="BZ119" s="62">
        <f t="shared" si="48"/>
        <v>1</v>
      </c>
      <c r="CA119" s="62">
        <f t="shared" si="49"/>
        <v>0</v>
      </c>
      <c r="CB119" s="62" t="s">
        <v>40</v>
      </c>
      <c r="CC119" s="62">
        <f>BO119*3+BP119*5+BQ119*25+BR119*24+BS119*6+BT119*56+BU119*70+BV119*6+BW119*30+BX119*61+BY119*15</f>
        <v>5</v>
      </c>
      <c r="CD119" s="62"/>
      <c r="CE119" s="62">
        <f t="shared" si="50"/>
        <v>91</v>
      </c>
      <c r="CF119" s="62">
        <f t="shared" si="51"/>
        <v>-1</v>
      </c>
    </row>
    <row r="120" customHeight="1" spans="1:84">
      <c r="A120" s="62">
        <v>11318</v>
      </c>
      <c r="B120" s="62" t="s">
        <v>374</v>
      </c>
      <c r="C120" s="62">
        <v>752</v>
      </c>
      <c r="D120" s="62" t="s">
        <v>73</v>
      </c>
      <c r="E120" s="62" t="s">
        <v>236</v>
      </c>
      <c r="F120" s="62">
        <v>10</v>
      </c>
      <c r="G120" s="62">
        <v>12</v>
      </c>
      <c r="H120" s="62">
        <v>1</v>
      </c>
      <c r="I120" s="62">
        <v>27.5</v>
      </c>
      <c r="J120" s="62">
        <f t="shared" si="41"/>
        <v>-9</v>
      </c>
      <c r="K120" s="62" t="s">
        <v>237</v>
      </c>
      <c r="L120" s="62">
        <f>I120*0.06</f>
        <v>1.65</v>
      </c>
      <c r="M120" s="62">
        <v>14</v>
      </c>
      <c r="N120" s="62">
        <v>18</v>
      </c>
      <c r="O120" s="62">
        <v>10</v>
      </c>
      <c r="P120" s="62">
        <v>281</v>
      </c>
      <c r="Q120" s="62">
        <f t="shared" si="42"/>
        <v>-4</v>
      </c>
      <c r="R120" s="62" t="s">
        <v>237</v>
      </c>
      <c r="S120" s="62">
        <f>P120*0.05</f>
        <v>14.05</v>
      </c>
      <c r="T120" s="62">
        <f>Q120*1</f>
        <v>-4</v>
      </c>
      <c r="U120" s="62">
        <v>17</v>
      </c>
      <c r="V120" s="62">
        <v>22</v>
      </c>
      <c r="W120" s="62">
        <v>6</v>
      </c>
      <c r="X120" s="62">
        <v>153.5</v>
      </c>
      <c r="Y120" s="62">
        <f t="shared" si="56"/>
        <v>-11</v>
      </c>
      <c r="Z120" s="62" t="s">
        <v>237</v>
      </c>
      <c r="AA120" s="62">
        <f>X120*0.06</f>
        <v>9.21</v>
      </c>
      <c r="AB120" s="62">
        <v>2</v>
      </c>
      <c r="AC120" s="62">
        <v>3</v>
      </c>
      <c r="AD120" s="62">
        <v>0</v>
      </c>
      <c r="AE120" s="62">
        <v>0</v>
      </c>
      <c r="AF120" s="62">
        <v>0</v>
      </c>
      <c r="AG120" s="62">
        <f t="shared" si="43"/>
        <v>-2</v>
      </c>
      <c r="AH120" s="62" t="s">
        <v>237</v>
      </c>
      <c r="AI120" s="62">
        <f t="shared" si="78"/>
        <v>0</v>
      </c>
      <c r="AJ120" s="62">
        <f t="shared" si="79"/>
        <v>-2</v>
      </c>
      <c r="AK120" s="62">
        <v>22</v>
      </c>
      <c r="AL120" s="62">
        <v>25</v>
      </c>
      <c r="AM120" s="62">
        <v>2</v>
      </c>
      <c r="AN120" s="62">
        <v>68.8</v>
      </c>
      <c r="AO120" s="62">
        <f t="shared" si="44"/>
        <v>-20</v>
      </c>
      <c r="AP120" s="62" t="s">
        <v>237</v>
      </c>
      <c r="AQ120" s="62">
        <f>AN120*0.06</f>
        <v>4.128</v>
      </c>
      <c r="AR120" s="62">
        <v>4</v>
      </c>
      <c r="AS120" s="62">
        <v>5</v>
      </c>
      <c r="AT120" s="62">
        <v>0</v>
      </c>
      <c r="AU120" s="62">
        <v>0</v>
      </c>
      <c r="AV120" s="62">
        <f t="shared" si="45"/>
        <v>-4</v>
      </c>
      <c r="AW120" s="62" t="s">
        <v>237</v>
      </c>
      <c r="AX120" s="62">
        <f t="shared" si="80"/>
        <v>0</v>
      </c>
      <c r="AY120" s="62">
        <v>6</v>
      </c>
      <c r="AZ120" s="62">
        <v>7</v>
      </c>
      <c r="BA120" s="62">
        <v>0</v>
      </c>
      <c r="BB120" s="62">
        <v>0</v>
      </c>
      <c r="BC120" s="62">
        <f t="shared" si="46"/>
        <v>-6</v>
      </c>
      <c r="BD120" s="62" t="s">
        <v>237</v>
      </c>
      <c r="BE120" s="62">
        <f t="shared" si="76"/>
        <v>0</v>
      </c>
      <c r="BF120" s="62">
        <v>6</v>
      </c>
      <c r="BG120" s="62">
        <v>8</v>
      </c>
      <c r="BH120" s="62">
        <v>5</v>
      </c>
      <c r="BI120" s="62">
        <v>105</v>
      </c>
      <c r="BJ120" s="62">
        <f t="shared" si="47"/>
        <v>-1</v>
      </c>
      <c r="BK120" s="62" t="s">
        <v>242</v>
      </c>
      <c r="BL120" s="62">
        <f t="shared" si="77"/>
        <v>6.3</v>
      </c>
      <c r="BM120" s="62">
        <v>8</v>
      </c>
      <c r="BN120" s="62">
        <v>10</v>
      </c>
      <c r="BO120" s="63">
        <v>0</v>
      </c>
      <c r="BP120" s="63">
        <v>0</v>
      </c>
      <c r="BQ120" s="63">
        <v>-1</v>
      </c>
      <c r="BR120" s="63">
        <v>1</v>
      </c>
      <c r="BS120" s="63">
        <v>0</v>
      </c>
      <c r="BT120" s="63">
        <v>0</v>
      </c>
      <c r="BU120" s="63">
        <v>-1</v>
      </c>
      <c r="BV120" s="63">
        <v>0</v>
      </c>
      <c r="BW120" s="63">
        <v>0</v>
      </c>
      <c r="BX120" s="63">
        <v>0</v>
      </c>
      <c r="BY120" s="63">
        <v>0</v>
      </c>
      <c r="BZ120" s="62">
        <f t="shared" si="48"/>
        <v>-11</v>
      </c>
      <c r="CA120" s="62">
        <f t="shared" si="49"/>
        <v>-19</v>
      </c>
      <c r="CB120" s="62" t="s">
        <v>237</v>
      </c>
      <c r="CC120" s="62">
        <f>BO120*2+BP120*3+BQ120*15+BR120*15+BS120*3+BT120*40+BU120*50+BV120*4+BW120*20+BX120*40+BY120*10</f>
        <v>-50</v>
      </c>
      <c r="CD120" s="62">
        <f>CA120*1</f>
        <v>-19</v>
      </c>
      <c r="CE120" s="62">
        <f t="shared" si="50"/>
        <v>-15</v>
      </c>
      <c r="CF120" s="62">
        <f t="shared" si="51"/>
        <v>-25</v>
      </c>
    </row>
    <row r="121" customHeight="1" spans="1:84">
      <c r="A121" s="62">
        <v>12906</v>
      </c>
      <c r="B121" s="62" t="s">
        <v>375</v>
      </c>
      <c r="C121" s="62">
        <v>752</v>
      </c>
      <c r="D121" s="62" t="s">
        <v>73</v>
      </c>
      <c r="E121" s="62" t="s">
        <v>239</v>
      </c>
      <c r="F121" s="62">
        <v>10</v>
      </c>
      <c r="G121" s="62">
        <v>12</v>
      </c>
      <c r="H121" s="62"/>
      <c r="I121" s="62"/>
      <c r="J121" s="62">
        <f t="shared" si="41"/>
        <v>-10</v>
      </c>
      <c r="K121" s="62" t="s">
        <v>237</v>
      </c>
      <c r="L121" s="62">
        <f>I121*0.06</f>
        <v>0</v>
      </c>
      <c r="M121" s="62">
        <v>14</v>
      </c>
      <c r="N121" s="62">
        <v>17</v>
      </c>
      <c r="O121" s="62">
        <v>25</v>
      </c>
      <c r="P121" s="62">
        <v>578.21</v>
      </c>
      <c r="Q121" s="62">
        <f t="shared" si="42"/>
        <v>11</v>
      </c>
      <c r="R121" s="62" t="s">
        <v>40</v>
      </c>
      <c r="S121" s="62">
        <f>P121*0.08</f>
        <v>46.2568</v>
      </c>
      <c r="T121" s="62"/>
      <c r="U121" s="62">
        <v>17</v>
      </c>
      <c r="V121" s="62">
        <v>21</v>
      </c>
      <c r="W121" s="62">
        <v>30</v>
      </c>
      <c r="X121" s="62">
        <v>748.4</v>
      </c>
      <c r="Y121" s="62">
        <f t="shared" si="56"/>
        <v>13</v>
      </c>
      <c r="Z121" s="62" t="s">
        <v>40</v>
      </c>
      <c r="AA121" s="62">
        <f>X121*0.1</f>
        <v>74.84</v>
      </c>
      <c r="AB121" s="62">
        <v>2</v>
      </c>
      <c r="AC121" s="62">
        <v>2</v>
      </c>
      <c r="AD121" s="62">
        <v>0</v>
      </c>
      <c r="AE121" s="62">
        <v>0</v>
      </c>
      <c r="AF121" s="62">
        <v>0</v>
      </c>
      <c r="AG121" s="62">
        <f t="shared" si="43"/>
        <v>-2</v>
      </c>
      <c r="AH121" s="62" t="s">
        <v>237</v>
      </c>
      <c r="AI121" s="62">
        <f t="shared" si="78"/>
        <v>0</v>
      </c>
      <c r="AJ121" s="62">
        <f t="shared" si="79"/>
        <v>-2</v>
      </c>
      <c r="AK121" s="62">
        <v>21</v>
      </c>
      <c r="AL121" s="62">
        <v>25</v>
      </c>
      <c r="AM121" s="62">
        <v>27</v>
      </c>
      <c r="AN121" s="62">
        <v>2257.01</v>
      </c>
      <c r="AO121" s="62">
        <f t="shared" si="44"/>
        <v>6</v>
      </c>
      <c r="AP121" s="62" t="s">
        <v>40</v>
      </c>
      <c r="AQ121" s="62">
        <f>AN121*0.1</f>
        <v>225.701</v>
      </c>
      <c r="AR121" s="62">
        <v>4</v>
      </c>
      <c r="AS121" s="62">
        <v>5</v>
      </c>
      <c r="AT121" s="62">
        <v>1</v>
      </c>
      <c r="AU121" s="62">
        <v>35</v>
      </c>
      <c r="AV121" s="62">
        <f t="shared" si="45"/>
        <v>-3</v>
      </c>
      <c r="AW121" s="62" t="s">
        <v>237</v>
      </c>
      <c r="AX121" s="62">
        <f t="shared" si="80"/>
        <v>2.1</v>
      </c>
      <c r="AY121" s="62">
        <v>6</v>
      </c>
      <c r="AZ121" s="62">
        <v>7</v>
      </c>
      <c r="BA121" s="62">
        <v>0</v>
      </c>
      <c r="BB121" s="62">
        <v>0</v>
      </c>
      <c r="BC121" s="62">
        <f t="shared" si="46"/>
        <v>-6</v>
      </c>
      <c r="BD121" s="62" t="s">
        <v>237</v>
      </c>
      <c r="BE121" s="62">
        <f t="shared" si="76"/>
        <v>0</v>
      </c>
      <c r="BF121" s="62">
        <v>6</v>
      </c>
      <c r="BG121" s="62">
        <v>8</v>
      </c>
      <c r="BH121" s="62">
        <v>11</v>
      </c>
      <c r="BI121" s="62">
        <v>219.84</v>
      </c>
      <c r="BJ121" s="62">
        <f t="shared" si="47"/>
        <v>5</v>
      </c>
      <c r="BK121" s="62" t="s">
        <v>40</v>
      </c>
      <c r="BL121" s="62">
        <f>BI121*0.1</f>
        <v>21.984</v>
      </c>
      <c r="BM121" s="62">
        <v>8</v>
      </c>
      <c r="BN121" s="62">
        <v>10</v>
      </c>
      <c r="BO121" s="63">
        <v>0</v>
      </c>
      <c r="BP121" s="63">
        <v>2</v>
      </c>
      <c r="BQ121" s="63">
        <v>1</v>
      </c>
      <c r="BR121" s="63">
        <v>0</v>
      </c>
      <c r="BS121" s="63">
        <v>2</v>
      </c>
      <c r="BT121" s="63">
        <v>0</v>
      </c>
      <c r="BU121" s="63">
        <v>0</v>
      </c>
      <c r="BV121" s="63">
        <v>1</v>
      </c>
      <c r="BW121" s="63">
        <v>0</v>
      </c>
      <c r="BX121" s="63">
        <v>0</v>
      </c>
      <c r="BY121" s="63">
        <v>0</v>
      </c>
      <c r="BZ121" s="62">
        <f t="shared" si="48"/>
        <v>10</v>
      </c>
      <c r="CA121" s="62">
        <f t="shared" si="49"/>
        <v>2</v>
      </c>
      <c r="CB121" s="62" t="s">
        <v>40</v>
      </c>
      <c r="CC121" s="62">
        <f>BO121*3+BP121*5+BQ121*25+BR121*24+BS121*6+BT121*56+BU121*70+BV121*6+BW121*30+BX121*61+BY121*15</f>
        <v>53</v>
      </c>
      <c r="CD121" s="62"/>
      <c r="CE121" s="62">
        <f t="shared" si="50"/>
        <v>424</v>
      </c>
      <c r="CF121" s="62">
        <f t="shared" si="51"/>
        <v>-2</v>
      </c>
    </row>
    <row r="122" customHeight="1" spans="1:84">
      <c r="A122" s="62">
        <v>13406</v>
      </c>
      <c r="B122" s="62" t="s">
        <v>376</v>
      </c>
      <c r="C122" s="62">
        <v>752</v>
      </c>
      <c r="D122" s="62" t="s">
        <v>73</v>
      </c>
      <c r="E122" s="62" t="s">
        <v>377</v>
      </c>
      <c r="F122" s="62">
        <v>5</v>
      </c>
      <c r="G122" s="62">
        <v>6</v>
      </c>
      <c r="H122" s="62"/>
      <c r="I122" s="62"/>
      <c r="J122" s="62">
        <f t="shared" si="41"/>
        <v>-5</v>
      </c>
      <c r="K122" s="62" t="s">
        <v>237</v>
      </c>
      <c r="L122" s="62">
        <f>I122*0.06</f>
        <v>0</v>
      </c>
      <c r="M122" s="62">
        <v>7</v>
      </c>
      <c r="N122" s="62">
        <v>9</v>
      </c>
      <c r="O122" s="62">
        <v>12</v>
      </c>
      <c r="P122" s="62">
        <v>323.07</v>
      </c>
      <c r="Q122" s="62">
        <f t="shared" si="42"/>
        <v>5</v>
      </c>
      <c r="R122" s="62" t="s">
        <v>40</v>
      </c>
      <c r="S122" s="62">
        <f>P122*0.08</f>
        <v>25.8456</v>
      </c>
      <c r="T122" s="62"/>
      <c r="U122" s="62">
        <v>8</v>
      </c>
      <c r="V122" s="62">
        <v>11</v>
      </c>
      <c r="W122" s="62">
        <v>6</v>
      </c>
      <c r="X122" s="62">
        <v>96.5</v>
      </c>
      <c r="Y122" s="62">
        <f t="shared" si="56"/>
        <v>-2</v>
      </c>
      <c r="Z122" s="62" t="s">
        <v>237</v>
      </c>
      <c r="AA122" s="62">
        <f>X122*0.06</f>
        <v>5.79</v>
      </c>
      <c r="AB122" s="62">
        <v>1</v>
      </c>
      <c r="AC122" s="62">
        <v>1</v>
      </c>
      <c r="AD122" s="62">
        <v>0</v>
      </c>
      <c r="AE122" s="62">
        <v>0</v>
      </c>
      <c r="AF122" s="62">
        <v>0</v>
      </c>
      <c r="AG122" s="62">
        <f t="shared" si="43"/>
        <v>-1</v>
      </c>
      <c r="AH122" s="62" t="s">
        <v>237</v>
      </c>
      <c r="AI122" s="62">
        <f t="shared" si="78"/>
        <v>0</v>
      </c>
      <c r="AJ122" s="62">
        <f t="shared" si="79"/>
        <v>-1</v>
      </c>
      <c r="AK122" s="62">
        <v>10</v>
      </c>
      <c r="AL122" s="62">
        <v>13</v>
      </c>
      <c r="AM122" s="62">
        <v>1</v>
      </c>
      <c r="AN122" s="62">
        <v>25</v>
      </c>
      <c r="AO122" s="62">
        <f t="shared" si="44"/>
        <v>-9</v>
      </c>
      <c r="AP122" s="62" t="s">
        <v>237</v>
      </c>
      <c r="AQ122" s="62">
        <f>AN122*0.06</f>
        <v>1.5</v>
      </c>
      <c r="AR122" s="62">
        <v>3</v>
      </c>
      <c r="AS122" s="62">
        <v>3</v>
      </c>
      <c r="AT122" s="62">
        <v>0</v>
      </c>
      <c r="AU122" s="62">
        <v>0</v>
      </c>
      <c r="AV122" s="62">
        <f t="shared" si="45"/>
        <v>-3</v>
      </c>
      <c r="AW122" s="62" t="s">
        <v>237</v>
      </c>
      <c r="AX122" s="62">
        <f t="shared" si="80"/>
        <v>0</v>
      </c>
      <c r="AY122" s="62">
        <v>3</v>
      </c>
      <c r="AZ122" s="62">
        <v>5</v>
      </c>
      <c r="BA122" s="62">
        <v>0</v>
      </c>
      <c r="BB122" s="62">
        <v>0</v>
      </c>
      <c r="BC122" s="62">
        <f t="shared" si="46"/>
        <v>-3</v>
      </c>
      <c r="BD122" s="62" t="s">
        <v>237</v>
      </c>
      <c r="BE122" s="62">
        <f t="shared" si="76"/>
        <v>0</v>
      </c>
      <c r="BF122" s="62">
        <v>3</v>
      </c>
      <c r="BG122" s="62">
        <v>4</v>
      </c>
      <c r="BH122" s="62">
        <v>1</v>
      </c>
      <c r="BI122" s="62">
        <v>21</v>
      </c>
      <c r="BJ122" s="62">
        <f t="shared" si="47"/>
        <v>-2</v>
      </c>
      <c r="BK122" s="62" t="s">
        <v>242</v>
      </c>
      <c r="BL122" s="62">
        <f>BI122*0.06</f>
        <v>1.26</v>
      </c>
      <c r="BM122" s="62">
        <v>5</v>
      </c>
      <c r="BN122" s="62">
        <v>6</v>
      </c>
      <c r="BO122" s="63">
        <v>0</v>
      </c>
      <c r="BP122" s="63">
        <v>0</v>
      </c>
      <c r="BQ122" s="63">
        <v>0</v>
      </c>
      <c r="BR122" s="63">
        <v>0</v>
      </c>
      <c r="BS122" s="63">
        <v>0</v>
      </c>
      <c r="BT122" s="63">
        <v>0</v>
      </c>
      <c r="BU122" s="63">
        <v>0</v>
      </c>
      <c r="BV122" s="63">
        <v>0</v>
      </c>
      <c r="BW122" s="63">
        <v>0</v>
      </c>
      <c r="BX122" s="63">
        <v>0</v>
      </c>
      <c r="BY122" s="63">
        <v>0</v>
      </c>
      <c r="BZ122" s="62">
        <f t="shared" si="48"/>
        <v>0</v>
      </c>
      <c r="CA122" s="62">
        <f t="shared" si="49"/>
        <v>-5</v>
      </c>
      <c r="CB122" s="62" t="s">
        <v>237</v>
      </c>
      <c r="CC122" s="62">
        <f t="shared" ref="CC122:CC131" si="81">BO122*2+BP122*3+BQ122*15+BR122*15+BS122*3+BT122*40+BU122*50+BV122*4+BW122*20+BX122*40+BY122*10</f>
        <v>0</v>
      </c>
      <c r="CD122" s="62">
        <f t="shared" ref="CD122:CD131" si="82">CA122*1</f>
        <v>-5</v>
      </c>
      <c r="CE122" s="62">
        <f t="shared" si="50"/>
        <v>34</v>
      </c>
      <c r="CF122" s="62">
        <f t="shared" si="51"/>
        <v>-6</v>
      </c>
    </row>
    <row r="123" customHeight="1" spans="1:84">
      <c r="A123" s="62">
        <v>13411</v>
      </c>
      <c r="B123" s="62" t="s">
        <v>378</v>
      </c>
      <c r="C123" s="62">
        <v>752</v>
      </c>
      <c r="D123" s="62" t="s">
        <v>73</v>
      </c>
      <c r="E123" s="62" t="s">
        <v>377</v>
      </c>
      <c r="F123" s="62">
        <v>5</v>
      </c>
      <c r="G123" s="62">
        <v>6</v>
      </c>
      <c r="H123" s="62"/>
      <c r="I123" s="62"/>
      <c r="J123" s="62">
        <f t="shared" si="41"/>
        <v>-5</v>
      </c>
      <c r="K123" s="62" t="s">
        <v>237</v>
      </c>
      <c r="L123" s="62">
        <f>I123*0.06</f>
        <v>0</v>
      </c>
      <c r="M123" s="62">
        <v>7</v>
      </c>
      <c r="N123" s="62">
        <v>9</v>
      </c>
      <c r="O123" s="62">
        <v>8</v>
      </c>
      <c r="P123" s="62">
        <v>190.5</v>
      </c>
      <c r="Q123" s="62">
        <f t="shared" si="42"/>
        <v>1</v>
      </c>
      <c r="R123" s="62" t="s">
        <v>39</v>
      </c>
      <c r="S123" s="62">
        <f>P123*0.06</f>
        <v>11.43</v>
      </c>
      <c r="T123" s="62"/>
      <c r="U123" s="62">
        <v>8</v>
      </c>
      <c r="V123" s="62">
        <v>11</v>
      </c>
      <c r="W123" s="62">
        <v>1</v>
      </c>
      <c r="X123" s="62">
        <v>32</v>
      </c>
      <c r="Y123" s="62">
        <f t="shared" si="56"/>
        <v>-7</v>
      </c>
      <c r="Z123" s="62" t="s">
        <v>237</v>
      </c>
      <c r="AA123" s="62">
        <f>X123*0.06</f>
        <v>1.92</v>
      </c>
      <c r="AB123" s="62">
        <v>1</v>
      </c>
      <c r="AC123" s="62">
        <v>1</v>
      </c>
      <c r="AD123" s="62">
        <v>0</v>
      </c>
      <c r="AE123" s="62">
        <v>0</v>
      </c>
      <c r="AF123" s="62">
        <v>0</v>
      </c>
      <c r="AG123" s="62">
        <f t="shared" si="43"/>
        <v>-1</v>
      </c>
      <c r="AH123" s="62" t="s">
        <v>237</v>
      </c>
      <c r="AI123" s="62">
        <f t="shared" si="78"/>
        <v>0</v>
      </c>
      <c r="AJ123" s="62">
        <f t="shared" si="79"/>
        <v>-1</v>
      </c>
      <c r="AK123" s="62">
        <v>10</v>
      </c>
      <c r="AL123" s="62">
        <v>13</v>
      </c>
      <c r="AM123" s="62">
        <v>2</v>
      </c>
      <c r="AN123" s="62">
        <v>190</v>
      </c>
      <c r="AO123" s="62">
        <f t="shared" si="44"/>
        <v>-8</v>
      </c>
      <c r="AP123" s="62" t="s">
        <v>237</v>
      </c>
      <c r="AQ123" s="62">
        <f>AN123*0.06</f>
        <v>11.4</v>
      </c>
      <c r="AR123" s="62">
        <v>2</v>
      </c>
      <c r="AS123" s="62">
        <v>3</v>
      </c>
      <c r="AT123" s="62">
        <v>1</v>
      </c>
      <c r="AU123" s="62">
        <v>35</v>
      </c>
      <c r="AV123" s="62">
        <f t="shared" si="45"/>
        <v>-1</v>
      </c>
      <c r="AW123" s="62" t="s">
        <v>237</v>
      </c>
      <c r="AX123" s="62">
        <f t="shared" si="80"/>
        <v>2.1</v>
      </c>
      <c r="AY123" s="62">
        <v>4</v>
      </c>
      <c r="AZ123" s="62">
        <v>4</v>
      </c>
      <c r="BA123" s="62">
        <v>0</v>
      </c>
      <c r="BB123" s="62">
        <v>0</v>
      </c>
      <c r="BC123" s="62">
        <f t="shared" si="46"/>
        <v>-4</v>
      </c>
      <c r="BD123" s="62" t="s">
        <v>237</v>
      </c>
      <c r="BE123" s="62">
        <f t="shared" si="76"/>
        <v>0</v>
      </c>
      <c r="BF123" s="62">
        <v>3</v>
      </c>
      <c r="BG123" s="62">
        <v>4</v>
      </c>
      <c r="BH123" s="62">
        <v>4</v>
      </c>
      <c r="BI123" s="62">
        <v>84</v>
      </c>
      <c r="BJ123" s="62">
        <f t="shared" si="47"/>
        <v>1</v>
      </c>
      <c r="BK123" s="62" t="s">
        <v>40</v>
      </c>
      <c r="BL123" s="62">
        <f>BI123*0.1</f>
        <v>8.4</v>
      </c>
      <c r="BM123" s="62">
        <v>5</v>
      </c>
      <c r="BN123" s="62">
        <v>6</v>
      </c>
      <c r="BO123" s="63">
        <v>1</v>
      </c>
      <c r="BP123" s="63">
        <v>1</v>
      </c>
      <c r="BQ123" s="63">
        <v>0</v>
      </c>
      <c r="BR123" s="63">
        <v>0</v>
      </c>
      <c r="BS123" s="63">
        <v>0</v>
      </c>
      <c r="BT123" s="63">
        <v>0</v>
      </c>
      <c r="BU123" s="63">
        <v>0</v>
      </c>
      <c r="BV123" s="63">
        <v>0</v>
      </c>
      <c r="BW123" s="63">
        <v>0</v>
      </c>
      <c r="BX123" s="63">
        <v>0</v>
      </c>
      <c r="BY123" s="63">
        <v>0</v>
      </c>
      <c r="BZ123" s="62">
        <f t="shared" si="48"/>
        <v>1.5</v>
      </c>
      <c r="CA123" s="62">
        <f t="shared" si="49"/>
        <v>-3.5</v>
      </c>
      <c r="CB123" s="62" t="s">
        <v>237</v>
      </c>
      <c r="CC123" s="62">
        <f t="shared" si="81"/>
        <v>5</v>
      </c>
      <c r="CD123" s="62">
        <f t="shared" si="82"/>
        <v>-3.5</v>
      </c>
      <c r="CE123" s="62">
        <f t="shared" si="50"/>
        <v>40</v>
      </c>
      <c r="CF123" s="62">
        <f t="shared" si="51"/>
        <v>-4.5</v>
      </c>
    </row>
    <row r="124" customHeight="1" spans="1:84">
      <c r="A124" s="62">
        <v>6148</v>
      </c>
      <c r="B124" s="62" t="s">
        <v>379</v>
      </c>
      <c r="C124" s="62">
        <v>594</v>
      </c>
      <c r="D124" s="62" t="s">
        <v>162</v>
      </c>
      <c r="E124" s="62" t="s">
        <v>380</v>
      </c>
      <c r="F124" s="62">
        <v>20</v>
      </c>
      <c r="G124" s="62">
        <v>24</v>
      </c>
      <c r="H124" s="62">
        <v>15</v>
      </c>
      <c r="I124" s="62">
        <v>393.08</v>
      </c>
      <c r="J124" s="62">
        <f t="shared" si="41"/>
        <v>-5</v>
      </c>
      <c r="K124" s="62" t="s">
        <v>237</v>
      </c>
      <c r="L124" s="62">
        <f>I124*0.06</f>
        <v>23.5848</v>
      </c>
      <c r="M124" s="62">
        <v>21</v>
      </c>
      <c r="N124" s="62">
        <v>26</v>
      </c>
      <c r="O124" s="62">
        <v>47</v>
      </c>
      <c r="P124" s="62">
        <v>1045.92</v>
      </c>
      <c r="Q124" s="62">
        <f t="shared" si="42"/>
        <v>26</v>
      </c>
      <c r="R124" s="62" t="s">
        <v>40</v>
      </c>
      <c r="S124" s="62">
        <f>P124*0.08</f>
        <v>83.6736</v>
      </c>
      <c r="T124" s="62"/>
      <c r="U124" s="62">
        <v>24</v>
      </c>
      <c r="V124" s="62">
        <v>32</v>
      </c>
      <c r="W124" s="62">
        <v>16</v>
      </c>
      <c r="X124" s="62">
        <v>338</v>
      </c>
      <c r="Y124" s="62">
        <f t="shared" si="56"/>
        <v>-8</v>
      </c>
      <c r="Z124" s="62" t="s">
        <v>237</v>
      </c>
      <c r="AA124" s="62">
        <f>X124*0.06</f>
        <v>20.28</v>
      </c>
      <c r="AB124" s="62">
        <v>4</v>
      </c>
      <c r="AC124" s="62">
        <v>5</v>
      </c>
      <c r="AD124" s="62">
        <v>0</v>
      </c>
      <c r="AE124" s="62">
        <v>0</v>
      </c>
      <c r="AF124" s="62">
        <v>0</v>
      </c>
      <c r="AG124" s="62">
        <f t="shared" si="43"/>
        <v>-4</v>
      </c>
      <c r="AH124" s="62" t="s">
        <v>237</v>
      </c>
      <c r="AI124" s="62">
        <f t="shared" si="78"/>
        <v>0</v>
      </c>
      <c r="AJ124" s="62">
        <f t="shared" si="79"/>
        <v>-4</v>
      </c>
      <c r="AK124" s="62">
        <v>30</v>
      </c>
      <c r="AL124" s="62">
        <v>35</v>
      </c>
      <c r="AM124" s="62">
        <v>17</v>
      </c>
      <c r="AN124" s="62">
        <v>1285.22</v>
      </c>
      <c r="AO124" s="62">
        <f t="shared" si="44"/>
        <v>-13</v>
      </c>
      <c r="AP124" s="62" t="s">
        <v>237</v>
      </c>
      <c r="AQ124" s="62">
        <f>AN124*0.06</f>
        <v>77.1132</v>
      </c>
      <c r="AR124" s="62">
        <v>6</v>
      </c>
      <c r="AS124" s="62">
        <v>7</v>
      </c>
      <c r="AT124" s="62">
        <v>2</v>
      </c>
      <c r="AU124" s="62">
        <v>74</v>
      </c>
      <c r="AV124" s="62">
        <f t="shared" si="45"/>
        <v>-4</v>
      </c>
      <c r="AW124" s="62" t="s">
        <v>237</v>
      </c>
      <c r="AX124" s="62">
        <f t="shared" si="80"/>
        <v>4.44</v>
      </c>
      <c r="AY124" s="62">
        <v>9</v>
      </c>
      <c r="AZ124" s="62">
        <v>11</v>
      </c>
      <c r="BA124" s="62">
        <v>9</v>
      </c>
      <c r="BB124" s="62">
        <v>209.3</v>
      </c>
      <c r="BC124" s="62">
        <f t="shared" si="46"/>
        <v>0</v>
      </c>
      <c r="BD124" s="62" t="s">
        <v>39</v>
      </c>
      <c r="BE124" s="62">
        <f>BB124*0.08</f>
        <v>16.744</v>
      </c>
      <c r="BF124" s="62">
        <v>9</v>
      </c>
      <c r="BG124" s="62">
        <v>12</v>
      </c>
      <c r="BH124" s="62">
        <v>12</v>
      </c>
      <c r="BI124" s="62">
        <v>214.5</v>
      </c>
      <c r="BJ124" s="62">
        <f t="shared" si="47"/>
        <v>3</v>
      </c>
      <c r="BK124" s="62" t="s">
        <v>40</v>
      </c>
      <c r="BL124" s="62">
        <f>BI124*0.1</f>
        <v>21.45</v>
      </c>
      <c r="BM124" s="62">
        <v>7</v>
      </c>
      <c r="BN124" s="62">
        <v>8</v>
      </c>
      <c r="BO124" s="63">
        <v>0</v>
      </c>
      <c r="BP124" s="63">
        <v>1</v>
      </c>
      <c r="BQ124" s="63">
        <v>0</v>
      </c>
      <c r="BR124" s="63">
        <v>0</v>
      </c>
      <c r="BS124" s="63">
        <v>3</v>
      </c>
      <c r="BT124" s="63">
        <v>0</v>
      </c>
      <c r="BU124" s="63">
        <v>0</v>
      </c>
      <c r="BV124" s="63">
        <v>0</v>
      </c>
      <c r="BW124" s="63">
        <v>0</v>
      </c>
      <c r="BX124" s="63">
        <v>0</v>
      </c>
      <c r="BY124" s="63">
        <v>0</v>
      </c>
      <c r="BZ124" s="62">
        <f t="shared" si="48"/>
        <v>4</v>
      </c>
      <c r="CA124" s="62">
        <f t="shared" si="49"/>
        <v>-3</v>
      </c>
      <c r="CB124" s="62" t="s">
        <v>237</v>
      </c>
      <c r="CC124" s="62">
        <f t="shared" si="81"/>
        <v>12</v>
      </c>
      <c r="CD124" s="62">
        <f t="shared" si="82"/>
        <v>-3</v>
      </c>
      <c r="CE124" s="62">
        <f t="shared" si="50"/>
        <v>259</v>
      </c>
      <c r="CF124" s="62">
        <f t="shared" si="51"/>
        <v>-7</v>
      </c>
    </row>
    <row r="125" customHeight="1" spans="1:84">
      <c r="A125" s="62">
        <v>6232</v>
      </c>
      <c r="B125" s="62" t="s">
        <v>381</v>
      </c>
      <c r="C125" s="62">
        <v>594</v>
      </c>
      <c r="D125" s="62" t="s">
        <v>162</v>
      </c>
      <c r="E125" s="62" t="s">
        <v>279</v>
      </c>
      <c r="F125" s="62">
        <v>20</v>
      </c>
      <c r="G125" s="62">
        <v>24</v>
      </c>
      <c r="H125" s="62">
        <v>24</v>
      </c>
      <c r="I125" s="62">
        <v>594.52</v>
      </c>
      <c r="J125" s="62">
        <f t="shared" si="41"/>
        <v>4</v>
      </c>
      <c r="K125" s="62" t="s">
        <v>40</v>
      </c>
      <c r="L125" s="62">
        <f>I125*0.1</f>
        <v>59.452</v>
      </c>
      <c r="M125" s="62">
        <v>21</v>
      </c>
      <c r="N125" s="62">
        <v>27</v>
      </c>
      <c r="O125" s="62">
        <v>46</v>
      </c>
      <c r="P125" s="62">
        <v>1018.47</v>
      </c>
      <c r="Q125" s="62">
        <f t="shared" si="42"/>
        <v>25</v>
      </c>
      <c r="R125" s="62" t="s">
        <v>40</v>
      </c>
      <c r="S125" s="62">
        <f>P125*0.08</f>
        <v>81.4776</v>
      </c>
      <c r="T125" s="62"/>
      <c r="U125" s="62">
        <v>25</v>
      </c>
      <c r="V125" s="62">
        <v>32</v>
      </c>
      <c r="W125" s="62">
        <v>36</v>
      </c>
      <c r="X125" s="62">
        <v>886.5</v>
      </c>
      <c r="Y125" s="62">
        <f t="shared" si="56"/>
        <v>11</v>
      </c>
      <c r="Z125" s="62" t="s">
        <v>40</v>
      </c>
      <c r="AA125" s="62">
        <f>X125*0.1</f>
        <v>88.65</v>
      </c>
      <c r="AB125" s="62">
        <v>4</v>
      </c>
      <c r="AC125" s="62">
        <v>6</v>
      </c>
      <c r="AD125" s="62">
        <v>0</v>
      </c>
      <c r="AE125" s="62">
        <v>0</v>
      </c>
      <c r="AF125" s="62">
        <v>0</v>
      </c>
      <c r="AG125" s="62">
        <f t="shared" si="43"/>
        <v>-4</v>
      </c>
      <c r="AH125" s="62" t="s">
        <v>237</v>
      </c>
      <c r="AI125" s="62">
        <f t="shared" si="78"/>
        <v>0</v>
      </c>
      <c r="AJ125" s="62">
        <f t="shared" si="79"/>
        <v>-4</v>
      </c>
      <c r="AK125" s="62">
        <v>30</v>
      </c>
      <c r="AL125" s="62">
        <v>36</v>
      </c>
      <c r="AM125" s="62">
        <v>30</v>
      </c>
      <c r="AN125" s="62">
        <v>2110.14</v>
      </c>
      <c r="AO125" s="62">
        <f t="shared" si="44"/>
        <v>0</v>
      </c>
      <c r="AP125" s="62" t="s">
        <v>39</v>
      </c>
      <c r="AQ125" s="62">
        <f>AN125*0.08</f>
        <v>168.8112</v>
      </c>
      <c r="AR125" s="62">
        <v>7</v>
      </c>
      <c r="AS125" s="62">
        <v>8</v>
      </c>
      <c r="AT125" s="62">
        <v>0</v>
      </c>
      <c r="AU125" s="62">
        <v>0</v>
      </c>
      <c r="AV125" s="62">
        <f t="shared" si="45"/>
        <v>-7</v>
      </c>
      <c r="AW125" s="62" t="s">
        <v>237</v>
      </c>
      <c r="AX125" s="62">
        <f t="shared" si="80"/>
        <v>0</v>
      </c>
      <c r="AY125" s="62">
        <v>10</v>
      </c>
      <c r="AZ125" s="62">
        <v>12</v>
      </c>
      <c r="BA125" s="62">
        <v>37</v>
      </c>
      <c r="BB125" s="62">
        <v>778.21</v>
      </c>
      <c r="BC125" s="62">
        <f t="shared" si="46"/>
        <v>27</v>
      </c>
      <c r="BD125" s="62" t="s">
        <v>40</v>
      </c>
      <c r="BE125" s="62">
        <f>BB125*0.1</f>
        <v>77.821</v>
      </c>
      <c r="BF125" s="62">
        <v>9</v>
      </c>
      <c r="BG125" s="62">
        <v>12</v>
      </c>
      <c r="BH125" s="62">
        <v>11</v>
      </c>
      <c r="BI125" s="62">
        <v>177.12</v>
      </c>
      <c r="BJ125" s="62">
        <f t="shared" si="47"/>
        <v>2</v>
      </c>
      <c r="BK125" s="62" t="s">
        <v>39</v>
      </c>
      <c r="BL125" s="62">
        <f>BI125*0.08</f>
        <v>14.1696</v>
      </c>
      <c r="BM125" s="62">
        <v>7</v>
      </c>
      <c r="BN125" s="62">
        <v>8</v>
      </c>
      <c r="BO125" s="63">
        <v>0</v>
      </c>
      <c r="BP125" s="63">
        <v>1</v>
      </c>
      <c r="BQ125" s="63">
        <v>0</v>
      </c>
      <c r="BR125" s="63">
        <v>0</v>
      </c>
      <c r="BS125" s="63">
        <v>0</v>
      </c>
      <c r="BT125" s="63">
        <v>0</v>
      </c>
      <c r="BU125" s="63">
        <v>0</v>
      </c>
      <c r="BV125" s="63">
        <v>0</v>
      </c>
      <c r="BW125" s="63">
        <v>0</v>
      </c>
      <c r="BX125" s="63">
        <v>0</v>
      </c>
      <c r="BY125" s="63">
        <v>0</v>
      </c>
      <c r="BZ125" s="62">
        <f t="shared" si="48"/>
        <v>1</v>
      </c>
      <c r="CA125" s="62">
        <f t="shared" si="49"/>
        <v>-6</v>
      </c>
      <c r="CB125" s="62" t="s">
        <v>237</v>
      </c>
      <c r="CC125" s="62">
        <f t="shared" si="81"/>
        <v>3</v>
      </c>
      <c r="CD125" s="62">
        <f t="shared" si="82"/>
        <v>-6</v>
      </c>
      <c r="CE125" s="62">
        <f t="shared" si="50"/>
        <v>493</v>
      </c>
      <c r="CF125" s="62">
        <f t="shared" si="51"/>
        <v>-10</v>
      </c>
    </row>
    <row r="126" customHeight="1" spans="1:84">
      <c r="A126" s="62">
        <v>11012</v>
      </c>
      <c r="B126" s="62" t="s">
        <v>382</v>
      </c>
      <c r="C126" s="62">
        <v>107728</v>
      </c>
      <c r="D126" s="62" t="s">
        <v>159</v>
      </c>
      <c r="E126" s="62" t="s">
        <v>236</v>
      </c>
      <c r="F126" s="62">
        <v>12</v>
      </c>
      <c r="G126" s="62">
        <v>14</v>
      </c>
      <c r="H126" s="62">
        <v>3</v>
      </c>
      <c r="I126" s="62">
        <v>77.64</v>
      </c>
      <c r="J126" s="62">
        <f t="shared" si="41"/>
        <v>-9</v>
      </c>
      <c r="K126" s="62" t="s">
        <v>237</v>
      </c>
      <c r="L126" s="62">
        <f t="shared" ref="L126:L132" si="83">I126*0.06</f>
        <v>4.6584</v>
      </c>
      <c r="M126" s="62">
        <v>12</v>
      </c>
      <c r="N126" s="62">
        <v>15</v>
      </c>
      <c r="O126" s="62">
        <v>15</v>
      </c>
      <c r="P126" s="62">
        <v>380.75</v>
      </c>
      <c r="Q126" s="62">
        <f t="shared" si="42"/>
        <v>3</v>
      </c>
      <c r="R126" s="62" t="s">
        <v>40</v>
      </c>
      <c r="S126" s="62">
        <f>P126*0.08</f>
        <v>30.46</v>
      </c>
      <c r="T126" s="62"/>
      <c r="U126" s="62">
        <v>14</v>
      </c>
      <c r="V126" s="62">
        <v>18</v>
      </c>
      <c r="W126" s="62">
        <v>16</v>
      </c>
      <c r="X126" s="62">
        <v>327.01</v>
      </c>
      <c r="Y126" s="62">
        <f t="shared" si="56"/>
        <v>2</v>
      </c>
      <c r="Z126" s="62" t="s">
        <v>39</v>
      </c>
      <c r="AA126" s="62">
        <f>X126*0.08</f>
        <v>26.1608</v>
      </c>
      <c r="AB126" s="62">
        <v>2</v>
      </c>
      <c r="AC126" s="62">
        <v>3</v>
      </c>
      <c r="AD126" s="62">
        <v>0</v>
      </c>
      <c r="AE126" s="62">
        <v>0</v>
      </c>
      <c r="AF126" s="62">
        <v>0</v>
      </c>
      <c r="AG126" s="62">
        <f t="shared" si="43"/>
        <v>-2</v>
      </c>
      <c r="AH126" s="62" t="s">
        <v>237</v>
      </c>
      <c r="AI126" s="62">
        <f t="shared" si="78"/>
        <v>0</v>
      </c>
      <c r="AJ126" s="62">
        <f t="shared" si="79"/>
        <v>-2</v>
      </c>
      <c r="AK126" s="62">
        <v>29</v>
      </c>
      <c r="AL126" s="62">
        <v>34</v>
      </c>
      <c r="AM126" s="62">
        <v>8</v>
      </c>
      <c r="AN126" s="62">
        <v>895</v>
      </c>
      <c r="AO126" s="62">
        <f t="shared" si="44"/>
        <v>-21</v>
      </c>
      <c r="AP126" s="62" t="s">
        <v>237</v>
      </c>
      <c r="AQ126" s="62">
        <f t="shared" ref="AQ126:AQ131" si="84">AN126*0.06</f>
        <v>53.7</v>
      </c>
      <c r="AR126" s="62">
        <v>4</v>
      </c>
      <c r="AS126" s="62">
        <v>5</v>
      </c>
      <c r="AT126" s="62">
        <v>6</v>
      </c>
      <c r="AU126" s="62">
        <v>175</v>
      </c>
      <c r="AV126" s="62">
        <f t="shared" si="45"/>
        <v>2</v>
      </c>
      <c r="AW126" s="62" t="s">
        <v>40</v>
      </c>
      <c r="AX126" s="62">
        <f>AU126*0.1</f>
        <v>17.5</v>
      </c>
      <c r="AY126" s="62">
        <v>7</v>
      </c>
      <c r="AZ126" s="62">
        <v>8</v>
      </c>
      <c r="BA126" s="62">
        <v>14</v>
      </c>
      <c r="BB126" s="62">
        <v>269.13</v>
      </c>
      <c r="BC126" s="62">
        <f t="shared" si="46"/>
        <v>7</v>
      </c>
      <c r="BD126" s="62" t="s">
        <v>40</v>
      </c>
      <c r="BE126" s="62">
        <f>BB126*0.1</f>
        <v>26.913</v>
      </c>
      <c r="BF126" s="62">
        <v>4</v>
      </c>
      <c r="BG126" s="62">
        <v>6</v>
      </c>
      <c r="BH126" s="62">
        <v>0</v>
      </c>
      <c r="BI126" s="62">
        <v>0</v>
      </c>
      <c r="BJ126" s="62">
        <f t="shared" si="47"/>
        <v>-4</v>
      </c>
      <c r="BK126" s="62" t="s">
        <v>242</v>
      </c>
      <c r="BL126" s="62">
        <f>BI126*0.06</f>
        <v>0</v>
      </c>
      <c r="BM126" s="62">
        <v>5</v>
      </c>
      <c r="BN126" s="62">
        <v>6</v>
      </c>
      <c r="BO126" s="63">
        <v>1</v>
      </c>
      <c r="BP126" s="63">
        <v>1</v>
      </c>
      <c r="BQ126" s="63">
        <v>0</v>
      </c>
      <c r="BR126" s="63">
        <v>0</v>
      </c>
      <c r="BS126" s="63">
        <v>0</v>
      </c>
      <c r="BT126" s="63">
        <v>0</v>
      </c>
      <c r="BU126" s="63">
        <v>0</v>
      </c>
      <c r="BV126" s="63">
        <v>0</v>
      </c>
      <c r="BW126" s="63">
        <v>0</v>
      </c>
      <c r="BX126" s="63">
        <v>0</v>
      </c>
      <c r="BY126" s="63">
        <v>0</v>
      </c>
      <c r="BZ126" s="62">
        <f t="shared" si="48"/>
        <v>1.5</v>
      </c>
      <c r="CA126" s="62">
        <f t="shared" si="49"/>
        <v>-3.5</v>
      </c>
      <c r="CB126" s="62" t="s">
        <v>237</v>
      </c>
      <c r="CC126" s="62">
        <f t="shared" si="81"/>
        <v>5</v>
      </c>
      <c r="CD126" s="62">
        <f t="shared" si="82"/>
        <v>-3.5</v>
      </c>
      <c r="CE126" s="62">
        <f t="shared" si="50"/>
        <v>164</v>
      </c>
      <c r="CF126" s="62">
        <f t="shared" si="51"/>
        <v>-5.5</v>
      </c>
    </row>
    <row r="127" customHeight="1" spans="1:84">
      <c r="A127" s="62">
        <v>12094</v>
      </c>
      <c r="B127" s="62" t="s">
        <v>383</v>
      </c>
      <c r="C127" s="62">
        <v>107728</v>
      </c>
      <c r="D127" s="62" t="s">
        <v>159</v>
      </c>
      <c r="E127" s="62" t="s">
        <v>239</v>
      </c>
      <c r="F127" s="62">
        <v>14</v>
      </c>
      <c r="G127" s="62">
        <v>16</v>
      </c>
      <c r="H127" s="62">
        <v>6</v>
      </c>
      <c r="I127" s="62">
        <v>151.46</v>
      </c>
      <c r="J127" s="62">
        <f t="shared" si="41"/>
        <v>-8</v>
      </c>
      <c r="K127" s="62" t="s">
        <v>237</v>
      </c>
      <c r="L127" s="62">
        <f t="shared" si="83"/>
        <v>9.0876</v>
      </c>
      <c r="M127" s="62">
        <v>14</v>
      </c>
      <c r="N127" s="62">
        <v>18</v>
      </c>
      <c r="O127" s="62">
        <v>14</v>
      </c>
      <c r="P127" s="62">
        <v>388.74</v>
      </c>
      <c r="Q127" s="62">
        <f t="shared" si="42"/>
        <v>0</v>
      </c>
      <c r="R127" s="62" t="s">
        <v>39</v>
      </c>
      <c r="S127" s="62">
        <f>P127*0.06</f>
        <v>23.3244</v>
      </c>
      <c r="T127" s="62"/>
      <c r="U127" s="62">
        <v>15</v>
      </c>
      <c r="V127" s="62">
        <v>20</v>
      </c>
      <c r="W127" s="62">
        <v>16</v>
      </c>
      <c r="X127" s="62">
        <v>420.69</v>
      </c>
      <c r="Y127" s="62">
        <f t="shared" si="56"/>
        <v>1</v>
      </c>
      <c r="Z127" s="62" t="s">
        <v>39</v>
      </c>
      <c r="AA127" s="62">
        <f>X127*0.08</f>
        <v>33.6552</v>
      </c>
      <c r="AB127" s="62">
        <v>3</v>
      </c>
      <c r="AC127" s="62">
        <v>3</v>
      </c>
      <c r="AD127" s="62">
        <v>0</v>
      </c>
      <c r="AE127" s="62">
        <v>0</v>
      </c>
      <c r="AF127" s="62">
        <v>0</v>
      </c>
      <c r="AG127" s="62">
        <f t="shared" si="43"/>
        <v>-3</v>
      </c>
      <c r="AH127" s="62" t="s">
        <v>237</v>
      </c>
      <c r="AI127" s="62">
        <f t="shared" si="78"/>
        <v>0</v>
      </c>
      <c r="AJ127" s="62">
        <f t="shared" si="79"/>
        <v>-3</v>
      </c>
      <c r="AK127" s="62">
        <v>32</v>
      </c>
      <c r="AL127" s="62">
        <v>37</v>
      </c>
      <c r="AM127" s="62">
        <v>18</v>
      </c>
      <c r="AN127" s="62">
        <v>1368.37</v>
      </c>
      <c r="AO127" s="62">
        <f t="shared" si="44"/>
        <v>-14</v>
      </c>
      <c r="AP127" s="62" t="s">
        <v>237</v>
      </c>
      <c r="AQ127" s="62">
        <f t="shared" si="84"/>
        <v>82.1022</v>
      </c>
      <c r="AR127" s="62">
        <v>5</v>
      </c>
      <c r="AS127" s="62">
        <v>5</v>
      </c>
      <c r="AT127" s="62">
        <v>8</v>
      </c>
      <c r="AU127" s="62">
        <v>240</v>
      </c>
      <c r="AV127" s="62">
        <f t="shared" si="45"/>
        <v>3</v>
      </c>
      <c r="AW127" s="62" t="s">
        <v>40</v>
      </c>
      <c r="AX127" s="62">
        <f>AU127*0.1</f>
        <v>24</v>
      </c>
      <c r="AY127" s="62">
        <v>8</v>
      </c>
      <c r="AZ127" s="62">
        <v>10</v>
      </c>
      <c r="BA127" s="62">
        <v>0</v>
      </c>
      <c r="BB127" s="62">
        <v>0</v>
      </c>
      <c r="BC127" s="62">
        <f t="shared" si="46"/>
        <v>-8</v>
      </c>
      <c r="BD127" s="62" t="s">
        <v>237</v>
      </c>
      <c r="BE127" s="62">
        <f t="shared" ref="BE127:BE142" si="85">BB127*0.06</f>
        <v>0</v>
      </c>
      <c r="BF127" s="62">
        <v>6</v>
      </c>
      <c r="BG127" s="62">
        <v>7</v>
      </c>
      <c r="BH127" s="62">
        <v>3</v>
      </c>
      <c r="BI127" s="62">
        <v>63</v>
      </c>
      <c r="BJ127" s="62">
        <f t="shared" si="47"/>
        <v>-3</v>
      </c>
      <c r="BK127" s="62" t="s">
        <v>242</v>
      </c>
      <c r="BL127" s="62">
        <f>BI127*0.06</f>
        <v>3.78</v>
      </c>
      <c r="BM127" s="62">
        <v>6</v>
      </c>
      <c r="BN127" s="62">
        <v>6</v>
      </c>
      <c r="BO127" s="63">
        <v>0</v>
      </c>
      <c r="BP127" s="63">
        <v>0</v>
      </c>
      <c r="BQ127" s="63">
        <v>0</v>
      </c>
      <c r="BR127" s="63">
        <v>0</v>
      </c>
      <c r="BS127" s="63">
        <v>0</v>
      </c>
      <c r="BT127" s="63">
        <v>0</v>
      </c>
      <c r="BU127" s="63">
        <v>0</v>
      </c>
      <c r="BV127" s="63">
        <v>0</v>
      </c>
      <c r="BW127" s="63">
        <v>0</v>
      </c>
      <c r="BX127" s="63">
        <v>0</v>
      </c>
      <c r="BY127" s="63">
        <v>0</v>
      </c>
      <c r="BZ127" s="62">
        <f t="shared" si="48"/>
        <v>0</v>
      </c>
      <c r="CA127" s="62">
        <f t="shared" si="49"/>
        <v>-6</v>
      </c>
      <c r="CB127" s="62" t="s">
        <v>237</v>
      </c>
      <c r="CC127" s="62">
        <f t="shared" si="81"/>
        <v>0</v>
      </c>
      <c r="CD127" s="62">
        <f t="shared" si="82"/>
        <v>-6</v>
      </c>
      <c r="CE127" s="62">
        <f t="shared" si="50"/>
        <v>176</v>
      </c>
      <c r="CF127" s="62">
        <f t="shared" si="51"/>
        <v>-9</v>
      </c>
    </row>
    <row r="128" customHeight="1" spans="1:84">
      <c r="A128" s="62">
        <v>13397</v>
      </c>
      <c r="B128" s="62" t="s">
        <v>384</v>
      </c>
      <c r="C128" s="62">
        <v>107728</v>
      </c>
      <c r="D128" s="62" t="s">
        <v>159</v>
      </c>
      <c r="E128" s="62" t="s">
        <v>282</v>
      </c>
      <c r="F128" s="62">
        <v>11</v>
      </c>
      <c r="G128" s="62">
        <v>13</v>
      </c>
      <c r="H128" s="62">
        <v>4</v>
      </c>
      <c r="I128" s="62">
        <v>102.86</v>
      </c>
      <c r="J128" s="62">
        <f t="shared" si="41"/>
        <v>-7</v>
      </c>
      <c r="K128" s="62" t="s">
        <v>237</v>
      </c>
      <c r="L128" s="62">
        <f t="shared" si="83"/>
        <v>6.1716</v>
      </c>
      <c r="M128" s="62">
        <v>12</v>
      </c>
      <c r="N128" s="62">
        <v>14</v>
      </c>
      <c r="O128" s="62">
        <v>16</v>
      </c>
      <c r="P128" s="62">
        <v>424.19</v>
      </c>
      <c r="Q128" s="62">
        <f t="shared" si="42"/>
        <v>4</v>
      </c>
      <c r="R128" s="62" t="s">
        <v>40</v>
      </c>
      <c r="S128" s="62">
        <f>P128*0.08</f>
        <v>33.9352</v>
      </c>
      <c r="T128" s="62"/>
      <c r="U128" s="62">
        <v>12</v>
      </c>
      <c r="V128" s="62">
        <v>16</v>
      </c>
      <c r="W128" s="62">
        <v>17</v>
      </c>
      <c r="X128" s="62">
        <v>410.53</v>
      </c>
      <c r="Y128" s="62">
        <f t="shared" si="56"/>
        <v>5</v>
      </c>
      <c r="Z128" s="62" t="s">
        <v>40</v>
      </c>
      <c r="AA128" s="62">
        <f>X128*0.1</f>
        <v>41.053</v>
      </c>
      <c r="AB128" s="62">
        <v>2</v>
      </c>
      <c r="AC128" s="62">
        <v>3</v>
      </c>
      <c r="AD128" s="62">
        <v>0</v>
      </c>
      <c r="AE128" s="62">
        <v>0</v>
      </c>
      <c r="AF128" s="62">
        <v>0</v>
      </c>
      <c r="AG128" s="62">
        <f t="shared" si="43"/>
        <v>-2</v>
      </c>
      <c r="AH128" s="62" t="s">
        <v>237</v>
      </c>
      <c r="AI128" s="62">
        <f t="shared" si="78"/>
        <v>0</v>
      </c>
      <c r="AJ128" s="62">
        <f t="shared" si="79"/>
        <v>-2</v>
      </c>
      <c r="AK128" s="62">
        <v>26</v>
      </c>
      <c r="AL128" s="62">
        <v>33</v>
      </c>
      <c r="AM128" s="62">
        <v>21</v>
      </c>
      <c r="AN128" s="62">
        <v>1361.36</v>
      </c>
      <c r="AO128" s="62">
        <f t="shared" si="44"/>
        <v>-5</v>
      </c>
      <c r="AP128" s="62" t="s">
        <v>237</v>
      </c>
      <c r="AQ128" s="62">
        <f t="shared" si="84"/>
        <v>81.6816</v>
      </c>
      <c r="AR128" s="62">
        <v>4</v>
      </c>
      <c r="AS128" s="62">
        <v>5</v>
      </c>
      <c r="AT128" s="62">
        <v>5</v>
      </c>
      <c r="AU128" s="62">
        <v>137.5</v>
      </c>
      <c r="AV128" s="62">
        <f t="shared" si="45"/>
        <v>1</v>
      </c>
      <c r="AW128" s="62" t="s">
        <v>40</v>
      </c>
      <c r="AX128" s="62">
        <f>AU128*0.1</f>
        <v>13.75</v>
      </c>
      <c r="AY128" s="62">
        <v>6</v>
      </c>
      <c r="AZ128" s="62">
        <v>7</v>
      </c>
      <c r="BA128" s="62">
        <v>0</v>
      </c>
      <c r="BB128" s="62">
        <v>0</v>
      </c>
      <c r="BC128" s="62">
        <f t="shared" si="46"/>
        <v>-6</v>
      </c>
      <c r="BD128" s="62" t="s">
        <v>237</v>
      </c>
      <c r="BE128" s="62">
        <f t="shared" si="85"/>
        <v>0</v>
      </c>
      <c r="BF128" s="62">
        <v>4</v>
      </c>
      <c r="BG128" s="62">
        <v>6</v>
      </c>
      <c r="BH128" s="62">
        <v>7</v>
      </c>
      <c r="BI128" s="62">
        <v>96.93</v>
      </c>
      <c r="BJ128" s="62">
        <f t="shared" si="47"/>
        <v>3</v>
      </c>
      <c r="BK128" s="62" t="s">
        <v>40</v>
      </c>
      <c r="BL128" s="62">
        <f>BI128*0.1</f>
        <v>9.693</v>
      </c>
      <c r="BM128" s="62">
        <v>4</v>
      </c>
      <c r="BN128" s="62">
        <v>6</v>
      </c>
      <c r="BO128" s="63">
        <v>1</v>
      </c>
      <c r="BP128" s="63">
        <v>0</v>
      </c>
      <c r="BQ128" s="63">
        <v>0</v>
      </c>
      <c r="BR128" s="63">
        <v>0</v>
      </c>
      <c r="BS128" s="63">
        <v>0</v>
      </c>
      <c r="BT128" s="63">
        <v>0</v>
      </c>
      <c r="BU128" s="63">
        <v>0</v>
      </c>
      <c r="BV128" s="63">
        <v>0</v>
      </c>
      <c r="BW128" s="63">
        <v>0</v>
      </c>
      <c r="BX128" s="63">
        <v>0</v>
      </c>
      <c r="BY128" s="63">
        <v>1</v>
      </c>
      <c r="BZ128" s="62">
        <f t="shared" si="48"/>
        <v>3</v>
      </c>
      <c r="CA128" s="62">
        <f t="shared" si="49"/>
        <v>-1</v>
      </c>
      <c r="CB128" s="62" t="s">
        <v>237</v>
      </c>
      <c r="CC128" s="62">
        <f t="shared" si="81"/>
        <v>12</v>
      </c>
      <c r="CD128" s="62">
        <f t="shared" si="82"/>
        <v>-1</v>
      </c>
      <c r="CE128" s="62">
        <f t="shared" si="50"/>
        <v>198</v>
      </c>
      <c r="CF128" s="62">
        <f t="shared" si="51"/>
        <v>-3</v>
      </c>
    </row>
    <row r="129" customHeight="1" spans="1:84">
      <c r="A129" s="62">
        <v>13225</v>
      </c>
      <c r="B129" s="62" t="s">
        <v>385</v>
      </c>
      <c r="C129" s="62">
        <v>107728</v>
      </c>
      <c r="D129" s="62" t="s">
        <v>159</v>
      </c>
      <c r="E129" s="62" t="s">
        <v>248</v>
      </c>
      <c r="F129" s="62">
        <v>3</v>
      </c>
      <c r="G129" s="62">
        <v>5</v>
      </c>
      <c r="H129" s="62">
        <v>2</v>
      </c>
      <c r="I129" s="62">
        <v>55</v>
      </c>
      <c r="J129" s="62">
        <f t="shared" si="41"/>
        <v>-1</v>
      </c>
      <c r="K129" s="62" t="s">
        <v>237</v>
      </c>
      <c r="L129" s="62">
        <f t="shared" si="83"/>
        <v>3.3</v>
      </c>
      <c r="M129" s="62">
        <v>4</v>
      </c>
      <c r="N129" s="62">
        <v>6</v>
      </c>
      <c r="O129" s="62">
        <v>28</v>
      </c>
      <c r="P129" s="62">
        <v>687.24</v>
      </c>
      <c r="Q129" s="62">
        <f t="shared" si="42"/>
        <v>24</v>
      </c>
      <c r="R129" s="62" t="s">
        <v>40</v>
      </c>
      <c r="S129" s="62">
        <f>P129*0.08</f>
        <v>54.9792</v>
      </c>
      <c r="T129" s="62"/>
      <c r="U129" s="62">
        <v>4</v>
      </c>
      <c r="V129" s="62">
        <v>5</v>
      </c>
      <c r="W129" s="62">
        <v>5</v>
      </c>
      <c r="X129" s="62">
        <v>161.3</v>
      </c>
      <c r="Y129" s="62">
        <f t="shared" si="56"/>
        <v>1</v>
      </c>
      <c r="Z129" s="62" t="s">
        <v>40</v>
      </c>
      <c r="AA129" s="62">
        <f>X129*0.1</f>
        <v>16.13</v>
      </c>
      <c r="AB129" s="62">
        <v>2</v>
      </c>
      <c r="AC129" s="62">
        <v>3</v>
      </c>
      <c r="AD129" s="62">
        <v>0</v>
      </c>
      <c r="AE129" s="62">
        <v>0</v>
      </c>
      <c r="AF129" s="62">
        <v>0</v>
      </c>
      <c r="AG129" s="62">
        <f t="shared" si="43"/>
        <v>-2</v>
      </c>
      <c r="AH129" s="62" t="s">
        <v>237</v>
      </c>
      <c r="AI129" s="62">
        <f t="shared" si="78"/>
        <v>0</v>
      </c>
      <c r="AJ129" s="62">
        <f t="shared" si="79"/>
        <v>-2</v>
      </c>
      <c r="AK129" s="62">
        <v>7</v>
      </c>
      <c r="AL129" s="62">
        <v>8</v>
      </c>
      <c r="AM129" s="62">
        <v>5</v>
      </c>
      <c r="AN129" s="62">
        <v>439</v>
      </c>
      <c r="AO129" s="62">
        <f t="shared" si="44"/>
        <v>-2</v>
      </c>
      <c r="AP129" s="62" t="s">
        <v>237</v>
      </c>
      <c r="AQ129" s="62">
        <f t="shared" si="84"/>
        <v>26.34</v>
      </c>
      <c r="AR129" s="62">
        <v>1</v>
      </c>
      <c r="AS129" s="62">
        <v>2</v>
      </c>
      <c r="AT129" s="62">
        <v>4</v>
      </c>
      <c r="AU129" s="62">
        <v>105</v>
      </c>
      <c r="AV129" s="62">
        <f t="shared" si="45"/>
        <v>3</v>
      </c>
      <c r="AW129" s="62" t="s">
        <v>40</v>
      </c>
      <c r="AX129" s="62">
        <f>AU129*0.1</f>
        <v>10.5</v>
      </c>
      <c r="AY129" s="62">
        <v>2</v>
      </c>
      <c r="AZ129" s="62">
        <v>3</v>
      </c>
      <c r="BA129" s="62">
        <v>0</v>
      </c>
      <c r="BB129" s="62">
        <v>0</v>
      </c>
      <c r="BC129" s="62">
        <f t="shared" si="46"/>
        <v>-2</v>
      </c>
      <c r="BD129" s="62" t="s">
        <v>237</v>
      </c>
      <c r="BE129" s="62">
        <f t="shared" si="85"/>
        <v>0</v>
      </c>
      <c r="BF129" s="62">
        <v>4</v>
      </c>
      <c r="BG129" s="62">
        <v>5</v>
      </c>
      <c r="BH129" s="62">
        <v>1</v>
      </c>
      <c r="BI129" s="62">
        <v>17.22</v>
      </c>
      <c r="BJ129" s="62">
        <f t="shared" si="47"/>
        <v>-3</v>
      </c>
      <c r="BK129" s="62" t="s">
        <v>242</v>
      </c>
      <c r="BL129" s="62">
        <f>BI129*0.06</f>
        <v>1.0332</v>
      </c>
      <c r="BM129" s="62">
        <v>4</v>
      </c>
      <c r="BN129" s="62">
        <v>5</v>
      </c>
      <c r="BO129" s="63">
        <v>0</v>
      </c>
      <c r="BP129" s="63">
        <v>0</v>
      </c>
      <c r="BQ129" s="63">
        <v>0</v>
      </c>
      <c r="BR129" s="63">
        <v>0</v>
      </c>
      <c r="BS129" s="63">
        <v>0</v>
      </c>
      <c r="BT129" s="63">
        <v>0</v>
      </c>
      <c r="BU129" s="63">
        <v>0</v>
      </c>
      <c r="BV129" s="63">
        <v>0</v>
      </c>
      <c r="BW129" s="63">
        <v>0</v>
      </c>
      <c r="BX129" s="63">
        <v>0</v>
      </c>
      <c r="BY129" s="63">
        <v>0</v>
      </c>
      <c r="BZ129" s="62">
        <f t="shared" si="48"/>
        <v>0</v>
      </c>
      <c r="CA129" s="62">
        <f t="shared" si="49"/>
        <v>-4</v>
      </c>
      <c r="CB129" s="62" t="s">
        <v>237</v>
      </c>
      <c r="CC129" s="62">
        <f t="shared" si="81"/>
        <v>0</v>
      </c>
      <c r="CD129" s="62">
        <f t="shared" si="82"/>
        <v>-4</v>
      </c>
      <c r="CE129" s="62">
        <f t="shared" si="50"/>
        <v>112</v>
      </c>
      <c r="CF129" s="62">
        <f t="shared" si="51"/>
        <v>-6</v>
      </c>
    </row>
    <row r="130" customHeight="1" spans="1:84">
      <c r="A130" s="62">
        <v>6731</v>
      </c>
      <c r="B130" s="62" t="s">
        <v>386</v>
      </c>
      <c r="C130" s="62">
        <v>549</v>
      </c>
      <c r="D130" s="62" t="s">
        <v>161</v>
      </c>
      <c r="E130" s="62" t="s">
        <v>236</v>
      </c>
      <c r="F130" s="62">
        <v>10</v>
      </c>
      <c r="G130" s="62">
        <v>12</v>
      </c>
      <c r="H130" s="62">
        <v>9</v>
      </c>
      <c r="I130" s="62">
        <v>230.5</v>
      </c>
      <c r="J130" s="62">
        <f t="shared" si="41"/>
        <v>-1</v>
      </c>
      <c r="K130" s="62" t="s">
        <v>237</v>
      </c>
      <c r="L130" s="62">
        <f t="shared" si="83"/>
        <v>13.83</v>
      </c>
      <c r="M130" s="62">
        <v>14</v>
      </c>
      <c r="N130" s="62">
        <v>18</v>
      </c>
      <c r="O130" s="62">
        <v>30</v>
      </c>
      <c r="P130" s="62">
        <v>746.02</v>
      </c>
      <c r="Q130" s="62">
        <f t="shared" si="42"/>
        <v>16</v>
      </c>
      <c r="R130" s="62" t="s">
        <v>40</v>
      </c>
      <c r="S130" s="62">
        <f>P130*0.08</f>
        <v>59.6816</v>
      </c>
      <c r="T130" s="62"/>
      <c r="U130" s="62">
        <v>17</v>
      </c>
      <c r="V130" s="62">
        <v>22</v>
      </c>
      <c r="W130" s="62">
        <v>5</v>
      </c>
      <c r="X130" s="62">
        <v>174.04</v>
      </c>
      <c r="Y130" s="62">
        <f t="shared" si="56"/>
        <v>-12</v>
      </c>
      <c r="Z130" s="62" t="s">
        <v>237</v>
      </c>
      <c r="AA130" s="62">
        <f>X130*0.06</f>
        <v>10.4424</v>
      </c>
      <c r="AB130" s="62">
        <v>2</v>
      </c>
      <c r="AC130" s="62">
        <v>3</v>
      </c>
      <c r="AD130" s="62">
        <v>1</v>
      </c>
      <c r="AE130" s="62">
        <v>1</v>
      </c>
      <c r="AF130" s="62">
        <v>87.5</v>
      </c>
      <c r="AG130" s="62">
        <f t="shared" si="43"/>
        <v>1</v>
      </c>
      <c r="AH130" s="62" t="s">
        <v>40</v>
      </c>
      <c r="AI130" s="62">
        <f>AF130*0.1</f>
        <v>8.75</v>
      </c>
      <c r="AJ130" s="62"/>
      <c r="AK130" s="62">
        <v>20</v>
      </c>
      <c r="AL130" s="62">
        <v>25</v>
      </c>
      <c r="AM130" s="62">
        <v>19</v>
      </c>
      <c r="AN130" s="62">
        <v>1717.5</v>
      </c>
      <c r="AO130" s="62">
        <f t="shared" si="44"/>
        <v>-1</v>
      </c>
      <c r="AP130" s="62" t="s">
        <v>237</v>
      </c>
      <c r="AQ130" s="62">
        <f t="shared" si="84"/>
        <v>103.05</v>
      </c>
      <c r="AR130" s="62">
        <v>7</v>
      </c>
      <c r="AS130" s="62">
        <v>9</v>
      </c>
      <c r="AT130" s="62">
        <v>2</v>
      </c>
      <c r="AU130" s="62">
        <v>65</v>
      </c>
      <c r="AV130" s="62">
        <f t="shared" si="45"/>
        <v>-5</v>
      </c>
      <c r="AW130" s="62" t="s">
        <v>237</v>
      </c>
      <c r="AX130" s="62">
        <f>AU130*0.06</f>
        <v>3.9</v>
      </c>
      <c r="AY130" s="62">
        <v>7</v>
      </c>
      <c r="AZ130" s="62">
        <v>8</v>
      </c>
      <c r="BA130" s="62">
        <v>6</v>
      </c>
      <c r="BB130" s="62">
        <v>179.4</v>
      </c>
      <c r="BC130" s="62">
        <f t="shared" si="46"/>
        <v>-1</v>
      </c>
      <c r="BD130" s="62" t="s">
        <v>237</v>
      </c>
      <c r="BE130" s="62">
        <f t="shared" si="85"/>
        <v>10.764</v>
      </c>
      <c r="BF130" s="62">
        <v>6</v>
      </c>
      <c r="BG130" s="62">
        <v>8</v>
      </c>
      <c r="BH130" s="62">
        <v>6</v>
      </c>
      <c r="BI130" s="62">
        <v>122.22</v>
      </c>
      <c r="BJ130" s="62">
        <f t="shared" si="47"/>
        <v>0</v>
      </c>
      <c r="BK130" s="62" t="s">
        <v>39</v>
      </c>
      <c r="BL130" s="62">
        <f>BI130*0.08</f>
        <v>9.7776</v>
      </c>
      <c r="BM130" s="62">
        <v>4</v>
      </c>
      <c r="BN130" s="62">
        <v>4</v>
      </c>
      <c r="BO130" s="63">
        <v>0</v>
      </c>
      <c r="BP130" s="63">
        <v>0</v>
      </c>
      <c r="BQ130" s="63">
        <v>0</v>
      </c>
      <c r="BR130" s="63">
        <v>0</v>
      </c>
      <c r="BS130" s="63">
        <v>0</v>
      </c>
      <c r="BT130" s="63">
        <v>0</v>
      </c>
      <c r="BU130" s="63">
        <v>0</v>
      </c>
      <c r="BV130" s="63">
        <v>0</v>
      </c>
      <c r="BW130" s="63">
        <v>0</v>
      </c>
      <c r="BX130" s="63">
        <v>0</v>
      </c>
      <c r="BY130" s="63">
        <v>0</v>
      </c>
      <c r="BZ130" s="62">
        <f t="shared" si="48"/>
        <v>0</v>
      </c>
      <c r="CA130" s="62">
        <f t="shared" si="49"/>
        <v>-4</v>
      </c>
      <c r="CB130" s="62" t="s">
        <v>237</v>
      </c>
      <c r="CC130" s="62">
        <f t="shared" si="81"/>
        <v>0</v>
      </c>
      <c r="CD130" s="62">
        <f t="shared" si="82"/>
        <v>-4</v>
      </c>
      <c r="CE130" s="62">
        <f t="shared" si="50"/>
        <v>220</v>
      </c>
      <c r="CF130" s="62">
        <f t="shared" si="51"/>
        <v>-4</v>
      </c>
    </row>
    <row r="131" customHeight="1" spans="1:84">
      <c r="A131" s="62">
        <v>7687</v>
      </c>
      <c r="B131" s="62" t="s">
        <v>387</v>
      </c>
      <c r="C131" s="62">
        <v>549</v>
      </c>
      <c r="D131" s="62" t="s">
        <v>161</v>
      </c>
      <c r="E131" s="62" t="s">
        <v>239</v>
      </c>
      <c r="F131" s="62">
        <v>10</v>
      </c>
      <c r="G131" s="62">
        <v>12</v>
      </c>
      <c r="H131" s="62">
        <v>3</v>
      </c>
      <c r="I131" s="62">
        <v>62.55</v>
      </c>
      <c r="J131" s="62">
        <f t="shared" si="41"/>
        <v>-7</v>
      </c>
      <c r="K131" s="62" t="s">
        <v>237</v>
      </c>
      <c r="L131" s="62">
        <f t="shared" si="83"/>
        <v>3.753</v>
      </c>
      <c r="M131" s="62">
        <v>14</v>
      </c>
      <c r="N131" s="62">
        <v>18</v>
      </c>
      <c r="O131" s="62">
        <v>16</v>
      </c>
      <c r="P131" s="62">
        <v>406.46</v>
      </c>
      <c r="Q131" s="62">
        <f t="shared" si="42"/>
        <v>2</v>
      </c>
      <c r="R131" s="62" t="s">
        <v>39</v>
      </c>
      <c r="S131" s="62">
        <f>P131*0.06</f>
        <v>24.3876</v>
      </c>
      <c r="T131" s="62"/>
      <c r="U131" s="62">
        <v>16</v>
      </c>
      <c r="V131" s="62">
        <v>21</v>
      </c>
      <c r="W131" s="62">
        <v>14</v>
      </c>
      <c r="X131" s="62">
        <v>371.01</v>
      </c>
      <c r="Y131" s="62">
        <f t="shared" si="56"/>
        <v>-2</v>
      </c>
      <c r="Z131" s="62" t="s">
        <v>237</v>
      </c>
      <c r="AA131" s="62">
        <f>X131*0.06</f>
        <v>22.2606</v>
      </c>
      <c r="AB131" s="62">
        <v>2</v>
      </c>
      <c r="AC131" s="62">
        <v>2</v>
      </c>
      <c r="AD131" s="62">
        <v>1</v>
      </c>
      <c r="AE131" s="62">
        <v>0</v>
      </c>
      <c r="AF131" s="62">
        <v>57</v>
      </c>
      <c r="AG131" s="62">
        <f t="shared" si="43"/>
        <v>0</v>
      </c>
      <c r="AH131" s="62" t="s">
        <v>40</v>
      </c>
      <c r="AI131" s="62">
        <f>AF131*0.1</f>
        <v>5.7</v>
      </c>
      <c r="AJ131" s="62"/>
      <c r="AK131" s="62">
        <v>21</v>
      </c>
      <c r="AL131" s="62">
        <v>25</v>
      </c>
      <c r="AM131" s="62">
        <v>16</v>
      </c>
      <c r="AN131" s="62">
        <v>1434.33</v>
      </c>
      <c r="AO131" s="62">
        <f t="shared" si="44"/>
        <v>-5</v>
      </c>
      <c r="AP131" s="62" t="s">
        <v>237</v>
      </c>
      <c r="AQ131" s="62">
        <f t="shared" si="84"/>
        <v>86.0598</v>
      </c>
      <c r="AR131" s="62">
        <v>8</v>
      </c>
      <c r="AS131" s="62">
        <v>9</v>
      </c>
      <c r="AT131" s="62">
        <v>10</v>
      </c>
      <c r="AU131" s="62">
        <v>319.5</v>
      </c>
      <c r="AV131" s="62">
        <f t="shared" si="45"/>
        <v>2</v>
      </c>
      <c r="AW131" s="62" t="s">
        <v>40</v>
      </c>
      <c r="AX131" s="62">
        <f>AU131*0.1</f>
        <v>31.95</v>
      </c>
      <c r="AY131" s="62">
        <v>6</v>
      </c>
      <c r="AZ131" s="62">
        <v>8</v>
      </c>
      <c r="BA131" s="62">
        <v>0</v>
      </c>
      <c r="BB131" s="62">
        <v>0</v>
      </c>
      <c r="BC131" s="62">
        <f t="shared" si="46"/>
        <v>-6</v>
      </c>
      <c r="BD131" s="62" t="s">
        <v>237</v>
      </c>
      <c r="BE131" s="62">
        <f t="shared" si="85"/>
        <v>0</v>
      </c>
      <c r="BF131" s="62">
        <v>6</v>
      </c>
      <c r="BG131" s="62">
        <v>8</v>
      </c>
      <c r="BH131" s="62">
        <v>9</v>
      </c>
      <c r="BI131" s="62">
        <v>161.88</v>
      </c>
      <c r="BJ131" s="62">
        <f t="shared" si="47"/>
        <v>3</v>
      </c>
      <c r="BK131" s="62" t="s">
        <v>40</v>
      </c>
      <c r="BL131" s="62">
        <f>BI131*0.1</f>
        <v>16.188</v>
      </c>
      <c r="BM131" s="62">
        <v>3</v>
      </c>
      <c r="BN131" s="62">
        <v>4</v>
      </c>
      <c r="BO131" s="63">
        <v>0</v>
      </c>
      <c r="BP131" s="63">
        <v>2</v>
      </c>
      <c r="BQ131" s="63">
        <v>0</v>
      </c>
      <c r="BR131" s="63">
        <v>0</v>
      </c>
      <c r="BS131" s="63">
        <v>0</v>
      </c>
      <c r="BT131" s="63">
        <v>0</v>
      </c>
      <c r="BU131" s="63">
        <v>0</v>
      </c>
      <c r="BV131" s="63">
        <v>0</v>
      </c>
      <c r="BW131" s="63">
        <v>0</v>
      </c>
      <c r="BX131" s="63">
        <v>0</v>
      </c>
      <c r="BY131" s="63">
        <v>0</v>
      </c>
      <c r="BZ131" s="62">
        <f t="shared" si="48"/>
        <v>2</v>
      </c>
      <c r="CA131" s="62">
        <f t="shared" si="49"/>
        <v>-1</v>
      </c>
      <c r="CB131" s="62" t="s">
        <v>237</v>
      </c>
      <c r="CC131" s="62">
        <f t="shared" si="81"/>
        <v>6</v>
      </c>
      <c r="CD131" s="62">
        <f t="shared" si="82"/>
        <v>-1</v>
      </c>
      <c r="CE131" s="62">
        <f t="shared" si="50"/>
        <v>196</v>
      </c>
      <c r="CF131" s="62">
        <f t="shared" si="51"/>
        <v>-1</v>
      </c>
    </row>
    <row r="132" customHeight="1" spans="1:84">
      <c r="A132" s="62">
        <v>12538</v>
      </c>
      <c r="B132" s="62" t="s">
        <v>388</v>
      </c>
      <c r="C132" s="62">
        <v>549</v>
      </c>
      <c r="D132" s="62" t="s">
        <v>161</v>
      </c>
      <c r="E132" s="62" t="s">
        <v>239</v>
      </c>
      <c r="F132" s="62">
        <v>10</v>
      </c>
      <c r="G132" s="62">
        <v>12</v>
      </c>
      <c r="H132" s="62">
        <v>5</v>
      </c>
      <c r="I132" s="62">
        <v>132.8</v>
      </c>
      <c r="J132" s="62">
        <f t="shared" ref="J132:J195" si="86">H132-F132</f>
        <v>-5</v>
      </c>
      <c r="K132" s="62" t="s">
        <v>237</v>
      </c>
      <c r="L132" s="62">
        <f t="shared" si="83"/>
        <v>7.968</v>
      </c>
      <c r="M132" s="62">
        <v>14</v>
      </c>
      <c r="N132" s="62">
        <v>17</v>
      </c>
      <c r="O132" s="62">
        <v>26</v>
      </c>
      <c r="P132" s="62">
        <v>709.14</v>
      </c>
      <c r="Q132" s="62">
        <f t="shared" ref="Q132:Q195" si="87">O132-M132</f>
        <v>12</v>
      </c>
      <c r="R132" s="62" t="s">
        <v>40</v>
      </c>
      <c r="S132" s="62">
        <f t="shared" ref="S132:S138" si="88">P132*0.08</f>
        <v>56.7312</v>
      </c>
      <c r="T132" s="62"/>
      <c r="U132" s="62">
        <v>16</v>
      </c>
      <c r="V132" s="62">
        <v>21</v>
      </c>
      <c r="W132" s="62">
        <v>10</v>
      </c>
      <c r="X132" s="62">
        <v>252</v>
      </c>
      <c r="Y132" s="62">
        <f t="shared" si="56"/>
        <v>-6</v>
      </c>
      <c r="Z132" s="62" t="s">
        <v>237</v>
      </c>
      <c r="AA132" s="62">
        <f>X132*0.06</f>
        <v>15.12</v>
      </c>
      <c r="AB132" s="62">
        <v>2</v>
      </c>
      <c r="AC132" s="62">
        <v>2</v>
      </c>
      <c r="AD132" s="62">
        <v>1</v>
      </c>
      <c r="AE132" s="62">
        <v>1</v>
      </c>
      <c r="AF132" s="62">
        <v>80.61</v>
      </c>
      <c r="AG132" s="62">
        <f t="shared" ref="AG132:AG195" si="89">(AD132*2+AE132)-AB132</f>
        <v>1</v>
      </c>
      <c r="AH132" s="62" t="s">
        <v>40</v>
      </c>
      <c r="AI132" s="62">
        <f>AF132*0.1</f>
        <v>8.061</v>
      </c>
      <c r="AJ132" s="62"/>
      <c r="AK132" s="62">
        <v>21</v>
      </c>
      <c r="AL132" s="62">
        <v>25</v>
      </c>
      <c r="AM132" s="62">
        <v>28</v>
      </c>
      <c r="AN132" s="62">
        <v>2215.01</v>
      </c>
      <c r="AO132" s="62">
        <f t="shared" ref="AO132:AO195" si="90">AM132-AK132</f>
        <v>7</v>
      </c>
      <c r="AP132" s="62" t="s">
        <v>40</v>
      </c>
      <c r="AQ132" s="62">
        <f>AN132*0.1</f>
        <v>221.501</v>
      </c>
      <c r="AR132" s="62">
        <v>8</v>
      </c>
      <c r="AS132" s="62">
        <v>9</v>
      </c>
      <c r="AT132" s="62">
        <v>0</v>
      </c>
      <c r="AU132" s="62">
        <v>0</v>
      </c>
      <c r="AV132" s="62">
        <f t="shared" ref="AV132:AV195" si="91">AT132-AR132</f>
        <v>-8</v>
      </c>
      <c r="AW132" s="62" t="s">
        <v>237</v>
      </c>
      <c r="AX132" s="62">
        <f>AU132*0.06</f>
        <v>0</v>
      </c>
      <c r="AY132" s="62">
        <v>6</v>
      </c>
      <c r="AZ132" s="62">
        <v>7</v>
      </c>
      <c r="BA132" s="62">
        <v>0</v>
      </c>
      <c r="BB132" s="62">
        <v>0</v>
      </c>
      <c r="BC132" s="62">
        <f t="shared" ref="BC132:BC195" si="92">BA132-AY132</f>
        <v>-6</v>
      </c>
      <c r="BD132" s="62" t="s">
        <v>237</v>
      </c>
      <c r="BE132" s="62">
        <f t="shared" si="85"/>
        <v>0</v>
      </c>
      <c r="BF132" s="62">
        <v>6</v>
      </c>
      <c r="BG132" s="62">
        <v>8</v>
      </c>
      <c r="BH132" s="62">
        <v>12</v>
      </c>
      <c r="BI132" s="62">
        <v>240</v>
      </c>
      <c r="BJ132" s="62">
        <f t="shared" ref="BJ132:BJ195" si="93">BH132-BF132</f>
        <v>6</v>
      </c>
      <c r="BK132" s="62" t="s">
        <v>40</v>
      </c>
      <c r="BL132" s="62">
        <f>BI132*0.1</f>
        <v>24</v>
      </c>
      <c r="BM132" s="62">
        <v>3</v>
      </c>
      <c r="BN132" s="62">
        <v>4</v>
      </c>
      <c r="BO132" s="63">
        <v>0</v>
      </c>
      <c r="BP132" s="63">
        <v>2</v>
      </c>
      <c r="BQ132" s="63">
        <v>0</v>
      </c>
      <c r="BR132" s="63">
        <v>0</v>
      </c>
      <c r="BS132" s="63">
        <v>1</v>
      </c>
      <c r="BT132" s="63">
        <v>0</v>
      </c>
      <c r="BU132" s="63">
        <v>0</v>
      </c>
      <c r="BV132" s="63">
        <v>0</v>
      </c>
      <c r="BW132" s="63">
        <v>0</v>
      </c>
      <c r="BX132" s="63">
        <v>0</v>
      </c>
      <c r="BY132" s="63">
        <v>0</v>
      </c>
      <c r="BZ132" s="62">
        <f t="shared" ref="BZ132:BZ195" si="94">BO132*0.5+BP132*1+BQ132*5+BR132*4+BS132*1+BT132*8+BU132*10+BV132*1+BW132*5+BX132*7+BY132*2.5</f>
        <v>3</v>
      </c>
      <c r="CA132" s="62">
        <f t="shared" ref="CA132:CA195" si="95">BZ132-BM132</f>
        <v>0</v>
      </c>
      <c r="CB132" s="62" t="s">
        <v>40</v>
      </c>
      <c r="CC132" s="62">
        <f>BO132*3+BP132*5+BQ132*25+BR132*24+BS132*6+BT132*56+BU132*70+BV132*6+BW132*30+BX132*61+BY132*15</f>
        <v>16</v>
      </c>
      <c r="CD132" s="62"/>
      <c r="CE132" s="62">
        <f t="shared" ref="CE132:CE195" si="96">ROUND(L132+S132+AA132+AI132+AQ132+AX132+BE132+BL132+CC132,0)</f>
        <v>349</v>
      </c>
      <c r="CF132" s="62">
        <f t="shared" ref="CF132:CF195" si="97">ROUND(T132+AJ132+CD132,1)</f>
        <v>0</v>
      </c>
    </row>
    <row r="133" customHeight="1" spans="1:84">
      <c r="A133" s="62">
        <v>6537</v>
      </c>
      <c r="B133" s="62" t="s">
        <v>389</v>
      </c>
      <c r="C133" s="62">
        <v>748</v>
      </c>
      <c r="D133" s="62" t="s">
        <v>157</v>
      </c>
      <c r="E133" s="62" t="s">
        <v>390</v>
      </c>
      <c r="F133" s="62">
        <v>12</v>
      </c>
      <c r="G133" s="62">
        <v>16</v>
      </c>
      <c r="H133" s="62">
        <v>12</v>
      </c>
      <c r="I133" s="62">
        <v>311.79</v>
      </c>
      <c r="J133" s="62">
        <f t="shared" si="86"/>
        <v>0</v>
      </c>
      <c r="K133" s="62" t="s">
        <v>39</v>
      </c>
      <c r="L133" s="62">
        <f>I133*0.08</f>
        <v>24.9432</v>
      </c>
      <c r="M133" s="62">
        <v>19</v>
      </c>
      <c r="N133" s="62">
        <v>23</v>
      </c>
      <c r="O133" s="62">
        <v>47</v>
      </c>
      <c r="P133" s="62">
        <v>1106.15</v>
      </c>
      <c r="Q133" s="62">
        <f t="shared" si="87"/>
        <v>28</v>
      </c>
      <c r="R133" s="62" t="s">
        <v>40</v>
      </c>
      <c r="S133" s="62">
        <f t="shared" si="88"/>
        <v>88.492</v>
      </c>
      <c r="T133" s="62"/>
      <c r="U133" s="62">
        <v>15</v>
      </c>
      <c r="V133" s="62">
        <v>19</v>
      </c>
      <c r="W133" s="62">
        <v>14</v>
      </c>
      <c r="X133" s="62">
        <v>345.34</v>
      </c>
      <c r="Y133" s="62">
        <f t="shared" si="56"/>
        <v>-1</v>
      </c>
      <c r="Z133" s="62" t="s">
        <v>237</v>
      </c>
      <c r="AA133" s="62">
        <f>X133*0.06</f>
        <v>20.7204</v>
      </c>
      <c r="AB133" s="62">
        <v>3</v>
      </c>
      <c r="AC133" s="62">
        <v>4</v>
      </c>
      <c r="AD133" s="62">
        <v>0</v>
      </c>
      <c r="AE133" s="62">
        <v>0</v>
      </c>
      <c r="AF133" s="62">
        <v>0</v>
      </c>
      <c r="AG133" s="62">
        <f t="shared" si="89"/>
        <v>-3</v>
      </c>
      <c r="AH133" s="62" t="s">
        <v>237</v>
      </c>
      <c r="AI133" s="62">
        <f>AF133*0.06</f>
        <v>0</v>
      </c>
      <c r="AJ133" s="62">
        <f>AG133*1</f>
        <v>-3</v>
      </c>
      <c r="AK133" s="62">
        <v>49</v>
      </c>
      <c r="AL133" s="62">
        <v>57</v>
      </c>
      <c r="AM133" s="62">
        <v>44</v>
      </c>
      <c r="AN133" s="62">
        <v>3787</v>
      </c>
      <c r="AO133" s="62">
        <f t="shared" si="90"/>
        <v>-5</v>
      </c>
      <c r="AP133" s="62" t="s">
        <v>237</v>
      </c>
      <c r="AQ133" s="62">
        <f>AN133*0.06</f>
        <v>227.22</v>
      </c>
      <c r="AR133" s="62">
        <v>4</v>
      </c>
      <c r="AS133" s="62">
        <v>5</v>
      </c>
      <c r="AT133" s="62">
        <v>11</v>
      </c>
      <c r="AU133" s="62">
        <v>337.5</v>
      </c>
      <c r="AV133" s="62">
        <f t="shared" si="91"/>
        <v>7</v>
      </c>
      <c r="AW133" s="62" t="s">
        <v>40</v>
      </c>
      <c r="AX133" s="62">
        <f>AU133*0.1</f>
        <v>33.75</v>
      </c>
      <c r="AY133" s="62">
        <v>7</v>
      </c>
      <c r="AZ133" s="62">
        <v>8</v>
      </c>
      <c r="BA133" s="62">
        <v>0</v>
      </c>
      <c r="BB133" s="62">
        <v>0</v>
      </c>
      <c r="BC133" s="62">
        <f t="shared" si="92"/>
        <v>-7</v>
      </c>
      <c r="BD133" s="62" t="s">
        <v>237</v>
      </c>
      <c r="BE133" s="62">
        <f t="shared" si="85"/>
        <v>0</v>
      </c>
      <c r="BF133" s="62">
        <v>7</v>
      </c>
      <c r="BG133" s="62">
        <v>8</v>
      </c>
      <c r="BH133" s="62">
        <v>5</v>
      </c>
      <c r="BI133" s="62">
        <v>103.5</v>
      </c>
      <c r="BJ133" s="62">
        <f t="shared" si="93"/>
        <v>-2</v>
      </c>
      <c r="BK133" s="62" t="s">
        <v>242</v>
      </c>
      <c r="BL133" s="62">
        <f>BI133*0.06</f>
        <v>6.21</v>
      </c>
      <c r="BM133" s="62">
        <v>8</v>
      </c>
      <c r="BN133" s="62">
        <v>11</v>
      </c>
      <c r="BO133" s="63">
        <v>0</v>
      </c>
      <c r="BP133" s="63">
        <v>2</v>
      </c>
      <c r="BQ133" s="63">
        <v>0</v>
      </c>
      <c r="BR133" s="63">
        <v>0</v>
      </c>
      <c r="BS133" s="63">
        <v>0</v>
      </c>
      <c r="BT133" s="63">
        <v>0</v>
      </c>
      <c r="BU133" s="63">
        <v>0</v>
      </c>
      <c r="BV133" s="63">
        <v>0</v>
      </c>
      <c r="BW133" s="63">
        <v>0</v>
      </c>
      <c r="BX133" s="63">
        <v>0</v>
      </c>
      <c r="BY133" s="63">
        <v>1</v>
      </c>
      <c r="BZ133" s="62">
        <f t="shared" si="94"/>
        <v>4.5</v>
      </c>
      <c r="CA133" s="62">
        <f t="shared" si="95"/>
        <v>-3.5</v>
      </c>
      <c r="CB133" s="62" t="s">
        <v>237</v>
      </c>
      <c r="CC133" s="62">
        <f>BO133*2+BP133*3+BQ133*15+BR133*15+BS133*3+BT133*40+BU133*50+BV133*4+BW133*20+BX133*40+BY133*10</f>
        <v>16</v>
      </c>
      <c r="CD133" s="62">
        <f>CA133*1</f>
        <v>-3.5</v>
      </c>
      <c r="CE133" s="62">
        <f t="shared" si="96"/>
        <v>417</v>
      </c>
      <c r="CF133" s="62">
        <f t="shared" si="97"/>
        <v>-6.5</v>
      </c>
    </row>
    <row r="134" customHeight="1" spans="1:84">
      <c r="A134" s="62">
        <v>11903</v>
      </c>
      <c r="B134" s="62" t="s">
        <v>391</v>
      </c>
      <c r="C134" s="62">
        <v>748</v>
      </c>
      <c r="D134" s="62" t="s">
        <v>157</v>
      </c>
      <c r="E134" s="62" t="s">
        <v>239</v>
      </c>
      <c r="F134" s="62">
        <v>14</v>
      </c>
      <c r="G134" s="62">
        <v>16</v>
      </c>
      <c r="H134" s="62">
        <v>4</v>
      </c>
      <c r="I134" s="62">
        <v>108.5</v>
      </c>
      <c r="J134" s="62">
        <f t="shared" si="86"/>
        <v>-10</v>
      </c>
      <c r="K134" s="62" t="s">
        <v>237</v>
      </c>
      <c r="L134" s="62">
        <f t="shared" ref="L134:L140" si="98">I134*0.06</f>
        <v>6.51</v>
      </c>
      <c r="M134" s="62">
        <v>20</v>
      </c>
      <c r="N134" s="62">
        <v>25</v>
      </c>
      <c r="O134" s="62">
        <v>29</v>
      </c>
      <c r="P134" s="62">
        <v>645.79</v>
      </c>
      <c r="Q134" s="62">
        <f t="shared" si="87"/>
        <v>9</v>
      </c>
      <c r="R134" s="62" t="s">
        <v>40</v>
      </c>
      <c r="S134" s="62">
        <f t="shared" si="88"/>
        <v>51.6632</v>
      </c>
      <c r="T134" s="62"/>
      <c r="U134" s="62">
        <v>16</v>
      </c>
      <c r="V134" s="62">
        <v>21</v>
      </c>
      <c r="W134" s="62">
        <v>9</v>
      </c>
      <c r="X134" s="62">
        <v>220.26</v>
      </c>
      <c r="Y134" s="62">
        <f t="shared" si="56"/>
        <v>-7</v>
      </c>
      <c r="Z134" s="62" t="s">
        <v>237</v>
      </c>
      <c r="AA134" s="62">
        <f>X134*0.06</f>
        <v>13.2156</v>
      </c>
      <c r="AB134" s="62">
        <v>3</v>
      </c>
      <c r="AC134" s="62">
        <v>4</v>
      </c>
      <c r="AD134" s="62">
        <v>5</v>
      </c>
      <c r="AE134" s="62">
        <v>0</v>
      </c>
      <c r="AF134" s="62">
        <v>244.42</v>
      </c>
      <c r="AG134" s="62">
        <f t="shared" si="89"/>
        <v>7</v>
      </c>
      <c r="AH134" s="62" t="s">
        <v>40</v>
      </c>
      <c r="AI134" s="62">
        <f>AF134*0.1</f>
        <v>24.442</v>
      </c>
      <c r="AJ134" s="62"/>
      <c r="AK134" s="62">
        <v>52</v>
      </c>
      <c r="AL134" s="62">
        <v>63</v>
      </c>
      <c r="AM134" s="62">
        <v>30</v>
      </c>
      <c r="AN134" s="62">
        <v>2265</v>
      </c>
      <c r="AO134" s="62">
        <f t="shared" si="90"/>
        <v>-22</v>
      </c>
      <c r="AP134" s="62" t="s">
        <v>237</v>
      </c>
      <c r="AQ134" s="62">
        <f>AN134*0.06</f>
        <v>135.9</v>
      </c>
      <c r="AR134" s="62">
        <v>5</v>
      </c>
      <c r="AS134" s="62">
        <v>6</v>
      </c>
      <c r="AT134" s="62">
        <v>11</v>
      </c>
      <c r="AU134" s="62">
        <v>280</v>
      </c>
      <c r="AV134" s="62">
        <f t="shared" si="91"/>
        <v>6</v>
      </c>
      <c r="AW134" s="62" t="s">
        <v>40</v>
      </c>
      <c r="AX134" s="62">
        <f>AU134*0.1</f>
        <v>28</v>
      </c>
      <c r="AY134" s="62">
        <v>8</v>
      </c>
      <c r="AZ134" s="62">
        <v>10</v>
      </c>
      <c r="BA134" s="62">
        <v>7</v>
      </c>
      <c r="BB134" s="62">
        <v>149.5</v>
      </c>
      <c r="BC134" s="62">
        <f t="shared" si="92"/>
        <v>-1</v>
      </c>
      <c r="BD134" s="62" t="s">
        <v>237</v>
      </c>
      <c r="BE134" s="62">
        <f t="shared" si="85"/>
        <v>8.97</v>
      </c>
      <c r="BF134" s="62">
        <v>7</v>
      </c>
      <c r="BG134" s="62">
        <v>10</v>
      </c>
      <c r="BH134" s="62">
        <v>4</v>
      </c>
      <c r="BI134" s="62">
        <v>65.38</v>
      </c>
      <c r="BJ134" s="62">
        <f t="shared" si="93"/>
        <v>-3</v>
      </c>
      <c r="BK134" s="62" t="s">
        <v>242</v>
      </c>
      <c r="BL134" s="62">
        <f>BI134*0.06</f>
        <v>3.9228</v>
      </c>
      <c r="BM134" s="62">
        <v>10</v>
      </c>
      <c r="BN134" s="62">
        <v>11</v>
      </c>
      <c r="BO134" s="63">
        <v>0</v>
      </c>
      <c r="BP134" s="63">
        <v>2</v>
      </c>
      <c r="BQ134" s="63">
        <v>0</v>
      </c>
      <c r="BR134" s="63">
        <v>0</v>
      </c>
      <c r="BS134" s="63">
        <v>1</v>
      </c>
      <c r="BT134" s="63">
        <v>0</v>
      </c>
      <c r="BU134" s="63">
        <v>0</v>
      </c>
      <c r="BV134" s="63">
        <v>0</v>
      </c>
      <c r="BW134" s="63">
        <v>0</v>
      </c>
      <c r="BX134" s="63">
        <v>0</v>
      </c>
      <c r="BY134" s="63">
        <v>0</v>
      </c>
      <c r="BZ134" s="62">
        <f t="shared" si="94"/>
        <v>3</v>
      </c>
      <c r="CA134" s="62">
        <f t="shared" si="95"/>
        <v>-7</v>
      </c>
      <c r="CB134" s="62" t="s">
        <v>237</v>
      </c>
      <c r="CC134" s="62">
        <f>BO134*2+BP134*3+BQ134*15+BR134*15+BS134*3+BT134*40+BU134*50+BV134*4+BW134*20+BX134*40+BY134*10</f>
        <v>9</v>
      </c>
      <c r="CD134" s="62">
        <f>CA134*1</f>
        <v>-7</v>
      </c>
      <c r="CE134" s="62">
        <f t="shared" si="96"/>
        <v>282</v>
      </c>
      <c r="CF134" s="62">
        <f t="shared" si="97"/>
        <v>-7</v>
      </c>
    </row>
    <row r="135" customHeight="1" spans="1:84">
      <c r="A135" s="62">
        <v>11977</v>
      </c>
      <c r="B135" s="62" t="s">
        <v>392</v>
      </c>
      <c r="C135" s="62">
        <v>748</v>
      </c>
      <c r="D135" s="62" t="s">
        <v>157</v>
      </c>
      <c r="E135" s="62" t="s">
        <v>253</v>
      </c>
      <c r="F135" s="62">
        <v>14</v>
      </c>
      <c r="G135" s="62">
        <v>16</v>
      </c>
      <c r="H135" s="62">
        <v>10</v>
      </c>
      <c r="I135" s="62">
        <v>277.3</v>
      </c>
      <c r="J135" s="62">
        <f t="shared" si="86"/>
        <v>-4</v>
      </c>
      <c r="K135" s="62" t="s">
        <v>237</v>
      </c>
      <c r="L135" s="62">
        <f t="shared" si="98"/>
        <v>16.638</v>
      </c>
      <c r="M135" s="62">
        <v>20</v>
      </c>
      <c r="N135" s="62">
        <v>25</v>
      </c>
      <c r="O135" s="62">
        <v>60</v>
      </c>
      <c r="P135" s="62">
        <v>1487.33</v>
      </c>
      <c r="Q135" s="62">
        <f t="shared" si="87"/>
        <v>40</v>
      </c>
      <c r="R135" s="62" t="s">
        <v>40</v>
      </c>
      <c r="S135" s="62">
        <f t="shared" si="88"/>
        <v>118.9864</v>
      </c>
      <c r="T135" s="62"/>
      <c r="U135" s="62">
        <v>16</v>
      </c>
      <c r="V135" s="62">
        <v>21</v>
      </c>
      <c r="W135" s="62">
        <v>17</v>
      </c>
      <c r="X135" s="62">
        <v>433.76</v>
      </c>
      <c r="Y135" s="62">
        <f t="shared" si="56"/>
        <v>1</v>
      </c>
      <c r="Z135" s="62" t="s">
        <v>39</v>
      </c>
      <c r="AA135" s="62">
        <f>X135*0.08</f>
        <v>34.7008</v>
      </c>
      <c r="AB135" s="62">
        <v>3</v>
      </c>
      <c r="AC135" s="62">
        <v>4</v>
      </c>
      <c r="AD135" s="62">
        <v>0</v>
      </c>
      <c r="AE135" s="62">
        <v>1</v>
      </c>
      <c r="AF135" s="62">
        <v>28.5</v>
      </c>
      <c r="AG135" s="62">
        <f t="shared" si="89"/>
        <v>-2</v>
      </c>
      <c r="AH135" s="62" t="s">
        <v>237</v>
      </c>
      <c r="AI135" s="62">
        <f>AF135*0.06</f>
        <v>1.71</v>
      </c>
      <c r="AJ135" s="62">
        <f>AG135*1</f>
        <v>-2</v>
      </c>
      <c r="AK135" s="62">
        <v>52</v>
      </c>
      <c r="AL135" s="62">
        <v>63</v>
      </c>
      <c r="AM135" s="62">
        <v>29</v>
      </c>
      <c r="AN135" s="62">
        <v>2581</v>
      </c>
      <c r="AO135" s="62">
        <f t="shared" si="90"/>
        <v>-23</v>
      </c>
      <c r="AP135" s="62" t="s">
        <v>237</v>
      </c>
      <c r="AQ135" s="62">
        <f>AN135*0.06</f>
        <v>154.86</v>
      </c>
      <c r="AR135" s="62">
        <v>5</v>
      </c>
      <c r="AS135" s="62">
        <v>6</v>
      </c>
      <c r="AT135" s="62">
        <v>11</v>
      </c>
      <c r="AU135" s="62">
        <v>305.85</v>
      </c>
      <c r="AV135" s="62">
        <f t="shared" si="91"/>
        <v>6</v>
      </c>
      <c r="AW135" s="62" t="s">
        <v>40</v>
      </c>
      <c r="AX135" s="62">
        <f>AU135*0.1</f>
        <v>30.585</v>
      </c>
      <c r="AY135" s="62">
        <v>8</v>
      </c>
      <c r="AZ135" s="62">
        <v>10</v>
      </c>
      <c r="BA135" s="62">
        <v>0</v>
      </c>
      <c r="BB135" s="62">
        <v>0</v>
      </c>
      <c r="BC135" s="62">
        <f t="shared" si="92"/>
        <v>-8</v>
      </c>
      <c r="BD135" s="62" t="s">
        <v>237</v>
      </c>
      <c r="BE135" s="62">
        <f t="shared" si="85"/>
        <v>0</v>
      </c>
      <c r="BF135" s="62">
        <v>8</v>
      </c>
      <c r="BG135" s="62">
        <v>10</v>
      </c>
      <c r="BH135" s="62">
        <v>9</v>
      </c>
      <c r="BI135" s="62">
        <v>165</v>
      </c>
      <c r="BJ135" s="62">
        <f t="shared" si="93"/>
        <v>1</v>
      </c>
      <c r="BK135" s="62" t="s">
        <v>39</v>
      </c>
      <c r="BL135" s="62">
        <f>BI135*0.08</f>
        <v>13.2</v>
      </c>
      <c r="BM135" s="62">
        <v>10</v>
      </c>
      <c r="BN135" s="62">
        <v>11</v>
      </c>
      <c r="BO135" s="63">
        <v>2</v>
      </c>
      <c r="BP135" s="63">
        <v>0</v>
      </c>
      <c r="BQ135" s="63">
        <v>0</v>
      </c>
      <c r="BR135" s="63">
        <v>0</v>
      </c>
      <c r="BS135" s="63">
        <v>1</v>
      </c>
      <c r="BT135" s="63">
        <v>1</v>
      </c>
      <c r="BU135" s="63">
        <v>0</v>
      </c>
      <c r="BV135" s="63">
        <v>0</v>
      </c>
      <c r="BW135" s="63">
        <v>0</v>
      </c>
      <c r="BX135" s="63">
        <v>0</v>
      </c>
      <c r="BY135" s="63">
        <v>0</v>
      </c>
      <c r="BZ135" s="62">
        <f t="shared" si="94"/>
        <v>10</v>
      </c>
      <c r="CA135" s="62">
        <f t="shared" si="95"/>
        <v>0</v>
      </c>
      <c r="CB135" s="62" t="s">
        <v>40</v>
      </c>
      <c r="CC135" s="62">
        <f>BO135*3+BP135*5+BQ135*25+BR135*24+BS135*6+BT135*56+BU135*70+BV135*6+BW135*30+BX135*61+BY135*15</f>
        <v>68</v>
      </c>
      <c r="CD135" s="62"/>
      <c r="CE135" s="62">
        <f t="shared" si="96"/>
        <v>439</v>
      </c>
      <c r="CF135" s="62">
        <f t="shared" si="97"/>
        <v>-2</v>
      </c>
    </row>
    <row r="136" customHeight="1" spans="1:84">
      <c r="A136" s="62">
        <v>4028</v>
      </c>
      <c r="B136" s="62" t="s">
        <v>393</v>
      </c>
      <c r="C136" s="62">
        <v>746</v>
      </c>
      <c r="D136" s="62" t="s">
        <v>155</v>
      </c>
      <c r="E136" s="62" t="s">
        <v>236</v>
      </c>
      <c r="F136" s="62">
        <v>10</v>
      </c>
      <c r="G136" s="62">
        <v>12</v>
      </c>
      <c r="H136" s="62">
        <v>5</v>
      </c>
      <c r="I136" s="62">
        <v>121.45</v>
      </c>
      <c r="J136" s="62">
        <f t="shared" si="86"/>
        <v>-5</v>
      </c>
      <c r="K136" s="62" t="s">
        <v>237</v>
      </c>
      <c r="L136" s="62">
        <f t="shared" si="98"/>
        <v>7.287</v>
      </c>
      <c r="M136" s="62">
        <v>21</v>
      </c>
      <c r="N136" s="62">
        <v>26</v>
      </c>
      <c r="O136" s="62">
        <v>47</v>
      </c>
      <c r="P136" s="62">
        <v>1130.18</v>
      </c>
      <c r="Q136" s="62">
        <f t="shared" si="87"/>
        <v>26</v>
      </c>
      <c r="R136" s="62" t="s">
        <v>40</v>
      </c>
      <c r="S136" s="62">
        <f t="shared" si="88"/>
        <v>90.4144</v>
      </c>
      <c r="T136" s="62"/>
      <c r="U136" s="62">
        <v>17</v>
      </c>
      <c r="V136" s="62">
        <v>22</v>
      </c>
      <c r="W136" s="62">
        <v>13</v>
      </c>
      <c r="X136" s="62">
        <v>309</v>
      </c>
      <c r="Y136" s="62">
        <f t="shared" si="56"/>
        <v>-4</v>
      </c>
      <c r="Z136" s="62" t="s">
        <v>237</v>
      </c>
      <c r="AA136" s="62">
        <f>X136*0.06</f>
        <v>18.54</v>
      </c>
      <c r="AB136" s="62">
        <v>5</v>
      </c>
      <c r="AC136" s="62">
        <v>7</v>
      </c>
      <c r="AD136" s="62">
        <v>0</v>
      </c>
      <c r="AE136" s="62">
        <v>0</v>
      </c>
      <c r="AF136" s="62">
        <v>0</v>
      </c>
      <c r="AG136" s="62">
        <f t="shared" si="89"/>
        <v>-5</v>
      </c>
      <c r="AH136" s="62" t="s">
        <v>237</v>
      </c>
      <c r="AI136" s="62">
        <f>AF136*0.06</f>
        <v>0</v>
      </c>
      <c r="AJ136" s="62">
        <f>AG136*1</f>
        <v>-5</v>
      </c>
      <c r="AK136" s="62">
        <v>45</v>
      </c>
      <c r="AL136" s="62">
        <v>54</v>
      </c>
      <c r="AM136" s="62">
        <v>97</v>
      </c>
      <c r="AN136" s="62">
        <v>6958.13</v>
      </c>
      <c r="AO136" s="62">
        <f t="shared" si="90"/>
        <v>52</v>
      </c>
      <c r="AP136" s="62" t="s">
        <v>40</v>
      </c>
      <c r="AQ136" s="62">
        <f>AN136*0.1</f>
        <v>695.813</v>
      </c>
      <c r="AR136" s="62">
        <v>5</v>
      </c>
      <c r="AS136" s="62">
        <v>6</v>
      </c>
      <c r="AT136" s="62">
        <v>4</v>
      </c>
      <c r="AU136" s="62">
        <v>140</v>
      </c>
      <c r="AV136" s="62">
        <f t="shared" si="91"/>
        <v>-1</v>
      </c>
      <c r="AW136" s="62" t="s">
        <v>237</v>
      </c>
      <c r="AX136" s="62">
        <f>AU136*0.06</f>
        <v>8.4</v>
      </c>
      <c r="AY136" s="62">
        <v>8</v>
      </c>
      <c r="AZ136" s="62">
        <v>9</v>
      </c>
      <c r="BA136" s="62">
        <v>0</v>
      </c>
      <c r="BB136" s="62">
        <v>0</v>
      </c>
      <c r="BC136" s="62">
        <f t="shared" si="92"/>
        <v>-8</v>
      </c>
      <c r="BD136" s="62" t="s">
        <v>237</v>
      </c>
      <c r="BE136" s="62">
        <f t="shared" si="85"/>
        <v>0</v>
      </c>
      <c r="BF136" s="62">
        <v>6</v>
      </c>
      <c r="BG136" s="62">
        <v>7</v>
      </c>
      <c r="BH136" s="62">
        <v>10</v>
      </c>
      <c r="BI136" s="62">
        <v>207.68</v>
      </c>
      <c r="BJ136" s="62">
        <f t="shared" si="93"/>
        <v>4</v>
      </c>
      <c r="BK136" s="62" t="s">
        <v>40</v>
      </c>
      <c r="BL136" s="62">
        <f>BI136*0.1</f>
        <v>20.768</v>
      </c>
      <c r="BM136" s="62">
        <v>7</v>
      </c>
      <c r="BN136" s="62">
        <v>9</v>
      </c>
      <c r="BO136" s="63">
        <v>3</v>
      </c>
      <c r="BP136" s="63">
        <v>2</v>
      </c>
      <c r="BQ136" s="63">
        <v>0</v>
      </c>
      <c r="BR136" s="63">
        <v>0</v>
      </c>
      <c r="BS136" s="63">
        <v>2</v>
      </c>
      <c r="BT136" s="63">
        <v>0</v>
      </c>
      <c r="BU136" s="63">
        <v>0</v>
      </c>
      <c r="BV136" s="63">
        <v>0</v>
      </c>
      <c r="BW136" s="63">
        <v>0</v>
      </c>
      <c r="BX136" s="63">
        <v>0</v>
      </c>
      <c r="BY136" s="63">
        <v>2</v>
      </c>
      <c r="BZ136" s="62">
        <f t="shared" si="94"/>
        <v>10.5</v>
      </c>
      <c r="CA136" s="62">
        <f t="shared" si="95"/>
        <v>3.5</v>
      </c>
      <c r="CB136" s="62" t="s">
        <v>40</v>
      </c>
      <c r="CC136" s="62">
        <f>BO136*3+BP136*5+BQ136*25+BR136*24+BS136*6+BT136*56+BU136*70+BV136*6+BW136*30+BX136*61+BY136*15</f>
        <v>61</v>
      </c>
      <c r="CD136" s="62"/>
      <c r="CE136" s="62">
        <f t="shared" si="96"/>
        <v>902</v>
      </c>
      <c r="CF136" s="62">
        <f t="shared" si="97"/>
        <v>-5</v>
      </c>
    </row>
    <row r="137" customHeight="1" spans="1:84">
      <c r="A137" s="62">
        <v>7386</v>
      </c>
      <c r="B137" s="62" t="s">
        <v>394</v>
      </c>
      <c r="C137" s="62">
        <v>746</v>
      </c>
      <c r="D137" s="62" t="s">
        <v>155</v>
      </c>
      <c r="E137" s="62" t="s">
        <v>239</v>
      </c>
      <c r="F137" s="62">
        <v>10</v>
      </c>
      <c r="G137" s="62">
        <v>12</v>
      </c>
      <c r="H137" s="62">
        <v>5</v>
      </c>
      <c r="I137" s="62">
        <v>125.95</v>
      </c>
      <c r="J137" s="62">
        <f t="shared" si="86"/>
        <v>-5</v>
      </c>
      <c r="K137" s="62" t="s">
        <v>237</v>
      </c>
      <c r="L137" s="62">
        <f t="shared" si="98"/>
        <v>7.557</v>
      </c>
      <c r="M137" s="62">
        <v>21</v>
      </c>
      <c r="N137" s="62">
        <v>26</v>
      </c>
      <c r="O137" s="62">
        <v>29</v>
      </c>
      <c r="P137" s="62">
        <v>599.62</v>
      </c>
      <c r="Q137" s="62">
        <f t="shared" si="87"/>
        <v>8</v>
      </c>
      <c r="R137" s="62" t="s">
        <v>40</v>
      </c>
      <c r="S137" s="62">
        <f t="shared" si="88"/>
        <v>47.9696</v>
      </c>
      <c r="T137" s="62"/>
      <c r="U137" s="62">
        <v>17</v>
      </c>
      <c r="V137" s="62">
        <v>22</v>
      </c>
      <c r="W137" s="62">
        <v>8</v>
      </c>
      <c r="X137" s="62">
        <v>174</v>
      </c>
      <c r="Y137" s="62">
        <f t="shared" si="56"/>
        <v>-9</v>
      </c>
      <c r="Z137" s="62" t="s">
        <v>237</v>
      </c>
      <c r="AA137" s="62">
        <f>X137*0.06</f>
        <v>10.44</v>
      </c>
      <c r="AB137" s="62">
        <v>5</v>
      </c>
      <c r="AC137" s="62">
        <v>7</v>
      </c>
      <c r="AD137" s="62">
        <v>2</v>
      </c>
      <c r="AE137" s="62">
        <v>2</v>
      </c>
      <c r="AF137" s="62">
        <v>171</v>
      </c>
      <c r="AG137" s="62">
        <f t="shared" si="89"/>
        <v>1</v>
      </c>
      <c r="AH137" s="62" t="s">
        <v>39</v>
      </c>
      <c r="AI137" s="62">
        <f>AF137*0.08</f>
        <v>13.68</v>
      </c>
      <c r="AJ137" s="62"/>
      <c r="AK137" s="62">
        <v>45</v>
      </c>
      <c r="AL137" s="62">
        <v>54</v>
      </c>
      <c r="AM137" s="62">
        <v>27</v>
      </c>
      <c r="AN137" s="62">
        <v>2372.48</v>
      </c>
      <c r="AO137" s="62">
        <f t="shared" si="90"/>
        <v>-18</v>
      </c>
      <c r="AP137" s="62" t="s">
        <v>237</v>
      </c>
      <c r="AQ137" s="62">
        <f>AN137*0.06</f>
        <v>142.3488</v>
      </c>
      <c r="AR137" s="62">
        <v>5</v>
      </c>
      <c r="AS137" s="62">
        <v>6</v>
      </c>
      <c r="AT137" s="62">
        <v>5</v>
      </c>
      <c r="AU137" s="62">
        <v>140</v>
      </c>
      <c r="AV137" s="62">
        <f t="shared" si="91"/>
        <v>0</v>
      </c>
      <c r="AW137" s="62" t="s">
        <v>39</v>
      </c>
      <c r="AX137" s="62">
        <f>AU137*0.08</f>
        <v>11.2</v>
      </c>
      <c r="AY137" s="62">
        <v>8</v>
      </c>
      <c r="AZ137" s="62">
        <v>9</v>
      </c>
      <c r="BA137" s="62">
        <v>0</v>
      </c>
      <c r="BB137" s="62">
        <v>0</v>
      </c>
      <c r="BC137" s="62">
        <f t="shared" si="92"/>
        <v>-8</v>
      </c>
      <c r="BD137" s="62" t="s">
        <v>237</v>
      </c>
      <c r="BE137" s="62">
        <f t="shared" si="85"/>
        <v>0</v>
      </c>
      <c r="BF137" s="62">
        <v>6</v>
      </c>
      <c r="BG137" s="62">
        <v>7</v>
      </c>
      <c r="BH137" s="62">
        <v>13</v>
      </c>
      <c r="BI137" s="62">
        <v>270.98</v>
      </c>
      <c r="BJ137" s="62">
        <f t="shared" si="93"/>
        <v>7</v>
      </c>
      <c r="BK137" s="62" t="s">
        <v>40</v>
      </c>
      <c r="BL137" s="62">
        <f>BI137*0.1</f>
        <v>27.098</v>
      </c>
      <c r="BM137" s="62">
        <v>7</v>
      </c>
      <c r="BN137" s="62">
        <v>9</v>
      </c>
      <c r="BO137" s="63">
        <v>2</v>
      </c>
      <c r="BP137" s="63">
        <v>0</v>
      </c>
      <c r="BQ137" s="63">
        <v>0</v>
      </c>
      <c r="BR137" s="63">
        <v>0</v>
      </c>
      <c r="BS137" s="63">
        <v>2</v>
      </c>
      <c r="BT137" s="63">
        <v>0</v>
      </c>
      <c r="BU137" s="63">
        <v>0</v>
      </c>
      <c r="BV137" s="63">
        <v>0</v>
      </c>
      <c r="BW137" s="63">
        <v>0</v>
      </c>
      <c r="BX137" s="63">
        <v>0</v>
      </c>
      <c r="BY137" s="63">
        <v>0</v>
      </c>
      <c r="BZ137" s="62">
        <f t="shared" si="94"/>
        <v>3</v>
      </c>
      <c r="CA137" s="62">
        <f t="shared" si="95"/>
        <v>-4</v>
      </c>
      <c r="CB137" s="62" t="s">
        <v>237</v>
      </c>
      <c r="CC137" s="62">
        <f>BO137*2+BP137*3+BQ137*15+BR137*15+BS137*3+BT137*40+BU137*50+BV137*4+BW137*20+BX137*40+BY137*10</f>
        <v>10</v>
      </c>
      <c r="CD137" s="62">
        <f>CA137*1</f>
        <v>-4</v>
      </c>
      <c r="CE137" s="62">
        <f t="shared" si="96"/>
        <v>270</v>
      </c>
      <c r="CF137" s="62">
        <f t="shared" si="97"/>
        <v>-4</v>
      </c>
    </row>
    <row r="138" customHeight="1" spans="1:84">
      <c r="A138" s="62">
        <v>8068</v>
      </c>
      <c r="B138" s="62" t="s">
        <v>395</v>
      </c>
      <c r="C138" s="62">
        <v>746</v>
      </c>
      <c r="D138" s="62" t="s">
        <v>155</v>
      </c>
      <c r="E138" s="62" t="s">
        <v>239</v>
      </c>
      <c r="F138" s="62">
        <v>10</v>
      </c>
      <c r="G138" s="62">
        <v>12</v>
      </c>
      <c r="H138" s="62">
        <v>8</v>
      </c>
      <c r="I138" s="62">
        <v>187.72</v>
      </c>
      <c r="J138" s="62">
        <f t="shared" si="86"/>
        <v>-2</v>
      </c>
      <c r="K138" s="62" t="s">
        <v>237</v>
      </c>
      <c r="L138" s="62">
        <f t="shared" si="98"/>
        <v>11.2632</v>
      </c>
      <c r="M138" s="62">
        <v>21</v>
      </c>
      <c r="N138" s="62">
        <v>26</v>
      </c>
      <c r="O138" s="62">
        <v>36</v>
      </c>
      <c r="P138" s="62">
        <v>905.2</v>
      </c>
      <c r="Q138" s="62">
        <f t="shared" si="87"/>
        <v>15</v>
      </c>
      <c r="R138" s="62" t="s">
        <v>40</v>
      </c>
      <c r="S138" s="62">
        <f t="shared" si="88"/>
        <v>72.416</v>
      </c>
      <c r="T138" s="62"/>
      <c r="U138" s="62">
        <v>17</v>
      </c>
      <c r="V138" s="62">
        <v>22</v>
      </c>
      <c r="W138" s="62">
        <v>10</v>
      </c>
      <c r="X138" s="62">
        <v>305.23</v>
      </c>
      <c r="Y138" s="62">
        <f t="shared" si="56"/>
        <v>-7</v>
      </c>
      <c r="Z138" s="62" t="s">
        <v>237</v>
      </c>
      <c r="AA138" s="62">
        <f>X138*0.06</f>
        <v>18.3138</v>
      </c>
      <c r="AB138" s="62">
        <v>5</v>
      </c>
      <c r="AC138" s="62">
        <v>7</v>
      </c>
      <c r="AD138" s="62">
        <v>0</v>
      </c>
      <c r="AE138" s="62">
        <v>0</v>
      </c>
      <c r="AF138" s="62">
        <v>0</v>
      </c>
      <c r="AG138" s="62">
        <f t="shared" si="89"/>
        <v>-5</v>
      </c>
      <c r="AH138" s="62" t="s">
        <v>237</v>
      </c>
      <c r="AI138" s="62">
        <f>AF138*0.06</f>
        <v>0</v>
      </c>
      <c r="AJ138" s="62">
        <f>AG138*1</f>
        <v>-5</v>
      </c>
      <c r="AK138" s="62">
        <v>45</v>
      </c>
      <c r="AL138" s="62">
        <v>54</v>
      </c>
      <c r="AM138" s="62">
        <v>82</v>
      </c>
      <c r="AN138" s="62">
        <v>6620.3</v>
      </c>
      <c r="AO138" s="62">
        <f t="shared" si="90"/>
        <v>37</v>
      </c>
      <c r="AP138" s="62" t="s">
        <v>40</v>
      </c>
      <c r="AQ138" s="62">
        <f>AN138*0.1</f>
        <v>662.03</v>
      </c>
      <c r="AR138" s="62">
        <v>5</v>
      </c>
      <c r="AS138" s="62">
        <v>6</v>
      </c>
      <c r="AT138" s="62">
        <v>9</v>
      </c>
      <c r="AU138" s="62">
        <v>288.95</v>
      </c>
      <c r="AV138" s="62">
        <f t="shared" si="91"/>
        <v>4</v>
      </c>
      <c r="AW138" s="62" t="s">
        <v>40</v>
      </c>
      <c r="AX138" s="62">
        <f>AU138*0.1</f>
        <v>28.895</v>
      </c>
      <c r="AY138" s="62">
        <v>8</v>
      </c>
      <c r="AZ138" s="62">
        <v>9</v>
      </c>
      <c r="BA138" s="62">
        <v>0</v>
      </c>
      <c r="BB138" s="62">
        <v>0</v>
      </c>
      <c r="BC138" s="62">
        <f t="shared" si="92"/>
        <v>-8</v>
      </c>
      <c r="BD138" s="62" t="s">
        <v>237</v>
      </c>
      <c r="BE138" s="62">
        <f t="shared" si="85"/>
        <v>0</v>
      </c>
      <c r="BF138" s="62">
        <v>6</v>
      </c>
      <c r="BG138" s="62">
        <v>7</v>
      </c>
      <c r="BH138" s="62">
        <v>11</v>
      </c>
      <c r="BI138" s="62">
        <v>215.86</v>
      </c>
      <c r="BJ138" s="62">
        <f t="shared" si="93"/>
        <v>5</v>
      </c>
      <c r="BK138" s="62" t="s">
        <v>40</v>
      </c>
      <c r="BL138" s="62">
        <f>BI138*0.1</f>
        <v>21.586</v>
      </c>
      <c r="BM138" s="62">
        <v>7</v>
      </c>
      <c r="BN138" s="62">
        <v>9</v>
      </c>
      <c r="BO138" s="63">
        <v>1</v>
      </c>
      <c r="BP138" s="63">
        <v>0</v>
      </c>
      <c r="BQ138" s="63">
        <v>1</v>
      </c>
      <c r="BR138" s="63">
        <v>0</v>
      </c>
      <c r="BS138" s="63">
        <v>0</v>
      </c>
      <c r="BT138" s="63">
        <v>0</v>
      </c>
      <c r="BU138" s="63">
        <v>0</v>
      </c>
      <c r="BV138" s="63">
        <v>0</v>
      </c>
      <c r="BW138" s="63">
        <v>0</v>
      </c>
      <c r="BX138" s="63">
        <v>0</v>
      </c>
      <c r="BY138" s="63">
        <v>0</v>
      </c>
      <c r="BZ138" s="62">
        <f t="shared" si="94"/>
        <v>5.5</v>
      </c>
      <c r="CA138" s="62">
        <f t="shared" si="95"/>
        <v>-1.5</v>
      </c>
      <c r="CB138" s="62" t="s">
        <v>237</v>
      </c>
      <c r="CC138" s="62">
        <f>BO138*2+BP138*3+BQ138*15+BR138*15+BS138*3+BT138*40+BU138*50+BV138*4+BW138*20+BX138*40+BY138*10</f>
        <v>17</v>
      </c>
      <c r="CD138" s="62">
        <f>CA138*1</f>
        <v>-1.5</v>
      </c>
      <c r="CE138" s="62">
        <f t="shared" si="96"/>
        <v>832</v>
      </c>
      <c r="CF138" s="62">
        <f t="shared" si="97"/>
        <v>-6.5</v>
      </c>
    </row>
    <row r="139" customHeight="1" spans="1:84">
      <c r="A139" s="62">
        <v>12113</v>
      </c>
      <c r="B139" s="62" t="s">
        <v>396</v>
      </c>
      <c r="C139" s="62">
        <v>746</v>
      </c>
      <c r="D139" s="62" t="s">
        <v>155</v>
      </c>
      <c r="E139" s="62" t="s">
        <v>239</v>
      </c>
      <c r="F139" s="62">
        <v>10</v>
      </c>
      <c r="G139" s="62">
        <v>12</v>
      </c>
      <c r="H139" s="62">
        <v>5</v>
      </c>
      <c r="I139" s="62">
        <v>119.55</v>
      </c>
      <c r="J139" s="62">
        <f t="shared" si="86"/>
        <v>-5</v>
      </c>
      <c r="K139" s="62" t="s">
        <v>237</v>
      </c>
      <c r="L139" s="62">
        <f t="shared" si="98"/>
        <v>7.173</v>
      </c>
      <c r="M139" s="62">
        <v>19</v>
      </c>
      <c r="N139" s="62">
        <v>24</v>
      </c>
      <c r="O139" s="62">
        <v>16</v>
      </c>
      <c r="P139" s="62">
        <v>360.13</v>
      </c>
      <c r="Q139" s="62">
        <f t="shared" si="87"/>
        <v>-3</v>
      </c>
      <c r="R139" s="62" t="s">
        <v>237</v>
      </c>
      <c r="S139" s="62">
        <f>P139*0.05</f>
        <v>18.0065</v>
      </c>
      <c r="T139" s="62">
        <f>Q139*1</f>
        <v>-3</v>
      </c>
      <c r="U139" s="62">
        <v>14</v>
      </c>
      <c r="V139" s="62">
        <v>19</v>
      </c>
      <c r="W139" s="62">
        <v>3</v>
      </c>
      <c r="X139" s="62">
        <v>81</v>
      </c>
      <c r="Y139" s="62">
        <f t="shared" ref="Y139:Y202" si="99">W139-U139</f>
        <v>-11</v>
      </c>
      <c r="Z139" s="62" t="s">
        <v>237</v>
      </c>
      <c r="AA139" s="62">
        <f>X139*0.06</f>
        <v>4.86</v>
      </c>
      <c r="AB139" s="62">
        <v>3</v>
      </c>
      <c r="AC139" s="62">
        <v>4</v>
      </c>
      <c r="AD139" s="62">
        <v>1</v>
      </c>
      <c r="AE139" s="62">
        <v>0</v>
      </c>
      <c r="AF139" s="62">
        <v>57</v>
      </c>
      <c r="AG139" s="62">
        <f t="shared" si="89"/>
        <v>-1</v>
      </c>
      <c r="AH139" s="62" t="s">
        <v>237</v>
      </c>
      <c r="AI139" s="62">
        <f>AF139*0.06</f>
        <v>3.42</v>
      </c>
      <c r="AJ139" s="62">
        <f>AG139*1</f>
        <v>-1</v>
      </c>
      <c r="AK139" s="62">
        <v>45</v>
      </c>
      <c r="AL139" s="62">
        <v>54</v>
      </c>
      <c r="AM139" s="62">
        <v>27</v>
      </c>
      <c r="AN139" s="62">
        <v>2377.01</v>
      </c>
      <c r="AO139" s="62">
        <f t="shared" si="90"/>
        <v>-18</v>
      </c>
      <c r="AP139" s="62" t="s">
        <v>237</v>
      </c>
      <c r="AQ139" s="62">
        <f>AN139*0.06</f>
        <v>142.6206</v>
      </c>
      <c r="AR139" s="62">
        <v>4</v>
      </c>
      <c r="AS139" s="62">
        <v>5</v>
      </c>
      <c r="AT139" s="62">
        <v>1</v>
      </c>
      <c r="AU139" s="62">
        <v>35</v>
      </c>
      <c r="AV139" s="62">
        <f t="shared" si="91"/>
        <v>-3</v>
      </c>
      <c r="AW139" s="62" t="s">
        <v>237</v>
      </c>
      <c r="AX139" s="62">
        <f>AU139*0.06</f>
        <v>2.1</v>
      </c>
      <c r="AY139" s="62">
        <v>5</v>
      </c>
      <c r="AZ139" s="62">
        <v>8</v>
      </c>
      <c r="BA139" s="62">
        <v>0</v>
      </c>
      <c r="BB139" s="62">
        <v>0</v>
      </c>
      <c r="BC139" s="62">
        <f t="shared" si="92"/>
        <v>-5</v>
      </c>
      <c r="BD139" s="62" t="s">
        <v>237</v>
      </c>
      <c r="BE139" s="62">
        <f t="shared" si="85"/>
        <v>0</v>
      </c>
      <c r="BF139" s="62">
        <v>4</v>
      </c>
      <c r="BG139" s="62">
        <v>7</v>
      </c>
      <c r="BH139" s="62">
        <v>7</v>
      </c>
      <c r="BI139" s="62">
        <v>142.41</v>
      </c>
      <c r="BJ139" s="62">
        <f t="shared" si="93"/>
        <v>3</v>
      </c>
      <c r="BK139" s="62" t="s">
        <v>40</v>
      </c>
      <c r="BL139" s="62">
        <f>BI139*0.1</f>
        <v>14.241</v>
      </c>
      <c r="BM139" s="62">
        <v>7</v>
      </c>
      <c r="BN139" s="62">
        <v>6</v>
      </c>
      <c r="BO139" s="63">
        <v>0</v>
      </c>
      <c r="BP139" s="63">
        <v>3</v>
      </c>
      <c r="BQ139" s="63">
        <v>0</v>
      </c>
      <c r="BR139" s="63">
        <v>1</v>
      </c>
      <c r="BS139" s="63">
        <v>1</v>
      </c>
      <c r="BT139" s="63">
        <v>0</v>
      </c>
      <c r="BU139" s="63">
        <v>0</v>
      </c>
      <c r="BV139" s="63">
        <v>0</v>
      </c>
      <c r="BW139" s="63">
        <v>0</v>
      </c>
      <c r="BX139" s="63">
        <v>0</v>
      </c>
      <c r="BY139" s="63">
        <v>0</v>
      </c>
      <c r="BZ139" s="62">
        <f t="shared" si="94"/>
        <v>8</v>
      </c>
      <c r="CA139" s="62">
        <f t="shared" si="95"/>
        <v>1</v>
      </c>
      <c r="CB139" s="62" t="s">
        <v>40</v>
      </c>
      <c r="CC139" s="62">
        <f>BO139*3+BP139*5+BQ139*25+BR139*24+BS139*6+BT139*56+BU139*70+BV139*6+BW139*30+BX139*61+BY139*15</f>
        <v>45</v>
      </c>
      <c r="CD139" s="62"/>
      <c r="CE139" s="62">
        <f t="shared" si="96"/>
        <v>237</v>
      </c>
      <c r="CF139" s="62">
        <f t="shared" si="97"/>
        <v>-4</v>
      </c>
    </row>
    <row r="140" customHeight="1" spans="1:84">
      <c r="A140" s="62">
        <v>4081</v>
      </c>
      <c r="B140" s="62" t="s">
        <v>397</v>
      </c>
      <c r="C140" s="62">
        <v>104533</v>
      </c>
      <c r="D140" s="62" t="s">
        <v>163</v>
      </c>
      <c r="E140" s="62" t="s">
        <v>380</v>
      </c>
      <c r="F140" s="62">
        <v>14</v>
      </c>
      <c r="G140" s="62">
        <v>17</v>
      </c>
      <c r="H140" s="62">
        <v>7</v>
      </c>
      <c r="I140" s="62">
        <v>185.48</v>
      </c>
      <c r="J140" s="62">
        <f t="shared" si="86"/>
        <v>-7</v>
      </c>
      <c r="K140" s="62" t="s">
        <v>237</v>
      </c>
      <c r="L140" s="62">
        <f t="shared" si="98"/>
        <v>11.1288</v>
      </c>
      <c r="M140" s="62">
        <v>23</v>
      </c>
      <c r="N140" s="62">
        <v>28</v>
      </c>
      <c r="O140" s="62">
        <v>31</v>
      </c>
      <c r="P140" s="62">
        <v>714.77</v>
      </c>
      <c r="Q140" s="62">
        <f t="shared" si="87"/>
        <v>8</v>
      </c>
      <c r="R140" s="62" t="s">
        <v>40</v>
      </c>
      <c r="S140" s="62">
        <f t="shared" ref="S140:S145" si="100">P140*0.08</f>
        <v>57.1816</v>
      </c>
      <c r="T140" s="62"/>
      <c r="U140" s="62">
        <v>15</v>
      </c>
      <c r="V140" s="62">
        <v>20</v>
      </c>
      <c r="W140" s="62">
        <v>10</v>
      </c>
      <c r="X140" s="62">
        <v>247.88</v>
      </c>
      <c r="Y140" s="62">
        <f t="shared" si="99"/>
        <v>-5</v>
      </c>
      <c r="Z140" s="62" t="s">
        <v>237</v>
      </c>
      <c r="AA140" s="62">
        <f>X140*0.06</f>
        <v>14.8728</v>
      </c>
      <c r="AB140" s="62">
        <v>3</v>
      </c>
      <c r="AC140" s="62">
        <v>3</v>
      </c>
      <c r="AD140" s="62">
        <v>1</v>
      </c>
      <c r="AE140" s="62">
        <v>0</v>
      </c>
      <c r="AF140" s="62">
        <v>57</v>
      </c>
      <c r="AG140" s="62">
        <f t="shared" si="89"/>
        <v>-1</v>
      </c>
      <c r="AH140" s="62" t="s">
        <v>237</v>
      </c>
      <c r="AI140" s="62">
        <f>AF140*0.06</f>
        <v>3.42</v>
      </c>
      <c r="AJ140" s="62">
        <f>AG140*1</f>
        <v>-1</v>
      </c>
      <c r="AK140" s="62">
        <v>43</v>
      </c>
      <c r="AL140" s="62">
        <v>51</v>
      </c>
      <c r="AM140" s="62">
        <v>12</v>
      </c>
      <c r="AN140" s="62">
        <v>895</v>
      </c>
      <c r="AO140" s="62">
        <f t="shared" si="90"/>
        <v>-31</v>
      </c>
      <c r="AP140" s="62" t="s">
        <v>237</v>
      </c>
      <c r="AQ140" s="62">
        <f>AN140*0.06</f>
        <v>53.7</v>
      </c>
      <c r="AR140" s="62">
        <v>9</v>
      </c>
      <c r="AS140" s="62">
        <v>11</v>
      </c>
      <c r="AT140" s="62">
        <v>1</v>
      </c>
      <c r="AU140" s="62">
        <v>35</v>
      </c>
      <c r="AV140" s="62">
        <f t="shared" si="91"/>
        <v>-8</v>
      </c>
      <c r="AW140" s="62" t="s">
        <v>237</v>
      </c>
      <c r="AX140" s="62">
        <f>AU140*0.06</f>
        <v>2.1</v>
      </c>
      <c r="AY140" s="62">
        <v>9</v>
      </c>
      <c r="AZ140" s="62">
        <v>11</v>
      </c>
      <c r="BA140" s="62">
        <v>1</v>
      </c>
      <c r="BB140" s="62">
        <v>29.9</v>
      </c>
      <c r="BC140" s="62">
        <f t="shared" si="92"/>
        <v>-8</v>
      </c>
      <c r="BD140" s="62" t="s">
        <v>237</v>
      </c>
      <c r="BE140" s="62">
        <f t="shared" si="85"/>
        <v>1.794</v>
      </c>
      <c r="BF140" s="62">
        <v>8</v>
      </c>
      <c r="BG140" s="62">
        <v>11</v>
      </c>
      <c r="BH140" s="62">
        <v>9</v>
      </c>
      <c r="BI140" s="62">
        <v>166.6</v>
      </c>
      <c r="BJ140" s="62">
        <f t="shared" si="93"/>
        <v>1</v>
      </c>
      <c r="BK140" s="62" t="s">
        <v>39</v>
      </c>
      <c r="BL140" s="62">
        <f>BI140*0.08</f>
        <v>13.328</v>
      </c>
      <c r="BM140" s="62">
        <v>4</v>
      </c>
      <c r="BN140" s="62">
        <v>6</v>
      </c>
      <c r="BO140" s="63">
        <v>0</v>
      </c>
      <c r="BP140" s="63">
        <v>0</v>
      </c>
      <c r="BQ140" s="63">
        <v>0</v>
      </c>
      <c r="BR140" s="63">
        <v>0</v>
      </c>
      <c r="BS140" s="63">
        <v>1</v>
      </c>
      <c r="BT140" s="63">
        <v>1</v>
      </c>
      <c r="BU140" s="63">
        <v>0</v>
      </c>
      <c r="BV140" s="63">
        <v>0</v>
      </c>
      <c r="BW140" s="63">
        <v>0</v>
      </c>
      <c r="BX140" s="63">
        <v>0</v>
      </c>
      <c r="BY140" s="63">
        <v>0</v>
      </c>
      <c r="BZ140" s="62">
        <f t="shared" si="94"/>
        <v>9</v>
      </c>
      <c r="CA140" s="62">
        <f t="shared" si="95"/>
        <v>5</v>
      </c>
      <c r="CB140" s="62" t="s">
        <v>40</v>
      </c>
      <c r="CC140" s="62">
        <f>BO140*3+BP140*5+BQ140*25+BR140*24+BS140*6+BT140*56+BU140*70+BV140*6+BW140*30+BX140*61+BY140*15</f>
        <v>62</v>
      </c>
      <c r="CD140" s="62"/>
      <c r="CE140" s="62">
        <f t="shared" si="96"/>
        <v>220</v>
      </c>
      <c r="CF140" s="62">
        <f t="shared" si="97"/>
        <v>-1</v>
      </c>
    </row>
    <row r="141" customHeight="1" spans="1:84">
      <c r="A141" s="62">
        <v>12136</v>
      </c>
      <c r="B141" s="62" t="s">
        <v>398</v>
      </c>
      <c r="C141" s="62">
        <v>104533</v>
      </c>
      <c r="D141" s="62" t="s">
        <v>163</v>
      </c>
      <c r="E141" s="62" t="s">
        <v>239</v>
      </c>
      <c r="F141" s="62">
        <v>14</v>
      </c>
      <c r="G141" s="62">
        <v>17</v>
      </c>
      <c r="H141" s="62">
        <v>15</v>
      </c>
      <c r="I141" s="62">
        <v>391.7</v>
      </c>
      <c r="J141" s="62">
        <f t="shared" si="86"/>
        <v>1</v>
      </c>
      <c r="K141" s="62" t="s">
        <v>39</v>
      </c>
      <c r="L141" s="62">
        <f>I141*0.08</f>
        <v>31.336</v>
      </c>
      <c r="M141" s="62">
        <v>23</v>
      </c>
      <c r="N141" s="62">
        <v>28</v>
      </c>
      <c r="O141" s="62">
        <v>39</v>
      </c>
      <c r="P141" s="62">
        <v>885.17</v>
      </c>
      <c r="Q141" s="62">
        <f t="shared" si="87"/>
        <v>16</v>
      </c>
      <c r="R141" s="62" t="s">
        <v>40</v>
      </c>
      <c r="S141" s="62">
        <f t="shared" si="100"/>
        <v>70.8136</v>
      </c>
      <c r="T141" s="62"/>
      <c r="U141" s="62">
        <v>15</v>
      </c>
      <c r="V141" s="62">
        <v>20</v>
      </c>
      <c r="W141" s="62">
        <v>22</v>
      </c>
      <c r="X141" s="62">
        <v>514.95</v>
      </c>
      <c r="Y141" s="62">
        <f t="shared" si="99"/>
        <v>7</v>
      </c>
      <c r="Z141" s="62" t="s">
        <v>40</v>
      </c>
      <c r="AA141" s="62">
        <f>X141*0.1</f>
        <v>51.495</v>
      </c>
      <c r="AB141" s="62">
        <v>2</v>
      </c>
      <c r="AC141" s="62">
        <v>3</v>
      </c>
      <c r="AD141" s="62">
        <v>0</v>
      </c>
      <c r="AE141" s="62">
        <v>0</v>
      </c>
      <c r="AF141" s="62">
        <v>0</v>
      </c>
      <c r="AG141" s="62">
        <f t="shared" si="89"/>
        <v>-2</v>
      </c>
      <c r="AH141" s="62" t="s">
        <v>237</v>
      </c>
      <c r="AI141" s="62">
        <f>AF141*0.06</f>
        <v>0</v>
      </c>
      <c r="AJ141" s="62">
        <f>AG141*1</f>
        <v>-2</v>
      </c>
      <c r="AK141" s="62">
        <v>43</v>
      </c>
      <c r="AL141" s="62">
        <v>51</v>
      </c>
      <c r="AM141" s="62">
        <v>47</v>
      </c>
      <c r="AN141" s="62">
        <v>4213.81</v>
      </c>
      <c r="AO141" s="62">
        <f t="shared" si="90"/>
        <v>4</v>
      </c>
      <c r="AP141" s="62" t="s">
        <v>39</v>
      </c>
      <c r="AQ141" s="62">
        <f>AN141*0.08</f>
        <v>337.1048</v>
      </c>
      <c r="AR141" s="62">
        <v>9</v>
      </c>
      <c r="AS141" s="62">
        <v>11</v>
      </c>
      <c r="AT141" s="62">
        <v>2</v>
      </c>
      <c r="AU141" s="62">
        <v>40</v>
      </c>
      <c r="AV141" s="62">
        <f t="shared" si="91"/>
        <v>-7</v>
      </c>
      <c r="AW141" s="62" t="s">
        <v>237</v>
      </c>
      <c r="AX141" s="62">
        <f>AU141*0.06</f>
        <v>2.4</v>
      </c>
      <c r="AY141" s="62">
        <v>9</v>
      </c>
      <c r="AZ141" s="62">
        <v>11</v>
      </c>
      <c r="BA141" s="62">
        <v>0</v>
      </c>
      <c r="BB141" s="62">
        <v>0</v>
      </c>
      <c r="BC141" s="62">
        <f t="shared" si="92"/>
        <v>-9</v>
      </c>
      <c r="BD141" s="62" t="s">
        <v>237</v>
      </c>
      <c r="BE141" s="62">
        <f t="shared" si="85"/>
        <v>0</v>
      </c>
      <c r="BF141" s="62">
        <v>8</v>
      </c>
      <c r="BG141" s="62">
        <v>11</v>
      </c>
      <c r="BH141" s="62">
        <v>9</v>
      </c>
      <c r="BI141" s="62">
        <v>189</v>
      </c>
      <c r="BJ141" s="62">
        <f t="shared" si="93"/>
        <v>1</v>
      </c>
      <c r="BK141" s="62" t="s">
        <v>39</v>
      </c>
      <c r="BL141" s="62">
        <f>BI141*0.08</f>
        <v>15.12</v>
      </c>
      <c r="BM141" s="62">
        <v>5</v>
      </c>
      <c r="BN141" s="62">
        <v>5</v>
      </c>
      <c r="BO141" s="63">
        <v>1</v>
      </c>
      <c r="BP141" s="63">
        <v>0</v>
      </c>
      <c r="BQ141" s="63">
        <v>0</v>
      </c>
      <c r="BR141" s="63">
        <v>0</v>
      </c>
      <c r="BS141" s="63">
        <v>0</v>
      </c>
      <c r="BT141" s="63">
        <v>0</v>
      </c>
      <c r="BU141" s="63">
        <v>0</v>
      </c>
      <c r="BV141" s="63">
        <v>0</v>
      </c>
      <c r="BW141" s="63">
        <v>0</v>
      </c>
      <c r="BX141" s="63">
        <v>0</v>
      </c>
      <c r="BY141" s="63">
        <v>0</v>
      </c>
      <c r="BZ141" s="62">
        <f t="shared" si="94"/>
        <v>0.5</v>
      </c>
      <c r="CA141" s="62">
        <f t="shared" si="95"/>
        <v>-4.5</v>
      </c>
      <c r="CB141" s="62" t="s">
        <v>237</v>
      </c>
      <c r="CC141" s="62">
        <f t="shared" ref="CC141:CC149" si="101">BO141*2+BP141*3+BQ141*15+BR141*15+BS141*3+BT141*40+BU141*50+BV141*4+BW141*20+BX141*40+BY141*10</f>
        <v>2</v>
      </c>
      <c r="CD141" s="62">
        <f t="shared" ref="CD141:CD148" si="102">CA141*1</f>
        <v>-4.5</v>
      </c>
      <c r="CE141" s="62">
        <f t="shared" si="96"/>
        <v>510</v>
      </c>
      <c r="CF141" s="62">
        <f t="shared" si="97"/>
        <v>-6.5</v>
      </c>
    </row>
    <row r="142" customHeight="1" spans="1:84">
      <c r="A142" s="62">
        <v>13183</v>
      </c>
      <c r="B142" s="62" t="s">
        <v>399</v>
      </c>
      <c r="C142" s="62">
        <v>104533</v>
      </c>
      <c r="D142" s="62" t="s">
        <v>163</v>
      </c>
      <c r="E142" s="62" t="s">
        <v>248</v>
      </c>
      <c r="F142" s="62">
        <v>2</v>
      </c>
      <c r="G142" s="62">
        <v>2</v>
      </c>
      <c r="H142" s="62"/>
      <c r="I142" s="62"/>
      <c r="J142" s="62">
        <f t="shared" si="86"/>
        <v>-2</v>
      </c>
      <c r="K142" s="62" t="s">
        <v>237</v>
      </c>
      <c r="L142" s="62">
        <f>I142*0.06</f>
        <v>0</v>
      </c>
      <c r="M142" s="62">
        <v>3</v>
      </c>
      <c r="N142" s="62">
        <v>5</v>
      </c>
      <c r="O142" s="62">
        <v>9</v>
      </c>
      <c r="P142" s="62">
        <v>200</v>
      </c>
      <c r="Q142" s="62">
        <f t="shared" si="87"/>
        <v>6</v>
      </c>
      <c r="R142" s="62" t="s">
        <v>40</v>
      </c>
      <c r="S142" s="62">
        <f t="shared" si="100"/>
        <v>16</v>
      </c>
      <c r="T142" s="62"/>
      <c r="U142" s="62">
        <v>2</v>
      </c>
      <c r="V142" s="62">
        <v>2</v>
      </c>
      <c r="W142" s="62">
        <v>5</v>
      </c>
      <c r="X142" s="62">
        <v>69</v>
      </c>
      <c r="Y142" s="62">
        <f t="shared" si="99"/>
        <v>3</v>
      </c>
      <c r="Z142" s="62" t="s">
        <v>40</v>
      </c>
      <c r="AA142" s="62">
        <f>X142*0.1</f>
        <v>6.9</v>
      </c>
      <c r="AB142" s="62">
        <v>1</v>
      </c>
      <c r="AC142" s="62">
        <v>1</v>
      </c>
      <c r="AD142" s="62">
        <v>0</v>
      </c>
      <c r="AE142" s="62">
        <v>0</v>
      </c>
      <c r="AF142" s="62">
        <v>0</v>
      </c>
      <c r="AG142" s="62">
        <f t="shared" si="89"/>
        <v>-1</v>
      </c>
      <c r="AH142" s="62" t="s">
        <v>237</v>
      </c>
      <c r="AI142" s="62">
        <f>AF142*0.06</f>
        <v>0</v>
      </c>
      <c r="AJ142" s="62">
        <f>AG142*1</f>
        <v>-1</v>
      </c>
      <c r="AK142" s="62">
        <v>8</v>
      </c>
      <c r="AL142" s="62">
        <v>10</v>
      </c>
      <c r="AM142" s="62">
        <v>3</v>
      </c>
      <c r="AN142" s="62">
        <v>276</v>
      </c>
      <c r="AO142" s="62">
        <f t="shared" si="90"/>
        <v>-5</v>
      </c>
      <c r="AP142" s="62" t="s">
        <v>237</v>
      </c>
      <c r="AQ142" s="62">
        <f>AN142*0.06</f>
        <v>16.56</v>
      </c>
      <c r="AR142" s="62">
        <v>2</v>
      </c>
      <c r="AS142" s="62">
        <v>2</v>
      </c>
      <c r="AT142" s="62">
        <v>0</v>
      </c>
      <c r="AU142" s="62">
        <v>0</v>
      </c>
      <c r="AV142" s="62">
        <f t="shared" si="91"/>
        <v>-2</v>
      </c>
      <c r="AW142" s="62" t="s">
        <v>237</v>
      </c>
      <c r="AX142" s="62">
        <f>AU142*0.06</f>
        <v>0</v>
      </c>
      <c r="AY142" s="62">
        <v>1</v>
      </c>
      <c r="AZ142" s="62">
        <v>1</v>
      </c>
      <c r="BA142" s="62">
        <v>0</v>
      </c>
      <c r="BB142" s="62">
        <v>0</v>
      </c>
      <c r="BC142" s="62">
        <f t="shared" si="92"/>
        <v>-1</v>
      </c>
      <c r="BD142" s="62" t="s">
        <v>237</v>
      </c>
      <c r="BE142" s="62">
        <f t="shared" si="85"/>
        <v>0</v>
      </c>
      <c r="BF142" s="62">
        <v>2</v>
      </c>
      <c r="BG142" s="62">
        <v>2</v>
      </c>
      <c r="BH142" s="62">
        <v>7</v>
      </c>
      <c r="BI142" s="62">
        <v>126</v>
      </c>
      <c r="BJ142" s="62">
        <f t="shared" si="93"/>
        <v>5</v>
      </c>
      <c r="BK142" s="62" t="s">
        <v>40</v>
      </c>
      <c r="BL142" s="62">
        <f>BI142*0.1</f>
        <v>12.6</v>
      </c>
      <c r="BM142" s="62">
        <v>1</v>
      </c>
      <c r="BN142" s="62">
        <v>1</v>
      </c>
      <c r="BO142" s="63">
        <v>0</v>
      </c>
      <c r="BP142" s="63">
        <v>0</v>
      </c>
      <c r="BQ142" s="63">
        <v>0</v>
      </c>
      <c r="BR142" s="63">
        <v>0</v>
      </c>
      <c r="BS142" s="63">
        <v>0</v>
      </c>
      <c r="BT142" s="63">
        <v>0</v>
      </c>
      <c r="BU142" s="63">
        <v>0</v>
      </c>
      <c r="BV142" s="63">
        <v>0</v>
      </c>
      <c r="BW142" s="63">
        <v>0</v>
      </c>
      <c r="BX142" s="63">
        <v>0</v>
      </c>
      <c r="BY142" s="63">
        <v>0</v>
      </c>
      <c r="BZ142" s="62">
        <f t="shared" si="94"/>
        <v>0</v>
      </c>
      <c r="CA142" s="62">
        <f t="shared" si="95"/>
        <v>-1</v>
      </c>
      <c r="CB142" s="62" t="s">
        <v>237</v>
      </c>
      <c r="CC142" s="62">
        <f t="shared" si="101"/>
        <v>0</v>
      </c>
      <c r="CD142" s="62">
        <f t="shared" si="102"/>
        <v>-1</v>
      </c>
      <c r="CE142" s="62">
        <f t="shared" si="96"/>
        <v>52</v>
      </c>
      <c r="CF142" s="62">
        <f t="shared" si="97"/>
        <v>-2</v>
      </c>
    </row>
    <row r="143" customHeight="1" spans="1:84">
      <c r="A143" s="62">
        <v>6752</v>
      </c>
      <c r="B143" s="62" t="s">
        <v>400</v>
      </c>
      <c r="C143" s="62">
        <v>717</v>
      </c>
      <c r="D143" s="62" t="s">
        <v>158</v>
      </c>
      <c r="E143" s="62" t="s">
        <v>236</v>
      </c>
      <c r="F143" s="62">
        <v>10</v>
      </c>
      <c r="G143" s="62">
        <v>13</v>
      </c>
      <c r="H143" s="62">
        <v>2</v>
      </c>
      <c r="I143" s="62">
        <v>55.8</v>
      </c>
      <c r="J143" s="62">
        <f t="shared" si="86"/>
        <v>-8</v>
      </c>
      <c r="K143" s="62" t="s">
        <v>237</v>
      </c>
      <c r="L143" s="62">
        <f>I143*0.06</f>
        <v>3.348</v>
      </c>
      <c r="M143" s="62">
        <v>14</v>
      </c>
      <c r="N143" s="62">
        <v>17</v>
      </c>
      <c r="O143" s="62">
        <v>27</v>
      </c>
      <c r="P143" s="62">
        <v>699.34</v>
      </c>
      <c r="Q143" s="62">
        <f t="shared" si="87"/>
        <v>13</v>
      </c>
      <c r="R143" s="62" t="s">
        <v>40</v>
      </c>
      <c r="S143" s="62">
        <f t="shared" si="100"/>
        <v>55.9472</v>
      </c>
      <c r="T143" s="62"/>
      <c r="U143" s="62">
        <v>12</v>
      </c>
      <c r="V143" s="62">
        <v>14</v>
      </c>
      <c r="W143" s="62">
        <v>14</v>
      </c>
      <c r="X143" s="62">
        <v>353.31</v>
      </c>
      <c r="Y143" s="62">
        <f t="shared" si="99"/>
        <v>2</v>
      </c>
      <c r="Z143" s="62" t="s">
        <v>40</v>
      </c>
      <c r="AA143" s="62">
        <f>X143*0.1</f>
        <v>35.331</v>
      </c>
      <c r="AB143" s="62">
        <v>1</v>
      </c>
      <c r="AC143" s="62">
        <v>2</v>
      </c>
      <c r="AD143" s="62">
        <v>1</v>
      </c>
      <c r="AE143" s="62">
        <v>0</v>
      </c>
      <c r="AF143" s="62">
        <v>51.12</v>
      </c>
      <c r="AG143" s="62">
        <f t="shared" si="89"/>
        <v>1</v>
      </c>
      <c r="AH143" s="62" t="s">
        <v>40</v>
      </c>
      <c r="AI143" s="62">
        <f>AF143*0.1</f>
        <v>5.112</v>
      </c>
      <c r="AJ143" s="62"/>
      <c r="AK143" s="62">
        <v>41</v>
      </c>
      <c r="AL143" s="62">
        <v>50</v>
      </c>
      <c r="AM143" s="62">
        <v>41</v>
      </c>
      <c r="AN143" s="62">
        <v>3349</v>
      </c>
      <c r="AO143" s="62">
        <f t="shared" si="90"/>
        <v>0</v>
      </c>
      <c r="AP143" s="62" t="s">
        <v>39</v>
      </c>
      <c r="AQ143" s="62">
        <f>AN143*0.08</f>
        <v>267.92</v>
      </c>
      <c r="AR143" s="62">
        <v>4</v>
      </c>
      <c r="AS143" s="62">
        <v>4</v>
      </c>
      <c r="AT143" s="62">
        <v>9</v>
      </c>
      <c r="AU143" s="62">
        <v>245</v>
      </c>
      <c r="AV143" s="62">
        <f t="shared" si="91"/>
        <v>5</v>
      </c>
      <c r="AW143" s="62" t="s">
        <v>40</v>
      </c>
      <c r="AX143" s="62">
        <f>AU143*0.1</f>
        <v>24.5</v>
      </c>
      <c r="AY143" s="62">
        <v>6</v>
      </c>
      <c r="AZ143" s="62">
        <v>7</v>
      </c>
      <c r="BA143" s="62">
        <v>15</v>
      </c>
      <c r="BB143" s="62">
        <v>299.04</v>
      </c>
      <c r="BC143" s="62">
        <f t="shared" si="92"/>
        <v>9</v>
      </c>
      <c r="BD143" s="62" t="s">
        <v>40</v>
      </c>
      <c r="BE143" s="62">
        <f>BB143*0.1</f>
        <v>29.904</v>
      </c>
      <c r="BF143" s="62">
        <v>5</v>
      </c>
      <c r="BG143" s="62">
        <v>7</v>
      </c>
      <c r="BH143" s="62">
        <v>8</v>
      </c>
      <c r="BI143" s="62">
        <v>148.14</v>
      </c>
      <c r="BJ143" s="62">
        <f t="shared" si="93"/>
        <v>3</v>
      </c>
      <c r="BK143" s="62" t="s">
        <v>40</v>
      </c>
      <c r="BL143" s="62">
        <f>BI143*0.1</f>
        <v>14.814</v>
      </c>
      <c r="BM143" s="62">
        <v>14</v>
      </c>
      <c r="BN143" s="62">
        <v>17</v>
      </c>
      <c r="BO143" s="63">
        <v>0</v>
      </c>
      <c r="BP143" s="63">
        <v>1</v>
      </c>
      <c r="BQ143" s="63">
        <v>0</v>
      </c>
      <c r="BR143" s="63">
        <v>0</v>
      </c>
      <c r="BS143" s="63">
        <v>1</v>
      </c>
      <c r="BT143" s="63">
        <v>0</v>
      </c>
      <c r="BU143" s="63">
        <v>0</v>
      </c>
      <c r="BV143" s="63">
        <v>0</v>
      </c>
      <c r="BW143" s="63">
        <v>0</v>
      </c>
      <c r="BX143" s="63">
        <v>0</v>
      </c>
      <c r="BY143" s="63">
        <v>0</v>
      </c>
      <c r="BZ143" s="62">
        <f t="shared" si="94"/>
        <v>2</v>
      </c>
      <c r="CA143" s="62">
        <f t="shared" si="95"/>
        <v>-12</v>
      </c>
      <c r="CB143" s="62" t="s">
        <v>237</v>
      </c>
      <c r="CC143" s="62">
        <f t="shared" si="101"/>
        <v>6</v>
      </c>
      <c r="CD143" s="62">
        <f t="shared" si="102"/>
        <v>-12</v>
      </c>
      <c r="CE143" s="62">
        <f t="shared" si="96"/>
        <v>443</v>
      </c>
      <c r="CF143" s="62">
        <f t="shared" si="97"/>
        <v>-12</v>
      </c>
    </row>
    <row r="144" customHeight="1" spans="1:84">
      <c r="A144" s="62">
        <v>12184</v>
      </c>
      <c r="B144" s="62" t="s">
        <v>401</v>
      </c>
      <c r="C144" s="62">
        <v>717</v>
      </c>
      <c r="D144" s="62" t="s">
        <v>158</v>
      </c>
      <c r="E144" s="62" t="s">
        <v>239</v>
      </c>
      <c r="F144" s="62">
        <v>11</v>
      </c>
      <c r="G144" s="62">
        <v>14</v>
      </c>
      <c r="H144" s="62">
        <v>11</v>
      </c>
      <c r="I144" s="62">
        <v>261.6</v>
      </c>
      <c r="J144" s="62">
        <f t="shared" si="86"/>
        <v>0</v>
      </c>
      <c r="K144" s="62" t="s">
        <v>39</v>
      </c>
      <c r="L144" s="62">
        <f>I144*0.08</f>
        <v>20.928</v>
      </c>
      <c r="M144" s="62">
        <v>16</v>
      </c>
      <c r="N144" s="62">
        <v>19</v>
      </c>
      <c r="O144" s="62">
        <v>38</v>
      </c>
      <c r="P144" s="62">
        <v>1031.5</v>
      </c>
      <c r="Q144" s="62">
        <f t="shared" si="87"/>
        <v>22</v>
      </c>
      <c r="R144" s="62" t="s">
        <v>40</v>
      </c>
      <c r="S144" s="62">
        <f t="shared" si="100"/>
        <v>82.52</v>
      </c>
      <c r="T144" s="62"/>
      <c r="U144" s="62">
        <v>13</v>
      </c>
      <c r="V144" s="62">
        <v>16</v>
      </c>
      <c r="W144" s="62">
        <v>9</v>
      </c>
      <c r="X144" s="62">
        <v>235.02</v>
      </c>
      <c r="Y144" s="62">
        <f t="shared" si="99"/>
        <v>-4</v>
      </c>
      <c r="Z144" s="62" t="s">
        <v>237</v>
      </c>
      <c r="AA144" s="62">
        <f>X144*0.06</f>
        <v>14.1012</v>
      </c>
      <c r="AB144" s="62">
        <v>2</v>
      </c>
      <c r="AC144" s="62">
        <v>3</v>
      </c>
      <c r="AD144" s="62">
        <v>1</v>
      </c>
      <c r="AE144" s="62">
        <v>3</v>
      </c>
      <c r="AF144" s="62">
        <v>142.5</v>
      </c>
      <c r="AG144" s="62">
        <f t="shared" si="89"/>
        <v>3</v>
      </c>
      <c r="AH144" s="62" t="s">
        <v>40</v>
      </c>
      <c r="AI144" s="62">
        <f>AF144*0.1</f>
        <v>14.25</v>
      </c>
      <c r="AJ144" s="62"/>
      <c r="AK144" s="62">
        <v>46</v>
      </c>
      <c r="AL144" s="62">
        <v>55</v>
      </c>
      <c r="AM144" s="62">
        <v>36</v>
      </c>
      <c r="AN144" s="62">
        <v>3237</v>
      </c>
      <c r="AO144" s="62">
        <f t="shared" si="90"/>
        <v>-10</v>
      </c>
      <c r="AP144" s="62" t="s">
        <v>237</v>
      </c>
      <c r="AQ144" s="62">
        <f>AN144*0.06</f>
        <v>194.22</v>
      </c>
      <c r="AR144" s="62">
        <v>4</v>
      </c>
      <c r="AS144" s="62">
        <v>5</v>
      </c>
      <c r="AT144" s="62">
        <v>3</v>
      </c>
      <c r="AU144" s="62">
        <v>83.4</v>
      </c>
      <c r="AV144" s="62">
        <f t="shared" si="91"/>
        <v>-1</v>
      </c>
      <c r="AW144" s="62" t="s">
        <v>237</v>
      </c>
      <c r="AX144" s="62">
        <f>AU144*0.06</f>
        <v>5.004</v>
      </c>
      <c r="AY144" s="62">
        <v>7</v>
      </c>
      <c r="AZ144" s="62">
        <v>8</v>
      </c>
      <c r="BA144" s="62">
        <v>6</v>
      </c>
      <c r="BB144" s="62">
        <v>119.4</v>
      </c>
      <c r="BC144" s="62">
        <f t="shared" si="92"/>
        <v>-1</v>
      </c>
      <c r="BD144" s="62" t="s">
        <v>237</v>
      </c>
      <c r="BE144" s="62">
        <f>BB144*0.06</f>
        <v>7.164</v>
      </c>
      <c r="BF144" s="62">
        <v>6</v>
      </c>
      <c r="BG144" s="62">
        <v>8</v>
      </c>
      <c r="BH144" s="62">
        <v>15</v>
      </c>
      <c r="BI144" s="62">
        <v>275</v>
      </c>
      <c r="BJ144" s="62">
        <f t="shared" si="93"/>
        <v>9</v>
      </c>
      <c r="BK144" s="62" t="s">
        <v>40</v>
      </c>
      <c r="BL144" s="62">
        <f>BI144*0.1</f>
        <v>27.5</v>
      </c>
      <c r="BM144" s="62">
        <v>16</v>
      </c>
      <c r="BN144" s="62">
        <v>19</v>
      </c>
      <c r="BO144" s="63">
        <v>0</v>
      </c>
      <c r="BP144" s="63">
        <v>1</v>
      </c>
      <c r="BQ144" s="63">
        <v>0</v>
      </c>
      <c r="BR144" s="63">
        <v>0</v>
      </c>
      <c r="BS144" s="63">
        <v>1</v>
      </c>
      <c r="BT144" s="63">
        <v>0</v>
      </c>
      <c r="BU144" s="63">
        <v>0</v>
      </c>
      <c r="BV144" s="63">
        <v>0</v>
      </c>
      <c r="BW144" s="63">
        <v>0</v>
      </c>
      <c r="BX144" s="63">
        <v>1</v>
      </c>
      <c r="BY144" s="63">
        <v>0</v>
      </c>
      <c r="BZ144" s="62">
        <f t="shared" si="94"/>
        <v>9</v>
      </c>
      <c r="CA144" s="62">
        <f t="shared" si="95"/>
        <v>-7</v>
      </c>
      <c r="CB144" s="62" t="s">
        <v>237</v>
      </c>
      <c r="CC144" s="62">
        <f t="shared" si="101"/>
        <v>46</v>
      </c>
      <c r="CD144" s="62">
        <f t="shared" si="102"/>
        <v>-7</v>
      </c>
      <c r="CE144" s="62">
        <f t="shared" si="96"/>
        <v>412</v>
      </c>
      <c r="CF144" s="62">
        <f t="shared" si="97"/>
        <v>-7</v>
      </c>
    </row>
    <row r="145" customHeight="1" spans="1:84">
      <c r="A145" s="62">
        <v>11627</v>
      </c>
      <c r="B145" s="62" t="s">
        <v>402</v>
      </c>
      <c r="C145" s="62">
        <v>717</v>
      </c>
      <c r="D145" s="62" t="s">
        <v>158</v>
      </c>
      <c r="E145" s="62" t="s">
        <v>239</v>
      </c>
      <c r="F145" s="62">
        <v>11</v>
      </c>
      <c r="G145" s="62">
        <v>14</v>
      </c>
      <c r="H145" s="62">
        <v>3</v>
      </c>
      <c r="I145" s="62">
        <v>61.5</v>
      </c>
      <c r="J145" s="62">
        <f t="shared" si="86"/>
        <v>-8</v>
      </c>
      <c r="K145" s="62" t="s">
        <v>237</v>
      </c>
      <c r="L145" s="62">
        <f t="shared" ref="L145:L153" si="103">I145*0.06</f>
        <v>3.69</v>
      </c>
      <c r="M145" s="62">
        <v>16</v>
      </c>
      <c r="N145" s="62">
        <v>19</v>
      </c>
      <c r="O145" s="62">
        <v>24</v>
      </c>
      <c r="P145" s="62">
        <v>664.69</v>
      </c>
      <c r="Q145" s="62">
        <f t="shared" si="87"/>
        <v>8</v>
      </c>
      <c r="R145" s="62" t="s">
        <v>40</v>
      </c>
      <c r="S145" s="62">
        <f t="shared" si="100"/>
        <v>53.1752</v>
      </c>
      <c r="T145" s="62"/>
      <c r="U145" s="62">
        <v>13</v>
      </c>
      <c r="V145" s="62">
        <v>16</v>
      </c>
      <c r="W145" s="62">
        <v>27</v>
      </c>
      <c r="X145" s="62">
        <v>634.43</v>
      </c>
      <c r="Y145" s="62">
        <f t="shared" si="99"/>
        <v>14</v>
      </c>
      <c r="Z145" s="62" t="s">
        <v>40</v>
      </c>
      <c r="AA145" s="62">
        <f>X145*0.1</f>
        <v>63.443</v>
      </c>
      <c r="AB145" s="62">
        <v>2</v>
      </c>
      <c r="AC145" s="62">
        <v>3</v>
      </c>
      <c r="AD145" s="62">
        <v>0</v>
      </c>
      <c r="AE145" s="62">
        <v>0</v>
      </c>
      <c r="AF145" s="62">
        <v>0</v>
      </c>
      <c r="AG145" s="62">
        <f t="shared" si="89"/>
        <v>-2</v>
      </c>
      <c r="AH145" s="62" t="s">
        <v>237</v>
      </c>
      <c r="AI145" s="62">
        <f>AF145*0.06</f>
        <v>0</v>
      </c>
      <c r="AJ145" s="62">
        <f>AG145*1</f>
        <v>-2</v>
      </c>
      <c r="AK145" s="62">
        <v>46</v>
      </c>
      <c r="AL145" s="62">
        <v>55</v>
      </c>
      <c r="AM145" s="62">
        <v>29</v>
      </c>
      <c r="AN145" s="62">
        <v>2564.47</v>
      </c>
      <c r="AO145" s="62">
        <f t="shared" si="90"/>
        <v>-17</v>
      </c>
      <c r="AP145" s="62" t="s">
        <v>237</v>
      </c>
      <c r="AQ145" s="62">
        <f>AN145*0.06</f>
        <v>153.8682</v>
      </c>
      <c r="AR145" s="62">
        <v>4</v>
      </c>
      <c r="AS145" s="62">
        <v>5</v>
      </c>
      <c r="AT145" s="62">
        <v>4</v>
      </c>
      <c r="AU145" s="62">
        <v>140</v>
      </c>
      <c r="AV145" s="62">
        <f t="shared" si="91"/>
        <v>0</v>
      </c>
      <c r="AW145" s="62" t="s">
        <v>39</v>
      </c>
      <c r="AX145" s="62">
        <f>AU145*0.08</f>
        <v>11.2</v>
      </c>
      <c r="AY145" s="62">
        <v>7</v>
      </c>
      <c r="AZ145" s="62">
        <v>8</v>
      </c>
      <c r="BA145" s="62">
        <v>0</v>
      </c>
      <c r="BB145" s="62">
        <v>0</v>
      </c>
      <c r="BC145" s="62">
        <f t="shared" si="92"/>
        <v>-7</v>
      </c>
      <c r="BD145" s="62" t="s">
        <v>237</v>
      </c>
      <c r="BE145" s="62">
        <f>BB145*0.06</f>
        <v>0</v>
      </c>
      <c r="BF145" s="62">
        <v>6</v>
      </c>
      <c r="BG145" s="62">
        <v>8</v>
      </c>
      <c r="BH145" s="62">
        <v>13</v>
      </c>
      <c r="BI145" s="62">
        <v>266.58</v>
      </c>
      <c r="BJ145" s="62">
        <f t="shared" si="93"/>
        <v>7</v>
      </c>
      <c r="BK145" s="62" t="s">
        <v>40</v>
      </c>
      <c r="BL145" s="62">
        <f>BI145*0.1</f>
        <v>26.658</v>
      </c>
      <c r="BM145" s="62">
        <v>16</v>
      </c>
      <c r="BN145" s="62">
        <v>19</v>
      </c>
      <c r="BO145" s="63">
        <v>0</v>
      </c>
      <c r="BP145" s="63">
        <v>1</v>
      </c>
      <c r="BQ145" s="63">
        <v>1</v>
      </c>
      <c r="BR145" s="63">
        <v>0</v>
      </c>
      <c r="BS145" s="63">
        <v>0</v>
      </c>
      <c r="BT145" s="63">
        <v>0</v>
      </c>
      <c r="BU145" s="63">
        <v>0</v>
      </c>
      <c r="BV145" s="63">
        <v>0</v>
      </c>
      <c r="BW145" s="63">
        <v>0</v>
      </c>
      <c r="BX145" s="63">
        <v>0</v>
      </c>
      <c r="BY145" s="63">
        <v>0</v>
      </c>
      <c r="BZ145" s="62">
        <f t="shared" si="94"/>
        <v>6</v>
      </c>
      <c r="CA145" s="62">
        <f t="shared" si="95"/>
        <v>-10</v>
      </c>
      <c r="CB145" s="62" t="s">
        <v>237</v>
      </c>
      <c r="CC145" s="62">
        <f t="shared" si="101"/>
        <v>18</v>
      </c>
      <c r="CD145" s="62">
        <f t="shared" si="102"/>
        <v>-10</v>
      </c>
      <c r="CE145" s="62">
        <f t="shared" si="96"/>
        <v>330</v>
      </c>
      <c r="CF145" s="62">
        <f t="shared" si="97"/>
        <v>-12</v>
      </c>
    </row>
    <row r="146" customHeight="1" spans="1:84">
      <c r="A146" s="62">
        <v>13644</v>
      </c>
      <c r="B146" s="62" t="s">
        <v>403</v>
      </c>
      <c r="C146" s="62">
        <v>717</v>
      </c>
      <c r="D146" s="62" t="s">
        <v>158</v>
      </c>
      <c r="E146" s="62" t="s">
        <v>239</v>
      </c>
      <c r="F146" s="62">
        <v>8</v>
      </c>
      <c r="G146" s="62">
        <v>8</v>
      </c>
      <c r="H146" s="62">
        <v>2</v>
      </c>
      <c r="I146" s="62">
        <v>51.25</v>
      </c>
      <c r="J146" s="62">
        <f t="shared" si="86"/>
        <v>-6</v>
      </c>
      <c r="K146" s="62" t="s">
        <v>237</v>
      </c>
      <c r="L146" s="62">
        <f t="shared" si="103"/>
        <v>3.075</v>
      </c>
      <c r="M146" s="62">
        <v>9</v>
      </c>
      <c r="N146" s="62">
        <v>13</v>
      </c>
      <c r="O146" s="62">
        <v>12</v>
      </c>
      <c r="P146" s="62">
        <v>337.29</v>
      </c>
      <c r="Q146" s="62">
        <f t="shared" si="87"/>
        <v>3</v>
      </c>
      <c r="R146" s="62" t="s">
        <v>39</v>
      </c>
      <c r="S146" s="62">
        <f>P146*0.06</f>
        <v>20.2374</v>
      </c>
      <c r="T146" s="62"/>
      <c r="U146" s="62">
        <v>6</v>
      </c>
      <c r="V146" s="62">
        <v>11</v>
      </c>
      <c r="W146" s="62">
        <v>7</v>
      </c>
      <c r="X146" s="62">
        <v>114.69</v>
      </c>
      <c r="Y146" s="62">
        <f t="shared" si="99"/>
        <v>1</v>
      </c>
      <c r="Z146" s="62" t="s">
        <v>39</v>
      </c>
      <c r="AA146" s="62">
        <f>X146*0.08</f>
        <v>9.1752</v>
      </c>
      <c r="AB146" s="62">
        <v>1</v>
      </c>
      <c r="AC146" s="62">
        <v>1</v>
      </c>
      <c r="AD146" s="62">
        <v>0</v>
      </c>
      <c r="AE146" s="62">
        <v>1</v>
      </c>
      <c r="AF146" s="62">
        <v>28.5</v>
      </c>
      <c r="AG146" s="62">
        <f t="shared" si="89"/>
        <v>0</v>
      </c>
      <c r="AH146" s="62" t="s">
        <v>40</v>
      </c>
      <c r="AI146" s="62">
        <f>AF146*0.1</f>
        <v>2.85</v>
      </c>
      <c r="AJ146" s="62"/>
      <c r="AK146" s="62">
        <v>28</v>
      </c>
      <c r="AL146" s="62">
        <v>34</v>
      </c>
      <c r="AM146" s="62">
        <v>4</v>
      </c>
      <c r="AN146" s="62">
        <v>234.77</v>
      </c>
      <c r="AO146" s="62">
        <f t="shared" si="90"/>
        <v>-24</v>
      </c>
      <c r="AP146" s="62" t="s">
        <v>237</v>
      </c>
      <c r="AQ146" s="62">
        <f>AN146*0.06</f>
        <v>14.0862</v>
      </c>
      <c r="AR146" s="62">
        <v>2</v>
      </c>
      <c r="AS146" s="62">
        <v>3</v>
      </c>
      <c r="AT146" s="62">
        <v>7</v>
      </c>
      <c r="AU146" s="62">
        <v>181.89</v>
      </c>
      <c r="AV146" s="62">
        <f t="shared" si="91"/>
        <v>5</v>
      </c>
      <c r="AW146" s="62" t="s">
        <v>40</v>
      </c>
      <c r="AX146" s="62">
        <f>AU146*0.1</f>
        <v>18.189</v>
      </c>
      <c r="AY146" s="62">
        <v>3</v>
      </c>
      <c r="AZ146" s="62">
        <v>5</v>
      </c>
      <c r="BA146" s="62">
        <v>0</v>
      </c>
      <c r="BB146" s="62">
        <v>0</v>
      </c>
      <c r="BC146" s="62">
        <f t="shared" si="92"/>
        <v>-3</v>
      </c>
      <c r="BD146" s="62" t="s">
        <v>237</v>
      </c>
      <c r="BE146" s="62">
        <f>BB146*0.06</f>
        <v>0</v>
      </c>
      <c r="BF146" s="62">
        <v>5</v>
      </c>
      <c r="BG146" s="62">
        <v>5</v>
      </c>
      <c r="BH146" s="62">
        <v>6</v>
      </c>
      <c r="BI146" s="62">
        <v>122.04</v>
      </c>
      <c r="BJ146" s="62">
        <f t="shared" si="93"/>
        <v>1</v>
      </c>
      <c r="BK146" s="62" t="s">
        <v>40</v>
      </c>
      <c r="BL146" s="62">
        <f>BI146*0.1</f>
        <v>12.204</v>
      </c>
      <c r="BM146" s="62">
        <v>10</v>
      </c>
      <c r="BN146" s="62">
        <v>12</v>
      </c>
      <c r="BO146" s="63">
        <v>0</v>
      </c>
      <c r="BP146" s="63">
        <v>0</v>
      </c>
      <c r="BQ146" s="63">
        <v>0</v>
      </c>
      <c r="BR146" s="63">
        <v>0</v>
      </c>
      <c r="BS146" s="63">
        <v>0</v>
      </c>
      <c r="BT146" s="63">
        <v>0</v>
      </c>
      <c r="BU146" s="63">
        <v>0</v>
      </c>
      <c r="BV146" s="63">
        <v>0</v>
      </c>
      <c r="BW146" s="63">
        <v>0</v>
      </c>
      <c r="BX146" s="63">
        <v>0</v>
      </c>
      <c r="BY146" s="63">
        <v>0</v>
      </c>
      <c r="BZ146" s="62">
        <f t="shared" si="94"/>
        <v>0</v>
      </c>
      <c r="CA146" s="62">
        <f t="shared" si="95"/>
        <v>-10</v>
      </c>
      <c r="CB146" s="62" t="s">
        <v>237</v>
      </c>
      <c r="CC146" s="62">
        <f t="shared" si="101"/>
        <v>0</v>
      </c>
      <c r="CD146" s="62">
        <f t="shared" si="102"/>
        <v>-10</v>
      </c>
      <c r="CE146" s="62">
        <f t="shared" si="96"/>
        <v>80</v>
      </c>
      <c r="CF146" s="62">
        <f t="shared" si="97"/>
        <v>-10</v>
      </c>
    </row>
    <row r="147" customHeight="1" spans="1:84">
      <c r="A147" s="62">
        <v>6733</v>
      </c>
      <c r="B147" s="62" t="s">
        <v>404</v>
      </c>
      <c r="C147" s="62">
        <v>539</v>
      </c>
      <c r="D147" s="62" t="s">
        <v>160</v>
      </c>
      <c r="E147" s="62" t="s">
        <v>236</v>
      </c>
      <c r="F147" s="62">
        <v>18</v>
      </c>
      <c r="G147" s="62">
        <v>22</v>
      </c>
      <c r="H147" s="62">
        <v>1</v>
      </c>
      <c r="I147" s="62">
        <v>27.5</v>
      </c>
      <c r="J147" s="62">
        <f t="shared" si="86"/>
        <v>-17</v>
      </c>
      <c r="K147" s="62" t="s">
        <v>237</v>
      </c>
      <c r="L147" s="62">
        <f t="shared" si="103"/>
        <v>1.65</v>
      </c>
      <c r="M147" s="62">
        <v>19</v>
      </c>
      <c r="N147" s="62">
        <v>24</v>
      </c>
      <c r="O147" s="62">
        <v>48</v>
      </c>
      <c r="P147" s="62">
        <v>1149.02</v>
      </c>
      <c r="Q147" s="62">
        <f t="shared" si="87"/>
        <v>29</v>
      </c>
      <c r="R147" s="62" t="s">
        <v>40</v>
      </c>
      <c r="S147" s="62">
        <f t="shared" ref="S147:S154" si="104">P147*0.08</f>
        <v>91.9216</v>
      </c>
      <c r="T147" s="62"/>
      <c r="U147" s="62">
        <v>14</v>
      </c>
      <c r="V147" s="62">
        <v>19</v>
      </c>
      <c r="W147" s="62">
        <v>11</v>
      </c>
      <c r="X147" s="62">
        <v>268.06</v>
      </c>
      <c r="Y147" s="62">
        <f t="shared" si="99"/>
        <v>-3</v>
      </c>
      <c r="Z147" s="62" t="s">
        <v>237</v>
      </c>
      <c r="AA147" s="62">
        <f>X147*0.06</f>
        <v>16.0836</v>
      </c>
      <c r="AB147" s="62">
        <v>3</v>
      </c>
      <c r="AC147" s="62">
        <v>3</v>
      </c>
      <c r="AD147" s="62">
        <v>1</v>
      </c>
      <c r="AE147" s="62">
        <v>0</v>
      </c>
      <c r="AF147" s="62">
        <v>59</v>
      </c>
      <c r="AG147" s="62">
        <f t="shared" si="89"/>
        <v>-1</v>
      </c>
      <c r="AH147" s="62" t="s">
        <v>237</v>
      </c>
      <c r="AI147" s="62">
        <f>AF147*0.06</f>
        <v>3.54</v>
      </c>
      <c r="AJ147" s="62">
        <f>AG147*1</f>
        <v>-1</v>
      </c>
      <c r="AK147" s="62">
        <v>75</v>
      </c>
      <c r="AL147" s="62">
        <v>90</v>
      </c>
      <c r="AM147" s="62">
        <v>45</v>
      </c>
      <c r="AN147" s="62">
        <v>3570.48</v>
      </c>
      <c r="AO147" s="62">
        <f t="shared" si="90"/>
        <v>-30</v>
      </c>
      <c r="AP147" s="62" t="s">
        <v>237</v>
      </c>
      <c r="AQ147" s="62">
        <f>AN147*0.06</f>
        <v>214.2288</v>
      </c>
      <c r="AR147" s="62">
        <v>11</v>
      </c>
      <c r="AS147" s="62">
        <v>14</v>
      </c>
      <c r="AT147" s="62">
        <v>3</v>
      </c>
      <c r="AU147" s="62">
        <v>86.16</v>
      </c>
      <c r="AV147" s="62">
        <f t="shared" si="91"/>
        <v>-8</v>
      </c>
      <c r="AW147" s="62" t="s">
        <v>237</v>
      </c>
      <c r="AX147" s="62">
        <f>AU147*0.06</f>
        <v>5.1696</v>
      </c>
      <c r="AY147" s="62">
        <v>8</v>
      </c>
      <c r="AZ147" s="62">
        <v>10</v>
      </c>
      <c r="BA147" s="62">
        <v>0</v>
      </c>
      <c r="BB147" s="62">
        <v>0</v>
      </c>
      <c r="BC147" s="62">
        <f t="shared" si="92"/>
        <v>-8</v>
      </c>
      <c r="BD147" s="62" t="s">
        <v>237</v>
      </c>
      <c r="BE147" s="62">
        <f>BB147*0.06</f>
        <v>0</v>
      </c>
      <c r="BF147" s="62">
        <v>8</v>
      </c>
      <c r="BG147" s="62">
        <v>11</v>
      </c>
      <c r="BH147" s="62">
        <v>5</v>
      </c>
      <c r="BI147" s="62">
        <v>101.38</v>
      </c>
      <c r="BJ147" s="62">
        <f t="shared" si="93"/>
        <v>-3</v>
      </c>
      <c r="BK147" s="62" t="s">
        <v>242</v>
      </c>
      <c r="BL147" s="62">
        <f>BI147*0.06</f>
        <v>6.0828</v>
      </c>
      <c r="BM147" s="62">
        <v>10</v>
      </c>
      <c r="BN147" s="62">
        <v>12</v>
      </c>
      <c r="BO147" s="63">
        <v>0</v>
      </c>
      <c r="BP147" s="63">
        <v>1</v>
      </c>
      <c r="BQ147" s="63">
        <v>0</v>
      </c>
      <c r="BR147" s="63">
        <v>0</v>
      </c>
      <c r="BS147" s="63">
        <v>0</v>
      </c>
      <c r="BT147" s="63">
        <v>0</v>
      </c>
      <c r="BU147" s="63">
        <v>0</v>
      </c>
      <c r="BV147" s="63">
        <v>0</v>
      </c>
      <c r="BW147" s="63">
        <v>0</v>
      </c>
      <c r="BX147" s="63">
        <v>0</v>
      </c>
      <c r="BY147" s="63">
        <v>0</v>
      </c>
      <c r="BZ147" s="62">
        <f t="shared" si="94"/>
        <v>1</v>
      </c>
      <c r="CA147" s="62">
        <f t="shared" si="95"/>
        <v>-9</v>
      </c>
      <c r="CB147" s="62" t="s">
        <v>237</v>
      </c>
      <c r="CC147" s="62">
        <f t="shared" si="101"/>
        <v>3</v>
      </c>
      <c r="CD147" s="62">
        <f t="shared" si="102"/>
        <v>-9</v>
      </c>
      <c r="CE147" s="62">
        <f t="shared" si="96"/>
        <v>342</v>
      </c>
      <c r="CF147" s="62">
        <f t="shared" si="97"/>
        <v>-10</v>
      </c>
    </row>
    <row r="148" customHeight="1" spans="1:84">
      <c r="A148" s="62">
        <v>9320</v>
      </c>
      <c r="B148" s="62" t="s">
        <v>405</v>
      </c>
      <c r="C148" s="62">
        <v>539</v>
      </c>
      <c r="D148" s="62" t="s">
        <v>160</v>
      </c>
      <c r="E148" s="62" t="s">
        <v>279</v>
      </c>
      <c r="F148" s="62">
        <v>22</v>
      </c>
      <c r="G148" s="62">
        <v>26</v>
      </c>
      <c r="H148" s="62">
        <v>1</v>
      </c>
      <c r="I148" s="62">
        <v>27.5</v>
      </c>
      <c r="J148" s="62">
        <f t="shared" si="86"/>
        <v>-21</v>
      </c>
      <c r="K148" s="62" t="s">
        <v>237</v>
      </c>
      <c r="L148" s="62">
        <f t="shared" si="103"/>
        <v>1.65</v>
      </c>
      <c r="M148" s="62">
        <v>23</v>
      </c>
      <c r="N148" s="62">
        <v>29</v>
      </c>
      <c r="O148" s="62">
        <v>36</v>
      </c>
      <c r="P148" s="62">
        <v>945.95</v>
      </c>
      <c r="Q148" s="62">
        <f t="shared" si="87"/>
        <v>13</v>
      </c>
      <c r="R148" s="62" t="s">
        <v>40</v>
      </c>
      <c r="S148" s="62">
        <f t="shared" si="104"/>
        <v>75.676</v>
      </c>
      <c r="T148" s="62"/>
      <c r="U148" s="62">
        <v>18</v>
      </c>
      <c r="V148" s="62">
        <v>23</v>
      </c>
      <c r="W148" s="62">
        <v>11</v>
      </c>
      <c r="X148" s="62">
        <v>268.11</v>
      </c>
      <c r="Y148" s="62">
        <f t="shared" si="99"/>
        <v>-7</v>
      </c>
      <c r="Z148" s="62" t="s">
        <v>237</v>
      </c>
      <c r="AA148" s="62">
        <f>X148*0.06</f>
        <v>16.0866</v>
      </c>
      <c r="AB148" s="62">
        <v>3</v>
      </c>
      <c r="AC148" s="62">
        <v>4</v>
      </c>
      <c r="AD148" s="62">
        <v>0</v>
      </c>
      <c r="AE148" s="62">
        <v>0</v>
      </c>
      <c r="AF148" s="62">
        <v>0</v>
      </c>
      <c r="AG148" s="62">
        <f t="shared" si="89"/>
        <v>-3</v>
      </c>
      <c r="AH148" s="62" t="s">
        <v>237</v>
      </c>
      <c r="AI148" s="62">
        <f>AF148*0.06</f>
        <v>0</v>
      </c>
      <c r="AJ148" s="62">
        <f>AG148*1</f>
        <v>-3</v>
      </c>
      <c r="AK148" s="62">
        <v>89</v>
      </c>
      <c r="AL148" s="62">
        <v>107</v>
      </c>
      <c r="AM148" s="62">
        <v>42</v>
      </c>
      <c r="AN148" s="62">
        <v>3379.42</v>
      </c>
      <c r="AO148" s="62">
        <f t="shared" si="90"/>
        <v>-47</v>
      </c>
      <c r="AP148" s="62" t="s">
        <v>237</v>
      </c>
      <c r="AQ148" s="62">
        <f>AN148*0.06</f>
        <v>202.7652</v>
      </c>
      <c r="AR148" s="62">
        <v>13</v>
      </c>
      <c r="AS148" s="62">
        <v>15</v>
      </c>
      <c r="AT148" s="62">
        <v>10</v>
      </c>
      <c r="AU148" s="62">
        <v>287.48</v>
      </c>
      <c r="AV148" s="62">
        <f t="shared" si="91"/>
        <v>-3</v>
      </c>
      <c r="AW148" s="62" t="s">
        <v>237</v>
      </c>
      <c r="AX148" s="62">
        <f>AU148*0.06</f>
        <v>17.2488</v>
      </c>
      <c r="AY148" s="62">
        <v>11</v>
      </c>
      <c r="AZ148" s="62">
        <v>13</v>
      </c>
      <c r="BA148" s="62">
        <v>13</v>
      </c>
      <c r="BB148" s="62">
        <v>292.11</v>
      </c>
      <c r="BC148" s="62">
        <f t="shared" si="92"/>
        <v>2</v>
      </c>
      <c r="BD148" s="62" t="s">
        <v>40</v>
      </c>
      <c r="BE148" s="62">
        <f>BB148*0.1</f>
        <v>29.211</v>
      </c>
      <c r="BF148" s="62">
        <v>10</v>
      </c>
      <c r="BG148" s="62">
        <v>13</v>
      </c>
      <c r="BH148" s="62">
        <v>6</v>
      </c>
      <c r="BI148" s="62">
        <v>86</v>
      </c>
      <c r="BJ148" s="62">
        <f t="shared" si="93"/>
        <v>-4</v>
      </c>
      <c r="BK148" s="62" t="s">
        <v>242</v>
      </c>
      <c r="BL148" s="62">
        <f>BI148*0.06</f>
        <v>5.16</v>
      </c>
      <c r="BM148" s="62">
        <v>13</v>
      </c>
      <c r="BN148" s="62">
        <v>15</v>
      </c>
      <c r="BO148" s="63">
        <v>0</v>
      </c>
      <c r="BP148" s="63">
        <v>0</v>
      </c>
      <c r="BQ148" s="63">
        <v>0</v>
      </c>
      <c r="BR148" s="63">
        <v>0</v>
      </c>
      <c r="BS148" s="63">
        <v>0</v>
      </c>
      <c r="BT148" s="63">
        <v>0</v>
      </c>
      <c r="BU148" s="63">
        <v>0</v>
      </c>
      <c r="BV148" s="63">
        <v>0</v>
      </c>
      <c r="BW148" s="63">
        <v>0</v>
      </c>
      <c r="BX148" s="63">
        <v>0</v>
      </c>
      <c r="BY148" s="63">
        <v>0</v>
      </c>
      <c r="BZ148" s="62">
        <f t="shared" si="94"/>
        <v>0</v>
      </c>
      <c r="CA148" s="62">
        <f t="shared" si="95"/>
        <v>-13</v>
      </c>
      <c r="CB148" s="62" t="s">
        <v>237</v>
      </c>
      <c r="CC148" s="62">
        <f t="shared" si="101"/>
        <v>0</v>
      </c>
      <c r="CD148" s="62">
        <f t="shared" si="102"/>
        <v>-13</v>
      </c>
      <c r="CE148" s="62">
        <f t="shared" si="96"/>
        <v>348</v>
      </c>
      <c r="CF148" s="62">
        <f t="shared" si="97"/>
        <v>-16</v>
      </c>
    </row>
    <row r="149" customHeight="1" spans="1:84">
      <c r="A149" s="62">
        <v>13185</v>
      </c>
      <c r="B149" s="62" t="s">
        <v>406</v>
      </c>
      <c r="C149" s="62">
        <v>539</v>
      </c>
      <c r="D149" s="62" t="s">
        <v>160</v>
      </c>
      <c r="E149" s="62" t="s">
        <v>407</v>
      </c>
      <c r="F149" s="62"/>
      <c r="G149" s="62"/>
      <c r="H149" s="62"/>
      <c r="I149" s="62"/>
      <c r="J149" s="62">
        <f t="shared" si="86"/>
        <v>0</v>
      </c>
      <c r="K149" s="62" t="s">
        <v>242</v>
      </c>
      <c r="L149" s="62">
        <f t="shared" si="103"/>
        <v>0</v>
      </c>
      <c r="M149" s="62"/>
      <c r="N149" s="62"/>
      <c r="O149" s="62">
        <v>3</v>
      </c>
      <c r="P149" s="62">
        <v>70.5</v>
      </c>
      <c r="Q149" s="62">
        <f t="shared" si="87"/>
        <v>3</v>
      </c>
      <c r="R149" s="62" t="s">
        <v>242</v>
      </c>
      <c r="S149" s="62">
        <f>P149*0.05</f>
        <v>3.525</v>
      </c>
      <c r="T149" s="62"/>
      <c r="U149" s="62"/>
      <c r="V149" s="62"/>
      <c r="W149" s="62">
        <v>0</v>
      </c>
      <c r="X149" s="62">
        <v>0</v>
      </c>
      <c r="Y149" s="62">
        <f t="shared" si="99"/>
        <v>0</v>
      </c>
      <c r="Z149" s="62" t="s">
        <v>242</v>
      </c>
      <c r="AA149" s="62">
        <f>X149*0.06</f>
        <v>0</v>
      </c>
      <c r="AB149" s="62"/>
      <c r="AC149" s="62"/>
      <c r="AD149" s="62">
        <v>0</v>
      </c>
      <c r="AE149" s="62">
        <v>0</v>
      </c>
      <c r="AF149" s="62">
        <v>0</v>
      </c>
      <c r="AG149" s="62">
        <f t="shared" si="89"/>
        <v>0</v>
      </c>
      <c r="AH149" s="62" t="s">
        <v>40</v>
      </c>
      <c r="AI149" s="62">
        <f>AF149*0.1</f>
        <v>0</v>
      </c>
      <c r="AJ149" s="62"/>
      <c r="AK149" s="62"/>
      <c r="AL149" s="62"/>
      <c r="AM149" s="62">
        <v>0</v>
      </c>
      <c r="AN149" s="62">
        <v>0</v>
      </c>
      <c r="AO149" s="62">
        <f t="shared" si="90"/>
        <v>0</v>
      </c>
      <c r="AP149" s="62" t="s">
        <v>40</v>
      </c>
      <c r="AQ149" s="62">
        <f>AN149*0.1</f>
        <v>0</v>
      </c>
      <c r="AR149" s="62"/>
      <c r="AS149" s="62"/>
      <c r="AT149" s="62">
        <v>0</v>
      </c>
      <c r="AU149" s="62">
        <v>0</v>
      </c>
      <c r="AV149" s="62">
        <f t="shared" si="91"/>
        <v>0</v>
      </c>
      <c r="AW149" s="62" t="s">
        <v>40</v>
      </c>
      <c r="AX149" s="62">
        <f>AU149*0.1</f>
        <v>0</v>
      </c>
      <c r="AY149" s="62"/>
      <c r="AZ149" s="62"/>
      <c r="BA149" s="62">
        <v>0</v>
      </c>
      <c r="BB149" s="62">
        <v>0</v>
      </c>
      <c r="BC149" s="62">
        <f t="shared" si="92"/>
        <v>0</v>
      </c>
      <c r="BD149" s="62" t="s">
        <v>242</v>
      </c>
      <c r="BE149" s="62">
        <f t="shared" ref="BE149:BE154" si="105">BB149*0.06</f>
        <v>0</v>
      </c>
      <c r="BF149" s="62"/>
      <c r="BG149" s="62"/>
      <c r="BH149" s="62">
        <v>0</v>
      </c>
      <c r="BI149" s="62">
        <v>0</v>
      </c>
      <c r="BJ149" s="62">
        <f t="shared" si="93"/>
        <v>0</v>
      </c>
      <c r="BK149" s="62" t="s">
        <v>242</v>
      </c>
      <c r="BL149" s="62">
        <f>BI149*0.06</f>
        <v>0</v>
      </c>
      <c r="BM149" s="62"/>
      <c r="BN149" s="62"/>
      <c r="BO149" s="63">
        <v>0</v>
      </c>
      <c r="BP149" s="63">
        <v>0</v>
      </c>
      <c r="BQ149" s="63">
        <v>0</v>
      </c>
      <c r="BR149" s="63">
        <v>0</v>
      </c>
      <c r="BS149" s="63">
        <v>0</v>
      </c>
      <c r="BT149" s="63">
        <v>0</v>
      </c>
      <c r="BU149" s="63">
        <v>0</v>
      </c>
      <c r="BV149" s="63">
        <v>0</v>
      </c>
      <c r="BW149" s="63">
        <v>0</v>
      </c>
      <c r="BX149" s="63">
        <v>0</v>
      </c>
      <c r="BY149" s="63">
        <v>0</v>
      </c>
      <c r="BZ149" s="62">
        <f t="shared" si="94"/>
        <v>0</v>
      </c>
      <c r="CA149" s="62">
        <f t="shared" si="95"/>
        <v>0</v>
      </c>
      <c r="CB149" s="62" t="s">
        <v>242</v>
      </c>
      <c r="CC149" s="62">
        <f t="shared" si="101"/>
        <v>0</v>
      </c>
      <c r="CD149" s="62"/>
      <c r="CE149" s="62">
        <f t="shared" si="96"/>
        <v>4</v>
      </c>
      <c r="CF149" s="62">
        <f t="shared" si="97"/>
        <v>0</v>
      </c>
    </row>
    <row r="150" customHeight="1" spans="1:84">
      <c r="A150" s="62">
        <v>8354</v>
      </c>
      <c r="B150" s="62" t="s">
        <v>408</v>
      </c>
      <c r="C150" s="62">
        <v>716</v>
      </c>
      <c r="D150" s="62" t="s">
        <v>156</v>
      </c>
      <c r="E150" s="62" t="s">
        <v>236</v>
      </c>
      <c r="F150" s="62">
        <v>20</v>
      </c>
      <c r="G150" s="62">
        <v>24</v>
      </c>
      <c r="H150" s="62">
        <v>19</v>
      </c>
      <c r="I150" s="62">
        <v>499.3</v>
      </c>
      <c r="J150" s="62">
        <f t="shared" si="86"/>
        <v>-1</v>
      </c>
      <c r="K150" s="62" t="s">
        <v>237</v>
      </c>
      <c r="L150" s="62">
        <f t="shared" si="103"/>
        <v>29.958</v>
      </c>
      <c r="M150" s="62">
        <v>31</v>
      </c>
      <c r="N150" s="62">
        <v>39</v>
      </c>
      <c r="O150" s="62">
        <v>117</v>
      </c>
      <c r="P150" s="62">
        <v>2665.03</v>
      </c>
      <c r="Q150" s="62">
        <f t="shared" si="87"/>
        <v>86</v>
      </c>
      <c r="R150" s="62" t="s">
        <v>40</v>
      </c>
      <c r="S150" s="62">
        <f t="shared" si="104"/>
        <v>213.2024</v>
      </c>
      <c r="T150" s="62"/>
      <c r="U150" s="62">
        <v>28</v>
      </c>
      <c r="V150" s="62">
        <v>37</v>
      </c>
      <c r="W150" s="62">
        <v>21</v>
      </c>
      <c r="X150" s="62">
        <v>522.5</v>
      </c>
      <c r="Y150" s="62">
        <f t="shared" si="99"/>
        <v>-7</v>
      </c>
      <c r="Z150" s="62" t="s">
        <v>237</v>
      </c>
      <c r="AA150" s="62">
        <f>X150*0.06</f>
        <v>31.35</v>
      </c>
      <c r="AB150" s="62">
        <v>5</v>
      </c>
      <c r="AC150" s="62">
        <v>7</v>
      </c>
      <c r="AD150" s="62">
        <v>2</v>
      </c>
      <c r="AE150" s="62">
        <v>0</v>
      </c>
      <c r="AF150" s="62">
        <v>109.57</v>
      </c>
      <c r="AG150" s="62">
        <f t="shared" si="89"/>
        <v>-1</v>
      </c>
      <c r="AH150" s="62" t="s">
        <v>237</v>
      </c>
      <c r="AI150" s="62">
        <f>AF150*0.06</f>
        <v>6.5742</v>
      </c>
      <c r="AJ150" s="62">
        <f>AG150*1</f>
        <v>-1</v>
      </c>
      <c r="AK150" s="62">
        <v>58</v>
      </c>
      <c r="AL150" s="62">
        <v>69</v>
      </c>
      <c r="AM150" s="62">
        <v>43</v>
      </c>
      <c r="AN150" s="62">
        <v>3432</v>
      </c>
      <c r="AO150" s="62">
        <f t="shared" si="90"/>
        <v>-15</v>
      </c>
      <c r="AP150" s="62" t="s">
        <v>237</v>
      </c>
      <c r="AQ150" s="62">
        <f>AN150*0.06</f>
        <v>205.92</v>
      </c>
      <c r="AR150" s="62">
        <v>7</v>
      </c>
      <c r="AS150" s="62">
        <v>9</v>
      </c>
      <c r="AT150" s="62">
        <v>6</v>
      </c>
      <c r="AU150" s="62">
        <v>207.44</v>
      </c>
      <c r="AV150" s="62">
        <f t="shared" si="91"/>
        <v>-1</v>
      </c>
      <c r="AW150" s="62" t="s">
        <v>237</v>
      </c>
      <c r="AX150" s="62">
        <f>AU150*0.06</f>
        <v>12.4464</v>
      </c>
      <c r="AY150" s="62">
        <v>13</v>
      </c>
      <c r="AZ150" s="62">
        <v>15</v>
      </c>
      <c r="BA150" s="62">
        <v>0</v>
      </c>
      <c r="BB150" s="62">
        <v>0</v>
      </c>
      <c r="BC150" s="62">
        <f t="shared" si="92"/>
        <v>-13</v>
      </c>
      <c r="BD150" s="62" t="s">
        <v>237</v>
      </c>
      <c r="BE150" s="62">
        <f t="shared" si="105"/>
        <v>0</v>
      </c>
      <c r="BF150" s="62">
        <v>13</v>
      </c>
      <c r="BG150" s="62">
        <v>14</v>
      </c>
      <c r="BH150" s="62">
        <v>27</v>
      </c>
      <c r="BI150" s="62">
        <v>527.68</v>
      </c>
      <c r="BJ150" s="62">
        <f t="shared" si="93"/>
        <v>14</v>
      </c>
      <c r="BK150" s="62" t="s">
        <v>40</v>
      </c>
      <c r="BL150" s="62">
        <f t="shared" ref="BL149:BL154" si="106">BI150*0.1</f>
        <v>52.768</v>
      </c>
      <c r="BM150" s="62">
        <v>7</v>
      </c>
      <c r="BN150" s="62">
        <v>8</v>
      </c>
      <c r="BO150" s="63">
        <v>0</v>
      </c>
      <c r="BP150" s="63">
        <v>2</v>
      </c>
      <c r="BQ150" s="63">
        <v>1</v>
      </c>
      <c r="BR150" s="63">
        <v>0</v>
      </c>
      <c r="BS150" s="63">
        <v>0</v>
      </c>
      <c r="BT150" s="63">
        <v>0</v>
      </c>
      <c r="BU150" s="63">
        <v>1</v>
      </c>
      <c r="BV150" s="63">
        <v>0</v>
      </c>
      <c r="BW150" s="63">
        <v>0</v>
      </c>
      <c r="BX150" s="63">
        <v>0</v>
      </c>
      <c r="BY150" s="63">
        <v>1</v>
      </c>
      <c r="BZ150" s="62">
        <f t="shared" si="94"/>
        <v>19.5</v>
      </c>
      <c r="CA150" s="62">
        <f t="shared" si="95"/>
        <v>12.5</v>
      </c>
      <c r="CB150" s="62" t="s">
        <v>40</v>
      </c>
      <c r="CC150" s="62">
        <f>BO150*3+BP150*5+BQ150*25+BR150*24+BS150*6+BT150*56+BU150*70+BV150*6+BW150*30+BX150*61+BY150*15</f>
        <v>120</v>
      </c>
      <c r="CD150" s="62"/>
      <c r="CE150" s="62">
        <f t="shared" si="96"/>
        <v>672</v>
      </c>
      <c r="CF150" s="62">
        <f t="shared" si="97"/>
        <v>-1</v>
      </c>
    </row>
    <row r="151" customHeight="1" spans="1:84">
      <c r="A151" s="62">
        <v>12412</v>
      </c>
      <c r="B151" s="62" t="s">
        <v>409</v>
      </c>
      <c r="C151" s="62">
        <v>716</v>
      </c>
      <c r="D151" s="62" t="s">
        <v>156</v>
      </c>
      <c r="E151" s="62" t="s">
        <v>253</v>
      </c>
      <c r="F151" s="62">
        <v>20</v>
      </c>
      <c r="G151" s="62">
        <v>24</v>
      </c>
      <c r="H151" s="62">
        <v>14</v>
      </c>
      <c r="I151" s="62">
        <v>389.8</v>
      </c>
      <c r="J151" s="62">
        <f t="shared" si="86"/>
        <v>-6</v>
      </c>
      <c r="K151" s="62" t="s">
        <v>237</v>
      </c>
      <c r="L151" s="62">
        <f t="shared" si="103"/>
        <v>23.388</v>
      </c>
      <c r="M151" s="62">
        <v>31</v>
      </c>
      <c r="N151" s="62">
        <v>38</v>
      </c>
      <c r="O151" s="62">
        <v>68</v>
      </c>
      <c r="P151" s="62">
        <v>1726.06</v>
      </c>
      <c r="Q151" s="62">
        <f t="shared" si="87"/>
        <v>37</v>
      </c>
      <c r="R151" s="62" t="s">
        <v>40</v>
      </c>
      <c r="S151" s="62">
        <f t="shared" si="104"/>
        <v>138.0848</v>
      </c>
      <c r="T151" s="62"/>
      <c r="U151" s="62">
        <v>28</v>
      </c>
      <c r="V151" s="62">
        <v>36</v>
      </c>
      <c r="W151" s="62">
        <v>11</v>
      </c>
      <c r="X151" s="62">
        <v>336</v>
      </c>
      <c r="Y151" s="62">
        <f t="shared" si="99"/>
        <v>-17</v>
      </c>
      <c r="Z151" s="62" t="s">
        <v>237</v>
      </c>
      <c r="AA151" s="62">
        <f>X151*0.06</f>
        <v>20.16</v>
      </c>
      <c r="AB151" s="62">
        <v>5</v>
      </c>
      <c r="AC151" s="62">
        <v>6</v>
      </c>
      <c r="AD151" s="62">
        <v>0</v>
      </c>
      <c r="AE151" s="62">
        <v>6</v>
      </c>
      <c r="AF151" s="62">
        <v>155.13</v>
      </c>
      <c r="AG151" s="62">
        <f t="shared" si="89"/>
        <v>1</v>
      </c>
      <c r="AH151" s="62" t="s">
        <v>40</v>
      </c>
      <c r="AI151" s="62">
        <f>AF151*0.1</f>
        <v>15.513</v>
      </c>
      <c r="AJ151" s="62"/>
      <c r="AK151" s="62">
        <v>58</v>
      </c>
      <c r="AL151" s="62">
        <v>69</v>
      </c>
      <c r="AM151" s="62">
        <v>19</v>
      </c>
      <c r="AN151" s="62">
        <v>1782</v>
      </c>
      <c r="AO151" s="62">
        <f t="shared" si="90"/>
        <v>-39</v>
      </c>
      <c r="AP151" s="62" t="s">
        <v>237</v>
      </c>
      <c r="AQ151" s="62">
        <f>AN151*0.06</f>
        <v>106.92</v>
      </c>
      <c r="AR151" s="62">
        <v>7</v>
      </c>
      <c r="AS151" s="62">
        <v>8</v>
      </c>
      <c r="AT151" s="62">
        <v>2</v>
      </c>
      <c r="AU151" s="62">
        <v>70</v>
      </c>
      <c r="AV151" s="62">
        <f t="shared" si="91"/>
        <v>-5</v>
      </c>
      <c r="AW151" s="62" t="s">
        <v>237</v>
      </c>
      <c r="AX151" s="62">
        <f>AU151*0.06</f>
        <v>4.2</v>
      </c>
      <c r="AY151" s="62">
        <v>10</v>
      </c>
      <c r="AZ151" s="62">
        <v>13</v>
      </c>
      <c r="BA151" s="62">
        <v>4</v>
      </c>
      <c r="BB151" s="62">
        <v>107.88</v>
      </c>
      <c r="BC151" s="62">
        <f t="shared" si="92"/>
        <v>-6</v>
      </c>
      <c r="BD151" s="62" t="s">
        <v>237</v>
      </c>
      <c r="BE151" s="62">
        <f t="shared" si="105"/>
        <v>6.4728</v>
      </c>
      <c r="BF151" s="62">
        <v>10</v>
      </c>
      <c r="BG151" s="62">
        <v>14</v>
      </c>
      <c r="BH151" s="62">
        <v>28</v>
      </c>
      <c r="BI151" s="62">
        <v>554.08</v>
      </c>
      <c r="BJ151" s="62">
        <f t="shared" si="93"/>
        <v>18</v>
      </c>
      <c r="BK151" s="62" t="s">
        <v>40</v>
      </c>
      <c r="BL151" s="62">
        <f t="shared" si="106"/>
        <v>55.408</v>
      </c>
      <c r="BM151" s="62">
        <v>7</v>
      </c>
      <c r="BN151" s="62">
        <v>8</v>
      </c>
      <c r="BO151" s="63">
        <v>0</v>
      </c>
      <c r="BP151" s="63">
        <v>0</v>
      </c>
      <c r="BQ151" s="63">
        <v>0</v>
      </c>
      <c r="BR151" s="63">
        <v>0</v>
      </c>
      <c r="BS151" s="63">
        <v>1</v>
      </c>
      <c r="BT151" s="63">
        <v>0</v>
      </c>
      <c r="BU151" s="63">
        <v>0</v>
      </c>
      <c r="BV151" s="63">
        <v>0</v>
      </c>
      <c r="BW151" s="63">
        <v>0</v>
      </c>
      <c r="BX151" s="63">
        <v>0</v>
      </c>
      <c r="BY151" s="63">
        <v>0</v>
      </c>
      <c r="BZ151" s="62">
        <f t="shared" si="94"/>
        <v>1</v>
      </c>
      <c r="CA151" s="62">
        <f t="shared" si="95"/>
        <v>-6</v>
      </c>
      <c r="CB151" s="62" t="s">
        <v>237</v>
      </c>
      <c r="CC151" s="62">
        <f>BO151*2+BP151*3+BQ151*15+BR151*15+BS151*3+BT151*40+BU151*50+BV151*4+BW151*20+BX151*40+BY151*10</f>
        <v>3</v>
      </c>
      <c r="CD151" s="62">
        <f>CA151*1</f>
        <v>-6</v>
      </c>
      <c r="CE151" s="62">
        <f t="shared" si="96"/>
        <v>373</v>
      </c>
      <c r="CF151" s="62">
        <f t="shared" si="97"/>
        <v>-6</v>
      </c>
    </row>
    <row r="152" customHeight="1" spans="1:84">
      <c r="A152" s="62">
        <v>6823</v>
      </c>
      <c r="B152" s="62" t="s">
        <v>410</v>
      </c>
      <c r="C152" s="62">
        <v>720</v>
      </c>
      <c r="D152" s="62" t="s">
        <v>164</v>
      </c>
      <c r="E152" s="62" t="s">
        <v>236</v>
      </c>
      <c r="F152" s="62">
        <v>10</v>
      </c>
      <c r="G152" s="62">
        <v>12</v>
      </c>
      <c r="H152" s="62">
        <v>9</v>
      </c>
      <c r="I152" s="62">
        <v>203.98</v>
      </c>
      <c r="J152" s="62">
        <f t="shared" si="86"/>
        <v>-1</v>
      </c>
      <c r="K152" s="62" t="s">
        <v>237</v>
      </c>
      <c r="L152" s="62">
        <f t="shared" si="103"/>
        <v>12.2388</v>
      </c>
      <c r="M152" s="62">
        <v>14</v>
      </c>
      <c r="N152" s="62">
        <v>18</v>
      </c>
      <c r="O152" s="62">
        <v>60</v>
      </c>
      <c r="P152" s="62">
        <v>1543.13</v>
      </c>
      <c r="Q152" s="62">
        <f t="shared" si="87"/>
        <v>46</v>
      </c>
      <c r="R152" s="62" t="s">
        <v>40</v>
      </c>
      <c r="S152" s="62">
        <f t="shared" si="104"/>
        <v>123.4504</v>
      </c>
      <c r="T152" s="62"/>
      <c r="U152" s="62">
        <v>14</v>
      </c>
      <c r="V152" s="62">
        <v>18</v>
      </c>
      <c r="W152" s="62">
        <v>33</v>
      </c>
      <c r="X152" s="62">
        <v>720.76</v>
      </c>
      <c r="Y152" s="62">
        <f t="shared" si="99"/>
        <v>19</v>
      </c>
      <c r="Z152" s="62" t="s">
        <v>40</v>
      </c>
      <c r="AA152" s="62">
        <f>X152*0.1</f>
        <v>72.076</v>
      </c>
      <c r="AB152" s="62">
        <v>2</v>
      </c>
      <c r="AC152" s="62">
        <v>3</v>
      </c>
      <c r="AD152" s="62">
        <v>0</v>
      </c>
      <c r="AE152" s="62">
        <v>0</v>
      </c>
      <c r="AF152" s="62">
        <v>0</v>
      </c>
      <c r="AG152" s="62">
        <f t="shared" si="89"/>
        <v>-2</v>
      </c>
      <c r="AH152" s="62" t="s">
        <v>237</v>
      </c>
      <c r="AI152" s="62">
        <f>AF152*0.06</f>
        <v>0</v>
      </c>
      <c r="AJ152" s="62">
        <f>AG152*1</f>
        <v>-2</v>
      </c>
      <c r="AK152" s="62">
        <v>26</v>
      </c>
      <c r="AL152" s="62">
        <v>31</v>
      </c>
      <c r="AM152" s="62">
        <v>27</v>
      </c>
      <c r="AN152" s="62">
        <v>2396</v>
      </c>
      <c r="AO152" s="62">
        <f t="shared" si="90"/>
        <v>1</v>
      </c>
      <c r="AP152" s="62" t="s">
        <v>39</v>
      </c>
      <c r="AQ152" s="62">
        <f>AN152*0.08</f>
        <v>191.68</v>
      </c>
      <c r="AR152" s="62">
        <v>7</v>
      </c>
      <c r="AS152" s="62">
        <v>9</v>
      </c>
      <c r="AT152" s="62">
        <v>9</v>
      </c>
      <c r="AU152" s="62">
        <v>225</v>
      </c>
      <c r="AV152" s="62">
        <f t="shared" si="91"/>
        <v>2</v>
      </c>
      <c r="AW152" s="62" t="s">
        <v>40</v>
      </c>
      <c r="AX152" s="62">
        <f>AU152*0.1</f>
        <v>22.5</v>
      </c>
      <c r="AY152" s="62">
        <v>6</v>
      </c>
      <c r="AZ152" s="62">
        <v>8</v>
      </c>
      <c r="BA152" s="62">
        <v>0</v>
      </c>
      <c r="BB152" s="62">
        <v>0</v>
      </c>
      <c r="BC152" s="62">
        <f t="shared" si="92"/>
        <v>-6</v>
      </c>
      <c r="BD152" s="62" t="s">
        <v>237</v>
      </c>
      <c r="BE152" s="62">
        <f t="shared" si="105"/>
        <v>0</v>
      </c>
      <c r="BF152" s="62">
        <v>6</v>
      </c>
      <c r="BG152" s="62">
        <v>8</v>
      </c>
      <c r="BH152" s="62">
        <v>9</v>
      </c>
      <c r="BI152" s="62">
        <v>158.8</v>
      </c>
      <c r="BJ152" s="62">
        <f t="shared" si="93"/>
        <v>3</v>
      </c>
      <c r="BK152" s="62" t="s">
        <v>40</v>
      </c>
      <c r="BL152" s="62">
        <f t="shared" si="106"/>
        <v>15.88</v>
      </c>
      <c r="BM152" s="62">
        <v>3</v>
      </c>
      <c r="BN152" s="62">
        <v>4</v>
      </c>
      <c r="BO152" s="63">
        <v>0</v>
      </c>
      <c r="BP152" s="63">
        <v>0</v>
      </c>
      <c r="BQ152" s="63">
        <v>0</v>
      </c>
      <c r="BR152" s="63">
        <v>0</v>
      </c>
      <c r="BS152" s="63">
        <v>0</v>
      </c>
      <c r="BT152" s="63">
        <v>0</v>
      </c>
      <c r="BU152" s="63">
        <v>0</v>
      </c>
      <c r="BV152" s="63">
        <v>0</v>
      </c>
      <c r="BW152" s="63">
        <v>0</v>
      </c>
      <c r="BX152" s="63">
        <v>0</v>
      </c>
      <c r="BY152" s="63">
        <v>0</v>
      </c>
      <c r="BZ152" s="62">
        <f t="shared" si="94"/>
        <v>0</v>
      </c>
      <c r="CA152" s="62">
        <f t="shared" si="95"/>
        <v>-3</v>
      </c>
      <c r="CB152" s="62" t="s">
        <v>237</v>
      </c>
      <c r="CC152" s="62">
        <f>BO152*2+BP152*3+BQ152*15+BR152*15+BS152*3+BT152*40+BU152*50+BV152*4+BW152*20+BX152*40+BY152*10</f>
        <v>0</v>
      </c>
      <c r="CD152" s="62">
        <f>CA152*1</f>
        <v>-3</v>
      </c>
      <c r="CE152" s="62">
        <f t="shared" si="96"/>
        <v>438</v>
      </c>
      <c r="CF152" s="62">
        <f t="shared" si="97"/>
        <v>-5</v>
      </c>
    </row>
    <row r="153" customHeight="1" spans="1:84">
      <c r="A153" s="62">
        <v>11142</v>
      </c>
      <c r="B153" s="62" t="s">
        <v>411</v>
      </c>
      <c r="C153" s="62">
        <v>720</v>
      </c>
      <c r="D153" s="62" t="s">
        <v>164</v>
      </c>
      <c r="E153" s="62" t="s">
        <v>239</v>
      </c>
      <c r="F153" s="62">
        <v>11</v>
      </c>
      <c r="G153" s="62">
        <v>13</v>
      </c>
      <c r="H153" s="62">
        <v>9</v>
      </c>
      <c r="I153" s="62">
        <v>207.14</v>
      </c>
      <c r="J153" s="62">
        <f t="shared" si="86"/>
        <v>-2</v>
      </c>
      <c r="K153" s="62" t="s">
        <v>237</v>
      </c>
      <c r="L153" s="62">
        <f t="shared" si="103"/>
        <v>12.4284</v>
      </c>
      <c r="M153" s="62">
        <v>15</v>
      </c>
      <c r="N153" s="62">
        <v>18</v>
      </c>
      <c r="O153" s="62">
        <v>39</v>
      </c>
      <c r="P153" s="62">
        <v>976.72</v>
      </c>
      <c r="Q153" s="62">
        <f t="shared" si="87"/>
        <v>24</v>
      </c>
      <c r="R153" s="62" t="s">
        <v>40</v>
      </c>
      <c r="S153" s="62">
        <f t="shared" si="104"/>
        <v>78.1376</v>
      </c>
      <c r="T153" s="62"/>
      <c r="U153" s="62">
        <v>15</v>
      </c>
      <c r="V153" s="62">
        <v>20</v>
      </c>
      <c r="W153" s="62">
        <v>18</v>
      </c>
      <c r="X153" s="62">
        <v>426</v>
      </c>
      <c r="Y153" s="62">
        <f t="shared" si="99"/>
        <v>3</v>
      </c>
      <c r="Z153" s="62" t="s">
        <v>39</v>
      </c>
      <c r="AA153" s="62">
        <f>X153*0.08</f>
        <v>34.08</v>
      </c>
      <c r="AB153" s="62">
        <v>2</v>
      </c>
      <c r="AC153" s="62">
        <v>3</v>
      </c>
      <c r="AD153" s="62">
        <v>0</v>
      </c>
      <c r="AE153" s="62">
        <v>0</v>
      </c>
      <c r="AF153" s="62">
        <v>0</v>
      </c>
      <c r="AG153" s="62">
        <f t="shared" si="89"/>
        <v>-2</v>
      </c>
      <c r="AH153" s="62" t="s">
        <v>237</v>
      </c>
      <c r="AI153" s="62">
        <f>AF153*0.06</f>
        <v>0</v>
      </c>
      <c r="AJ153" s="62">
        <f>AG153*1</f>
        <v>-2</v>
      </c>
      <c r="AK153" s="62">
        <v>27</v>
      </c>
      <c r="AL153" s="62">
        <v>32</v>
      </c>
      <c r="AM153" s="62">
        <v>14</v>
      </c>
      <c r="AN153" s="62">
        <v>1055.01</v>
      </c>
      <c r="AO153" s="62">
        <f t="shared" si="90"/>
        <v>-13</v>
      </c>
      <c r="AP153" s="62" t="s">
        <v>237</v>
      </c>
      <c r="AQ153" s="62">
        <f>AN153*0.06</f>
        <v>63.3006</v>
      </c>
      <c r="AR153" s="62">
        <v>8</v>
      </c>
      <c r="AS153" s="62">
        <v>9</v>
      </c>
      <c r="AT153" s="62">
        <v>4</v>
      </c>
      <c r="AU153" s="62">
        <v>99.75</v>
      </c>
      <c r="AV153" s="62">
        <f t="shared" si="91"/>
        <v>-4</v>
      </c>
      <c r="AW153" s="62" t="s">
        <v>237</v>
      </c>
      <c r="AX153" s="62">
        <f>AU153*0.06</f>
        <v>5.985</v>
      </c>
      <c r="AY153" s="62">
        <v>7</v>
      </c>
      <c r="AZ153" s="62">
        <v>8</v>
      </c>
      <c r="BA153" s="62">
        <v>0</v>
      </c>
      <c r="BB153" s="62">
        <v>0</v>
      </c>
      <c r="BC153" s="62">
        <f t="shared" si="92"/>
        <v>-7</v>
      </c>
      <c r="BD153" s="62" t="s">
        <v>237</v>
      </c>
      <c r="BE153" s="62">
        <f t="shared" si="105"/>
        <v>0</v>
      </c>
      <c r="BF153" s="62">
        <v>6</v>
      </c>
      <c r="BG153" s="62">
        <v>8</v>
      </c>
      <c r="BH153" s="62">
        <v>10</v>
      </c>
      <c r="BI153" s="62">
        <v>185.75</v>
      </c>
      <c r="BJ153" s="62">
        <f t="shared" si="93"/>
        <v>4</v>
      </c>
      <c r="BK153" s="62" t="s">
        <v>40</v>
      </c>
      <c r="BL153" s="62">
        <f t="shared" si="106"/>
        <v>18.575</v>
      </c>
      <c r="BM153" s="62">
        <v>4</v>
      </c>
      <c r="BN153" s="62">
        <v>4</v>
      </c>
      <c r="BO153" s="63">
        <v>0</v>
      </c>
      <c r="BP153" s="63">
        <v>0</v>
      </c>
      <c r="BQ153" s="63">
        <v>0</v>
      </c>
      <c r="BR153" s="63">
        <v>0</v>
      </c>
      <c r="BS153" s="63">
        <v>1</v>
      </c>
      <c r="BT153" s="63">
        <v>0</v>
      </c>
      <c r="BU153" s="63">
        <v>0</v>
      </c>
      <c r="BV153" s="63">
        <v>0</v>
      </c>
      <c r="BW153" s="63">
        <v>0</v>
      </c>
      <c r="BX153" s="63">
        <v>0</v>
      </c>
      <c r="BY153" s="63">
        <v>0</v>
      </c>
      <c r="BZ153" s="62">
        <f t="shared" si="94"/>
        <v>1</v>
      </c>
      <c r="CA153" s="62">
        <f t="shared" si="95"/>
        <v>-3</v>
      </c>
      <c r="CB153" s="62" t="s">
        <v>237</v>
      </c>
      <c r="CC153" s="62">
        <f>BO153*2+BP153*3+BQ153*15+BR153*15+BS153*3+BT153*40+BU153*50+BV153*4+BW153*20+BX153*40+BY153*10</f>
        <v>3</v>
      </c>
      <c r="CD153" s="62">
        <f>CA153*1</f>
        <v>-3</v>
      </c>
      <c r="CE153" s="62">
        <f t="shared" si="96"/>
        <v>216</v>
      </c>
      <c r="CF153" s="62">
        <f t="shared" si="97"/>
        <v>-5</v>
      </c>
    </row>
    <row r="154" customHeight="1" spans="1:84">
      <c r="A154" s="62">
        <v>12914</v>
      </c>
      <c r="B154" s="62" t="s">
        <v>412</v>
      </c>
      <c r="C154" s="62">
        <v>720</v>
      </c>
      <c r="D154" s="62" t="s">
        <v>164</v>
      </c>
      <c r="E154" s="62" t="s">
        <v>239</v>
      </c>
      <c r="F154" s="62">
        <v>9</v>
      </c>
      <c r="G154" s="62">
        <v>11</v>
      </c>
      <c r="H154" s="62">
        <v>9</v>
      </c>
      <c r="I154" s="62">
        <v>232.73</v>
      </c>
      <c r="J154" s="62">
        <f t="shared" si="86"/>
        <v>0</v>
      </c>
      <c r="K154" s="62" t="s">
        <v>39</v>
      </c>
      <c r="L154" s="62">
        <f>I154*0.08</f>
        <v>18.6184</v>
      </c>
      <c r="M154" s="62">
        <v>13</v>
      </c>
      <c r="N154" s="62">
        <v>17</v>
      </c>
      <c r="O154" s="62">
        <v>27</v>
      </c>
      <c r="P154" s="62">
        <v>671.37</v>
      </c>
      <c r="Q154" s="62">
        <f t="shared" si="87"/>
        <v>14</v>
      </c>
      <c r="R154" s="62" t="s">
        <v>40</v>
      </c>
      <c r="S154" s="62">
        <f t="shared" si="104"/>
        <v>53.7096</v>
      </c>
      <c r="T154" s="62"/>
      <c r="U154" s="62">
        <v>14</v>
      </c>
      <c r="V154" s="62">
        <v>18</v>
      </c>
      <c r="W154" s="62">
        <v>16</v>
      </c>
      <c r="X154" s="62">
        <v>361.69</v>
      </c>
      <c r="Y154" s="62">
        <f t="shared" si="99"/>
        <v>2</v>
      </c>
      <c r="Z154" s="62" t="s">
        <v>39</v>
      </c>
      <c r="AA154" s="62">
        <f>X154*0.08</f>
        <v>28.9352</v>
      </c>
      <c r="AB154" s="62">
        <v>2</v>
      </c>
      <c r="AC154" s="62">
        <v>3</v>
      </c>
      <c r="AD154" s="62">
        <v>1</v>
      </c>
      <c r="AE154" s="62">
        <v>0</v>
      </c>
      <c r="AF154" s="62">
        <v>59</v>
      </c>
      <c r="AG154" s="62">
        <f t="shared" si="89"/>
        <v>0</v>
      </c>
      <c r="AH154" s="62" t="s">
        <v>39</v>
      </c>
      <c r="AI154" s="62">
        <f>AF154*0.08</f>
        <v>4.72</v>
      </c>
      <c r="AJ154" s="62"/>
      <c r="AK154" s="62">
        <v>25</v>
      </c>
      <c r="AL154" s="62">
        <v>30</v>
      </c>
      <c r="AM154" s="62">
        <v>22</v>
      </c>
      <c r="AN154" s="62">
        <v>1521</v>
      </c>
      <c r="AO154" s="62">
        <f t="shared" si="90"/>
        <v>-3</v>
      </c>
      <c r="AP154" s="62" t="s">
        <v>237</v>
      </c>
      <c r="AQ154" s="62">
        <f>AN154*0.06</f>
        <v>91.26</v>
      </c>
      <c r="AR154" s="62">
        <v>7</v>
      </c>
      <c r="AS154" s="62">
        <v>8</v>
      </c>
      <c r="AT154" s="62">
        <v>14</v>
      </c>
      <c r="AU154" s="62">
        <v>350</v>
      </c>
      <c r="AV154" s="62">
        <f t="shared" si="91"/>
        <v>7</v>
      </c>
      <c r="AW154" s="62" t="s">
        <v>40</v>
      </c>
      <c r="AX154" s="62">
        <f>AU154*0.1</f>
        <v>35</v>
      </c>
      <c r="AY154" s="62">
        <v>6</v>
      </c>
      <c r="AZ154" s="62">
        <v>7</v>
      </c>
      <c r="BA154" s="62">
        <v>0</v>
      </c>
      <c r="BB154" s="62">
        <v>0</v>
      </c>
      <c r="BC154" s="62">
        <f t="shared" si="92"/>
        <v>-6</v>
      </c>
      <c r="BD154" s="62" t="s">
        <v>237</v>
      </c>
      <c r="BE154" s="62">
        <f t="shared" si="105"/>
        <v>0</v>
      </c>
      <c r="BF154" s="62">
        <v>6</v>
      </c>
      <c r="BG154" s="62">
        <v>8</v>
      </c>
      <c r="BH154" s="62">
        <v>11</v>
      </c>
      <c r="BI154" s="62">
        <v>219.97</v>
      </c>
      <c r="BJ154" s="62">
        <f t="shared" si="93"/>
        <v>5</v>
      </c>
      <c r="BK154" s="62" t="s">
        <v>40</v>
      </c>
      <c r="BL154" s="62">
        <f t="shared" si="106"/>
        <v>21.997</v>
      </c>
      <c r="BM154" s="62">
        <v>3</v>
      </c>
      <c r="BN154" s="62">
        <v>4</v>
      </c>
      <c r="BO154" s="63">
        <v>0</v>
      </c>
      <c r="BP154" s="63">
        <v>0</v>
      </c>
      <c r="BQ154" s="63">
        <v>0</v>
      </c>
      <c r="BR154" s="63">
        <v>0</v>
      </c>
      <c r="BS154" s="63">
        <v>0</v>
      </c>
      <c r="BT154" s="63">
        <v>0</v>
      </c>
      <c r="BU154" s="63">
        <v>0</v>
      </c>
      <c r="BV154" s="63">
        <v>0</v>
      </c>
      <c r="BW154" s="63">
        <v>0</v>
      </c>
      <c r="BX154" s="63">
        <v>0</v>
      </c>
      <c r="BY154" s="63">
        <v>0</v>
      </c>
      <c r="BZ154" s="62">
        <f t="shared" si="94"/>
        <v>0</v>
      </c>
      <c r="CA154" s="62">
        <f t="shared" si="95"/>
        <v>-3</v>
      </c>
      <c r="CB154" s="62" t="s">
        <v>237</v>
      </c>
      <c r="CC154" s="62">
        <f>BO154*2+BP154*3+BQ154*15+BR154*15+BS154*3+BT154*40+BU154*50+BV154*4+BW154*20+BX154*40+BY154*10</f>
        <v>0</v>
      </c>
      <c r="CD154" s="62">
        <f>CA154*1</f>
        <v>-3</v>
      </c>
      <c r="CE154" s="62">
        <f t="shared" si="96"/>
        <v>254</v>
      </c>
      <c r="CF154" s="62">
        <f t="shared" si="97"/>
        <v>-3</v>
      </c>
    </row>
    <row r="155" customHeight="1" spans="1:84">
      <c r="A155" s="62">
        <v>4301</v>
      </c>
      <c r="B155" s="62" t="s">
        <v>413</v>
      </c>
      <c r="C155" s="62">
        <v>365</v>
      </c>
      <c r="D155" s="62" t="s">
        <v>49</v>
      </c>
      <c r="E155" s="62" t="s">
        <v>236</v>
      </c>
      <c r="F155" s="62">
        <v>25</v>
      </c>
      <c r="G155" s="62">
        <v>30</v>
      </c>
      <c r="H155" s="62">
        <v>36</v>
      </c>
      <c r="I155" s="62">
        <v>897.8</v>
      </c>
      <c r="J155" s="62">
        <f t="shared" si="86"/>
        <v>11</v>
      </c>
      <c r="K155" s="62" t="s">
        <v>40</v>
      </c>
      <c r="L155" s="62">
        <f>I155*0.1</f>
        <v>89.78</v>
      </c>
      <c r="M155" s="62">
        <v>33</v>
      </c>
      <c r="N155" s="62">
        <v>41</v>
      </c>
      <c r="O155" s="62">
        <v>27</v>
      </c>
      <c r="P155" s="62">
        <v>582.84</v>
      </c>
      <c r="Q155" s="62">
        <f t="shared" si="87"/>
        <v>-6</v>
      </c>
      <c r="R155" s="62" t="s">
        <v>237</v>
      </c>
      <c r="S155" s="62">
        <f>P155*0.05</f>
        <v>29.142</v>
      </c>
      <c r="T155" s="62">
        <f>Q155*1</f>
        <v>-6</v>
      </c>
      <c r="U155" s="62">
        <v>24</v>
      </c>
      <c r="V155" s="62">
        <v>31</v>
      </c>
      <c r="W155" s="62">
        <v>9</v>
      </c>
      <c r="X155" s="62">
        <v>219.2</v>
      </c>
      <c r="Y155" s="62">
        <f t="shared" si="99"/>
        <v>-15</v>
      </c>
      <c r="Z155" s="62" t="s">
        <v>237</v>
      </c>
      <c r="AA155" s="62">
        <f>X155*0.06</f>
        <v>13.152</v>
      </c>
      <c r="AB155" s="62">
        <v>4</v>
      </c>
      <c r="AC155" s="62">
        <v>5</v>
      </c>
      <c r="AD155" s="62">
        <v>3</v>
      </c>
      <c r="AE155" s="62">
        <v>0</v>
      </c>
      <c r="AF155" s="62">
        <v>163</v>
      </c>
      <c r="AG155" s="62">
        <f t="shared" si="89"/>
        <v>2</v>
      </c>
      <c r="AH155" s="62" t="s">
        <v>40</v>
      </c>
      <c r="AI155" s="62">
        <f>AF155*0.1</f>
        <v>16.3</v>
      </c>
      <c r="AJ155" s="62"/>
      <c r="AK155" s="62">
        <v>67</v>
      </c>
      <c r="AL155" s="62">
        <v>81</v>
      </c>
      <c r="AM155" s="62">
        <v>90</v>
      </c>
      <c r="AN155" s="62">
        <v>6640.4</v>
      </c>
      <c r="AO155" s="62">
        <f t="shared" si="90"/>
        <v>23</v>
      </c>
      <c r="AP155" s="62" t="s">
        <v>40</v>
      </c>
      <c r="AQ155" s="62">
        <f>AN155*0.1</f>
        <v>664.04</v>
      </c>
      <c r="AR155" s="62">
        <v>7</v>
      </c>
      <c r="AS155" s="62">
        <v>9</v>
      </c>
      <c r="AT155" s="62">
        <v>9</v>
      </c>
      <c r="AU155" s="62">
        <v>284</v>
      </c>
      <c r="AV155" s="62">
        <f t="shared" si="91"/>
        <v>2</v>
      </c>
      <c r="AW155" s="62" t="s">
        <v>40</v>
      </c>
      <c r="AX155" s="62">
        <f>AU155*0.1</f>
        <v>28.4</v>
      </c>
      <c r="AY155" s="62">
        <v>13</v>
      </c>
      <c r="AZ155" s="62">
        <v>15</v>
      </c>
      <c r="BA155" s="62">
        <v>29</v>
      </c>
      <c r="BB155" s="62">
        <v>449.16</v>
      </c>
      <c r="BC155" s="62">
        <f t="shared" si="92"/>
        <v>16</v>
      </c>
      <c r="BD155" s="62" t="s">
        <v>40</v>
      </c>
      <c r="BE155" s="62">
        <f>BB155*0.1</f>
        <v>44.916</v>
      </c>
      <c r="BF155" s="62">
        <v>7</v>
      </c>
      <c r="BG155" s="62">
        <v>10</v>
      </c>
      <c r="BH155" s="62">
        <v>3</v>
      </c>
      <c r="BI155" s="62">
        <v>54</v>
      </c>
      <c r="BJ155" s="62">
        <f t="shared" si="93"/>
        <v>-4</v>
      </c>
      <c r="BK155" s="62" t="s">
        <v>242</v>
      </c>
      <c r="BL155" s="62">
        <f>BI155*0.06</f>
        <v>3.24</v>
      </c>
      <c r="BM155" s="62">
        <v>19</v>
      </c>
      <c r="BN155" s="62">
        <v>22</v>
      </c>
      <c r="BO155" s="63">
        <v>1</v>
      </c>
      <c r="BP155" s="63">
        <v>5</v>
      </c>
      <c r="BQ155" s="63">
        <v>2</v>
      </c>
      <c r="BR155" s="63">
        <v>1</v>
      </c>
      <c r="BS155" s="63">
        <v>2</v>
      </c>
      <c r="BT155" s="63">
        <v>0</v>
      </c>
      <c r="BU155" s="63">
        <v>2</v>
      </c>
      <c r="BV155" s="63">
        <v>0</v>
      </c>
      <c r="BW155" s="63">
        <v>0</v>
      </c>
      <c r="BX155" s="63">
        <v>2</v>
      </c>
      <c r="BY155" s="63">
        <v>0</v>
      </c>
      <c r="BZ155" s="62">
        <f t="shared" si="94"/>
        <v>55.5</v>
      </c>
      <c r="CA155" s="62">
        <f t="shared" si="95"/>
        <v>36.5</v>
      </c>
      <c r="CB155" s="62" t="s">
        <v>40</v>
      </c>
      <c r="CC155" s="62">
        <f>BO155*3+BP155*5+BQ155*25+BR155*24+BS155*6+BT155*56+BU155*70+BV155*6+BW155*30+BX155*61+BY155*15</f>
        <v>376</v>
      </c>
      <c r="CD155" s="62"/>
      <c r="CE155" s="62">
        <f t="shared" si="96"/>
        <v>1265</v>
      </c>
      <c r="CF155" s="62">
        <f t="shared" si="97"/>
        <v>-6</v>
      </c>
    </row>
    <row r="156" customHeight="1" spans="1:84">
      <c r="A156" s="62">
        <v>10931</v>
      </c>
      <c r="B156" s="62" t="s">
        <v>414</v>
      </c>
      <c r="C156" s="62">
        <v>365</v>
      </c>
      <c r="D156" s="62" t="s">
        <v>49</v>
      </c>
      <c r="E156" s="62" t="s">
        <v>239</v>
      </c>
      <c r="F156" s="62">
        <v>25</v>
      </c>
      <c r="G156" s="62">
        <v>30</v>
      </c>
      <c r="H156" s="62">
        <v>13</v>
      </c>
      <c r="I156" s="62">
        <v>346.17</v>
      </c>
      <c r="J156" s="62">
        <f t="shared" si="86"/>
        <v>-12</v>
      </c>
      <c r="K156" s="62" t="s">
        <v>237</v>
      </c>
      <c r="L156" s="62">
        <f>I156*0.06</f>
        <v>20.7702</v>
      </c>
      <c r="M156" s="62">
        <v>33</v>
      </c>
      <c r="N156" s="62">
        <v>41</v>
      </c>
      <c r="O156" s="62">
        <v>44</v>
      </c>
      <c r="P156" s="62">
        <v>1025.55</v>
      </c>
      <c r="Q156" s="62">
        <f t="shared" si="87"/>
        <v>11</v>
      </c>
      <c r="R156" s="62" t="s">
        <v>40</v>
      </c>
      <c r="S156" s="62">
        <f>P156*0.08</f>
        <v>82.044</v>
      </c>
      <c r="T156" s="62"/>
      <c r="U156" s="62">
        <v>24</v>
      </c>
      <c r="V156" s="62">
        <v>31</v>
      </c>
      <c r="W156" s="62">
        <v>12</v>
      </c>
      <c r="X156" s="62">
        <v>299.2</v>
      </c>
      <c r="Y156" s="62">
        <f t="shared" si="99"/>
        <v>-12</v>
      </c>
      <c r="Z156" s="62" t="s">
        <v>237</v>
      </c>
      <c r="AA156" s="62">
        <f>X156*0.06</f>
        <v>17.952</v>
      </c>
      <c r="AB156" s="62">
        <v>4</v>
      </c>
      <c r="AC156" s="62">
        <v>5</v>
      </c>
      <c r="AD156" s="62">
        <v>0</v>
      </c>
      <c r="AE156" s="62">
        <v>0</v>
      </c>
      <c r="AF156" s="62">
        <v>0</v>
      </c>
      <c r="AG156" s="62">
        <f t="shared" si="89"/>
        <v>-4</v>
      </c>
      <c r="AH156" s="62" t="s">
        <v>237</v>
      </c>
      <c r="AI156" s="62">
        <f>AF156*0.06</f>
        <v>0</v>
      </c>
      <c r="AJ156" s="62">
        <f>AG156*1</f>
        <v>-4</v>
      </c>
      <c r="AK156" s="62">
        <v>67</v>
      </c>
      <c r="AL156" s="62">
        <v>81</v>
      </c>
      <c r="AM156" s="62">
        <v>68</v>
      </c>
      <c r="AN156" s="62">
        <v>5062</v>
      </c>
      <c r="AO156" s="62">
        <f t="shared" si="90"/>
        <v>1</v>
      </c>
      <c r="AP156" s="62" t="s">
        <v>39</v>
      </c>
      <c r="AQ156" s="62">
        <f>AN156*0.08</f>
        <v>404.96</v>
      </c>
      <c r="AR156" s="62">
        <v>7</v>
      </c>
      <c r="AS156" s="62">
        <v>9</v>
      </c>
      <c r="AT156" s="62">
        <v>1</v>
      </c>
      <c r="AU156" s="62">
        <v>35</v>
      </c>
      <c r="AV156" s="62">
        <f t="shared" si="91"/>
        <v>-6</v>
      </c>
      <c r="AW156" s="62" t="s">
        <v>237</v>
      </c>
      <c r="AX156" s="62">
        <f>AU156*0.06</f>
        <v>2.1</v>
      </c>
      <c r="AY156" s="62">
        <v>13</v>
      </c>
      <c r="AZ156" s="62">
        <v>15</v>
      </c>
      <c r="BA156" s="62">
        <v>0</v>
      </c>
      <c r="BB156" s="62">
        <v>0</v>
      </c>
      <c r="BC156" s="62">
        <f t="shared" si="92"/>
        <v>-13</v>
      </c>
      <c r="BD156" s="62" t="s">
        <v>237</v>
      </c>
      <c r="BE156" s="62">
        <f>BB156*0.06</f>
        <v>0</v>
      </c>
      <c r="BF156" s="62">
        <v>7</v>
      </c>
      <c r="BG156" s="62">
        <v>10</v>
      </c>
      <c r="BH156" s="62">
        <v>2</v>
      </c>
      <c r="BI156" s="62">
        <v>36</v>
      </c>
      <c r="BJ156" s="62">
        <f t="shared" si="93"/>
        <v>-5</v>
      </c>
      <c r="BK156" s="62" t="s">
        <v>242</v>
      </c>
      <c r="BL156" s="62">
        <f>BI156*0.06</f>
        <v>2.16</v>
      </c>
      <c r="BM156" s="62">
        <v>19</v>
      </c>
      <c r="BN156" s="62">
        <v>22</v>
      </c>
      <c r="BO156" s="63">
        <v>1</v>
      </c>
      <c r="BP156" s="63">
        <v>2</v>
      </c>
      <c r="BQ156" s="63">
        <v>1</v>
      </c>
      <c r="BR156" s="63">
        <v>1</v>
      </c>
      <c r="BS156" s="63">
        <v>1</v>
      </c>
      <c r="BT156" s="63">
        <v>0</v>
      </c>
      <c r="BU156" s="63">
        <v>1</v>
      </c>
      <c r="BV156" s="63">
        <v>0</v>
      </c>
      <c r="BW156" s="63">
        <v>0</v>
      </c>
      <c r="BX156" s="63">
        <v>1</v>
      </c>
      <c r="BY156" s="63">
        <v>0</v>
      </c>
      <c r="BZ156" s="62">
        <f t="shared" si="94"/>
        <v>29.5</v>
      </c>
      <c r="CA156" s="62">
        <f t="shared" si="95"/>
        <v>10.5</v>
      </c>
      <c r="CB156" s="62" t="s">
        <v>40</v>
      </c>
      <c r="CC156" s="62">
        <f>BO156*3+BP156*5+BQ156*25+BR156*24+BS156*6+BT156*56+BU156*70+BV156*6+BW156*30+BX156*61+BY156*15</f>
        <v>199</v>
      </c>
      <c r="CD156" s="62"/>
      <c r="CE156" s="62">
        <f t="shared" si="96"/>
        <v>729</v>
      </c>
      <c r="CF156" s="62">
        <f t="shared" si="97"/>
        <v>-4</v>
      </c>
    </row>
    <row r="157" customHeight="1" spans="1:84">
      <c r="A157" s="62">
        <v>12932</v>
      </c>
      <c r="B157" s="62" t="s">
        <v>415</v>
      </c>
      <c r="C157" s="62">
        <v>365</v>
      </c>
      <c r="D157" s="62" t="s">
        <v>49</v>
      </c>
      <c r="E157" s="62" t="s">
        <v>248</v>
      </c>
      <c r="F157" s="62">
        <v>15</v>
      </c>
      <c r="G157" s="62">
        <v>18</v>
      </c>
      <c r="H157" s="62">
        <v>4</v>
      </c>
      <c r="I157" s="62">
        <v>103</v>
      </c>
      <c r="J157" s="62">
        <f t="shared" si="86"/>
        <v>-11</v>
      </c>
      <c r="K157" s="62" t="s">
        <v>237</v>
      </c>
      <c r="L157" s="62">
        <f>I157*0.06</f>
        <v>6.18</v>
      </c>
      <c r="M157" s="62">
        <v>20</v>
      </c>
      <c r="N157" s="62">
        <v>24</v>
      </c>
      <c r="O157" s="62">
        <v>9</v>
      </c>
      <c r="P157" s="62">
        <v>229.18</v>
      </c>
      <c r="Q157" s="62">
        <f t="shared" si="87"/>
        <v>-11</v>
      </c>
      <c r="R157" s="62" t="s">
        <v>237</v>
      </c>
      <c r="S157" s="62">
        <f>P157*0.05</f>
        <v>11.459</v>
      </c>
      <c r="T157" s="62">
        <f>Q157*1</f>
        <v>-11</v>
      </c>
      <c r="U157" s="62">
        <v>13</v>
      </c>
      <c r="V157" s="62">
        <v>17</v>
      </c>
      <c r="W157" s="62">
        <v>6</v>
      </c>
      <c r="X157" s="62">
        <v>109.2</v>
      </c>
      <c r="Y157" s="62">
        <f t="shared" si="99"/>
        <v>-7</v>
      </c>
      <c r="Z157" s="62" t="s">
        <v>237</v>
      </c>
      <c r="AA157" s="62">
        <f>X157*0.06</f>
        <v>6.552</v>
      </c>
      <c r="AB157" s="62">
        <v>2</v>
      </c>
      <c r="AC157" s="62">
        <v>3</v>
      </c>
      <c r="AD157" s="62">
        <v>1</v>
      </c>
      <c r="AE157" s="62">
        <v>0</v>
      </c>
      <c r="AF157" s="62">
        <v>49</v>
      </c>
      <c r="AG157" s="62">
        <f t="shared" si="89"/>
        <v>0</v>
      </c>
      <c r="AH157" s="62" t="s">
        <v>39</v>
      </c>
      <c r="AI157" s="62">
        <f>AF157*0.08</f>
        <v>3.92</v>
      </c>
      <c r="AJ157" s="62"/>
      <c r="AK157" s="62">
        <v>38</v>
      </c>
      <c r="AL157" s="62">
        <v>45</v>
      </c>
      <c r="AM157" s="62">
        <v>0</v>
      </c>
      <c r="AN157" s="62">
        <v>0</v>
      </c>
      <c r="AO157" s="62">
        <f t="shared" si="90"/>
        <v>-38</v>
      </c>
      <c r="AP157" s="62" t="s">
        <v>237</v>
      </c>
      <c r="AQ157" s="62">
        <f>AN157*0.06</f>
        <v>0</v>
      </c>
      <c r="AR157" s="62">
        <v>5</v>
      </c>
      <c r="AS157" s="62">
        <v>5</v>
      </c>
      <c r="AT157" s="62">
        <v>2</v>
      </c>
      <c r="AU157" s="62">
        <v>58.72</v>
      </c>
      <c r="AV157" s="62">
        <f t="shared" si="91"/>
        <v>-3</v>
      </c>
      <c r="AW157" s="62" t="s">
        <v>237</v>
      </c>
      <c r="AX157" s="62">
        <f>AU157*0.06</f>
        <v>3.5232</v>
      </c>
      <c r="AY157" s="62">
        <v>7</v>
      </c>
      <c r="AZ157" s="62">
        <v>9</v>
      </c>
      <c r="BA157" s="62">
        <v>0</v>
      </c>
      <c r="BB157" s="62">
        <v>0</v>
      </c>
      <c r="BC157" s="62">
        <f t="shared" si="92"/>
        <v>-7</v>
      </c>
      <c r="BD157" s="62" t="s">
        <v>237</v>
      </c>
      <c r="BE157" s="62">
        <f>BB157*0.06</f>
        <v>0</v>
      </c>
      <c r="BF157" s="62">
        <v>5</v>
      </c>
      <c r="BG157" s="62">
        <v>6</v>
      </c>
      <c r="BH157" s="62">
        <v>1</v>
      </c>
      <c r="BI157" s="62">
        <v>18</v>
      </c>
      <c r="BJ157" s="62">
        <f t="shared" si="93"/>
        <v>-4</v>
      </c>
      <c r="BK157" s="62" t="s">
        <v>242</v>
      </c>
      <c r="BL157" s="62">
        <f>BI157*0.06</f>
        <v>1.08</v>
      </c>
      <c r="BM157" s="62">
        <v>10</v>
      </c>
      <c r="BN157" s="62">
        <v>13</v>
      </c>
      <c r="BO157" s="63">
        <v>1</v>
      </c>
      <c r="BP157" s="63">
        <v>1</v>
      </c>
      <c r="BQ157" s="63">
        <v>0</v>
      </c>
      <c r="BR157" s="63">
        <v>0</v>
      </c>
      <c r="BS157" s="63">
        <v>0</v>
      </c>
      <c r="BT157" s="63">
        <v>0</v>
      </c>
      <c r="BU157" s="63">
        <v>0</v>
      </c>
      <c r="BV157" s="63">
        <v>0</v>
      </c>
      <c r="BW157" s="63">
        <v>0</v>
      </c>
      <c r="BX157" s="63">
        <v>0</v>
      </c>
      <c r="BY157" s="63">
        <v>0</v>
      </c>
      <c r="BZ157" s="62">
        <f t="shared" si="94"/>
        <v>1.5</v>
      </c>
      <c r="CA157" s="62">
        <f t="shared" si="95"/>
        <v>-8.5</v>
      </c>
      <c r="CB157" s="62" t="s">
        <v>237</v>
      </c>
      <c r="CC157" s="62">
        <f>BO157*2+BP157*3+BQ157*15+BR157*15+BS157*3+BT157*40+BU157*50+BV157*4+BW157*20+BX157*40+BY157*10</f>
        <v>5</v>
      </c>
      <c r="CD157" s="62">
        <f>CA157*1</f>
        <v>-8.5</v>
      </c>
      <c r="CE157" s="62">
        <f t="shared" si="96"/>
        <v>38</v>
      </c>
      <c r="CF157" s="62">
        <f t="shared" si="97"/>
        <v>-19.5</v>
      </c>
    </row>
    <row r="158" customHeight="1" spans="1:84">
      <c r="A158" s="62">
        <v>13151</v>
      </c>
      <c r="B158" s="62" t="s">
        <v>416</v>
      </c>
      <c r="C158" s="62">
        <v>365</v>
      </c>
      <c r="D158" s="62" t="s">
        <v>49</v>
      </c>
      <c r="E158" s="62" t="s">
        <v>248</v>
      </c>
      <c r="F158" s="62">
        <v>15</v>
      </c>
      <c r="G158" s="62">
        <v>18</v>
      </c>
      <c r="H158" s="62"/>
      <c r="I158" s="62"/>
      <c r="J158" s="62">
        <f t="shared" si="86"/>
        <v>-15</v>
      </c>
      <c r="K158" s="62" t="s">
        <v>237</v>
      </c>
      <c r="L158" s="62">
        <f>I158*0.06</f>
        <v>0</v>
      </c>
      <c r="M158" s="62">
        <v>19</v>
      </c>
      <c r="N158" s="62">
        <v>24</v>
      </c>
      <c r="O158" s="62">
        <v>2</v>
      </c>
      <c r="P158" s="62">
        <v>55.8</v>
      </c>
      <c r="Q158" s="62">
        <f t="shared" si="87"/>
        <v>-17</v>
      </c>
      <c r="R158" s="62" t="s">
        <v>237</v>
      </c>
      <c r="S158" s="62">
        <f>P158*0.05</f>
        <v>2.79</v>
      </c>
      <c r="T158" s="62">
        <f>Q158*1</f>
        <v>-17</v>
      </c>
      <c r="U158" s="62">
        <v>13</v>
      </c>
      <c r="V158" s="62">
        <v>17</v>
      </c>
      <c r="W158" s="62">
        <v>10</v>
      </c>
      <c r="X158" s="62">
        <v>213.6</v>
      </c>
      <c r="Y158" s="62">
        <f t="shared" si="99"/>
        <v>-3</v>
      </c>
      <c r="Z158" s="62" t="s">
        <v>237</v>
      </c>
      <c r="AA158" s="62">
        <f>X158*0.06</f>
        <v>12.816</v>
      </c>
      <c r="AB158" s="62">
        <v>2</v>
      </c>
      <c r="AC158" s="62">
        <v>3</v>
      </c>
      <c r="AD158" s="62">
        <v>0</v>
      </c>
      <c r="AE158" s="62">
        <v>0</v>
      </c>
      <c r="AF158" s="62">
        <v>0</v>
      </c>
      <c r="AG158" s="62">
        <f t="shared" si="89"/>
        <v>-2</v>
      </c>
      <c r="AH158" s="62" t="s">
        <v>237</v>
      </c>
      <c r="AI158" s="62">
        <f>AF158*0.06</f>
        <v>0</v>
      </c>
      <c r="AJ158" s="62">
        <f>AG158*1</f>
        <v>-2</v>
      </c>
      <c r="AK158" s="62">
        <v>37</v>
      </c>
      <c r="AL158" s="62">
        <v>44</v>
      </c>
      <c r="AM158" s="62">
        <v>0</v>
      </c>
      <c r="AN158" s="62">
        <v>0</v>
      </c>
      <c r="AO158" s="62">
        <f t="shared" si="90"/>
        <v>-37</v>
      </c>
      <c r="AP158" s="62" t="s">
        <v>237</v>
      </c>
      <c r="AQ158" s="62">
        <f>AN158*0.06</f>
        <v>0</v>
      </c>
      <c r="AR158" s="62">
        <v>4</v>
      </c>
      <c r="AS158" s="62">
        <v>5</v>
      </c>
      <c r="AT158" s="62">
        <v>0</v>
      </c>
      <c r="AU158" s="62">
        <v>0</v>
      </c>
      <c r="AV158" s="62">
        <f t="shared" si="91"/>
        <v>-4</v>
      </c>
      <c r="AW158" s="62" t="s">
        <v>237</v>
      </c>
      <c r="AX158" s="62">
        <f>AU158*0.06</f>
        <v>0</v>
      </c>
      <c r="AY158" s="62">
        <v>6</v>
      </c>
      <c r="AZ158" s="62">
        <v>8</v>
      </c>
      <c r="BA158" s="62">
        <v>0</v>
      </c>
      <c r="BB158" s="62">
        <v>0</v>
      </c>
      <c r="BC158" s="62">
        <f t="shared" si="92"/>
        <v>-6</v>
      </c>
      <c r="BD158" s="62" t="s">
        <v>237</v>
      </c>
      <c r="BE158" s="62">
        <f>BB158*0.06</f>
        <v>0</v>
      </c>
      <c r="BF158" s="62">
        <v>5</v>
      </c>
      <c r="BG158" s="62">
        <v>6</v>
      </c>
      <c r="BH158" s="62">
        <v>1</v>
      </c>
      <c r="BI158" s="62">
        <v>18</v>
      </c>
      <c r="BJ158" s="62">
        <f t="shared" si="93"/>
        <v>-4</v>
      </c>
      <c r="BK158" s="62" t="s">
        <v>242</v>
      </c>
      <c r="BL158" s="62">
        <f>BI158*0.06</f>
        <v>1.08</v>
      </c>
      <c r="BM158" s="62">
        <v>10</v>
      </c>
      <c r="BN158" s="62">
        <v>12</v>
      </c>
      <c r="BO158" s="63">
        <v>0</v>
      </c>
      <c r="BP158" s="63">
        <v>0</v>
      </c>
      <c r="BQ158" s="63">
        <v>0</v>
      </c>
      <c r="BR158" s="63">
        <v>0</v>
      </c>
      <c r="BS158" s="63">
        <v>0</v>
      </c>
      <c r="BT158" s="63">
        <v>0</v>
      </c>
      <c r="BU158" s="63">
        <v>0</v>
      </c>
      <c r="BV158" s="63">
        <v>0</v>
      </c>
      <c r="BW158" s="63">
        <v>0</v>
      </c>
      <c r="BX158" s="63">
        <v>0</v>
      </c>
      <c r="BY158" s="63">
        <v>0</v>
      </c>
      <c r="BZ158" s="62">
        <f t="shared" si="94"/>
        <v>0</v>
      </c>
      <c r="CA158" s="62">
        <f t="shared" si="95"/>
        <v>-10</v>
      </c>
      <c r="CB158" s="62" t="s">
        <v>237</v>
      </c>
      <c r="CC158" s="62">
        <f>BO158*2+BP158*3+BQ158*15+BR158*15+BS158*3+BT158*40+BU158*50+BV158*4+BW158*20+BX158*40+BY158*10</f>
        <v>0</v>
      </c>
      <c r="CD158" s="62">
        <f>CA158*1</f>
        <v>-10</v>
      </c>
      <c r="CE158" s="62">
        <f t="shared" si="96"/>
        <v>17</v>
      </c>
      <c r="CF158" s="62">
        <f t="shared" si="97"/>
        <v>-29</v>
      </c>
    </row>
    <row r="159" customHeight="1" spans="1:84">
      <c r="A159" s="62">
        <v>7583</v>
      </c>
      <c r="B159" s="62" t="s">
        <v>417</v>
      </c>
      <c r="C159" s="62">
        <v>343</v>
      </c>
      <c r="D159" s="62" t="s">
        <v>46</v>
      </c>
      <c r="E159" s="62" t="s">
        <v>236</v>
      </c>
      <c r="F159" s="62">
        <v>16</v>
      </c>
      <c r="G159" s="62">
        <v>18</v>
      </c>
      <c r="H159" s="62">
        <v>25</v>
      </c>
      <c r="I159" s="62">
        <v>562.41</v>
      </c>
      <c r="J159" s="62">
        <f t="shared" si="86"/>
        <v>9</v>
      </c>
      <c r="K159" s="62" t="s">
        <v>40</v>
      </c>
      <c r="L159" s="62">
        <f>I159*0.1</f>
        <v>56.241</v>
      </c>
      <c r="M159" s="62">
        <v>30</v>
      </c>
      <c r="N159" s="62">
        <v>38</v>
      </c>
      <c r="O159" s="62">
        <v>45</v>
      </c>
      <c r="P159" s="62">
        <v>1083.59</v>
      </c>
      <c r="Q159" s="62">
        <f t="shared" si="87"/>
        <v>15</v>
      </c>
      <c r="R159" s="62" t="s">
        <v>40</v>
      </c>
      <c r="S159" s="62">
        <f>P159*0.08</f>
        <v>86.6872</v>
      </c>
      <c r="T159" s="62"/>
      <c r="U159" s="62">
        <v>18</v>
      </c>
      <c r="V159" s="62">
        <v>24</v>
      </c>
      <c r="W159" s="62">
        <v>51</v>
      </c>
      <c r="X159" s="62">
        <v>1223.71</v>
      </c>
      <c r="Y159" s="62">
        <f t="shared" si="99"/>
        <v>33</v>
      </c>
      <c r="Z159" s="62" t="s">
        <v>40</v>
      </c>
      <c r="AA159" s="62">
        <f>X159*0.1</f>
        <v>122.371</v>
      </c>
      <c r="AB159" s="62">
        <v>2</v>
      </c>
      <c r="AC159" s="62">
        <v>2</v>
      </c>
      <c r="AD159" s="62">
        <v>0</v>
      </c>
      <c r="AE159" s="62">
        <v>1</v>
      </c>
      <c r="AF159" s="62">
        <v>28.5</v>
      </c>
      <c r="AG159" s="62">
        <f t="shared" si="89"/>
        <v>-1</v>
      </c>
      <c r="AH159" s="62" t="s">
        <v>237</v>
      </c>
      <c r="AI159" s="62">
        <f>AF159*0.06</f>
        <v>1.71</v>
      </c>
      <c r="AJ159" s="62">
        <f>AG159*1</f>
        <v>-1</v>
      </c>
      <c r="AK159" s="62">
        <v>31</v>
      </c>
      <c r="AL159" s="62">
        <v>39</v>
      </c>
      <c r="AM159" s="62">
        <v>68</v>
      </c>
      <c r="AN159" s="62">
        <v>7512.8</v>
      </c>
      <c r="AO159" s="62">
        <f t="shared" si="90"/>
        <v>37</v>
      </c>
      <c r="AP159" s="62" t="s">
        <v>40</v>
      </c>
      <c r="AQ159" s="62">
        <f>AN159*0.1</f>
        <v>751.28</v>
      </c>
      <c r="AR159" s="62">
        <v>5</v>
      </c>
      <c r="AS159" s="62">
        <v>6</v>
      </c>
      <c r="AT159" s="62">
        <v>18</v>
      </c>
      <c r="AU159" s="62">
        <v>530</v>
      </c>
      <c r="AV159" s="62">
        <f t="shared" si="91"/>
        <v>13</v>
      </c>
      <c r="AW159" s="62" t="s">
        <v>40</v>
      </c>
      <c r="AX159" s="62">
        <f>AU159*0.1</f>
        <v>53</v>
      </c>
      <c r="AY159" s="62">
        <v>7</v>
      </c>
      <c r="AZ159" s="62">
        <v>7</v>
      </c>
      <c r="BA159" s="62">
        <v>0</v>
      </c>
      <c r="BB159" s="62">
        <v>0</v>
      </c>
      <c r="BC159" s="62">
        <f t="shared" si="92"/>
        <v>-7</v>
      </c>
      <c r="BD159" s="62" t="s">
        <v>237</v>
      </c>
      <c r="BE159" s="62">
        <f>BB159*0.06</f>
        <v>0</v>
      </c>
      <c r="BF159" s="62">
        <v>5</v>
      </c>
      <c r="BG159" s="62">
        <v>5</v>
      </c>
      <c r="BH159" s="62">
        <v>17</v>
      </c>
      <c r="BI159" s="62">
        <v>344.57</v>
      </c>
      <c r="BJ159" s="62">
        <f t="shared" si="93"/>
        <v>12</v>
      </c>
      <c r="BK159" s="62" t="s">
        <v>40</v>
      </c>
      <c r="BL159" s="62">
        <f>BI159*0.1</f>
        <v>34.457</v>
      </c>
      <c r="BM159" s="62">
        <v>11</v>
      </c>
      <c r="BN159" s="62">
        <v>14</v>
      </c>
      <c r="BO159" s="63">
        <v>0</v>
      </c>
      <c r="BP159" s="63">
        <v>1</v>
      </c>
      <c r="BQ159" s="63">
        <v>2</v>
      </c>
      <c r="BR159" s="63">
        <v>0</v>
      </c>
      <c r="BS159" s="63">
        <v>1</v>
      </c>
      <c r="BT159" s="63">
        <v>0</v>
      </c>
      <c r="BU159" s="63">
        <v>0</v>
      </c>
      <c r="BV159" s="63">
        <v>0</v>
      </c>
      <c r="BW159" s="63">
        <v>0</v>
      </c>
      <c r="BX159" s="63">
        <v>0</v>
      </c>
      <c r="BY159" s="63">
        <v>0</v>
      </c>
      <c r="BZ159" s="62">
        <f t="shared" si="94"/>
        <v>12</v>
      </c>
      <c r="CA159" s="62">
        <f t="shared" si="95"/>
        <v>1</v>
      </c>
      <c r="CB159" s="62" t="s">
        <v>40</v>
      </c>
      <c r="CC159" s="62">
        <f>BO159*3+BP159*5+BQ159*25+BR159*24+BS159*6+BT159*56+BU159*70+BV159*6+BW159*30+BX159*61+BY159*15</f>
        <v>61</v>
      </c>
      <c r="CD159" s="62"/>
      <c r="CE159" s="62">
        <f t="shared" si="96"/>
        <v>1167</v>
      </c>
      <c r="CF159" s="62">
        <f t="shared" si="97"/>
        <v>-1</v>
      </c>
    </row>
    <row r="160" customHeight="1" spans="1:84">
      <c r="A160" s="62">
        <v>10932</v>
      </c>
      <c r="B160" s="62" t="s">
        <v>418</v>
      </c>
      <c r="C160" s="62">
        <v>343</v>
      </c>
      <c r="D160" s="62" t="s">
        <v>46</v>
      </c>
      <c r="E160" s="62" t="s">
        <v>292</v>
      </c>
      <c r="F160" s="62">
        <v>16</v>
      </c>
      <c r="G160" s="62">
        <v>19</v>
      </c>
      <c r="H160" s="62">
        <v>15</v>
      </c>
      <c r="I160" s="62">
        <v>364.1</v>
      </c>
      <c r="J160" s="62">
        <f t="shared" si="86"/>
        <v>-1</v>
      </c>
      <c r="K160" s="62" t="s">
        <v>237</v>
      </c>
      <c r="L160" s="62">
        <f t="shared" ref="L160:L165" si="107">I160*0.06</f>
        <v>21.846</v>
      </c>
      <c r="M160" s="62">
        <v>32</v>
      </c>
      <c r="N160" s="62">
        <v>40</v>
      </c>
      <c r="O160" s="62">
        <v>77</v>
      </c>
      <c r="P160" s="62">
        <v>1873.11</v>
      </c>
      <c r="Q160" s="62">
        <f t="shared" si="87"/>
        <v>45</v>
      </c>
      <c r="R160" s="62" t="s">
        <v>40</v>
      </c>
      <c r="S160" s="62">
        <f>P160*0.08</f>
        <v>149.8488</v>
      </c>
      <c r="T160" s="62"/>
      <c r="U160" s="62">
        <v>20</v>
      </c>
      <c r="V160" s="62">
        <v>25</v>
      </c>
      <c r="W160" s="62">
        <v>17</v>
      </c>
      <c r="X160" s="62">
        <v>451.76</v>
      </c>
      <c r="Y160" s="62">
        <f t="shared" si="99"/>
        <v>-3</v>
      </c>
      <c r="Z160" s="62" t="s">
        <v>237</v>
      </c>
      <c r="AA160" s="62">
        <f>X160*0.06</f>
        <v>27.1056</v>
      </c>
      <c r="AB160" s="62">
        <v>3</v>
      </c>
      <c r="AC160" s="62">
        <v>3</v>
      </c>
      <c r="AD160" s="62">
        <v>0</v>
      </c>
      <c r="AE160" s="62">
        <v>1</v>
      </c>
      <c r="AF160" s="62">
        <v>28.5</v>
      </c>
      <c r="AG160" s="62">
        <f t="shared" si="89"/>
        <v>-2</v>
      </c>
      <c r="AH160" s="62" t="s">
        <v>237</v>
      </c>
      <c r="AI160" s="62">
        <f>AF160*0.06</f>
        <v>1.71</v>
      </c>
      <c r="AJ160" s="62">
        <f>AG160*1</f>
        <v>-2</v>
      </c>
      <c r="AK160" s="62">
        <v>34</v>
      </c>
      <c r="AL160" s="62">
        <v>41</v>
      </c>
      <c r="AM160" s="62">
        <v>36</v>
      </c>
      <c r="AN160" s="62">
        <v>3013</v>
      </c>
      <c r="AO160" s="62">
        <f t="shared" si="90"/>
        <v>2</v>
      </c>
      <c r="AP160" s="62" t="s">
        <v>39</v>
      </c>
      <c r="AQ160" s="62">
        <f>AN160*0.08</f>
        <v>241.04</v>
      </c>
      <c r="AR160" s="62">
        <v>6</v>
      </c>
      <c r="AS160" s="62">
        <v>7</v>
      </c>
      <c r="AT160" s="62">
        <v>10</v>
      </c>
      <c r="AU160" s="62">
        <v>274.34</v>
      </c>
      <c r="AV160" s="62">
        <f t="shared" si="91"/>
        <v>4</v>
      </c>
      <c r="AW160" s="62" t="s">
        <v>40</v>
      </c>
      <c r="AX160" s="62">
        <f>AU160*0.1</f>
        <v>27.434</v>
      </c>
      <c r="AY160" s="62">
        <v>8</v>
      </c>
      <c r="AZ160" s="62">
        <v>9</v>
      </c>
      <c r="BA160" s="62">
        <v>16</v>
      </c>
      <c r="BB160" s="62">
        <v>328.9</v>
      </c>
      <c r="BC160" s="62">
        <f t="shared" si="92"/>
        <v>8</v>
      </c>
      <c r="BD160" s="62" t="s">
        <v>40</v>
      </c>
      <c r="BE160" s="62">
        <f>BB160*0.1</f>
        <v>32.89</v>
      </c>
      <c r="BF160" s="62">
        <v>5</v>
      </c>
      <c r="BG160" s="62">
        <v>7</v>
      </c>
      <c r="BH160" s="62">
        <v>9</v>
      </c>
      <c r="BI160" s="62">
        <v>170.29</v>
      </c>
      <c r="BJ160" s="62">
        <f t="shared" si="93"/>
        <v>4</v>
      </c>
      <c r="BK160" s="62" t="s">
        <v>40</v>
      </c>
      <c r="BL160" s="62">
        <f>BI160*0.1</f>
        <v>17.029</v>
      </c>
      <c r="BM160" s="62">
        <v>14</v>
      </c>
      <c r="BN160" s="62">
        <v>16</v>
      </c>
      <c r="BO160" s="63">
        <v>0</v>
      </c>
      <c r="BP160" s="63">
        <v>2</v>
      </c>
      <c r="BQ160" s="63">
        <v>1</v>
      </c>
      <c r="BR160" s="63">
        <v>0</v>
      </c>
      <c r="BS160" s="63">
        <v>0</v>
      </c>
      <c r="BT160" s="63">
        <v>0</v>
      </c>
      <c r="BU160" s="63">
        <v>1</v>
      </c>
      <c r="BV160" s="63">
        <v>0</v>
      </c>
      <c r="BW160" s="63">
        <v>0</v>
      </c>
      <c r="BX160" s="63">
        <v>0</v>
      </c>
      <c r="BY160" s="63">
        <v>0</v>
      </c>
      <c r="BZ160" s="62">
        <f t="shared" si="94"/>
        <v>17</v>
      </c>
      <c r="CA160" s="62">
        <f t="shared" si="95"/>
        <v>3</v>
      </c>
      <c r="CB160" s="62" t="s">
        <v>40</v>
      </c>
      <c r="CC160" s="62">
        <f>BO160*3+BP160*5+BQ160*25+BR160*24+BS160*6+BT160*56+BU160*70+BV160*6+BW160*30+BX160*61+BY160*15</f>
        <v>105</v>
      </c>
      <c r="CD160" s="62"/>
      <c r="CE160" s="62">
        <f t="shared" si="96"/>
        <v>624</v>
      </c>
      <c r="CF160" s="62">
        <f t="shared" si="97"/>
        <v>-2</v>
      </c>
    </row>
    <row r="161" customHeight="1" spans="1:84">
      <c r="A161" s="62">
        <v>12953</v>
      </c>
      <c r="B161" s="62" t="s">
        <v>419</v>
      </c>
      <c r="C161" s="62">
        <v>343</v>
      </c>
      <c r="D161" s="62" t="s">
        <v>46</v>
      </c>
      <c r="E161" s="62" t="s">
        <v>420</v>
      </c>
      <c r="F161" s="62">
        <v>16</v>
      </c>
      <c r="G161" s="62">
        <v>19</v>
      </c>
      <c r="H161" s="62">
        <v>6</v>
      </c>
      <c r="I161" s="62">
        <v>146</v>
      </c>
      <c r="J161" s="62">
        <f t="shared" si="86"/>
        <v>-10</v>
      </c>
      <c r="K161" s="62" t="s">
        <v>237</v>
      </c>
      <c r="L161" s="62">
        <f t="shared" si="107"/>
        <v>8.76</v>
      </c>
      <c r="M161" s="62">
        <v>32</v>
      </c>
      <c r="N161" s="62">
        <v>40</v>
      </c>
      <c r="O161" s="62">
        <v>39</v>
      </c>
      <c r="P161" s="62">
        <v>918.18</v>
      </c>
      <c r="Q161" s="62">
        <f t="shared" si="87"/>
        <v>7</v>
      </c>
      <c r="R161" s="62" t="s">
        <v>39</v>
      </c>
      <c r="S161" s="62">
        <f>P161*0.06</f>
        <v>55.0908</v>
      </c>
      <c r="T161" s="62"/>
      <c r="U161" s="62">
        <v>20</v>
      </c>
      <c r="V161" s="62">
        <v>25</v>
      </c>
      <c r="W161" s="62">
        <v>30</v>
      </c>
      <c r="X161" s="62">
        <v>792</v>
      </c>
      <c r="Y161" s="62">
        <f t="shared" si="99"/>
        <v>10</v>
      </c>
      <c r="Z161" s="62" t="s">
        <v>40</v>
      </c>
      <c r="AA161" s="62">
        <f>X161*0.1</f>
        <v>79.2</v>
      </c>
      <c r="AB161" s="62">
        <v>3</v>
      </c>
      <c r="AC161" s="62">
        <v>3</v>
      </c>
      <c r="AD161" s="62">
        <v>0</v>
      </c>
      <c r="AE161" s="62">
        <v>0</v>
      </c>
      <c r="AF161" s="62">
        <v>0</v>
      </c>
      <c r="AG161" s="62">
        <f t="shared" si="89"/>
        <v>-3</v>
      </c>
      <c r="AH161" s="62" t="s">
        <v>237</v>
      </c>
      <c r="AI161" s="62">
        <f>AF161*0.06</f>
        <v>0</v>
      </c>
      <c r="AJ161" s="62">
        <f>AG161*1</f>
        <v>-3</v>
      </c>
      <c r="AK161" s="62">
        <v>34</v>
      </c>
      <c r="AL161" s="62">
        <v>41</v>
      </c>
      <c r="AM161" s="62">
        <v>23</v>
      </c>
      <c r="AN161" s="62">
        <v>2017</v>
      </c>
      <c r="AO161" s="62">
        <f t="shared" si="90"/>
        <v>-11</v>
      </c>
      <c r="AP161" s="62" t="s">
        <v>237</v>
      </c>
      <c r="AQ161" s="62">
        <f>AN161*0.06</f>
        <v>121.02</v>
      </c>
      <c r="AR161" s="62">
        <v>6</v>
      </c>
      <c r="AS161" s="62">
        <v>7</v>
      </c>
      <c r="AT161" s="62">
        <v>11</v>
      </c>
      <c r="AU161" s="62">
        <v>304</v>
      </c>
      <c r="AV161" s="62">
        <f t="shared" si="91"/>
        <v>5</v>
      </c>
      <c r="AW161" s="62" t="s">
        <v>40</v>
      </c>
      <c r="AX161" s="62">
        <f>AU161*0.1</f>
        <v>30.4</v>
      </c>
      <c r="AY161" s="62">
        <v>8</v>
      </c>
      <c r="AZ161" s="62">
        <v>9</v>
      </c>
      <c r="BA161" s="62">
        <v>0</v>
      </c>
      <c r="BB161" s="62">
        <v>0</v>
      </c>
      <c r="BC161" s="62">
        <f t="shared" si="92"/>
        <v>-8</v>
      </c>
      <c r="BD161" s="62" t="s">
        <v>237</v>
      </c>
      <c r="BE161" s="62">
        <f t="shared" ref="BE161:BE171" si="108">BB161*0.06</f>
        <v>0</v>
      </c>
      <c r="BF161" s="62">
        <v>5</v>
      </c>
      <c r="BG161" s="62">
        <v>7</v>
      </c>
      <c r="BH161" s="62">
        <v>6</v>
      </c>
      <c r="BI161" s="62">
        <v>126</v>
      </c>
      <c r="BJ161" s="62">
        <f t="shared" si="93"/>
        <v>1</v>
      </c>
      <c r="BK161" s="62" t="s">
        <v>39</v>
      </c>
      <c r="BL161" s="62">
        <f>BI161*0.08</f>
        <v>10.08</v>
      </c>
      <c r="BM161" s="62">
        <v>14</v>
      </c>
      <c r="BN161" s="62">
        <v>16</v>
      </c>
      <c r="BO161" s="63">
        <v>0</v>
      </c>
      <c r="BP161" s="63">
        <v>1</v>
      </c>
      <c r="BQ161" s="63">
        <v>0</v>
      </c>
      <c r="BR161" s="63">
        <v>0</v>
      </c>
      <c r="BS161" s="63">
        <v>0</v>
      </c>
      <c r="BT161" s="63">
        <v>0</v>
      </c>
      <c r="BU161" s="63">
        <v>1</v>
      </c>
      <c r="BV161" s="63">
        <v>0</v>
      </c>
      <c r="BW161" s="63">
        <v>0</v>
      </c>
      <c r="BX161" s="63">
        <v>0</v>
      </c>
      <c r="BY161" s="63">
        <v>0</v>
      </c>
      <c r="BZ161" s="62">
        <f t="shared" si="94"/>
        <v>11</v>
      </c>
      <c r="CA161" s="62">
        <f t="shared" si="95"/>
        <v>-3</v>
      </c>
      <c r="CB161" s="62" t="s">
        <v>237</v>
      </c>
      <c r="CC161" s="62">
        <f t="shared" ref="CC161:CC174" si="109">BO161*2+BP161*3+BQ161*15+BR161*15+BS161*3+BT161*40+BU161*50+BV161*4+BW161*20+BX161*40+BY161*10</f>
        <v>53</v>
      </c>
      <c r="CD161" s="62">
        <f t="shared" ref="CD161:CD174" si="110">CA161*1</f>
        <v>-3</v>
      </c>
      <c r="CE161" s="62">
        <f t="shared" si="96"/>
        <v>358</v>
      </c>
      <c r="CF161" s="62">
        <f t="shared" si="97"/>
        <v>-6</v>
      </c>
    </row>
    <row r="162" customHeight="1" spans="1:84">
      <c r="A162" s="62">
        <v>13329</v>
      </c>
      <c r="B162" s="62" t="s">
        <v>421</v>
      </c>
      <c r="C162" s="62">
        <v>343</v>
      </c>
      <c r="D162" s="62" t="s">
        <v>46</v>
      </c>
      <c r="E162" s="62" t="s">
        <v>248</v>
      </c>
      <c r="F162" s="62">
        <v>8</v>
      </c>
      <c r="G162" s="62">
        <v>10</v>
      </c>
      <c r="H162" s="62">
        <v>4</v>
      </c>
      <c r="I162" s="62">
        <v>101.5</v>
      </c>
      <c r="J162" s="62">
        <f t="shared" si="86"/>
        <v>-4</v>
      </c>
      <c r="K162" s="62" t="s">
        <v>237</v>
      </c>
      <c r="L162" s="62">
        <f t="shared" si="107"/>
        <v>6.09</v>
      </c>
      <c r="M162" s="62">
        <v>16</v>
      </c>
      <c r="N162" s="62">
        <v>21</v>
      </c>
      <c r="O162" s="62">
        <v>35</v>
      </c>
      <c r="P162" s="62">
        <v>791.8</v>
      </c>
      <c r="Q162" s="62">
        <f t="shared" si="87"/>
        <v>19</v>
      </c>
      <c r="R162" s="62" t="s">
        <v>40</v>
      </c>
      <c r="S162" s="62">
        <f>P162*0.08</f>
        <v>63.344</v>
      </c>
      <c r="T162" s="62"/>
      <c r="U162" s="62">
        <v>11</v>
      </c>
      <c r="V162" s="62">
        <v>13</v>
      </c>
      <c r="W162" s="62">
        <v>6</v>
      </c>
      <c r="X162" s="62">
        <v>133</v>
      </c>
      <c r="Y162" s="62">
        <f t="shared" si="99"/>
        <v>-5</v>
      </c>
      <c r="Z162" s="62" t="s">
        <v>237</v>
      </c>
      <c r="AA162" s="62">
        <f>X162*0.06</f>
        <v>7.98</v>
      </c>
      <c r="AB162" s="62">
        <v>2</v>
      </c>
      <c r="AC162" s="62">
        <v>2</v>
      </c>
      <c r="AD162" s="62">
        <v>1</v>
      </c>
      <c r="AE162" s="62">
        <v>0</v>
      </c>
      <c r="AF162" s="62">
        <v>57</v>
      </c>
      <c r="AG162" s="62">
        <f t="shared" si="89"/>
        <v>0</v>
      </c>
      <c r="AH162" s="62" t="s">
        <v>40</v>
      </c>
      <c r="AI162" s="62">
        <f>AF162*0.1</f>
        <v>5.7</v>
      </c>
      <c r="AJ162" s="62"/>
      <c r="AK162" s="62">
        <v>18</v>
      </c>
      <c r="AL162" s="62">
        <v>21</v>
      </c>
      <c r="AM162" s="62">
        <v>6</v>
      </c>
      <c r="AN162" s="62">
        <v>589</v>
      </c>
      <c r="AO162" s="62">
        <f t="shared" si="90"/>
        <v>-12</v>
      </c>
      <c r="AP162" s="62" t="s">
        <v>237</v>
      </c>
      <c r="AQ162" s="62">
        <f>AN162*0.06</f>
        <v>35.34</v>
      </c>
      <c r="AR162" s="62">
        <v>3</v>
      </c>
      <c r="AS162" s="62">
        <v>4</v>
      </c>
      <c r="AT162" s="62">
        <v>0</v>
      </c>
      <c r="AU162" s="62">
        <v>0</v>
      </c>
      <c r="AV162" s="62">
        <f t="shared" si="91"/>
        <v>-3</v>
      </c>
      <c r="AW162" s="62" t="s">
        <v>237</v>
      </c>
      <c r="AX162" s="62">
        <f>AU162*0.06</f>
        <v>0</v>
      </c>
      <c r="AY162" s="62">
        <v>4</v>
      </c>
      <c r="AZ162" s="62">
        <v>5</v>
      </c>
      <c r="BA162" s="62">
        <v>0</v>
      </c>
      <c r="BB162" s="62">
        <v>0</v>
      </c>
      <c r="BC162" s="62">
        <f t="shared" si="92"/>
        <v>-4</v>
      </c>
      <c r="BD162" s="62" t="s">
        <v>237</v>
      </c>
      <c r="BE162" s="62">
        <f t="shared" si="108"/>
        <v>0</v>
      </c>
      <c r="BF162" s="62">
        <v>3</v>
      </c>
      <c r="BG162" s="62">
        <v>4</v>
      </c>
      <c r="BH162" s="62">
        <v>4</v>
      </c>
      <c r="BI162" s="62">
        <v>84</v>
      </c>
      <c r="BJ162" s="62">
        <f t="shared" si="93"/>
        <v>1</v>
      </c>
      <c r="BK162" s="62" t="s">
        <v>40</v>
      </c>
      <c r="BL162" s="62">
        <f>BI162*0.1</f>
        <v>8.4</v>
      </c>
      <c r="BM162" s="62">
        <v>7</v>
      </c>
      <c r="BN162" s="62">
        <v>8</v>
      </c>
      <c r="BO162" s="63">
        <v>0</v>
      </c>
      <c r="BP162" s="63">
        <v>0</v>
      </c>
      <c r="BQ162" s="63">
        <v>0</v>
      </c>
      <c r="BR162" s="63">
        <v>0</v>
      </c>
      <c r="BS162" s="63">
        <v>0</v>
      </c>
      <c r="BT162" s="63">
        <v>0</v>
      </c>
      <c r="BU162" s="63">
        <v>0</v>
      </c>
      <c r="BV162" s="63">
        <v>0</v>
      </c>
      <c r="BW162" s="63">
        <v>0</v>
      </c>
      <c r="BX162" s="63">
        <v>0</v>
      </c>
      <c r="BY162" s="63">
        <v>0</v>
      </c>
      <c r="BZ162" s="62">
        <f t="shared" si="94"/>
        <v>0</v>
      </c>
      <c r="CA162" s="62">
        <f t="shared" si="95"/>
        <v>-7</v>
      </c>
      <c r="CB162" s="62" t="s">
        <v>237</v>
      </c>
      <c r="CC162" s="62">
        <f t="shared" si="109"/>
        <v>0</v>
      </c>
      <c r="CD162" s="62">
        <f t="shared" si="110"/>
        <v>-7</v>
      </c>
      <c r="CE162" s="62">
        <f t="shared" si="96"/>
        <v>127</v>
      </c>
      <c r="CF162" s="62">
        <f t="shared" si="97"/>
        <v>-7</v>
      </c>
    </row>
    <row r="163" customHeight="1" spans="1:84">
      <c r="A163" s="62">
        <v>13334</v>
      </c>
      <c r="B163" s="62" t="s">
        <v>422</v>
      </c>
      <c r="C163" s="62">
        <v>343</v>
      </c>
      <c r="D163" s="62" t="s">
        <v>46</v>
      </c>
      <c r="E163" s="62" t="s">
        <v>248</v>
      </c>
      <c r="F163" s="62">
        <v>8</v>
      </c>
      <c r="G163" s="62">
        <v>10</v>
      </c>
      <c r="H163" s="62">
        <v>3</v>
      </c>
      <c r="I163" s="62">
        <v>80.1</v>
      </c>
      <c r="J163" s="62">
        <f t="shared" si="86"/>
        <v>-5</v>
      </c>
      <c r="K163" s="62" t="s">
        <v>237</v>
      </c>
      <c r="L163" s="62">
        <f t="shared" si="107"/>
        <v>4.806</v>
      </c>
      <c r="M163" s="62">
        <v>17</v>
      </c>
      <c r="N163" s="62">
        <v>21</v>
      </c>
      <c r="O163" s="62">
        <v>13</v>
      </c>
      <c r="P163" s="62">
        <v>312.67</v>
      </c>
      <c r="Q163" s="62">
        <f t="shared" si="87"/>
        <v>-4</v>
      </c>
      <c r="R163" s="62" t="s">
        <v>237</v>
      </c>
      <c r="S163" s="62">
        <f>P163*0.05</f>
        <v>15.6335</v>
      </c>
      <c r="T163" s="62">
        <f>Q163*1</f>
        <v>-4</v>
      </c>
      <c r="U163" s="62">
        <v>10</v>
      </c>
      <c r="V163" s="62">
        <v>14</v>
      </c>
      <c r="W163" s="62">
        <v>5</v>
      </c>
      <c r="X163" s="62">
        <v>172</v>
      </c>
      <c r="Y163" s="62">
        <f t="shared" si="99"/>
        <v>-5</v>
      </c>
      <c r="Z163" s="62" t="s">
        <v>237</v>
      </c>
      <c r="AA163" s="62">
        <f>X163*0.06</f>
        <v>10.32</v>
      </c>
      <c r="AB163" s="62">
        <v>1</v>
      </c>
      <c r="AC163" s="62">
        <v>3</v>
      </c>
      <c r="AD163" s="62">
        <v>0</v>
      </c>
      <c r="AE163" s="62">
        <v>1</v>
      </c>
      <c r="AF163" s="62">
        <v>28.5</v>
      </c>
      <c r="AG163" s="62">
        <f t="shared" si="89"/>
        <v>0</v>
      </c>
      <c r="AH163" s="62" t="s">
        <v>39</v>
      </c>
      <c r="AI163" s="62">
        <f>AF163*0.08</f>
        <v>2.28</v>
      </c>
      <c r="AJ163" s="62"/>
      <c r="AK163" s="62">
        <v>18</v>
      </c>
      <c r="AL163" s="62">
        <v>21</v>
      </c>
      <c r="AM163" s="62">
        <v>1</v>
      </c>
      <c r="AN163" s="62">
        <v>243</v>
      </c>
      <c r="AO163" s="62">
        <f t="shared" si="90"/>
        <v>-17</v>
      </c>
      <c r="AP163" s="62" t="s">
        <v>237</v>
      </c>
      <c r="AQ163" s="62">
        <f>AN163*0.06</f>
        <v>14.58</v>
      </c>
      <c r="AR163" s="62">
        <v>3</v>
      </c>
      <c r="AS163" s="62">
        <v>4</v>
      </c>
      <c r="AT163" s="62">
        <v>5</v>
      </c>
      <c r="AU163" s="62">
        <v>164</v>
      </c>
      <c r="AV163" s="62">
        <f t="shared" si="91"/>
        <v>2</v>
      </c>
      <c r="AW163" s="62" t="s">
        <v>40</v>
      </c>
      <c r="AX163" s="62">
        <f>AU163*0.1</f>
        <v>16.4</v>
      </c>
      <c r="AY163" s="62">
        <v>4</v>
      </c>
      <c r="AZ163" s="62">
        <v>9</v>
      </c>
      <c r="BA163" s="62">
        <v>0</v>
      </c>
      <c r="BB163" s="62">
        <v>0</v>
      </c>
      <c r="BC163" s="62">
        <f t="shared" si="92"/>
        <v>-4</v>
      </c>
      <c r="BD163" s="62" t="s">
        <v>237</v>
      </c>
      <c r="BE163" s="62">
        <f t="shared" si="108"/>
        <v>0</v>
      </c>
      <c r="BF163" s="62">
        <v>3</v>
      </c>
      <c r="BG163" s="62">
        <v>4</v>
      </c>
      <c r="BH163" s="62">
        <v>2</v>
      </c>
      <c r="BI163" s="62">
        <v>37.02</v>
      </c>
      <c r="BJ163" s="62">
        <f t="shared" si="93"/>
        <v>-1</v>
      </c>
      <c r="BK163" s="62" t="s">
        <v>242</v>
      </c>
      <c r="BL163" s="62">
        <f>BI163*0.06</f>
        <v>2.2212</v>
      </c>
      <c r="BM163" s="62">
        <v>7</v>
      </c>
      <c r="BN163" s="62">
        <v>8</v>
      </c>
      <c r="BO163" s="63">
        <v>0</v>
      </c>
      <c r="BP163" s="63">
        <v>0</v>
      </c>
      <c r="BQ163" s="63">
        <v>0</v>
      </c>
      <c r="BR163" s="63">
        <v>0</v>
      </c>
      <c r="BS163" s="63">
        <v>0</v>
      </c>
      <c r="BT163" s="63">
        <v>0</v>
      </c>
      <c r="BU163" s="63">
        <v>0</v>
      </c>
      <c r="BV163" s="63">
        <v>0</v>
      </c>
      <c r="BW163" s="63">
        <v>0</v>
      </c>
      <c r="BX163" s="63">
        <v>0</v>
      </c>
      <c r="BY163" s="63">
        <v>0</v>
      </c>
      <c r="BZ163" s="62">
        <f t="shared" si="94"/>
        <v>0</v>
      </c>
      <c r="CA163" s="62">
        <f t="shared" si="95"/>
        <v>-7</v>
      </c>
      <c r="CB163" s="62" t="s">
        <v>237</v>
      </c>
      <c r="CC163" s="62">
        <f t="shared" si="109"/>
        <v>0</v>
      </c>
      <c r="CD163" s="62">
        <f t="shared" si="110"/>
        <v>-7</v>
      </c>
      <c r="CE163" s="62">
        <f t="shared" si="96"/>
        <v>66</v>
      </c>
      <c r="CF163" s="62">
        <f t="shared" si="97"/>
        <v>-11</v>
      </c>
    </row>
    <row r="164" customHeight="1" spans="1:84">
      <c r="A164" s="62">
        <v>13178</v>
      </c>
      <c r="B164" s="62" t="s">
        <v>423</v>
      </c>
      <c r="C164" s="62">
        <v>343</v>
      </c>
      <c r="D164" s="62" t="s">
        <v>46</v>
      </c>
      <c r="E164" s="62" t="s">
        <v>248</v>
      </c>
      <c r="F164" s="62">
        <v>8</v>
      </c>
      <c r="G164" s="62">
        <v>10</v>
      </c>
      <c r="H164" s="62">
        <v>1</v>
      </c>
      <c r="I164" s="62">
        <v>27.8</v>
      </c>
      <c r="J164" s="62">
        <f t="shared" si="86"/>
        <v>-7</v>
      </c>
      <c r="K164" s="62" t="s">
        <v>237</v>
      </c>
      <c r="L164" s="62">
        <f t="shared" si="107"/>
        <v>1.668</v>
      </c>
      <c r="M164" s="62">
        <v>17</v>
      </c>
      <c r="N164" s="62">
        <v>20</v>
      </c>
      <c r="O164" s="62">
        <v>15</v>
      </c>
      <c r="P164" s="62">
        <v>322.2</v>
      </c>
      <c r="Q164" s="62">
        <f t="shared" si="87"/>
        <v>-2</v>
      </c>
      <c r="R164" s="62" t="s">
        <v>237</v>
      </c>
      <c r="S164" s="62">
        <f>P164*0.05</f>
        <v>16.11</v>
      </c>
      <c r="T164" s="62">
        <f>Q164*1</f>
        <v>-2</v>
      </c>
      <c r="U164" s="62">
        <v>10</v>
      </c>
      <c r="V164" s="62">
        <v>14</v>
      </c>
      <c r="W164" s="62">
        <v>3</v>
      </c>
      <c r="X164" s="62">
        <v>85.02</v>
      </c>
      <c r="Y164" s="62">
        <f t="shared" si="99"/>
        <v>-7</v>
      </c>
      <c r="Z164" s="62" t="s">
        <v>237</v>
      </c>
      <c r="AA164" s="62">
        <f>X164*0.06</f>
        <v>5.1012</v>
      </c>
      <c r="AB164" s="62">
        <v>1</v>
      </c>
      <c r="AC164" s="62">
        <v>2</v>
      </c>
      <c r="AD164" s="62">
        <v>0</v>
      </c>
      <c r="AE164" s="62">
        <v>0</v>
      </c>
      <c r="AF164" s="62">
        <v>0</v>
      </c>
      <c r="AG164" s="62">
        <f t="shared" si="89"/>
        <v>-1</v>
      </c>
      <c r="AH164" s="62" t="s">
        <v>237</v>
      </c>
      <c r="AI164" s="62">
        <f>AF164*0.06</f>
        <v>0</v>
      </c>
      <c r="AJ164" s="62">
        <f>AG164*1</f>
        <v>-1</v>
      </c>
      <c r="AK164" s="62">
        <v>18</v>
      </c>
      <c r="AL164" s="62">
        <v>21</v>
      </c>
      <c r="AM164" s="62">
        <v>5</v>
      </c>
      <c r="AN164" s="62">
        <v>497</v>
      </c>
      <c r="AO164" s="62">
        <f t="shared" si="90"/>
        <v>-13</v>
      </c>
      <c r="AP164" s="62" t="s">
        <v>237</v>
      </c>
      <c r="AQ164" s="62">
        <f>AN164*0.06</f>
        <v>29.82</v>
      </c>
      <c r="AR164" s="62">
        <v>3</v>
      </c>
      <c r="AS164" s="62">
        <v>4</v>
      </c>
      <c r="AT164" s="62">
        <v>0</v>
      </c>
      <c r="AU164" s="62">
        <v>0</v>
      </c>
      <c r="AV164" s="62">
        <f t="shared" si="91"/>
        <v>-3</v>
      </c>
      <c r="AW164" s="62" t="s">
        <v>237</v>
      </c>
      <c r="AX164" s="62">
        <f t="shared" ref="AX164:AX169" si="111">AU164*0.06</f>
        <v>0</v>
      </c>
      <c r="AY164" s="62">
        <v>4</v>
      </c>
      <c r="AZ164" s="62">
        <v>5</v>
      </c>
      <c r="BA164" s="62">
        <v>0</v>
      </c>
      <c r="BB164" s="62">
        <v>0</v>
      </c>
      <c r="BC164" s="62">
        <f t="shared" si="92"/>
        <v>-4</v>
      </c>
      <c r="BD164" s="62" t="s">
        <v>237</v>
      </c>
      <c r="BE164" s="62">
        <f t="shared" si="108"/>
        <v>0</v>
      </c>
      <c r="BF164" s="62">
        <v>3</v>
      </c>
      <c r="BG164" s="62">
        <v>4</v>
      </c>
      <c r="BH164" s="62">
        <v>3</v>
      </c>
      <c r="BI164" s="62">
        <v>63</v>
      </c>
      <c r="BJ164" s="62">
        <f t="shared" si="93"/>
        <v>0</v>
      </c>
      <c r="BK164" s="62" t="s">
        <v>39</v>
      </c>
      <c r="BL164" s="62">
        <f>BI164*0.08</f>
        <v>5.04</v>
      </c>
      <c r="BM164" s="62">
        <v>7</v>
      </c>
      <c r="BN164" s="62">
        <v>9</v>
      </c>
      <c r="BO164" s="63">
        <v>0</v>
      </c>
      <c r="BP164" s="63">
        <v>0</v>
      </c>
      <c r="BQ164" s="63">
        <v>0</v>
      </c>
      <c r="BR164" s="63">
        <v>0</v>
      </c>
      <c r="BS164" s="63">
        <v>0</v>
      </c>
      <c r="BT164" s="63">
        <v>0</v>
      </c>
      <c r="BU164" s="63">
        <v>0</v>
      </c>
      <c r="BV164" s="63">
        <v>0</v>
      </c>
      <c r="BW164" s="63">
        <v>0</v>
      </c>
      <c r="BX164" s="63">
        <v>0</v>
      </c>
      <c r="BY164" s="63">
        <v>0</v>
      </c>
      <c r="BZ164" s="62">
        <f t="shared" si="94"/>
        <v>0</v>
      </c>
      <c r="CA164" s="62">
        <f t="shared" si="95"/>
        <v>-7</v>
      </c>
      <c r="CB164" s="62" t="s">
        <v>237</v>
      </c>
      <c r="CC164" s="62">
        <f t="shared" si="109"/>
        <v>0</v>
      </c>
      <c r="CD164" s="62">
        <f t="shared" si="110"/>
        <v>-7</v>
      </c>
      <c r="CE164" s="62">
        <f t="shared" si="96"/>
        <v>58</v>
      </c>
      <c r="CF164" s="62">
        <f t="shared" si="97"/>
        <v>-10</v>
      </c>
    </row>
    <row r="165" customHeight="1" spans="1:84">
      <c r="A165" s="62">
        <v>13341</v>
      </c>
      <c r="B165" s="62" t="s">
        <v>424</v>
      </c>
      <c r="C165" s="62">
        <v>343</v>
      </c>
      <c r="D165" s="62" t="s">
        <v>46</v>
      </c>
      <c r="E165" s="62" t="s">
        <v>248</v>
      </c>
      <c r="F165" s="62">
        <v>8</v>
      </c>
      <c r="G165" s="62">
        <v>10</v>
      </c>
      <c r="H165" s="62">
        <v>6</v>
      </c>
      <c r="I165" s="62">
        <v>150.3</v>
      </c>
      <c r="J165" s="62">
        <f t="shared" si="86"/>
        <v>-2</v>
      </c>
      <c r="K165" s="62" t="s">
        <v>237</v>
      </c>
      <c r="L165" s="62">
        <f t="shared" si="107"/>
        <v>9.018</v>
      </c>
      <c r="M165" s="62">
        <v>17</v>
      </c>
      <c r="N165" s="62">
        <v>20</v>
      </c>
      <c r="O165" s="62">
        <v>26</v>
      </c>
      <c r="P165" s="62">
        <v>708.1</v>
      </c>
      <c r="Q165" s="62">
        <f t="shared" si="87"/>
        <v>9</v>
      </c>
      <c r="R165" s="62" t="s">
        <v>40</v>
      </c>
      <c r="S165" s="62">
        <f>P165*0.08</f>
        <v>56.648</v>
      </c>
      <c r="T165" s="62"/>
      <c r="U165" s="62">
        <v>10</v>
      </c>
      <c r="V165" s="62">
        <v>14</v>
      </c>
      <c r="W165" s="62">
        <v>16</v>
      </c>
      <c r="X165" s="62">
        <v>401</v>
      </c>
      <c r="Y165" s="62">
        <f t="shared" si="99"/>
        <v>6</v>
      </c>
      <c r="Z165" s="62" t="s">
        <v>40</v>
      </c>
      <c r="AA165" s="62">
        <f>X165*0.1</f>
        <v>40.1</v>
      </c>
      <c r="AB165" s="62">
        <v>1</v>
      </c>
      <c r="AC165" s="62">
        <v>2</v>
      </c>
      <c r="AD165" s="62">
        <v>0</v>
      </c>
      <c r="AE165" s="62">
        <v>0</v>
      </c>
      <c r="AF165" s="62">
        <v>0</v>
      </c>
      <c r="AG165" s="62">
        <f t="shared" si="89"/>
        <v>-1</v>
      </c>
      <c r="AH165" s="62" t="s">
        <v>237</v>
      </c>
      <c r="AI165" s="62">
        <f>AF165*0.06</f>
        <v>0</v>
      </c>
      <c r="AJ165" s="62">
        <f>AG165*1</f>
        <v>-1</v>
      </c>
      <c r="AK165" s="62">
        <v>18</v>
      </c>
      <c r="AL165" s="62">
        <v>21</v>
      </c>
      <c r="AM165" s="62">
        <v>2</v>
      </c>
      <c r="AN165" s="62">
        <v>204.5</v>
      </c>
      <c r="AO165" s="62">
        <f t="shared" si="90"/>
        <v>-16</v>
      </c>
      <c r="AP165" s="62" t="s">
        <v>237</v>
      </c>
      <c r="AQ165" s="62">
        <f>AN165*0.06</f>
        <v>12.27</v>
      </c>
      <c r="AR165" s="62">
        <v>3</v>
      </c>
      <c r="AS165" s="62">
        <v>3</v>
      </c>
      <c r="AT165" s="62">
        <v>0</v>
      </c>
      <c r="AU165" s="62">
        <v>0</v>
      </c>
      <c r="AV165" s="62">
        <f t="shared" si="91"/>
        <v>-3</v>
      </c>
      <c r="AW165" s="62" t="s">
        <v>237</v>
      </c>
      <c r="AX165" s="62">
        <f t="shared" si="111"/>
        <v>0</v>
      </c>
      <c r="AY165" s="62">
        <v>4</v>
      </c>
      <c r="AZ165" s="62">
        <v>4</v>
      </c>
      <c r="BA165" s="62">
        <v>0</v>
      </c>
      <c r="BB165" s="62">
        <v>0</v>
      </c>
      <c r="BC165" s="62">
        <f t="shared" si="92"/>
        <v>-4</v>
      </c>
      <c r="BD165" s="62" t="s">
        <v>237</v>
      </c>
      <c r="BE165" s="62">
        <f t="shared" si="108"/>
        <v>0</v>
      </c>
      <c r="BF165" s="62">
        <v>3</v>
      </c>
      <c r="BG165" s="62">
        <v>4</v>
      </c>
      <c r="BH165" s="62">
        <v>3</v>
      </c>
      <c r="BI165" s="62">
        <v>61.5</v>
      </c>
      <c r="BJ165" s="62">
        <f t="shared" si="93"/>
        <v>0</v>
      </c>
      <c r="BK165" s="62" t="s">
        <v>39</v>
      </c>
      <c r="BL165" s="62">
        <f>BI165*0.08</f>
        <v>4.92</v>
      </c>
      <c r="BM165" s="62">
        <v>7</v>
      </c>
      <c r="BN165" s="62">
        <v>9</v>
      </c>
      <c r="BO165" s="63">
        <v>0</v>
      </c>
      <c r="BP165" s="63">
        <v>0</v>
      </c>
      <c r="BQ165" s="63">
        <v>0</v>
      </c>
      <c r="BR165" s="63">
        <v>0</v>
      </c>
      <c r="BS165" s="63">
        <v>0</v>
      </c>
      <c r="BT165" s="63">
        <v>0</v>
      </c>
      <c r="BU165" s="63">
        <v>0</v>
      </c>
      <c r="BV165" s="63">
        <v>0</v>
      </c>
      <c r="BW165" s="63">
        <v>0</v>
      </c>
      <c r="BX165" s="63">
        <v>0</v>
      </c>
      <c r="BY165" s="63">
        <v>0</v>
      </c>
      <c r="BZ165" s="62">
        <f t="shared" si="94"/>
        <v>0</v>
      </c>
      <c r="CA165" s="62">
        <f t="shared" si="95"/>
        <v>-7</v>
      </c>
      <c r="CB165" s="62" t="s">
        <v>237</v>
      </c>
      <c r="CC165" s="62">
        <f t="shared" si="109"/>
        <v>0</v>
      </c>
      <c r="CD165" s="62">
        <f t="shared" si="110"/>
        <v>-7</v>
      </c>
      <c r="CE165" s="62">
        <f t="shared" si="96"/>
        <v>123</v>
      </c>
      <c r="CF165" s="62">
        <f t="shared" si="97"/>
        <v>-8</v>
      </c>
    </row>
    <row r="166" customHeight="1" spans="1:84">
      <c r="A166" s="62">
        <v>11109</v>
      </c>
      <c r="B166" s="62" t="s">
        <v>425</v>
      </c>
      <c r="C166" s="62">
        <v>737</v>
      </c>
      <c r="D166" s="62" t="s">
        <v>95</v>
      </c>
      <c r="E166" s="62" t="s">
        <v>236</v>
      </c>
      <c r="F166" s="62">
        <v>25</v>
      </c>
      <c r="G166" s="62">
        <v>30</v>
      </c>
      <c r="H166" s="62">
        <v>29</v>
      </c>
      <c r="I166" s="62">
        <v>774.5</v>
      </c>
      <c r="J166" s="62">
        <f t="shared" si="86"/>
        <v>4</v>
      </c>
      <c r="K166" s="62" t="s">
        <v>39</v>
      </c>
      <c r="L166" s="62">
        <f>I166*0.08</f>
        <v>61.96</v>
      </c>
      <c r="M166" s="62">
        <v>38</v>
      </c>
      <c r="N166" s="62">
        <v>46</v>
      </c>
      <c r="O166" s="62">
        <v>70</v>
      </c>
      <c r="P166" s="62">
        <v>1660.65</v>
      </c>
      <c r="Q166" s="62">
        <f t="shared" si="87"/>
        <v>32</v>
      </c>
      <c r="R166" s="62" t="s">
        <v>40</v>
      </c>
      <c r="S166" s="62">
        <f>P166*0.08</f>
        <v>132.852</v>
      </c>
      <c r="T166" s="62"/>
      <c r="U166" s="62">
        <v>30</v>
      </c>
      <c r="V166" s="62">
        <v>40</v>
      </c>
      <c r="W166" s="62">
        <v>57</v>
      </c>
      <c r="X166" s="62">
        <v>1408.71</v>
      </c>
      <c r="Y166" s="62">
        <f t="shared" si="99"/>
        <v>27</v>
      </c>
      <c r="Z166" s="62" t="s">
        <v>40</v>
      </c>
      <c r="AA166" s="62">
        <f>X166*0.1</f>
        <v>140.871</v>
      </c>
      <c r="AB166" s="62">
        <v>3</v>
      </c>
      <c r="AC166" s="62">
        <v>5</v>
      </c>
      <c r="AD166" s="62">
        <v>2</v>
      </c>
      <c r="AE166" s="62">
        <v>8</v>
      </c>
      <c r="AF166" s="62">
        <v>349.8</v>
      </c>
      <c r="AG166" s="62">
        <f t="shared" si="89"/>
        <v>9</v>
      </c>
      <c r="AH166" s="62" t="s">
        <v>40</v>
      </c>
      <c r="AI166" s="62">
        <f>AF166*0.1</f>
        <v>34.98</v>
      </c>
      <c r="AJ166" s="62"/>
      <c r="AK166" s="62">
        <v>48</v>
      </c>
      <c r="AL166" s="62">
        <v>57</v>
      </c>
      <c r="AM166" s="62">
        <v>49.5</v>
      </c>
      <c r="AN166" s="62">
        <v>3815.81</v>
      </c>
      <c r="AO166" s="62">
        <f t="shared" si="90"/>
        <v>1.5</v>
      </c>
      <c r="AP166" s="62" t="s">
        <v>39</v>
      </c>
      <c r="AQ166" s="62">
        <f>AN166*0.08</f>
        <v>305.2648</v>
      </c>
      <c r="AR166" s="62">
        <v>9</v>
      </c>
      <c r="AS166" s="62">
        <v>10</v>
      </c>
      <c r="AT166" s="62">
        <v>3</v>
      </c>
      <c r="AU166" s="62">
        <v>105</v>
      </c>
      <c r="AV166" s="62">
        <f t="shared" si="91"/>
        <v>-6</v>
      </c>
      <c r="AW166" s="62" t="s">
        <v>237</v>
      </c>
      <c r="AX166" s="62">
        <f t="shared" si="111"/>
        <v>6.3</v>
      </c>
      <c r="AY166" s="62">
        <v>10</v>
      </c>
      <c r="AZ166" s="62">
        <v>12</v>
      </c>
      <c r="BA166" s="62">
        <v>2</v>
      </c>
      <c r="BB166" s="62">
        <v>59.8</v>
      </c>
      <c r="BC166" s="62">
        <f t="shared" si="92"/>
        <v>-8</v>
      </c>
      <c r="BD166" s="62" t="s">
        <v>237</v>
      </c>
      <c r="BE166" s="62">
        <f t="shared" si="108"/>
        <v>3.588</v>
      </c>
      <c r="BF166" s="62">
        <v>8</v>
      </c>
      <c r="BG166" s="62">
        <v>10</v>
      </c>
      <c r="BH166" s="62">
        <v>19</v>
      </c>
      <c r="BI166" s="62">
        <v>345.45</v>
      </c>
      <c r="BJ166" s="62">
        <f t="shared" si="93"/>
        <v>11</v>
      </c>
      <c r="BK166" s="62" t="s">
        <v>40</v>
      </c>
      <c r="BL166" s="62">
        <f>BI166*0.1</f>
        <v>34.545</v>
      </c>
      <c r="BM166" s="62">
        <v>12</v>
      </c>
      <c r="BN166" s="62">
        <v>15</v>
      </c>
      <c r="BO166" s="63">
        <v>0</v>
      </c>
      <c r="BP166" s="63">
        <v>2</v>
      </c>
      <c r="BQ166" s="63">
        <v>1</v>
      </c>
      <c r="BR166" s="63">
        <v>0</v>
      </c>
      <c r="BS166" s="63">
        <v>0</v>
      </c>
      <c r="BT166" s="63">
        <v>0</v>
      </c>
      <c r="BU166" s="63">
        <v>0</v>
      </c>
      <c r="BV166" s="63">
        <v>0</v>
      </c>
      <c r="BW166" s="63">
        <v>0</v>
      </c>
      <c r="BX166" s="63">
        <v>0</v>
      </c>
      <c r="BY166" s="63">
        <v>0</v>
      </c>
      <c r="BZ166" s="62">
        <f t="shared" si="94"/>
        <v>7</v>
      </c>
      <c r="CA166" s="62">
        <f t="shared" si="95"/>
        <v>-5</v>
      </c>
      <c r="CB166" s="62" t="s">
        <v>237</v>
      </c>
      <c r="CC166" s="62">
        <f t="shared" si="109"/>
        <v>21</v>
      </c>
      <c r="CD166" s="62">
        <f t="shared" si="110"/>
        <v>-5</v>
      </c>
      <c r="CE166" s="62">
        <f t="shared" si="96"/>
        <v>741</v>
      </c>
      <c r="CF166" s="62">
        <f t="shared" si="97"/>
        <v>-5</v>
      </c>
    </row>
    <row r="167" customHeight="1" spans="1:84">
      <c r="A167" s="62">
        <v>11642</v>
      </c>
      <c r="B167" s="62" t="s">
        <v>426</v>
      </c>
      <c r="C167" s="62">
        <v>737</v>
      </c>
      <c r="D167" s="62" t="s">
        <v>95</v>
      </c>
      <c r="E167" s="62" t="s">
        <v>239</v>
      </c>
      <c r="F167" s="62">
        <v>28</v>
      </c>
      <c r="G167" s="62">
        <v>34</v>
      </c>
      <c r="H167" s="62">
        <v>11</v>
      </c>
      <c r="I167" s="62">
        <v>289.5</v>
      </c>
      <c r="J167" s="62">
        <f t="shared" si="86"/>
        <v>-17</v>
      </c>
      <c r="K167" s="62" t="s">
        <v>237</v>
      </c>
      <c r="L167" s="62">
        <f>I167*0.06</f>
        <v>17.37</v>
      </c>
      <c r="M167" s="62">
        <v>42</v>
      </c>
      <c r="N167" s="62">
        <v>52</v>
      </c>
      <c r="O167" s="62">
        <v>60</v>
      </c>
      <c r="P167" s="62">
        <v>1423.01</v>
      </c>
      <c r="Q167" s="62">
        <f t="shared" si="87"/>
        <v>18</v>
      </c>
      <c r="R167" s="62" t="s">
        <v>40</v>
      </c>
      <c r="S167" s="62">
        <f>P167*0.08</f>
        <v>113.8408</v>
      </c>
      <c r="T167" s="62"/>
      <c r="U167" s="62">
        <v>34</v>
      </c>
      <c r="V167" s="62">
        <v>44</v>
      </c>
      <c r="W167" s="62">
        <v>21</v>
      </c>
      <c r="X167" s="62">
        <v>557.08</v>
      </c>
      <c r="Y167" s="62">
        <f t="shared" si="99"/>
        <v>-13</v>
      </c>
      <c r="Z167" s="62" t="s">
        <v>237</v>
      </c>
      <c r="AA167" s="62">
        <f>X167*0.06</f>
        <v>33.4248</v>
      </c>
      <c r="AB167" s="62">
        <v>4</v>
      </c>
      <c r="AC167" s="62">
        <v>5</v>
      </c>
      <c r="AD167" s="62">
        <v>3</v>
      </c>
      <c r="AE167" s="62">
        <v>0</v>
      </c>
      <c r="AF167" s="62">
        <v>173</v>
      </c>
      <c r="AG167" s="62">
        <f t="shared" si="89"/>
        <v>2</v>
      </c>
      <c r="AH167" s="62" t="s">
        <v>40</v>
      </c>
      <c r="AI167" s="62">
        <f>AF167*0.1</f>
        <v>17.3</v>
      </c>
      <c r="AJ167" s="62"/>
      <c r="AK167" s="62">
        <v>54</v>
      </c>
      <c r="AL167" s="62">
        <v>64</v>
      </c>
      <c r="AM167" s="62">
        <v>42.5</v>
      </c>
      <c r="AN167" s="62">
        <v>3320.02</v>
      </c>
      <c r="AO167" s="62">
        <f t="shared" si="90"/>
        <v>-11.5</v>
      </c>
      <c r="AP167" s="62" t="s">
        <v>237</v>
      </c>
      <c r="AQ167" s="62">
        <f>AN167*0.06</f>
        <v>199.2012</v>
      </c>
      <c r="AR167" s="62">
        <v>10</v>
      </c>
      <c r="AS167" s="62">
        <v>12</v>
      </c>
      <c r="AT167" s="62">
        <v>5</v>
      </c>
      <c r="AU167" s="62">
        <v>144.2</v>
      </c>
      <c r="AV167" s="62">
        <f t="shared" si="91"/>
        <v>-5</v>
      </c>
      <c r="AW167" s="62" t="s">
        <v>237</v>
      </c>
      <c r="AX167" s="62">
        <f t="shared" si="111"/>
        <v>8.652</v>
      </c>
      <c r="AY167" s="62">
        <v>12</v>
      </c>
      <c r="AZ167" s="62">
        <v>14</v>
      </c>
      <c r="BA167" s="62">
        <v>0</v>
      </c>
      <c r="BB167" s="62">
        <v>0</v>
      </c>
      <c r="BC167" s="62">
        <f t="shared" si="92"/>
        <v>-12</v>
      </c>
      <c r="BD167" s="62" t="s">
        <v>237</v>
      </c>
      <c r="BE167" s="62">
        <f t="shared" si="108"/>
        <v>0</v>
      </c>
      <c r="BF167" s="62">
        <v>9</v>
      </c>
      <c r="BG167" s="62">
        <v>11</v>
      </c>
      <c r="BH167" s="62">
        <v>7</v>
      </c>
      <c r="BI167" s="62">
        <v>128.26</v>
      </c>
      <c r="BJ167" s="62">
        <f t="shared" si="93"/>
        <v>-2</v>
      </c>
      <c r="BK167" s="62" t="s">
        <v>242</v>
      </c>
      <c r="BL167" s="62">
        <f>BI167*0.06</f>
        <v>7.6956</v>
      </c>
      <c r="BM167" s="62">
        <v>14</v>
      </c>
      <c r="BN167" s="62">
        <v>17</v>
      </c>
      <c r="BO167" s="63">
        <v>0</v>
      </c>
      <c r="BP167" s="63">
        <v>1</v>
      </c>
      <c r="BQ167" s="63">
        <v>0</v>
      </c>
      <c r="BR167" s="63">
        <v>0</v>
      </c>
      <c r="BS167" s="63">
        <v>0</v>
      </c>
      <c r="BT167" s="63">
        <v>0</v>
      </c>
      <c r="BU167" s="63">
        <v>0</v>
      </c>
      <c r="BV167" s="63">
        <v>0</v>
      </c>
      <c r="BW167" s="63">
        <v>0</v>
      </c>
      <c r="BX167" s="63">
        <v>0</v>
      </c>
      <c r="BY167" s="63">
        <v>0</v>
      </c>
      <c r="BZ167" s="62">
        <f t="shared" si="94"/>
        <v>1</v>
      </c>
      <c r="CA167" s="62">
        <f t="shared" si="95"/>
        <v>-13</v>
      </c>
      <c r="CB167" s="62" t="s">
        <v>237</v>
      </c>
      <c r="CC167" s="62">
        <f t="shared" si="109"/>
        <v>3</v>
      </c>
      <c r="CD167" s="62">
        <f t="shared" si="110"/>
        <v>-13</v>
      </c>
      <c r="CE167" s="62">
        <f t="shared" si="96"/>
        <v>400</v>
      </c>
      <c r="CF167" s="62">
        <f t="shared" si="97"/>
        <v>-13</v>
      </c>
    </row>
    <row r="168" customHeight="1" spans="1:84">
      <c r="A168" s="62">
        <v>13289</v>
      </c>
      <c r="B168" s="62" t="s">
        <v>427</v>
      </c>
      <c r="C168" s="62">
        <v>737</v>
      </c>
      <c r="D168" s="62" t="s">
        <v>95</v>
      </c>
      <c r="E168" s="62" t="s">
        <v>248</v>
      </c>
      <c r="F168" s="62">
        <v>5</v>
      </c>
      <c r="G168" s="62">
        <v>6</v>
      </c>
      <c r="H168" s="62">
        <v>2</v>
      </c>
      <c r="I168" s="62">
        <v>49</v>
      </c>
      <c r="J168" s="62">
        <f t="shared" si="86"/>
        <v>-3</v>
      </c>
      <c r="K168" s="62" t="s">
        <v>237</v>
      </c>
      <c r="L168" s="62">
        <f>I168*0.06</f>
        <v>2.94</v>
      </c>
      <c r="M168" s="62">
        <v>8</v>
      </c>
      <c r="N168" s="62">
        <v>11</v>
      </c>
      <c r="O168" s="62">
        <v>7</v>
      </c>
      <c r="P168" s="62">
        <v>163.5</v>
      </c>
      <c r="Q168" s="62">
        <f t="shared" si="87"/>
        <v>-1</v>
      </c>
      <c r="R168" s="62" t="s">
        <v>237</v>
      </c>
      <c r="S168" s="62">
        <f>P168*0.05</f>
        <v>8.175</v>
      </c>
      <c r="T168" s="62">
        <f>Q168*1</f>
        <v>-1</v>
      </c>
      <c r="U168" s="62">
        <v>7</v>
      </c>
      <c r="V168" s="62">
        <v>9</v>
      </c>
      <c r="W168" s="62">
        <v>2</v>
      </c>
      <c r="X168" s="62">
        <v>36</v>
      </c>
      <c r="Y168" s="62">
        <f t="shared" si="99"/>
        <v>-5</v>
      </c>
      <c r="Z168" s="62" t="s">
        <v>237</v>
      </c>
      <c r="AA168" s="62">
        <f>X168*0.06</f>
        <v>2.16</v>
      </c>
      <c r="AB168" s="62">
        <v>1</v>
      </c>
      <c r="AC168" s="62">
        <v>1</v>
      </c>
      <c r="AD168" s="62">
        <v>0</v>
      </c>
      <c r="AE168" s="62">
        <v>0</v>
      </c>
      <c r="AF168" s="62">
        <v>0</v>
      </c>
      <c r="AG168" s="62">
        <f t="shared" si="89"/>
        <v>-1</v>
      </c>
      <c r="AH168" s="62" t="s">
        <v>237</v>
      </c>
      <c r="AI168" s="62">
        <f>AF168*0.06</f>
        <v>0</v>
      </c>
      <c r="AJ168" s="62">
        <f>AG168*1</f>
        <v>-1</v>
      </c>
      <c r="AK168" s="62">
        <v>10</v>
      </c>
      <c r="AL168" s="62">
        <v>13</v>
      </c>
      <c r="AM168" s="62">
        <v>0</v>
      </c>
      <c r="AN168" s="62">
        <v>0</v>
      </c>
      <c r="AO168" s="62">
        <f t="shared" si="90"/>
        <v>-10</v>
      </c>
      <c r="AP168" s="62" t="s">
        <v>237</v>
      </c>
      <c r="AQ168" s="62">
        <f>AN168*0.06</f>
        <v>0</v>
      </c>
      <c r="AR168" s="62">
        <v>3</v>
      </c>
      <c r="AS168" s="62">
        <v>3</v>
      </c>
      <c r="AT168" s="62">
        <v>0</v>
      </c>
      <c r="AU168" s="62">
        <v>0</v>
      </c>
      <c r="AV168" s="62">
        <f t="shared" si="91"/>
        <v>-3</v>
      </c>
      <c r="AW168" s="62" t="s">
        <v>237</v>
      </c>
      <c r="AX168" s="62">
        <f t="shared" si="111"/>
        <v>0</v>
      </c>
      <c r="AY168" s="62">
        <v>3</v>
      </c>
      <c r="AZ168" s="62">
        <v>3</v>
      </c>
      <c r="BA168" s="62">
        <v>0</v>
      </c>
      <c r="BB168" s="62">
        <v>0</v>
      </c>
      <c r="BC168" s="62">
        <f t="shared" si="92"/>
        <v>-3</v>
      </c>
      <c r="BD168" s="62" t="s">
        <v>237</v>
      </c>
      <c r="BE168" s="62">
        <f t="shared" si="108"/>
        <v>0</v>
      </c>
      <c r="BF168" s="62">
        <v>1</v>
      </c>
      <c r="BG168" s="62">
        <v>2</v>
      </c>
      <c r="BH168" s="62">
        <v>3</v>
      </c>
      <c r="BI168" s="62">
        <v>63</v>
      </c>
      <c r="BJ168" s="62">
        <f t="shared" si="93"/>
        <v>2</v>
      </c>
      <c r="BK168" s="62" t="s">
        <v>40</v>
      </c>
      <c r="BL168" s="62">
        <f>BI168*0.1</f>
        <v>6.3</v>
      </c>
      <c r="BM168" s="62">
        <v>3</v>
      </c>
      <c r="BN168" s="62">
        <v>3</v>
      </c>
      <c r="BO168" s="63">
        <v>0</v>
      </c>
      <c r="BP168" s="63">
        <v>0</v>
      </c>
      <c r="BQ168" s="63">
        <v>0</v>
      </c>
      <c r="BR168" s="63">
        <v>0</v>
      </c>
      <c r="BS168" s="63">
        <v>0</v>
      </c>
      <c r="BT168" s="63">
        <v>0</v>
      </c>
      <c r="BU168" s="63">
        <v>0</v>
      </c>
      <c r="BV168" s="63">
        <v>0</v>
      </c>
      <c r="BW168" s="63">
        <v>0</v>
      </c>
      <c r="BX168" s="63">
        <v>0</v>
      </c>
      <c r="BY168" s="63">
        <v>0</v>
      </c>
      <c r="BZ168" s="62">
        <f t="shared" si="94"/>
        <v>0</v>
      </c>
      <c r="CA168" s="62">
        <f t="shared" si="95"/>
        <v>-3</v>
      </c>
      <c r="CB168" s="62" t="s">
        <v>237</v>
      </c>
      <c r="CC168" s="62">
        <f t="shared" si="109"/>
        <v>0</v>
      </c>
      <c r="CD168" s="62">
        <f t="shared" si="110"/>
        <v>-3</v>
      </c>
      <c r="CE168" s="62">
        <f t="shared" si="96"/>
        <v>20</v>
      </c>
      <c r="CF168" s="62">
        <f t="shared" si="97"/>
        <v>-5</v>
      </c>
    </row>
    <row r="169" customHeight="1" spans="1:84">
      <c r="A169" s="62">
        <v>13288</v>
      </c>
      <c r="B169" s="62" t="s">
        <v>428</v>
      </c>
      <c r="C169" s="62">
        <v>737</v>
      </c>
      <c r="D169" s="62" t="s">
        <v>95</v>
      </c>
      <c r="E169" s="62" t="s">
        <v>248</v>
      </c>
      <c r="F169" s="62">
        <v>6</v>
      </c>
      <c r="G169" s="62">
        <v>7</v>
      </c>
      <c r="H169" s="62">
        <v>3</v>
      </c>
      <c r="I169" s="62">
        <v>53.22</v>
      </c>
      <c r="J169" s="62">
        <f t="shared" si="86"/>
        <v>-3</v>
      </c>
      <c r="K169" s="62" t="s">
        <v>237</v>
      </c>
      <c r="L169" s="62">
        <f>I169*0.06</f>
        <v>3.1932</v>
      </c>
      <c r="M169" s="62">
        <v>8</v>
      </c>
      <c r="N169" s="62">
        <v>11</v>
      </c>
      <c r="O169" s="62">
        <v>2</v>
      </c>
      <c r="P169" s="62">
        <v>50</v>
      </c>
      <c r="Q169" s="62">
        <f t="shared" si="87"/>
        <v>-6</v>
      </c>
      <c r="R169" s="62" t="s">
        <v>237</v>
      </c>
      <c r="S169" s="62">
        <f>P169*0.05</f>
        <v>2.5</v>
      </c>
      <c r="T169" s="62">
        <f>Q169*1</f>
        <v>-6</v>
      </c>
      <c r="U169" s="62">
        <v>7</v>
      </c>
      <c r="V169" s="62">
        <v>9</v>
      </c>
      <c r="W169" s="62">
        <v>3</v>
      </c>
      <c r="X169" s="62">
        <v>76.6</v>
      </c>
      <c r="Y169" s="62">
        <f t="shared" si="99"/>
        <v>-4</v>
      </c>
      <c r="Z169" s="62" t="s">
        <v>237</v>
      </c>
      <c r="AA169" s="62">
        <f>X169*0.06</f>
        <v>4.596</v>
      </c>
      <c r="AB169" s="62">
        <v>1</v>
      </c>
      <c r="AC169" s="62">
        <v>1</v>
      </c>
      <c r="AD169" s="62">
        <v>0</v>
      </c>
      <c r="AE169" s="62">
        <v>0</v>
      </c>
      <c r="AF169" s="62">
        <v>0</v>
      </c>
      <c r="AG169" s="62">
        <f t="shared" si="89"/>
        <v>-1</v>
      </c>
      <c r="AH169" s="62" t="s">
        <v>237</v>
      </c>
      <c r="AI169" s="62">
        <f>AF169*0.06</f>
        <v>0</v>
      </c>
      <c r="AJ169" s="62">
        <f>AG169*1</f>
        <v>-1</v>
      </c>
      <c r="AK169" s="62">
        <v>11</v>
      </c>
      <c r="AL169" s="62">
        <v>13</v>
      </c>
      <c r="AM169" s="62">
        <v>0</v>
      </c>
      <c r="AN169" s="62">
        <v>0</v>
      </c>
      <c r="AO169" s="62">
        <f t="shared" si="90"/>
        <v>-11</v>
      </c>
      <c r="AP169" s="62" t="s">
        <v>237</v>
      </c>
      <c r="AQ169" s="62">
        <f>AN169*0.06</f>
        <v>0</v>
      </c>
      <c r="AR169" s="62">
        <v>2</v>
      </c>
      <c r="AS169" s="62">
        <v>3</v>
      </c>
      <c r="AT169" s="62">
        <v>0</v>
      </c>
      <c r="AU169" s="62">
        <v>0</v>
      </c>
      <c r="AV169" s="62">
        <f t="shared" si="91"/>
        <v>-2</v>
      </c>
      <c r="AW169" s="62" t="s">
        <v>237</v>
      </c>
      <c r="AX169" s="62">
        <f t="shared" si="111"/>
        <v>0</v>
      </c>
      <c r="AY169" s="62">
        <v>2</v>
      </c>
      <c r="AZ169" s="62">
        <v>3</v>
      </c>
      <c r="BA169" s="62">
        <v>0</v>
      </c>
      <c r="BB169" s="62">
        <v>0</v>
      </c>
      <c r="BC169" s="62">
        <f t="shared" si="92"/>
        <v>-2</v>
      </c>
      <c r="BD169" s="62" t="s">
        <v>237</v>
      </c>
      <c r="BE169" s="62">
        <f t="shared" si="108"/>
        <v>0</v>
      </c>
      <c r="BF169" s="62">
        <v>2</v>
      </c>
      <c r="BG169" s="62">
        <v>2</v>
      </c>
      <c r="BH169" s="62">
        <v>1</v>
      </c>
      <c r="BI169" s="62">
        <v>21</v>
      </c>
      <c r="BJ169" s="62">
        <f t="shared" si="93"/>
        <v>-1</v>
      </c>
      <c r="BK169" s="62" t="s">
        <v>242</v>
      </c>
      <c r="BL169" s="62">
        <f>BI169*0.06</f>
        <v>1.26</v>
      </c>
      <c r="BM169" s="62">
        <v>3</v>
      </c>
      <c r="BN169" s="62">
        <v>3</v>
      </c>
      <c r="BO169" s="63">
        <v>0</v>
      </c>
      <c r="BP169" s="63">
        <v>0</v>
      </c>
      <c r="BQ169" s="63">
        <v>0</v>
      </c>
      <c r="BR169" s="63">
        <v>0</v>
      </c>
      <c r="BS169" s="63">
        <v>0</v>
      </c>
      <c r="BT169" s="63">
        <v>0</v>
      </c>
      <c r="BU169" s="63">
        <v>0</v>
      </c>
      <c r="BV169" s="63">
        <v>0</v>
      </c>
      <c r="BW169" s="63">
        <v>0</v>
      </c>
      <c r="BX169" s="63">
        <v>0</v>
      </c>
      <c r="BY169" s="63">
        <v>0</v>
      </c>
      <c r="BZ169" s="62">
        <f t="shared" si="94"/>
        <v>0</v>
      </c>
      <c r="CA169" s="62">
        <f t="shared" si="95"/>
        <v>-3</v>
      </c>
      <c r="CB169" s="62" t="s">
        <v>237</v>
      </c>
      <c r="CC169" s="62">
        <f t="shared" si="109"/>
        <v>0</v>
      </c>
      <c r="CD169" s="62">
        <f t="shared" si="110"/>
        <v>-3</v>
      </c>
      <c r="CE169" s="62">
        <f t="shared" si="96"/>
        <v>12</v>
      </c>
      <c r="CF169" s="62">
        <f t="shared" si="97"/>
        <v>-10</v>
      </c>
    </row>
    <row r="170" customHeight="1" spans="1:84">
      <c r="A170" s="62">
        <v>13205</v>
      </c>
      <c r="B170" s="62" t="s">
        <v>429</v>
      </c>
      <c r="C170" s="62">
        <v>737</v>
      </c>
      <c r="D170" s="62" t="s">
        <v>95</v>
      </c>
      <c r="E170" s="62" t="s">
        <v>248</v>
      </c>
      <c r="F170" s="62">
        <v>6</v>
      </c>
      <c r="G170" s="62">
        <v>7</v>
      </c>
      <c r="H170" s="62">
        <v>2</v>
      </c>
      <c r="I170" s="62">
        <v>55</v>
      </c>
      <c r="J170" s="62">
        <f t="shared" si="86"/>
        <v>-4</v>
      </c>
      <c r="K170" s="62" t="s">
        <v>237</v>
      </c>
      <c r="L170" s="62">
        <f>I170*0.06</f>
        <v>3.3</v>
      </c>
      <c r="M170" s="62">
        <v>9</v>
      </c>
      <c r="N170" s="62">
        <v>10</v>
      </c>
      <c r="O170" s="62">
        <v>28</v>
      </c>
      <c r="P170" s="62">
        <v>742</v>
      </c>
      <c r="Q170" s="62">
        <f t="shared" si="87"/>
        <v>19</v>
      </c>
      <c r="R170" s="62" t="s">
        <v>40</v>
      </c>
      <c r="S170" s="62">
        <f>P170*0.08</f>
        <v>59.36</v>
      </c>
      <c r="T170" s="62"/>
      <c r="U170" s="62">
        <v>7</v>
      </c>
      <c r="V170" s="62">
        <v>9</v>
      </c>
      <c r="W170" s="62">
        <v>4</v>
      </c>
      <c r="X170" s="62">
        <v>32</v>
      </c>
      <c r="Y170" s="62">
        <f t="shared" si="99"/>
        <v>-3</v>
      </c>
      <c r="Z170" s="62" t="s">
        <v>237</v>
      </c>
      <c r="AA170" s="62">
        <f>X170*0.06</f>
        <v>1.92</v>
      </c>
      <c r="AB170" s="62">
        <v>1</v>
      </c>
      <c r="AC170" s="62">
        <v>1</v>
      </c>
      <c r="AD170" s="62">
        <v>0</v>
      </c>
      <c r="AE170" s="62">
        <v>0</v>
      </c>
      <c r="AF170" s="62">
        <v>0</v>
      </c>
      <c r="AG170" s="62">
        <f t="shared" si="89"/>
        <v>-1</v>
      </c>
      <c r="AH170" s="62" t="s">
        <v>237</v>
      </c>
      <c r="AI170" s="62">
        <f>AF170*0.06</f>
        <v>0</v>
      </c>
      <c r="AJ170" s="62">
        <f>AG170*1</f>
        <v>-1</v>
      </c>
      <c r="AK170" s="62">
        <v>11</v>
      </c>
      <c r="AL170" s="62">
        <v>14</v>
      </c>
      <c r="AM170" s="62">
        <v>8</v>
      </c>
      <c r="AN170" s="62">
        <v>602</v>
      </c>
      <c r="AO170" s="62">
        <f t="shared" si="90"/>
        <v>-3</v>
      </c>
      <c r="AP170" s="62" t="s">
        <v>237</v>
      </c>
      <c r="AQ170" s="62">
        <f>AN170*0.06</f>
        <v>36.12</v>
      </c>
      <c r="AR170" s="62">
        <v>2</v>
      </c>
      <c r="AS170" s="62">
        <v>3</v>
      </c>
      <c r="AT170" s="62">
        <v>3</v>
      </c>
      <c r="AU170" s="62">
        <v>44</v>
      </c>
      <c r="AV170" s="62">
        <f t="shared" si="91"/>
        <v>1</v>
      </c>
      <c r="AW170" s="62" t="s">
        <v>40</v>
      </c>
      <c r="AX170" s="62">
        <f>AU170*0.1</f>
        <v>4.4</v>
      </c>
      <c r="AY170" s="62">
        <v>2</v>
      </c>
      <c r="AZ170" s="62">
        <v>3</v>
      </c>
      <c r="BA170" s="62">
        <v>0</v>
      </c>
      <c r="BB170" s="62">
        <v>0</v>
      </c>
      <c r="BC170" s="62">
        <f t="shared" si="92"/>
        <v>-2</v>
      </c>
      <c r="BD170" s="62" t="s">
        <v>237</v>
      </c>
      <c r="BE170" s="62">
        <f t="shared" si="108"/>
        <v>0</v>
      </c>
      <c r="BF170" s="62">
        <v>2</v>
      </c>
      <c r="BG170" s="62">
        <v>3</v>
      </c>
      <c r="BH170" s="62">
        <v>6</v>
      </c>
      <c r="BI170" s="62">
        <v>123</v>
      </c>
      <c r="BJ170" s="62">
        <f t="shared" si="93"/>
        <v>4</v>
      </c>
      <c r="BK170" s="62" t="s">
        <v>40</v>
      </c>
      <c r="BL170" s="62">
        <f>BI170*0.1</f>
        <v>12.3</v>
      </c>
      <c r="BM170" s="62">
        <v>3</v>
      </c>
      <c r="BN170" s="62">
        <v>4</v>
      </c>
      <c r="BO170" s="63">
        <v>0</v>
      </c>
      <c r="BP170" s="63">
        <v>0</v>
      </c>
      <c r="BQ170" s="63">
        <v>0</v>
      </c>
      <c r="BR170" s="63">
        <v>0</v>
      </c>
      <c r="BS170" s="63">
        <v>0</v>
      </c>
      <c r="BT170" s="63">
        <v>0</v>
      </c>
      <c r="BU170" s="63">
        <v>0</v>
      </c>
      <c r="BV170" s="63">
        <v>0</v>
      </c>
      <c r="BW170" s="63">
        <v>0</v>
      </c>
      <c r="BX170" s="63">
        <v>0</v>
      </c>
      <c r="BY170" s="63">
        <v>0</v>
      </c>
      <c r="BZ170" s="62">
        <f t="shared" si="94"/>
        <v>0</v>
      </c>
      <c r="CA170" s="62">
        <f t="shared" si="95"/>
        <v>-3</v>
      </c>
      <c r="CB170" s="62" t="s">
        <v>237</v>
      </c>
      <c r="CC170" s="62">
        <f t="shared" si="109"/>
        <v>0</v>
      </c>
      <c r="CD170" s="62">
        <f t="shared" si="110"/>
        <v>-3</v>
      </c>
      <c r="CE170" s="62">
        <f t="shared" si="96"/>
        <v>117</v>
      </c>
      <c r="CF170" s="62">
        <f t="shared" si="97"/>
        <v>-4</v>
      </c>
    </row>
    <row r="171" customHeight="1" spans="1:84">
      <c r="A171" s="62">
        <v>5471</v>
      </c>
      <c r="B171" s="62" t="s">
        <v>430</v>
      </c>
      <c r="C171" s="62">
        <v>571</v>
      </c>
      <c r="D171" s="62" t="s">
        <v>431</v>
      </c>
      <c r="E171" s="62" t="s">
        <v>236</v>
      </c>
      <c r="F171" s="62">
        <v>22</v>
      </c>
      <c r="G171" s="62">
        <v>26</v>
      </c>
      <c r="H171" s="62">
        <v>24</v>
      </c>
      <c r="I171" s="62">
        <v>589.13</v>
      </c>
      <c r="J171" s="62">
        <f t="shared" si="86"/>
        <v>2</v>
      </c>
      <c r="K171" s="62" t="s">
        <v>39</v>
      </c>
      <c r="L171" s="62">
        <f>I171*0.08</f>
        <v>47.1304</v>
      </c>
      <c r="M171" s="62">
        <v>63</v>
      </c>
      <c r="N171" s="62">
        <v>79</v>
      </c>
      <c r="O171" s="62">
        <v>246</v>
      </c>
      <c r="P171" s="62">
        <v>6434.72</v>
      </c>
      <c r="Q171" s="62">
        <f t="shared" si="87"/>
        <v>183</v>
      </c>
      <c r="R171" s="62" t="s">
        <v>40</v>
      </c>
      <c r="S171" s="62">
        <f>P171*0.08</f>
        <v>514.7776</v>
      </c>
      <c r="T171" s="62"/>
      <c r="U171" s="62">
        <v>27</v>
      </c>
      <c r="V171" s="62">
        <v>35</v>
      </c>
      <c r="W171" s="62">
        <v>38</v>
      </c>
      <c r="X171" s="62">
        <v>798.57</v>
      </c>
      <c r="Y171" s="62">
        <f t="shared" si="99"/>
        <v>11</v>
      </c>
      <c r="Z171" s="62" t="s">
        <v>40</v>
      </c>
      <c r="AA171" s="62">
        <f>X171*0.1</f>
        <v>79.857</v>
      </c>
      <c r="AB171" s="62">
        <v>4</v>
      </c>
      <c r="AC171" s="62">
        <v>5</v>
      </c>
      <c r="AD171" s="62">
        <v>2</v>
      </c>
      <c r="AE171" s="62">
        <v>1</v>
      </c>
      <c r="AF171" s="62">
        <v>142.5</v>
      </c>
      <c r="AG171" s="62">
        <f t="shared" si="89"/>
        <v>1</v>
      </c>
      <c r="AH171" s="62" t="s">
        <v>40</v>
      </c>
      <c r="AI171" s="62">
        <f>AF171*0.1</f>
        <v>14.25</v>
      </c>
      <c r="AJ171" s="62"/>
      <c r="AK171" s="62">
        <v>38</v>
      </c>
      <c r="AL171" s="62">
        <v>46</v>
      </c>
      <c r="AM171" s="62">
        <v>65</v>
      </c>
      <c r="AN171" s="62">
        <v>6008.25</v>
      </c>
      <c r="AO171" s="62">
        <f t="shared" si="90"/>
        <v>27</v>
      </c>
      <c r="AP171" s="62" t="s">
        <v>40</v>
      </c>
      <c r="AQ171" s="62">
        <f>AN171*0.1</f>
        <v>600.825</v>
      </c>
      <c r="AR171" s="62">
        <v>13</v>
      </c>
      <c r="AS171" s="62">
        <v>16</v>
      </c>
      <c r="AT171" s="62">
        <v>24</v>
      </c>
      <c r="AU171" s="62">
        <v>630</v>
      </c>
      <c r="AV171" s="62">
        <f t="shared" si="91"/>
        <v>11</v>
      </c>
      <c r="AW171" s="62" t="s">
        <v>40</v>
      </c>
      <c r="AX171" s="62">
        <f>AU171*0.1</f>
        <v>63</v>
      </c>
      <c r="AY171" s="62">
        <v>10</v>
      </c>
      <c r="AZ171" s="62">
        <v>13</v>
      </c>
      <c r="BA171" s="62">
        <v>0</v>
      </c>
      <c r="BB171" s="62">
        <v>0</v>
      </c>
      <c r="BC171" s="62">
        <f t="shared" si="92"/>
        <v>-10</v>
      </c>
      <c r="BD171" s="62" t="s">
        <v>237</v>
      </c>
      <c r="BE171" s="62">
        <f t="shared" si="108"/>
        <v>0</v>
      </c>
      <c r="BF171" s="62">
        <v>8</v>
      </c>
      <c r="BG171" s="62">
        <v>10</v>
      </c>
      <c r="BH171" s="62">
        <v>13</v>
      </c>
      <c r="BI171" s="62">
        <v>247.5</v>
      </c>
      <c r="BJ171" s="62">
        <f t="shared" si="93"/>
        <v>5</v>
      </c>
      <c r="BK171" s="62" t="s">
        <v>40</v>
      </c>
      <c r="BL171" s="62">
        <f>BI171*0.1</f>
        <v>24.75</v>
      </c>
      <c r="BM171" s="62">
        <v>27</v>
      </c>
      <c r="BN171" s="62">
        <v>31</v>
      </c>
      <c r="BO171" s="63">
        <v>0</v>
      </c>
      <c r="BP171" s="63">
        <v>2</v>
      </c>
      <c r="BQ171" s="63">
        <v>2</v>
      </c>
      <c r="BR171" s="63">
        <v>0</v>
      </c>
      <c r="BS171" s="63">
        <v>1</v>
      </c>
      <c r="BT171" s="63">
        <v>0</v>
      </c>
      <c r="BU171" s="63">
        <v>0</v>
      </c>
      <c r="BV171" s="63">
        <v>0</v>
      </c>
      <c r="BW171" s="63">
        <v>0</v>
      </c>
      <c r="BX171" s="63">
        <v>0</v>
      </c>
      <c r="BY171" s="63">
        <v>0</v>
      </c>
      <c r="BZ171" s="62">
        <f t="shared" si="94"/>
        <v>13</v>
      </c>
      <c r="CA171" s="62">
        <f t="shared" si="95"/>
        <v>-14</v>
      </c>
      <c r="CB171" s="62" t="s">
        <v>237</v>
      </c>
      <c r="CC171" s="62">
        <f t="shared" si="109"/>
        <v>39</v>
      </c>
      <c r="CD171" s="62">
        <f t="shared" si="110"/>
        <v>-14</v>
      </c>
      <c r="CE171" s="62">
        <f t="shared" si="96"/>
        <v>1384</v>
      </c>
      <c r="CF171" s="62">
        <f t="shared" si="97"/>
        <v>-14</v>
      </c>
    </row>
    <row r="172" customHeight="1" spans="1:84">
      <c r="A172" s="62">
        <v>6454</v>
      </c>
      <c r="B172" s="62" t="s">
        <v>432</v>
      </c>
      <c r="C172" s="62">
        <v>571</v>
      </c>
      <c r="D172" s="62" t="s">
        <v>431</v>
      </c>
      <c r="E172" s="62" t="s">
        <v>279</v>
      </c>
      <c r="F172" s="62">
        <v>25</v>
      </c>
      <c r="G172" s="62">
        <v>30</v>
      </c>
      <c r="H172" s="62">
        <v>19</v>
      </c>
      <c r="I172" s="62">
        <v>479.25</v>
      </c>
      <c r="J172" s="62">
        <f t="shared" si="86"/>
        <v>-6</v>
      </c>
      <c r="K172" s="62" t="s">
        <v>237</v>
      </c>
      <c r="L172" s="62">
        <f t="shared" ref="L172:L184" si="112">I172*0.06</f>
        <v>28.755</v>
      </c>
      <c r="M172" s="62">
        <v>85</v>
      </c>
      <c r="N172" s="62">
        <v>105</v>
      </c>
      <c r="O172" s="62">
        <v>74</v>
      </c>
      <c r="P172" s="62">
        <v>1762.2</v>
      </c>
      <c r="Q172" s="62">
        <f t="shared" si="87"/>
        <v>-11</v>
      </c>
      <c r="R172" s="62" t="s">
        <v>237</v>
      </c>
      <c r="S172" s="62">
        <f>P172*0.05</f>
        <v>88.11</v>
      </c>
      <c r="T172" s="62">
        <f>Q172*1</f>
        <v>-11</v>
      </c>
      <c r="U172" s="62">
        <v>36</v>
      </c>
      <c r="V172" s="62">
        <v>45</v>
      </c>
      <c r="W172" s="62">
        <v>54</v>
      </c>
      <c r="X172" s="62">
        <v>1262.97</v>
      </c>
      <c r="Y172" s="62">
        <f t="shared" si="99"/>
        <v>18</v>
      </c>
      <c r="Z172" s="62" t="s">
        <v>40</v>
      </c>
      <c r="AA172" s="62">
        <f>X172*0.1</f>
        <v>126.297</v>
      </c>
      <c r="AB172" s="62">
        <v>4</v>
      </c>
      <c r="AC172" s="62">
        <v>6</v>
      </c>
      <c r="AD172" s="62">
        <v>1</v>
      </c>
      <c r="AE172" s="62">
        <v>0</v>
      </c>
      <c r="AF172" s="62">
        <v>29</v>
      </c>
      <c r="AG172" s="62">
        <f t="shared" si="89"/>
        <v>-2</v>
      </c>
      <c r="AH172" s="62" t="s">
        <v>237</v>
      </c>
      <c r="AI172" s="62">
        <f>AF172*0.06</f>
        <v>1.74</v>
      </c>
      <c r="AJ172" s="62">
        <f>AG172*1</f>
        <v>-2</v>
      </c>
      <c r="AK172" s="62">
        <v>50</v>
      </c>
      <c r="AL172" s="62">
        <v>60</v>
      </c>
      <c r="AM172" s="62">
        <v>57</v>
      </c>
      <c r="AN172" s="62">
        <v>5903.8</v>
      </c>
      <c r="AO172" s="62">
        <f t="shared" si="90"/>
        <v>7</v>
      </c>
      <c r="AP172" s="62" t="s">
        <v>39</v>
      </c>
      <c r="AQ172" s="62">
        <f>AN172*0.08</f>
        <v>472.304</v>
      </c>
      <c r="AR172" s="62">
        <v>14</v>
      </c>
      <c r="AS172" s="62">
        <v>16</v>
      </c>
      <c r="AT172" s="62">
        <v>10</v>
      </c>
      <c r="AU172" s="62">
        <v>284</v>
      </c>
      <c r="AV172" s="62">
        <f t="shared" si="91"/>
        <v>-4</v>
      </c>
      <c r="AW172" s="62" t="s">
        <v>237</v>
      </c>
      <c r="AX172" s="62">
        <f>AU172*0.06</f>
        <v>17.04</v>
      </c>
      <c r="AY172" s="62">
        <v>13</v>
      </c>
      <c r="AZ172" s="62">
        <v>14</v>
      </c>
      <c r="BA172" s="62">
        <v>15</v>
      </c>
      <c r="BB172" s="62">
        <v>299</v>
      </c>
      <c r="BC172" s="62">
        <f t="shared" si="92"/>
        <v>2</v>
      </c>
      <c r="BD172" s="62" t="s">
        <v>40</v>
      </c>
      <c r="BE172" s="62">
        <f>BB172*0.1</f>
        <v>29.9</v>
      </c>
      <c r="BF172" s="62">
        <v>8</v>
      </c>
      <c r="BG172" s="62">
        <v>11</v>
      </c>
      <c r="BH172" s="62">
        <v>9</v>
      </c>
      <c r="BI172" s="62">
        <v>187.5</v>
      </c>
      <c r="BJ172" s="62">
        <f t="shared" si="93"/>
        <v>1</v>
      </c>
      <c r="BK172" s="62" t="s">
        <v>39</v>
      </c>
      <c r="BL172" s="62">
        <f>BI172*0.08</f>
        <v>15</v>
      </c>
      <c r="BM172" s="62">
        <v>30</v>
      </c>
      <c r="BN172" s="62">
        <v>38</v>
      </c>
      <c r="BO172" s="63">
        <v>0</v>
      </c>
      <c r="BP172" s="63">
        <v>0</v>
      </c>
      <c r="BQ172" s="63">
        <v>3</v>
      </c>
      <c r="BR172" s="63">
        <v>0</v>
      </c>
      <c r="BS172" s="63">
        <v>0</v>
      </c>
      <c r="BT172" s="63">
        <v>0</v>
      </c>
      <c r="BU172" s="63">
        <v>0</v>
      </c>
      <c r="BV172" s="63">
        <v>0</v>
      </c>
      <c r="BW172" s="63">
        <v>0</v>
      </c>
      <c r="BX172" s="63">
        <v>1</v>
      </c>
      <c r="BY172" s="63">
        <v>0</v>
      </c>
      <c r="BZ172" s="62">
        <f t="shared" si="94"/>
        <v>22</v>
      </c>
      <c r="CA172" s="62">
        <f t="shared" si="95"/>
        <v>-8</v>
      </c>
      <c r="CB172" s="62" t="s">
        <v>237</v>
      </c>
      <c r="CC172" s="62">
        <f t="shared" si="109"/>
        <v>85</v>
      </c>
      <c r="CD172" s="62">
        <f t="shared" si="110"/>
        <v>-8</v>
      </c>
      <c r="CE172" s="62">
        <f t="shared" si="96"/>
        <v>864</v>
      </c>
      <c r="CF172" s="62">
        <f t="shared" si="97"/>
        <v>-21</v>
      </c>
    </row>
    <row r="173" customHeight="1" spans="1:84">
      <c r="A173" s="62">
        <v>12216</v>
      </c>
      <c r="B173" s="62" t="s">
        <v>433</v>
      </c>
      <c r="C173" s="62">
        <v>571</v>
      </c>
      <c r="D173" s="62" t="s">
        <v>431</v>
      </c>
      <c r="E173" s="62" t="s">
        <v>434</v>
      </c>
      <c r="F173" s="62">
        <v>21</v>
      </c>
      <c r="G173" s="62">
        <v>25</v>
      </c>
      <c r="H173" s="62">
        <v>19</v>
      </c>
      <c r="I173" s="62">
        <v>499.71</v>
      </c>
      <c r="J173" s="62">
        <f t="shared" si="86"/>
        <v>-2</v>
      </c>
      <c r="K173" s="62" t="s">
        <v>237</v>
      </c>
      <c r="L173" s="62">
        <f t="shared" si="112"/>
        <v>29.9826</v>
      </c>
      <c r="M173" s="62">
        <v>56</v>
      </c>
      <c r="N173" s="62">
        <v>70</v>
      </c>
      <c r="O173" s="62">
        <v>70</v>
      </c>
      <c r="P173" s="62">
        <v>1661.7</v>
      </c>
      <c r="Q173" s="62">
        <f t="shared" si="87"/>
        <v>14</v>
      </c>
      <c r="R173" s="62" t="s">
        <v>40</v>
      </c>
      <c r="S173" s="62">
        <f>P173*0.08</f>
        <v>132.936</v>
      </c>
      <c r="T173" s="62"/>
      <c r="U173" s="62">
        <v>24</v>
      </c>
      <c r="V173" s="62">
        <v>35</v>
      </c>
      <c r="W173" s="62">
        <v>24</v>
      </c>
      <c r="X173" s="62">
        <v>572.19</v>
      </c>
      <c r="Y173" s="62">
        <f t="shared" si="99"/>
        <v>0</v>
      </c>
      <c r="Z173" s="62" t="s">
        <v>39</v>
      </c>
      <c r="AA173" s="62">
        <f>X173*0.08</f>
        <v>45.7752</v>
      </c>
      <c r="AB173" s="62">
        <v>4</v>
      </c>
      <c r="AC173" s="62">
        <v>5</v>
      </c>
      <c r="AD173" s="62">
        <v>4</v>
      </c>
      <c r="AE173" s="62">
        <v>0</v>
      </c>
      <c r="AF173" s="62">
        <v>228</v>
      </c>
      <c r="AG173" s="62">
        <f t="shared" si="89"/>
        <v>4</v>
      </c>
      <c r="AH173" s="62" t="s">
        <v>40</v>
      </c>
      <c r="AI173" s="62">
        <f>AF173*0.1</f>
        <v>22.8</v>
      </c>
      <c r="AJ173" s="62"/>
      <c r="AK173" s="62">
        <v>37</v>
      </c>
      <c r="AL173" s="62">
        <v>46</v>
      </c>
      <c r="AM173" s="62">
        <v>21</v>
      </c>
      <c r="AN173" s="62">
        <v>2199.6</v>
      </c>
      <c r="AO173" s="62">
        <f t="shared" si="90"/>
        <v>-16</v>
      </c>
      <c r="AP173" s="62" t="s">
        <v>237</v>
      </c>
      <c r="AQ173" s="62">
        <f t="shared" ref="AQ173:AQ179" si="113">AN173*0.06</f>
        <v>131.976</v>
      </c>
      <c r="AR173" s="62">
        <v>13</v>
      </c>
      <c r="AS173" s="62">
        <v>16</v>
      </c>
      <c r="AT173" s="62">
        <v>24</v>
      </c>
      <c r="AU173" s="62">
        <v>635</v>
      </c>
      <c r="AV173" s="62">
        <f t="shared" si="91"/>
        <v>11</v>
      </c>
      <c r="AW173" s="62" t="s">
        <v>40</v>
      </c>
      <c r="AX173" s="62">
        <f>AU173*0.1</f>
        <v>63.5</v>
      </c>
      <c r="AY173" s="62">
        <v>10</v>
      </c>
      <c r="AZ173" s="62">
        <v>12</v>
      </c>
      <c r="BA173" s="62">
        <v>47</v>
      </c>
      <c r="BB173" s="62">
        <v>956.8</v>
      </c>
      <c r="BC173" s="62">
        <f t="shared" si="92"/>
        <v>37</v>
      </c>
      <c r="BD173" s="62" t="s">
        <v>40</v>
      </c>
      <c r="BE173" s="62">
        <f>BB173*0.1</f>
        <v>95.68</v>
      </c>
      <c r="BF173" s="62">
        <v>7</v>
      </c>
      <c r="BG173" s="62">
        <v>10</v>
      </c>
      <c r="BH173" s="62">
        <v>12</v>
      </c>
      <c r="BI173" s="62">
        <v>250.5</v>
      </c>
      <c r="BJ173" s="62">
        <f t="shared" si="93"/>
        <v>5</v>
      </c>
      <c r="BK173" s="62" t="s">
        <v>40</v>
      </c>
      <c r="BL173" s="62">
        <f>BI173*0.1</f>
        <v>25.05</v>
      </c>
      <c r="BM173" s="62">
        <v>27</v>
      </c>
      <c r="BN173" s="62">
        <v>30</v>
      </c>
      <c r="BO173" s="63">
        <v>0</v>
      </c>
      <c r="BP173" s="63">
        <v>2</v>
      </c>
      <c r="BQ173" s="63">
        <v>1</v>
      </c>
      <c r="BR173" s="63">
        <v>0</v>
      </c>
      <c r="BS173" s="63">
        <v>0</v>
      </c>
      <c r="BT173" s="63">
        <v>0</v>
      </c>
      <c r="BU173" s="63">
        <v>0</v>
      </c>
      <c r="BV173" s="63">
        <v>0</v>
      </c>
      <c r="BW173" s="63">
        <v>0</v>
      </c>
      <c r="BX173" s="63">
        <v>0</v>
      </c>
      <c r="BY173" s="63">
        <v>1</v>
      </c>
      <c r="BZ173" s="62">
        <f t="shared" si="94"/>
        <v>9.5</v>
      </c>
      <c r="CA173" s="62">
        <f t="shared" si="95"/>
        <v>-17.5</v>
      </c>
      <c r="CB173" s="62" t="s">
        <v>237</v>
      </c>
      <c r="CC173" s="62">
        <f t="shared" si="109"/>
        <v>31</v>
      </c>
      <c r="CD173" s="62">
        <f t="shared" si="110"/>
        <v>-17.5</v>
      </c>
      <c r="CE173" s="62">
        <f t="shared" si="96"/>
        <v>579</v>
      </c>
      <c r="CF173" s="62">
        <f t="shared" si="97"/>
        <v>-17.5</v>
      </c>
    </row>
    <row r="174" customHeight="1" spans="1:84">
      <c r="A174" s="62">
        <v>13298</v>
      </c>
      <c r="B174" s="62" t="s">
        <v>435</v>
      </c>
      <c r="C174" s="62">
        <v>571</v>
      </c>
      <c r="D174" s="62" t="s">
        <v>431</v>
      </c>
      <c r="E174" s="62" t="s">
        <v>436</v>
      </c>
      <c r="F174" s="62">
        <v>10</v>
      </c>
      <c r="G174" s="62">
        <v>12</v>
      </c>
      <c r="H174" s="62">
        <v>4</v>
      </c>
      <c r="I174" s="62">
        <v>83.13</v>
      </c>
      <c r="J174" s="62">
        <f t="shared" si="86"/>
        <v>-6</v>
      </c>
      <c r="K174" s="62" t="s">
        <v>237</v>
      </c>
      <c r="L174" s="62">
        <f t="shared" si="112"/>
        <v>4.9878</v>
      </c>
      <c r="M174" s="62">
        <v>15</v>
      </c>
      <c r="N174" s="62">
        <v>18</v>
      </c>
      <c r="O174" s="62">
        <v>25</v>
      </c>
      <c r="P174" s="62">
        <v>582.3</v>
      </c>
      <c r="Q174" s="62">
        <f t="shared" si="87"/>
        <v>10</v>
      </c>
      <c r="R174" s="62" t="s">
        <v>40</v>
      </c>
      <c r="S174" s="62">
        <f>P174*0.08</f>
        <v>46.584</v>
      </c>
      <c r="T174" s="62"/>
      <c r="U174" s="62">
        <v>6</v>
      </c>
      <c r="V174" s="62">
        <v>7</v>
      </c>
      <c r="W174" s="62">
        <v>8</v>
      </c>
      <c r="X174" s="62">
        <v>174.9</v>
      </c>
      <c r="Y174" s="62">
        <f t="shared" si="99"/>
        <v>2</v>
      </c>
      <c r="Z174" s="62" t="s">
        <v>40</v>
      </c>
      <c r="AA174" s="62">
        <f>X174*0.1</f>
        <v>17.49</v>
      </c>
      <c r="AB174" s="62">
        <v>1</v>
      </c>
      <c r="AC174" s="62">
        <v>1</v>
      </c>
      <c r="AD174" s="62">
        <v>1</v>
      </c>
      <c r="AE174" s="62">
        <v>2</v>
      </c>
      <c r="AF174" s="62">
        <v>87.5</v>
      </c>
      <c r="AG174" s="62">
        <f t="shared" si="89"/>
        <v>3</v>
      </c>
      <c r="AH174" s="62" t="s">
        <v>40</v>
      </c>
      <c r="AI174" s="62">
        <f>AF174*0.1</f>
        <v>8.75</v>
      </c>
      <c r="AJ174" s="62"/>
      <c r="AK174" s="62">
        <v>9</v>
      </c>
      <c r="AL174" s="62">
        <v>10</v>
      </c>
      <c r="AM174" s="62">
        <v>6</v>
      </c>
      <c r="AN174" s="62">
        <v>473</v>
      </c>
      <c r="AO174" s="62">
        <f t="shared" si="90"/>
        <v>-3</v>
      </c>
      <c r="AP174" s="62" t="s">
        <v>237</v>
      </c>
      <c r="AQ174" s="62">
        <f t="shared" si="113"/>
        <v>28.38</v>
      </c>
      <c r="AR174" s="62">
        <v>4</v>
      </c>
      <c r="AS174" s="62">
        <v>5</v>
      </c>
      <c r="AT174" s="62">
        <v>0</v>
      </c>
      <c r="AU174" s="62">
        <v>0</v>
      </c>
      <c r="AV174" s="62">
        <f t="shared" si="91"/>
        <v>-4</v>
      </c>
      <c r="AW174" s="62" t="s">
        <v>237</v>
      </c>
      <c r="AX174" s="62">
        <f>AU174*0.06</f>
        <v>0</v>
      </c>
      <c r="AY174" s="62">
        <v>3</v>
      </c>
      <c r="AZ174" s="62">
        <v>4</v>
      </c>
      <c r="BA174" s="62">
        <v>0</v>
      </c>
      <c r="BB174" s="62">
        <v>0</v>
      </c>
      <c r="BC174" s="62">
        <f t="shared" si="92"/>
        <v>-3</v>
      </c>
      <c r="BD174" s="62" t="s">
        <v>237</v>
      </c>
      <c r="BE174" s="62">
        <f t="shared" ref="BE174:BE181" si="114">BB174*0.06</f>
        <v>0</v>
      </c>
      <c r="BF174" s="62">
        <v>2</v>
      </c>
      <c r="BG174" s="62">
        <v>2</v>
      </c>
      <c r="BH174" s="62">
        <v>6</v>
      </c>
      <c r="BI174" s="62">
        <v>100.5</v>
      </c>
      <c r="BJ174" s="62">
        <f t="shared" si="93"/>
        <v>4</v>
      </c>
      <c r="BK174" s="62" t="s">
        <v>40</v>
      </c>
      <c r="BL174" s="62">
        <f>BI174*0.1</f>
        <v>10.05</v>
      </c>
      <c r="BM174" s="62">
        <v>5</v>
      </c>
      <c r="BN174" s="62">
        <v>7</v>
      </c>
      <c r="BO174" s="63">
        <v>0</v>
      </c>
      <c r="BP174" s="63">
        <v>0</v>
      </c>
      <c r="BQ174" s="63">
        <v>0</v>
      </c>
      <c r="BR174" s="63">
        <v>0</v>
      </c>
      <c r="BS174" s="63">
        <v>0</v>
      </c>
      <c r="BT174" s="63">
        <v>0</v>
      </c>
      <c r="BU174" s="63">
        <v>0</v>
      </c>
      <c r="BV174" s="63">
        <v>0</v>
      </c>
      <c r="BW174" s="63">
        <v>0</v>
      </c>
      <c r="BX174" s="63">
        <v>0</v>
      </c>
      <c r="BY174" s="63">
        <v>0</v>
      </c>
      <c r="BZ174" s="62">
        <f t="shared" si="94"/>
        <v>0</v>
      </c>
      <c r="CA174" s="62">
        <f t="shared" si="95"/>
        <v>-5</v>
      </c>
      <c r="CB174" s="62" t="s">
        <v>237</v>
      </c>
      <c r="CC174" s="62">
        <f t="shared" si="109"/>
        <v>0</v>
      </c>
      <c r="CD174" s="62">
        <f t="shared" si="110"/>
        <v>-5</v>
      </c>
      <c r="CE174" s="62">
        <f t="shared" si="96"/>
        <v>116</v>
      </c>
      <c r="CF174" s="62">
        <f t="shared" si="97"/>
        <v>-5</v>
      </c>
    </row>
    <row r="175" customHeight="1" spans="1:84">
      <c r="A175" s="62">
        <v>13287</v>
      </c>
      <c r="B175" s="62" t="s">
        <v>437</v>
      </c>
      <c r="C175" s="62">
        <v>571</v>
      </c>
      <c r="D175" s="62" t="s">
        <v>431</v>
      </c>
      <c r="E175" s="62" t="s">
        <v>436</v>
      </c>
      <c r="F175" s="62">
        <v>10</v>
      </c>
      <c r="G175" s="62">
        <v>12</v>
      </c>
      <c r="H175" s="62">
        <v>2</v>
      </c>
      <c r="I175" s="62">
        <v>50</v>
      </c>
      <c r="J175" s="62">
        <f t="shared" si="86"/>
        <v>-8</v>
      </c>
      <c r="K175" s="62" t="s">
        <v>237</v>
      </c>
      <c r="L175" s="62">
        <f t="shared" si="112"/>
        <v>3</v>
      </c>
      <c r="M175" s="62">
        <v>15</v>
      </c>
      <c r="N175" s="62">
        <v>18</v>
      </c>
      <c r="O175" s="62">
        <v>12</v>
      </c>
      <c r="P175" s="62">
        <v>310.5</v>
      </c>
      <c r="Q175" s="62">
        <f t="shared" si="87"/>
        <v>-3</v>
      </c>
      <c r="R175" s="62" t="s">
        <v>237</v>
      </c>
      <c r="S175" s="62">
        <f>P175*0.05</f>
        <v>15.525</v>
      </c>
      <c r="T175" s="62">
        <f>Q175*1</f>
        <v>-3</v>
      </c>
      <c r="U175" s="62">
        <v>6</v>
      </c>
      <c r="V175" s="62">
        <v>7</v>
      </c>
      <c r="W175" s="62">
        <v>2</v>
      </c>
      <c r="X175" s="62">
        <v>48</v>
      </c>
      <c r="Y175" s="62">
        <f t="shared" si="99"/>
        <v>-4</v>
      </c>
      <c r="Z175" s="62" t="s">
        <v>237</v>
      </c>
      <c r="AA175" s="62">
        <f>X175*0.06</f>
        <v>2.88</v>
      </c>
      <c r="AB175" s="62">
        <v>1</v>
      </c>
      <c r="AC175" s="62">
        <v>1</v>
      </c>
      <c r="AD175" s="62">
        <v>0</v>
      </c>
      <c r="AE175" s="62">
        <v>0</v>
      </c>
      <c r="AF175" s="62">
        <v>0</v>
      </c>
      <c r="AG175" s="62">
        <f t="shared" si="89"/>
        <v>-1</v>
      </c>
      <c r="AH175" s="62" t="s">
        <v>237</v>
      </c>
      <c r="AI175" s="62">
        <f>AF175*0.06</f>
        <v>0</v>
      </c>
      <c r="AJ175" s="62">
        <f>AG175*1</f>
        <v>-1</v>
      </c>
      <c r="AK175" s="62">
        <v>9</v>
      </c>
      <c r="AL175" s="62">
        <v>10</v>
      </c>
      <c r="AM175" s="62">
        <v>4</v>
      </c>
      <c r="AN175" s="62">
        <v>100</v>
      </c>
      <c r="AO175" s="62">
        <f t="shared" si="90"/>
        <v>-5</v>
      </c>
      <c r="AP175" s="62" t="s">
        <v>237</v>
      </c>
      <c r="AQ175" s="62">
        <f t="shared" si="113"/>
        <v>6</v>
      </c>
      <c r="AR175" s="62">
        <v>4</v>
      </c>
      <c r="AS175" s="62">
        <v>5</v>
      </c>
      <c r="AT175" s="62">
        <v>0</v>
      </c>
      <c r="AU175" s="62">
        <v>0</v>
      </c>
      <c r="AV175" s="62">
        <f t="shared" si="91"/>
        <v>-4</v>
      </c>
      <c r="AW175" s="62" t="s">
        <v>237</v>
      </c>
      <c r="AX175" s="62">
        <f>AU175*0.06</f>
        <v>0</v>
      </c>
      <c r="AY175" s="62">
        <v>3</v>
      </c>
      <c r="AZ175" s="62">
        <v>4</v>
      </c>
      <c r="BA175" s="62">
        <v>0</v>
      </c>
      <c r="BB175" s="62">
        <v>0</v>
      </c>
      <c r="BC175" s="62">
        <f t="shared" si="92"/>
        <v>-3</v>
      </c>
      <c r="BD175" s="62" t="s">
        <v>237</v>
      </c>
      <c r="BE175" s="62">
        <f t="shared" si="114"/>
        <v>0</v>
      </c>
      <c r="BF175" s="62">
        <v>2</v>
      </c>
      <c r="BG175" s="62">
        <v>2</v>
      </c>
      <c r="BH175" s="62">
        <v>6</v>
      </c>
      <c r="BI175" s="62">
        <v>114</v>
      </c>
      <c r="BJ175" s="62">
        <f t="shared" si="93"/>
        <v>4</v>
      </c>
      <c r="BK175" s="62" t="s">
        <v>40</v>
      </c>
      <c r="BL175" s="62">
        <f>BI175*0.1</f>
        <v>11.4</v>
      </c>
      <c r="BM175" s="62">
        <v>5</v>
      </c>
      <c r="BN175" s="62">
        <v>7</v>
      </c>
      <c r="BO175" s="63">
        <v>0</v>
      </c>
      <c r="BP175" s="63">
        <v>0</v>
      </c>
      <c r="BQ175" s="63">
        <v>1</v>
      </c>
      <c r="BR175" s="63">
        <v>0</v>
      </c>
      <c r="BS175" s="63">
        <v>0</v>
      </c>
      <c r="BT175" s="63">
        <v>0</v>
      </c>
      <c r="BU175" s="63">
        <v>0</v>
      </c>
      <c r="BV175" s="63">
        <v>0</v>
      </c>
      <c r="BW175" s="63">
        <v>0</v>
      </c>
      <c r="BX175" s="63">
        <v>0</v>
      </c>
      <c r="BY175" s="63">
        <v>0</v>
      </c>
      <c r="BZ175" s="62">
        <f t="shared" si="94"/>
        <v>5</v>
      </c>
      <c r="CA175" s="62">
        <f t="shared" si="95"/>
        <v>0</v>
      </c>
      <c r="CB175" s="62" t="s">
        <v>40</v>
      </c>
      <c r="CC175" s="62">
        <f>BO175*3+BP175*5+BQ175*25+BR175*24+BS175*6+BT175*56+BU175*70+BV175*6+BW175*30+BX175*61+BY175*15</f>
        <v>25</v>
      </c>
      <c r="CD175" s="62"/>
      <c r="CE175" s="62">
        <f t="shared" si="96"/>
        <v>64</v>
      </c>
      <c r="CF175" s="62">
        <f t="shared" si="97"/>
        <v>-4</v>
      </c>
    </row>
    <row r="176" customHeight="1" spans="1:84">
      <c r="A176" s="62">
        <v>4304</v>
      </c>
      <c r="B176" s="62" t="s">
        <v>438</v>
      </c>
      <c r="C176" s="62">
        <v>114069</v>
      </c>
      <c r="D176" s="62" t="s">
        <v>439</v>
      </c>
      <c r="E176" s="62" t="s">
        <v>236</v>
      </c>
      <c r="F176" s="62">
        <v>22</v>
      </c>
      <c r="G176" s="62">
        <v>26</v>
      </c>
      <c r="H176" s="62">
        <v>4</v>
      </c>
      <c r="I176" s="62">
        <v>109.99</v>
      </c>
      <c r="J176" s="62">
        <f t="shared" si="86"/>
        <v>-18</v>
      </c>
      <c r="K176" s="62" t="s">
        <v>237</v>
      </c>
      <c r="L176" s="62">
        <f t="shared" si="112"/>
        <v>6.5994</v>
      </c>
      <c r="M176" s="62">
        <v>43</v>
      </c>
      <c r="N176" s="62">
        <v>54</v>
      </c>
      <c r="O176" s="62">
        <v>19</v>
      </c>
      <c r="P176" s="62">
        <v>473.43</v>
      </c>
      <c r="Q176" s="62">
        <f t="shared" si="87"/>
        <v>-24</v>
      </c>
      <c r="R176" s="62" t="s">
        <v>237</v>
      </c>
      <c r="S176" s="62">
        <f>P176*0.05</f>
        <v>23.6715</v>
      </c>
      <c r="T176" s="62">
        <f>Q176*1</f>
        <v>-24</v>
      </c>
      <c r="U176" s="62">
        <v>16</v>
      </c>
      <c r="V176" s="62">
        <v>21</v>
      </c>
      <c r="W176" s="62">
        <v>15</v>
      </c>
      <c r="X176" s="62">
        <v>346.56</v>
      </c>
      <c r="Y176" s="62">
        <f t="shared" si="99"/>
        <v>-1</v>
      </c>
      <c r="Z176" s="62" t="s">
        <v>237</v>
      </c>
      <c r="AA176" s="62">
        <f>X176*0.06</f>
        <v>20.7936</v>
      </c>
      <c r="AB176" s="62">
        <v>4</v>
      </c>
      <c r="AC176" s="62">
        <v>5</v>
      </c>
      <c r="AD176" s="62">
        <v>0</v>
      </c>
      <c r="AE176" s="62">
        <v>1</v>
      </c>
      <c r="AF176" s="62">
        <v>29.8</v>
      </c>
      <c r="AG176" s="62">
        <f t="shared" si="89"/>
        <v>-3</v>
      </c>
      <c r="AH176" s="62" t="s">
        <v>237</v>
      </c>
      <c r="AI176" s="62">
        <f>AF176*0.06</f>
        <v>1.788</v>
      </c>
      <c r="AJ176" s="62">
        <f>AG176*1</f>
        <v>-3</v>
      </c>
      <c r="AK176" s="62">
        <v>30</v>
      </c>
      <c r="AL176" s="62">
        <v>35</v>
      </c>
      <c r="AM176" s="62">
        <v>7</v>
      </c>
      <c r="AN176" s="62">
        <v>167.8</v>
      </c>
      <c r="AO176" s="62">
        <f t="shared" si="90"/>
        <v>-23</v>
      </c>
      <c r="AP176" s="62" t="s">
        <v>237</v>
      </c>
      <c r="AQ176" s="62">
        <f t="shared" si="113"/>
        <v>10.068</v>
      </c>
      <c r="AR176" s="62">
        <v>6</v>
      </c>
      <c r="AS176" s="62">
        <v>6</v>
      </c>
      <c r="AT176" s="62">
        <v>9</v>
      </c>
      <c r="AU176" s="62">
        <v>190</v>
      </c>
      <c r="AV176" s="62">
        <f t="shared" si="91"/>
        <v>3</v>
      </c>
      <c r="AW176" s="62" t="s">
        <v>40</v>
      </c>
      <c r="AX176" s="62">
        <f>AU176*0.1</f>
        <v>19</v>
      </c>
      <c r="AY176" s="62">
        <v>5</v>
      </c>
      <c r="AZ176" s="62">
        <v>5</v>
      </c>
      <c r="BA176" s="62">
        <v>0</v>
      </c>
      <c r="BB176" s="62">
        <v>0</v>
      </c>
      <c r="BC176" s="62">
        <f t="shared" si="92"/>
        <v>-5</v>
      </c>
      <c r="BD176" s="62" t="s">
        <v>237</v>
      </c>
      <c r="BE176" s="62">
        <f t="shared" si="114"/>
        <v>0</v>
      </c>
      <c r="BF176" s="62">
        <v>12</v>
      </c>
      <c r="BG176" s="62">
        <v>16</v>
      </c>
      <c r="BH176" s="62">
        <v>2</v>
      </c>
      <c r="BI176" s="62">
        <v>6.26</v>
      </c>
      <c r="BJ176" s="62">
        <f t="shared" si="93"/>
        <v>-10</v>
      </c>
      <c r="BK176" s="62" t="s">
        <v>242</v>
      </c>
      <c r="BL176" s="62">
        <f>BI176*0.06</f>
        <v>0.3756</v>
      </c>
      <c r="BM176" s="62">
        <v>6</v>
      </c>
      <c r="BN176" s="62">
        <v>6</v>
      </c>
      <c r="BO176" s="63">
        <v>0</v>
      </c>
      <c r="BP176" s="63">
        <v>1</v>
      </c>
      <c r="BQ176" s="63">
        <v>0</v>
      </c>
      <c r="BR176" s="63">
        <v>0</v>
      </c>
      <c r="BS176" s="63">
        <v>1</v>
      </c>
      <c r="BT176" s="63">
        <v>0</v>
      </c>
      <c r="BU176" s="63">
        <v>0</v>
      </c>
      <c r="BV176" s="63">
        <v>0</v>
      </c>
      <c r="BW176" s="63">
        <v>0</v>
      </c>
      <c r="BX176" s="63">
        <v>0</v>
      </c>
      <c r="BY176" s="63">
        <v>0</v>
      </c>
      <c r="BZ176" s="62">
        <f t="shared" si="94"/>
        <v>2</v>
      </c>
      <c r="CA176" s="62">
        <f t="shared" si="95"/>
        <v>-4</v>
      </c>
      <c r="CB176" s="62" t="s">
        <v>237</v>
      </c>
      <c r="CC176" s="62">
        <f>BO176*2+BP176*3+BQ176*15+BR176*15+BS176*3+BT176*40+BU176*50+BV176*4+BW176*20+BX176*40+BY176*10</f>
        <v>6</v>
      </c>
      <c r="CD176" s="62">
        <f>CA176*1</f>
        <v>-4</v>
      </c>
      <c r="CE176" s="62">
        <f t="shared" si="96"/>
        <v>88</v>
      </c>
      <c r="CF176" s="62">
        <f t="shared" si="97"/>
        <v>-31</v>
      </c>
    </row>
    <row r="177" customHeight="1" spans="1:84">
      <c r="A177" s="62">
        <v>13085</v>
      </c>
      <c r="B177" s="62" t="s">
        <v>440</v>
      </c>
      <c r="C177" s="62">
        <v>114069</v>
      </c>
      <c r="D177" s="62" t="s">
        <v>439</v>
      </c>
      <c r="E177" s="62" t="s">
        <v>248</v>
      </c>
      <c r="F177" s="62">
        <v>5</v>
      </c>
      <c r="G177" s="62">
        <v>6</v>
      </c>
      <c r="H177" s="62">
        <v>2</v>
      </c>
      <c r="I177" s="62">
        <v>56</v>
      </c>
      <c r="J177" s="62">
        <f t="shared" si="86"/>
        <v>-3</v>
      </c>
      <c r="K177" s="62" t="s">
        <v>237</v>
      </c>
      <c r="L177" s="62">
        <f t="shared" si="112"/>
        <v>3.36</v>
      </c>
      <c r="M177" s="62">
        <v>10</v>
      </c>
      <c r="N177" s="62">
        <v>12</v>
      </c>
      <c r="O177" s="62">
        <v>12</v>
      </c>
      <c r="P177" s="62">
        <v>286.93</v>
      </c>
      <c r="Q177" s="62">
        <f t="shared" si="87"/>
        <v>2</v>
      </c>
      <c r="R177" s="62" t="s">
        <v>40</v>
      </c>
      <c r="S177" s="62">
        <f>P177*0.08</f>
        <v>22.9544</v>
      </c>
      <c r="T177" s="62"/>
      <c r="U177" s="62">
        <v>4</v>
      </c>
      <c r="V177" s="62">
        <v>5</v>
      </c>
      <c r="W177" s="62">
        <v>5</v>
      </c>
      <c r="X177" s="62">
        <v>107.7</v>
      </c>
      <c r="Y177" s="62">
        <f t="shared" si="99"/>
        <v>1</v>
      </c>
      <c r="Z177" s="62" t="s">
        <v>40</v>
      </c>
      <c r="AA177" s="62">
        <f>X177*0.1</f>
        <v>10.77</v>
      </c>
      <c r="AB177" s="62">
        <v>1</v>
      </c>
      <c r="AC177" s="62">
        <v>2</v>
      </c>
      <c r="AD177" s="62">
        <v>0</v>
      </c>
      <c r="AE177" s="62">
        <v>1</v>
      </c>
      <c r="AF177" s="62">
        <v>29.8</v>
      </c>
      <c r="AG177" s="62">
        <f t="shared" si="89"/>
        <v>0</v>
      </c>
      <c r="AH177" s="62" t="s">
        <v>39</v>
      </c>
      <c r="AI177" s="62">
        <f>AF177*0.08</f>
        <v>2.384</v>
      </c>
      <c r="AJ177" s="62"/>
      <c r="AK177" s="62">
        <v>7</v>
      </c>
      <c r="AL177" s="62">
        <v>9</v>
      </c>
      <c r="AM177" s="62">
        <v>1</v>
      </c>
      <c r="AN177" s="62">
        <v>19.8</v>
      </c>
      <c r="AO177" s="62">
        <f t="shared" si="90"/>
        <v>-6</v>
      </c>
      <c r="AP177" s="62" t="s">
        <v>237</v>
      </c>
      <c r="AQ177" s="62">
        <f t="shared" si="113"/>
        <v>1.188</v>
      </c>
      <c r="AR177" s="62">
        <v>1</v>
      </c>
      <c r="AS177" s="62">
        <v>2</v>
      </c>
      <c r="AT177" s="62">
        <v>1</v>
      </c>
      <c r="AU177" s="62">
        <v>35</v>
      </c>
      <c r="AV177" s="62">
        <f t="shared" si="91"/>
        <v>0</v>
      </c>
      <c r="AW177" s="62" t="s">
        <v>39</v>
      </c>
      <c r="AX177" s="62">
        <f>AU177*0.08</f>
        <v>2.8</v>
      </c>
      <c r="AY177" s="62">
        <v>1</v>
      </c>
      <c r="AZ177" s="62">
        <v>2</v>
      </c>
      <c r="BA177" s="62">
        <v>0</v>
      </c>
      <c r="BB177" s="62">
        <v>0</v>
      </c>
      <c r="BC177" s="62">
        <f t="shared" si="92"/>
        <v>-1</v>
      </c>
      <c r="BD177" s="62" t="s">
        <v>237</v>
      </c>
      <c r="BE177" s="62">
        <f t="shared" si="114"/>
        <v>0</v>
      </c>
      <c r="BF177" s="62">
        <v>3</v>
      </c>
      <c r="BG177" s="62">
        <v>4</v>
      </c>
      <c r="BH177" s="62">
        <v>0</v>
      </c>
      <c r="BI177" s="62">
        <v>0</v>
      </c>
      <c r="BJ177" s="62">
        <f t="shared" si="93"/>
        <v>-3</v>
      </c>
      <c r="BK177" s="62" t="s">
        <v>242</v>
      </c>
      <c r="BL177" s="62">
        <f>BI177*0.06</f>
        <v>0</v>
      </c>
      <c r="BM177" s="62">
        <v>2</v>
      </c>
      <c r="BN177" s="62">
        <v>3</v>
      </c>
      <c r="BO177" s="63">
        <v>0</v>
      </c>
      <c r="BP177" s="63">
        <v>4</v>
      </c>
      <c r="BQ177" s="63">
        <v>0</v>
      </c>
      <c r="BR177" s="63">
        <v>0</v>
      </c>
      <c r="BS177" s="63">
        <v>0</v>
      </c>
      <c r="BT177" s="63">
        <v>0</v>
      </c>
      <c r="BU177" s="63">
        <v>0</v>
      </c>
      <c r="BV177" s="63">
        <v>0</v>
      </c>
      <c r="BW177" s="63">
        <v>0</v>
      </c>
      <c r="BX177" s="63">
        <v>0</v>
      </c>
      <c r="BY177" s="63">
        <v>0</v>
      </c>
      <c r="BZ177" s="62">
        <f t="shared" si="94"/>
        <v>4</v>
      </c>
      <c r="CA177" s="62">
        <f t="shared" si="95"/>
        <v>2</v>
      </c>
      <c r="CB177" s="62" t="s">
        <v>40</v>
      </c>
      <c r="CC177" s="62">
        <f>BO177*3+BP177*5+BQ177*25+BR177*24+BS177*6+BT177*56+BU177*70+BV177*6+BW177*30+BX177*61+BY177*15</f>
        <v>20</v>
      </c>
      <c r="CD177" s="62"/>
      <c r="CE177" s="62">
        <f t="shared" si="96"/>
        <v>63</v>
      </c>
      <c r="CF177" s="62">
        <f t="shared" si="97"/>
        <v>0</v>
      </c>
    </row>
    <row r="178" customHeight="1" spans="1:84">
      <c r="A178" s="62">
        <v>13292</v>
      </c>
      <c r="B178" s="62" t="s">
        <v>441</v>
      </c>
      <c r="C178" s="62">
        <v>114069</v>
      </c>
      <c r="D178" s="62" t="s">
        <v>439</v>
      </c>
      <c r="E178" s="62" t="s">
        <v>248</v>
      </c>
      <c r="F178" s="62">
        <v>5</v>
      </c>
      <c r="G178" s="62">
        <v>6</v>
      </c>
      <c r="H178" s="62">
        <v>2</v>
      </c>
      <c r="I178" s="62">
        <v>56</v>
      </c>
      <c r="J178" s="62">
        <f t="shared" si="86"/>
        <v>-3</v>
      </c>
      <c r="K178" s="62" t="s">
        <v>237</v>
      </c>
      <c r="L178" s="62">
        <f t="shared" si="112"/>
        <v>3.36</v>
      </c>
      <c r="M178" s="62">
        <v>10</v>
      </c>
      <c r="N178" s="62">
        <v>12</v>
      </c>
      <c r="O178" s="62">
        <v>7</v>
      </c>
      <c r="P178" s="62">
        <v>164</v>
      </c>
      <c r="Q178" s="62">
        <f t="shared" si="87"/>
        <v>-3</v>
      </c>
      <c r="R178" s="62" t="s">
        <v>237</v>
      </c>
      <c r="S178" s="62">
        <f>P178*0.05</f>
        <v>8.2</v>
      </c>
      <c r="T178" s="62">
        <f>Q178*1</f>
        <v>-3</v>
      </c>
      <c r="U178" s="62">
        <v>4</v>
      </c>
      <c r="V178" s="62">
        <v>5</v>
      </c>
      <c r="W178" s="62">
        <v>1</v>
      </c>
      <c r="X178" s="62">
        <v>35</v>
      </c>
      <c r="Y178" s="62">
        <f t="shared" si="99"/>
        <v>-3</v>
      </c>
      <c r="Z178" s="62" t="s">
        <v>237</v>
      </c>
      <c r="AA178" s="62">
        <f t="shared" ref="AA178:AA184" si="115">X178*0.06</f>
        <v>2.1</v>
      </c>
      <c r="AB178" s="62">
        <v>1</v>
      </c>
      <c r="AC178" s="62">
        <v>2</v>
      </c>
      <c r="AD178" s="62">
        <v>0</v>
      </c>
      <c r="AE178" s="62">
        <v>0</v>
      </c>
      <c r="AF178" s="62">
        <v>0</v>
      </c>
      <c r="AG178" s="62">
        <f t="shared" si="89"/>
        <v>-1</v>
      </c>
      <c r="AH178" s="62" t="s">
        <v>237</v>
      </c>
      <c r="AI178" s="62">
        <f>AF178*0.06</f>
        <v>0</v>
      </c>
      <c r="AJ178" s="62">
        <f>AG178*1</f>
        <v>-1</v>
      </c>
      <c r="AK178" s="62">
        <v>7</v>
      </c>
      <c r="AL178" s="62">
        <v>9</v>
      </c>
      <c r="AM178" s="62">
        <v>0</v>
      </c>
      <c r="AN178" s="62">
        <v>0</v>
      </c>
      <c r="AO178" s="62">
        <f t="shared" si="90"/>
        <v>-7</v>
      </c>
      <c r="AP178" s="62" t="s">
        <v>237</v>
      </c>
      <c r="AQ178" s="62">
        <f t="shared" si="113"/>
        <v>0</v>
      </c>
      <c r="AR178" s="62">
        <v>1</v>
      </c>
      <c r="AS178" s="62">
        <v>2</v>
      </c>
      <c r="AT178" s="62">
        <v>0</v>
      </c>
      <c r="AU178" s="62">
        <v>0</v>
      </c>
      <c r="AV178" s="62">
        <f t="shared" si="91"/>
        <v>-1</v>
      </c>
      <c r="AW178" s="62" t="s">
        <v>237</v>
      </c>
      <c r="AX178" s="62">
        <f>AU178*0.06</f>
        <v>0</v>
      </c>
      <c r="AY178" s="62">
        <v>1</v>
      </c>
      <c r="AZ178" s="62">
        <v>2</v>
      </c>
      <c r="BA178" s="62">
        <v>0</v>
      </c>
      <c r="BB178" s="62">
        <v>0</v>
      </c>
      <c r="BC178" s="62">
        <f t="shared" si="92"/>
        <v>-1</v>
      </c>
      <c r="BD178" s="62" t="s">
        <v>237</v>
      </c>
      <c r="BE178" s="62">
        <f t="shared" si="114"/>
        <v>0</v>
      </c>
      <c r="BF178" s="62">
        <v>3</v>
      </c>
      <c r="BG178" s="62">
        <v>4</v>
      </c>
      <c r="BH178" s="62">
        <v>0</v>
      </c>
      <c r="BI178" s="62">
        <v>0</v>
      </c>
      <c r="BJ178" s="62">
        <f t="shared" si="93"/>
        <v>-3</v>
      </c>
      <c r="BK178" s="62" t="s">
        <v>242</v>
      </c>
      <c r="BL178" s="62">
        <f>BI178*0.06</f>
        <v>0</v>
      </c>
      <c r="BM178" s="62">
        <v>2</v>
      </c>
      <c r="BN178" s="62">
        <v>3</v>
      </c>
      <c r="BO178" s="63">
        <v>0</v>
      </c>
      <c r="BP178" s="63">
        <v>1</v>
      </c>
      <c r="BQ178" s="63">
        <v>0</v>
      </c>
      <c r="BR178" s="63">
        <v>0</v>
      </c>
      <c r="BS178" s="63">
        <v>0</v>
      </c>
      <c r="BT178" s="63">
        <v>0</v>
      </c>
      <c r="BU178" s="63">
        <v>0</v>
      </c>
      <c r="BV178" s="63">
        <v>0</v>
      </c>
      <c r="BW178" s="63">
        <v>0</v>
      </c>
      <c r="BX178" s="63">
        <v>0</v>
      </c>
      <c r="BY178" s="63">
        <v>0</v>
      </c>
      <c r="BZ178" s="62">
        <f t="shared" si="94"/>
        <v>1</v>
      </c>
      <c r="CA178" s="62">
        <f t="shared" si="95"/>
        <v>-1</v>
      </c>
      <c r="CB178" s="62" t="s">
        <v>237</v>
      </c>
      <c r="CC178" s="62">
        <f>BO178*2+BP178*3+BQ178*15+BR178*15+BS178*3+BT178*40+BU178*50+BV178*4+BW178*20+BX178*40+BY178*10</f>
        <v>3</v>
      </c>
      <c r="CD178" s="62">
        <f>CA178*1</f>
        <v>-1</v>
      </c>
      <c r="CE178" s="62">
        <f t="shared" si="96"/>
        <v>17</v>
      </c>
      <c r="CF178" s="62">
        <f t="shared" si="97"/>
        <v>-5</v>
      </c>
    </row>
    <row r="179" customHeight="1" spans="1:84">
      <c r="A179" s="62">
        <v>11622</v>
      </c>
      <c r="B179" s="62" t="s">
        <v>442</v>
      </c>
      <c r="C179" s="62">
        <v>113008</v>
      </c>
      <c r="D179" s="62" t="s">
        <v>111</v>
      </c>
      <c r="E179" s="62" t="s">
        <v>236</v>
      </c>
      <c r="F179" s="62">
        <v>12</v>
      </c>
      <c r="G179" s="62">
        <v>15</v>
      </c>
      <c r="H179" s="62">
        <v>3</v>
      </c>
      <c r="I179" s="62">
        <v>76.5</v>
      </c>
      <c r="J179" s="62">
        <f t="shared" si="86"/>
        <v>-9</v>
      </c>
      <c r="K179" s="62" t="s">
        <v>237</v>
      </c>
      <c r="L179" s="62">
        <f t="shared" si="112"/>
        <v>4.59</v>
      </c>
      <c r="M179" s="62">
        <v>16</v>
      </c>
      <c r="N179" s="62">
        <v>20</v>
      </c>
      <c r="O179" s="62">
        <v>5</v>
      </c>
      <c r="P179" s="62">
        <v>141.45</v>
      </c>
      <c r="Q179" s="62">
        <f t="shared" si="87"/>
        <v>-11</v>
      </c>
      <c r="R179" s="62" t="s">
        <v>237</v>
      </c>
      <c r="S179" s="62">
        <f>P179*0.05</f>
        <v>7.0725</v>
      </c>
      <c r="T179" s="62">
        <f>Q179*1</f>
        <v>-11</v>
      </c>
      <c r="U179" s="62">
        <v>9</v>
      </c>
      <c r="V179" s="62">
        <v>12</v>
      </c>
      <c r="W179" s="62">
        <v>7</v>
      </c>
      <c r="X179" s="62">
        <v>118.88</v>
      </c>
      <c r="Y179" s="62">
        <f t="shared" si="99"/>
        <v>-2</v>
      </c>
      <c r="Z179" s="62" t="s">
        <v>237</v>
      </c>
      <c r="AA179" s="62">
        <f t="shared" si="115"/>
        <v>7.1328</v>
      </c>
      <c r="AB179" s="62">
        <v>1</v>
      </c>
      <c r="AC179" s="62">
        <v>2</v>
      </c>
      <c r="AD179" s="62">
        <v>1</v>
      </c>
      <c r="AE179" s="62">
        <v>0</v>
      </c>
      <c r="AF179" s="62">
        <v>57</v>
      </c>
      <c r="AG179" s="62">
        <f t="shared" si="89"/>
        <v>1</v>
      </c>
      <c r="AH179" s="62" t="s">
        <v>40</v>
      </c>
      <c r="AI179" s="62">
        <f>AF179*0.1</f>
        <v>5.7</v>
      </c>
      <c r="AJ179" s="62"/>
      <c r="AK179" s="62">
        <v>13</v>
      </c>
      <c r="AL179" s="62">
        <v>15</v>
      </c>
      <c r="AM179" s="62">
        <v>4</v>
      </c>
      <c r="AN179" s="62">
        <v>266</v>
      </c>
      <c r="AO179" s="62">
        <f t="shared" si="90"/>
        <v>-9</v>
      </c>
      <c r="AP179" s="62" t="s">
        <v>237</v>
      </c>
      <c r="AQ179" s="62">
        <f t="shared" si="113"/>
        <v>15.96</v>
      </c>
      <c r="AR179" s="62">
        <v>3</v>
      </c>
      <c r="AS179" s="62">
        <v>4</v>
      </c>
      <c r="AT179" s="62">
        <v>0</v>
      </c>
      <c r="AU179" s="62">
        <v>0</v>
      </c>
      <c r="AV179" s="62">
        <f t="shared" si="91"/>
        <v>-3</v>
      </c>
      <c r="AW179" s="62" t="s">
        <v>237</v>
      </c>
      <c r="AX179" s="62">
        <f>AU179*0.06</f>
        <v>0</v>
      </c>
      <c r="AY179" s="62">
        <v>5</v>
      </c>
      <c r="AZ179" s="62">
        <v>6</v>
      </c>
      <c r="BA179" s="62">
        <v>0</v>
      </c>
      <c r="BB179" s="62">
        <v>0</v>
      </c>
      <c r="BC179" s="62">
        <f t="shared" si="92"/>
        <v>-5</v>
      </c>
      <c r="BD179" s="62" t="s">
        <v>237</v>
      </c>
      <c r="BE179" s="62">
        <f t="shared" si="114"/>
        <v>0</v>
      </c>
      <c r="BF179" s="62">
        <v>7</v>
      </c>
      <c r="BG179" s="62">
        <v>9</v>
      </c>
      <c r="BH179" s="62">
        <v>9</v>
      </c>
      <c r="BI179" s="62">
        <v>99.52</v>
      </c>
      <c r="BJ179" s="62">
        <f t="shared" si="93"/>
        <v>2</v>
      </c>
      <c r="BK179" s="62" t="s">
        <v>40</v>
      </c>
      <c r="BL179" s="62">
        <f>BI179*0.1</f>
        <v>9.952</v>
      </c>
      <c r="BM179" s="62">
        <v>3</v>
      </c>
      <c r="BN179" s="62">
        <v>4</v>
      </c>
      <c r="BO179" s="63">
        <v>1</v>
      </c>
      <c r="BP179" s="63">
        <v>1</v>
      </c>
      <c r="BQ179" s="63">
        <v>1</v>
      </c>
      <c r="BR179" s="63">
        <v>0</v>
      </c>
      <c r="BS179" s="63">
        <v>1</v>
      </c>
      <c r="BT179" s="63">
        <v>0</v>
      </c>
      <c r="BU179" s="63">
        <v>1</v>
      </c>
      <c r="BV179" s="63">
        <v>0</v>
      </c>
      <c r="BW179" s="63">
        <v>0</v>
      </c>
      <c r="BX179" s="63">
        <v>0</v>
      </c>
      <c r="BY179" s="63">
        <v>0</v>
      </c>
      <c r="BZ179" s="62">
        <f t="shared" si="94"/>
        <v>17.5</v>
      </c>
      <c r="CA179" s="62">
        <f t="shared" si="95"/>
        <v>14.5</v>
      </c>
      <c r="CB179" s="62" t="s">
        <v>40</v>
      </c>
      <c r="CC179" s="62">
        <f>BO179*3+BP179*5+BQ179*25+BR179*24+BS179*6+BT179*56+BU179*70+BV179*6+BW179*30+BX179*61+BY179*15</f>
        <v>109</v>
      </c>
      <c r="CD179" s="62"/>
      <c r="CE179" s="62">
        <f t="shared" si="96"/>
        <v>159</v>
      </c>
      <c r="CF179" s="62">
        <f t="shared" si="97"/>
        <v>-11</v>
      </c>
    </row>
    <row r="180" customHeight="1" spans="1:84">
      <c r="A180" s="62">
        <v>12539</v>
      </c>
      <c r="B180" s="62" t="s">
        <v>443</v>
      </c>
      <c r="C180" s="62">
        <v>113008</v>
      </c>
      <c r="D180" s="62" t="s">
        <v>111</v>
      </c>
      <c r="E180" s="62" t="s">
        <v>239</v>
      </c>
      <c r="F180" s="62">
        <v>14</v>
      </c>
      <c r="G180" s="62">
        <v>17</v>
      </c>
      <c r="H180" s="62">
        <v>3</v>
      </c>
      <c r="I180" s="62">
        <v>83.5</v>
      </c>
      <c r="J180" s="62">
        <f t="shared" si="86"/>
        <v>-11</v>
      </c>
      <c r="K180" s="62" t="s">
        <v>237</v>
      </c>
      <c r="L180" s="62">
        <f t="shared" si="112"/>
        <v>5.01</v>
      </c>
      <c r="M180" s="62">
        <v>18</v>
      </c>
      <c r="N180" s="62">
        <v>22</v>
      </c>
      <c r="O180" s="62">
        <v>16</v>
      </c>
      <c r="P180" s="62">
        <v>367.07</v>
      </c>
      <c r="Q180" s="62">
        <f t="shared" si="87"/>
        <v>-2</v>
      </c>
      <c r="R180" s="62" t="s">
        <v>237</v>
      </c>
      <c r="S180" s="62">
        <f>P180*0.05</f>
        <v>18.3535</v>
      </c>
      <c r="T180" s="62">
        <f>Q180*1</f>
        <v>-2</v>
      </c>
      <c r="U180" s="62">
        <v>11</v>
      </c>
      <c r="V180" s="62">
        <v>14</v>
      </c>
      <c r="W180" s="62">
        <v>4</v>
      </c>
      <c r="X180" s="62">
        <v>113.85</v>
      </c>
      <c r="Y180" s="62">
        <f t="shared" si="99"/>
        <v>-7</v>
      </c>
      <c r="Z180" s="62" t="s">
        <v>237</v>
      </c>
      <c r="AA180" s="62">
        <f t="shared" si="115"/>
        <v>6.831</v>
      </c>
      <c r="AB180" s="62">
        <v>2</v>
      </c>
      <c r="AC180" s="62">
        <v>2</v>
      </c>
      <c r="AD180" s="62">
        <v>0</v>
      </c>
      <c r="AE180" s="62">
        <v>0</v>
      </c>
      <c r="AF180" s="62">
        <v>0</v>
      </c>
      <c r="AG180" s="62">
        <f t="shared" si="89"/>
        <v>-2</v>
      </c>
      <c r="AH180" s="62" t="s">
        <v>237</v>
      </c>
      <c r="AI180" s="62">
        <f>AF180*0.06</f>
        <v>0</v>
      </c>
      <c r="AJ180" s="62">
        <f>AG180*1</f>
        <v>-2</v>
      </c>
      <c r="AK180" s="62">
        <v>15</v>
      </c>
      <c r="AL180" s="62">
        <v>17</v>
      </c>
      <c r="AM180" s="62">
        <v>17</v>
      </c>
      <c r="AN180" s="62">
        <v>1338.65</v>
      </c>
      <c r="AO180" s="62">
        <f t="shared" si="90"/>
        <v>2</v>
      </c>
      <c r="AP180" s="62" t="s">
        <v>40</v>
      </c>
      <c r="AQ180" s="62">
        <f>AN180*0.1</f>
        <v>133.865</v>
      </c>
      <c r="AR180" s="62">
        <v>4</v>
      </c>
      <c r="AS180" s="62">
        <v>5</v>
      </c>
      <c r="AT180" s="62">
        <v>0</v>
      </c>
      <c r="AU180" s="62">
        <v>0</v>
      </c>
      <c r="AV180" s="62">
        <f t="shared" si="91"/>
        <v>-4</v>
      </c>
      <c r="AW180" s="62" t="s">
        <v>237</v>
      </c>
      <c r="AX180" s="62">
        <f>AU180*0.06</f>
        <v>0</v>
      </c>
      <c r="AY180" s="62">
        <v>6</v>
      </c>
      <c r="AZ180" s="62">
        <v>7</v>
      </c>
      <c r="BA180" s="62">
        <v>0</v>
      </c>
      <c r="BB180" s="62">
        <v>0</v>
      </c>
      <c r="BC180" s="62">
        <f t="shared" si="92"/>
        <v>-6</v>
      </c>
      <c r="BD180" s="62" t="s">
        <v>237</v>
      </c>
      <c r="BE180" s="62">
        <f t="shared" si="114"/>
        <v>0</v>
      </c>
      <c r="BF180" s="62">
        <v>8</v>
      </c>
      <c r="BG180" s="62">
        <v>11</v>
      </c>
      <c r="BH180" s="62">
        <v>5</v>
      </c>
      <c r="BI180" s="62">
        <v>105</v>
      </c>
      <c r="BJ180" s="62">
        <f t="shared" si="93"/>
        <v>-3</v>
      </c>
      <c r="BK180" s="62" t="s">
        <v>242</v>
      </c>
      <c r="BL180" s="62">
        <f t="shared" ref="BL180:BL190" si="116">BI180*0.06</f>
        <v>6.3</v>
      </c>
      <c r="BM180" s="62">
        <v>4</v>
      </c>
      <c r="BN180" s="62">
        <v>5</v>
      </c>
      <c r="BO180" s="63">
        <v>0</v>
      </c>
      <c r="BP180" s="63">
        <v>1</v>
      </c>
      <c r="BQ180" s="63">
        <v>0</v>
      </c>
      <c r="BR180" s="63">
        <v>0</v>
      </c>
      <c r="BS180" s="63">
        <v>1</v>
      </c>
      <c r="BT180" s="63">
        <v>0</v>
      </c>
      <c r="BU180" s="63">
        <v>0</v>
      </c>
      <c r="BV180" s="63">
        <v>0</v>
      </c>
      <c r="BW180" s="63">
        <v>0</v>
      </c>
      <c r="BX180" s="63">
        <v>0</v>
      </c>
      <c r="BY180" s="63">
        <v>0</v>
      </c>
      <c r="BZ180" s="62">
        <f t="shared" si="94"/>
        <v>2</v>
      </c>
      <c r="CA180" s="62">
        <f t="shared" si="95"/>
        <v>-2</v>
      </c>
      <c r="CB180" s="62" t="s">
        <v>237</v>
      </c>
      <c r="CC180" s="62">
        <f>BO180*2+BP180*3+BQ180*15+BR180*15+BS180*3+BT180*40+BU180*50+BV180*4+BW180*20+BX180*40+BY180*10</f>
        <v>6</v>
      </c>
      <c r="CD180" s="62">
        <f>CA180*1</f>
        <v>-2</v>
      </c>
      <c r="CE180" s="62">
        <f t="shared" si="96"/>
        <v>176</v>
      </c>
      <c r="CF180" s="62">
        <f t="shared" si="97"/>
        <v>-6</v>
      </c>
    </row>
    <row r="181" customHeight="1" spans="1:84">
      <c r="A181" s="62">
        <v>13182</v>
      </c>
      <c r="B181" s="62" t="s">
        <v>444</v>
      </c>
      <c r="C181" s="62">
        <v>113008</v>
      </c>
      <c r="D181" s="62" t="s">
        <v>111</v>
      </c>
      <c r="E181" s="62" t="s">
        <v>248</v>
      </c>
      <c r="F181" s="62">
        <v>4</v>
      </c>
      <c r="G181" s="62">
        <v>4</v>
      </c>
      <c r="H181" s="62"/>
      <c r="I181" s="62"/>
      <c r="J181" s="62">
        <f t="shared" si="86"/>
        <v>-4</v>
      </c>
      <c r="K181" s="62" t="s">
        <v>237</v>
      </c>
      <c r="L181" s="62">
        <f t="shared" si="112"/>
        <v>0</v>
      </c>
      <c r="M181" s="62">
        <v>4</v>
      </c>
      <c r="N181" s="62">
        <v>6</v>
      </c>
      <c r="O181" s="62">
        <v>2</v>
      </c>
      <c r="P181" s="62">
        <v>48</v>
      </c>
      <c r="Q181" s="62">
        <f t="shared" si="87"/>
        <v>-2</v>
      </c>
      <c r="R181" s="62" t="s">
        <v>237</v>
      </c>
      <c r="S181" s="62">
        <f>P181*0.05</f>
        <v>2.4</v>
      </c>
      <c r="T181" s="62">
        <f>Q181*1</f>
        <v>-2</v>
      </c>
      <c r="U181" s="62">
        <v>4</v>
      </c>
      <c r="V181" s="62">
        <v>5</v>
      </c>
      <c r="W181" s="62">
        <v>1</v>
      </c>
      <c r="X181" s="62">
        <v>35</v>
      </c>
      <c r="Y181" s="62">
        <f t="shared" si="99"/>
        <v>-3</v>
      </c>
      <c r="Z181" s="62" t="s">
        <v>237</v>
      </c>
      <c r="AA181" s="62">
        <f t="shared" si="115"/>
        <v>2.1</v>
      </c>
      <c r="AB181" s="62">
        <v>1</v>
      </c>
      <c r="AC181" s="62">
        <v>1</v>
      </c>
      <c r="AD181" s="62">
        <v>0</v>
      </c>
      <c r="AE181" s="62">
        <v>0</v>
      </c>
      <c r="AF181" s="62">
        <v>0</v>
      </c>
      <c r="AG181" s="62">
        <f t="shared" si="89"/>
        <v>-1</v>
      </c>
      <c r="AH181" s="62" t="s">
        <v>237</v>
      </c>
      <c r="AI181" s="62">
        <f>AF181*0.06</f>
        <v>0</v>
      </c>
      <c r="AJ181" s="62">
        <f>AG181*1</f>
        <v>-1</v>
      </c>
      <c r="AK181" s="62">
        <v>4</v>
      </c>
      <c r="AL181" s="62">
        <v>5</v>
      </c>
      <c r="AM181" s="62">
        <v>4</v>
      </c>
      <c r="AN181" s="62">
        <v>241</v>
      </c>
      <c r="AO181" s="62">
        <f t="shared" si="90"/>
        <v>0</v>
      </c>
      <c r="AP181" s="62" t="s">
        <v>39</v>
      </c>
      <c r="AQ181" s="62">
        <f>AN181*0.08</f>
        <v>19.28</v>
      </c>
      <c r="AR181" s="62">
        <v>3</v>
      </c>
      <c r="AS181" s="62">
        <v>3</v>
      </c>
      <c r="AT181" s="62">
        <v>0</v>
      </c>
      <c r="AU181" s="62">
        <v>0</v>
      </c>
      <c r="AV181" s="62">
        <f t="shared" si="91"/>
        <v>-3</v>
      </c>
      <c r="AW181" s="62" t="s">
        <v>237</v>
      </c>
      <c r="AX181" s="62">
        <f>AU181*0.06</f>
        <v>0</v>
      </c>
      <c r="AY181" s="62">
        <v>2</v>
      </c>
      <c r="AZ181" s="62">
        <v>3</v>
      </c>
      <c r="BA181" s="62">
        <v>0</v>
      </c>
      <c r="BB181" s="62">
        <v>0</v>
      </c>
      <c r="BC181" s="62">
        <f t="shared" si="92"/>
        <v>-2</v>
      </c>
      <c r="BD181" s="62" t="s">
        <v>237</v>
      </c>
      <c r="BE181" s="62">
        <f t="shared" si="114"/>
        <v>0</v>
      </c>
      <c r="BF181" s="62">
        <v>3</v>
      </c>
      <c r="BG181" s="62">
        <v>4</v>
      </c>
      <c r="BH181" s="62">
        <v>1</v>
      </c>
      <c r="BI181" s="62">
        <v>9</v>
      </c>
      <c r="BJ181" s="62">
        <f t="shared" si="93"/>
        <v>-2</v>
      </c>
      <c r="BK181" s="62" t="s">
        <v>242</v>
      </c>
      <c r="BL181" s="62">
        <f t="shared" si="116"/>
        <v>0.54</v>
      </c>
      <c r="BM181" s="62">
        <v>3</v>
      </c>
      <c r="BN181" s="62">
        <v>3</v>
      </c>
      <c r="BO181" s="63">
        <v>0</v>
      </c>
      <c r="BP181" s="63">
        <v>0</v>
      </c>
      <c r="BQ181" s="63">
        <v>0</v>
      </c>
      <c r="BR181" s="63">
        <v>0</v>
      </c>
      <c r="BS181" s="63">
        <v>0</v>
      </c>
      <c r="BT181" s="63">
        <v>0</v>
      </c>
      <c r="BU181" s="63">
        <v>0</v>
      </c>
      <c r="BV181" s="63">
        <v>0</v>
      </c>
      <c r="BW181" s="63">
        <v>0</v>
      </c>
      <c r="BX181" s="63">
        <v>0</v>
      </c>
      <c r="BY181" s="63">
        <v>0</v>
      </c>
      <c r="BZ181" s="62">
        <f t="shared" si="94"/>
        <v>0</v>
      </c>
      <c r="CA181" s="62">
        <f t="shared" si="95"/>
        <v>-3</v>
      </c>
      <c r="CB181" s="62" t="s">
        <v>237</v>
      </c>
      <c r="CC181" s="62">
        <f>BO181*2+BP181*3+BQ181*15+BR181*15+BS181*3+BT181*40+BU181*50+BV181*4+BW181*20+BX181*40+BY181*10</f>
        <v>0</v>
      </c>
      <c r="CD181" s="62">
        <f>CA181*1</f>
        <v>-3</v>
      </c>
      <c r="CE181" s="62">
        <f t="shared" si="96"/>
        <v>24</v>
      </c>
      <c r="CF181" s="62">
        <f t="shared" si="97"/>
        <v>-6</v>
      </c>
    </row>
    <row r="182" customHeight="1" spans="1:84">
      <c r="A182" s="62">
        <v>7707</v>
      </c>
      <c r="B182" s="62" t="s">
        <v>445</v>
      </c>
      <c r="C182" s="62">
        <v>115971</v>
      </c>
      <c r="D182" s="62" t="s">
        <v>114</v>
      </c>
      <c r="E182" s="62" t="s">
        <v>446</v>
      </c>
      <c r="F182" s="62">
        <v>11</v>
      </c>
      <c r="G182" s="62">
        <v>14</v>
      </c>
      <c r="H182" s="62">
        <v>5</v>
      </c>
      <c r="I182" s="62">
        <v>132.8</v>
      </c>
      <c r="J182" s="62">
        <f t="shared" si="86"/>
        <v>-6</v>
      </c>
      <c r="K182" s="62" t="s">
        <v>237</v>
      </c>
      <c r="L182" s="62">
        <f t="shared" si="112"/>
        <v>7.968</v>
      </c>
      <c r="M182" s="62">
        <v>17</v>
      </c>
      <c r="N182" s="62">
        <v>22</v>
      </c>
      <c r="O182" s="62">
        <v>23</v>
      </c>
      <c r="P182" s="62">
        <v>498.01</v>
      </c>
      <c r="Q182" s="62">
        <f t="shared" si="87"/>
        <v>6</v>
      </c>
      <c r="R182" s="62" t="s">
        <v>40</v>
      </c>
      <c r="S182" s="62">
        <f>P182*0.08</f>
        <v>39.8408</v>
      </c>
      <c r="T182" s="62"/>
      <c r="U182" s="62">
        <v>14</v>
      </c>
      <c r="V182" s="62">
        <v>17</v>
      </c>
      <c r="W182" s="62">
        <v>5</v>
      </c>
      <c r="X182" s="62">
        <v>103.6</v>
      </c>
      <c r="Y182" s="62">
        <f t="shared" si="99"/>
        <v>-9</v>
      </c>
      <c r="Z182" s="62" t="s">
        <v>237</v>
      </c>
      <c r="AA182" s="62">
        <f t="shared" si="115"/>
        <v>6.216</v>
      </c>
      <c r="AB182" s="62">
        <v>2</v>
      </c>
      <c r="AC182" s="62">
        <v>3</v>
      </c>
      <c r="AD182" s="62">
        <v>0</v>
      </c>
      <c r="AE182" s="62">
        <v>2</v>
      </c>
      <c r="AF182" s="62">
        <v>57</v>
      </c>
      <c r="AG182" s="62">
        <f t="shared" si="89"/>
        <v>0</v>
      </c>
      <c r="AH182" s="62" t="s">
        <v>39</v>
      </c>
      <c r="AI182" s="62">
        <f>AF182*0.08</f>
        <v>4.56</v>
      </c>
      <c r="AJ182" s="62"/>
      <c r="AK182" s="62">
        <v>16</v>
      </c>
      <c r="AL182" s="62">
        <v>18</v>
      </c>
      <c r="AM182" s="62">
        <v>10</v>
      </c>
      <c r="AN182" s="62">
        <v>717.01</v>
      </c>
      <c r="AO182" s="62">
        <f t="shared" si="90"/>
        <v>-6</v>
      </c>
      <c r="AP182" s="62" t="s">
        <v>237</v>
      </c>
      <c r="AQ182" s="62">
        <f>AN182*0.06</f>
        <v>43.0206</v>
      </c>
      <c r="AR182" s="62">
        <v>5</v>
      </c>
      <c r="AS182" s="62">
        <v>6</v>
      </c>
      <c r="AT182" s="62">
        <v>3</v>
      </c>
      <c r="AU182" s="62">
        <v>55</v>
      </c>
      <c r="AV182" s="62">
        <f t="shared" si="91"/>
        <v>-2</v>
      </c>
      <c r="AW182" s="62" t="s">
        <v>237</v>
      </c>
      <c r="AX182" s="62">
        <f>AU182*0.06</f>
        <v>3.3</v>
      </c>
      <c r="AY182" s="62">
        <v>6</v>
      </c>
      <c r="AZ182" s="62">
        <v>8</v>
      </c>
      <c r="BA182" s="62">
        <v>7</v>
      </c>
      <c r="BB182" s="62">
        <v>149.5</v>
      </c>
      <c r="BC182" s="62">
        <f t="shared" si="92"/>
        <v>1</v>
      </c>
      <c r="BD182" s="62" t="s">
        <v>39</v>
      </c>
      <c r="BE182" s="62">
        <f>BB182*0.08</f>
        <v>11.96</v>
      </c>
      <c r="BF182" s="62">
        <v>8</v>
      </c>
      <c r="BG182" s="62">
        <v>11</v>
      </c>
      <c r="BH182" s="62">
        <v>2</v>
      </c>
      <c r="BI182" s="62">
        <v>32</v>
      </c>
      <c r="BJ182" s="62">
        <f t="shared" si="93"/>
        <v>-6</v>
      </c>
      <c r="BK182" s="62" t="s">
        <v>242</v>
      </c>
      <c r="BL182" s="62">
        <f t="shared" si="116"/>
        <v>1.92</v>
      </c>
      <c r="BM182" s="62">
        <v>5</v>
      </c>
      <c r="BN182" s="62">
        <v>6</v>
      </c>
      <c r="BO182" s="63">
        <v>1</v>
      </c>
      <c r="BP182" s="63">
        <v>1</v>
      </c>
      <c r="BQ182" s="63">
        <v>1</v>
      </c>
      <c r="BR182" s="63">
        <v>0</v>
      </c>
      <c r="BS182" s="63">
        <v>1</v>
      </c>
      <c r="BT182" s="63">
        <v>0</v>
      </c>
      <c r="BU182" s="63">
        <v>0</v>
      </c>
      <c r="BV182" s="63">
        <v>0</v>
      </c>
      <c r="BW182" s="63">
        <v>0</v>
      </c>
      <c r="BX182" s="63">
        <v>0</v>
      </c>
      <c r="BY182" s="63">
        <v>0</v>
      </c>
      <c r="BZ182" s="62">
        <f t="shared" si="94"/>
        <v>7.5</v>
      </c>
      <c r="CA182" s="62">
        <f t="shared" si="95"/>
        <v>2.5</v>
      </c>
      <c r="CB182" s="62" t="s">
        <v>40</v>
      </c>
      <c r="CC182" s="62">
        <f>BO182*3+BP182*5+BQ182*25+BR182*24+BS182*6+BT182*56+BU182*70+BV182*6+BW182*30+BX182*61+BY182*15</f>
        <v>39</v>
      </c>
      <c r="CD182" s="62"/>
      <c r="CE182" s="62">
        <f t="shared" si="96"/>
        <v>158</v>
      </c>
      <c r="CF182" s="62">
        <f t="shared" si="97"/>
        <v>0</v>
      </c>
    </row>
    <row r="183" customHeight="1" spans="1:84">
      <c r="A183" s="62">
        <v>12847</v>
      </c>
      <c r="B183" s="62" t="s">
        <v>447</v>
      </c>
      <c r="C183" s="62">
        <v>115971</v>
      </c>
      <c r="D183" s="62" t="s">
        <v>114</v>
      </c>
      <c r="E183" s="62" t="s">
        <v>329</v>
      </c>
      <c r="F183" s="62">
        <v>9</v>
      </c>
      <c r="G183" s="62">
        <v>10</v>
      </c>
      <c r="H183" s="62">
        <v>1</v>
      </c>
      <c r="I183" s="62">
        <v>27.8</v>
      </c>
      <c r="J183" s="62">
        <f t="shared" si="86"/>
        <v>-8</v>
      </c>
      <c r="K183" s="62" t="s">
        <v>237</v>
      </c>
      <c r="L183" s="62">
        <f t="shared" si="112"/>
        <v>1.668</v>
      </c>
      <c r="M183" s="62">
        <v>13</v>
      </c>
      <c r="N183" s="62">
        <v>18</v>
      </c>
      <c r="O183" s="62">
        <v>17</v>
      </c>
      <c r="P183" s="62">
        <v>379.01</v>
      </c>
      <c r="Q183" s="62">
        <f t="shared" si="87"/>
        <v>4</v>
      </c>
      <c r="R183" s="62" t="s">
        <v>39</v>
      </c>
      <c r="S183" s="62">
        <f>P183*0.06</f>
        <v>22.7406</v>
      </c>
      <c r="T183" s="62"/>
      <c r="U183" s="62">
        <v>10</v>
      </c>
      <c r="V183" s="62">
        <v>14</v>
      </c>
      <c r="W183" s="62">
        <v>6</v>
      </c>
      <c r="X183" s="62">
        <v>146.8</v>
      </c>
      <c r="Y183" s="62">
        <f t="shared" si="99"/>
        <v>-4</v>
      </c>
      <c r="Z183" s="62" t="s">
        <v>237</v>
      </c>
      <c r="AA183" s="62">
        <f t="shared" si="115"/>
        <v>8.808</v>
      </c>
      <c r="AB183" s="62">
        <v>1</v>
      </c>
      <c r="AC183" s="62">
        <v>1</v>
      </c>
      <c r="AD183" s="62">
        <v>1</v>
      </c>
      <c r="AE183" s="62">
        <v>0</v>
      </c>
      <c r="AF183" s="62">
        <v>59</v>
      </c>
      <c r="AG183" s="62">
        <f t="shared" si="89"/>
        <v>1</v>
      </c>
      <c r="AH183" s="62" t="s">
        <v>40</v>
      </c>
      <c r="AI183" s="62">
        <f>AF183*0.1</f>
        <v>5.9</v>
      </c>
      <c r="AJ183" s="62"/>
      <c r="AK183" s="62">
        <v>12</v>
      </c>
      <c r="AL183" s="62">
        <v>14</v>
      </c>
      <c r="AM183" s="62">
        <v>15</v>
      </c>
      <c r="AN183" s="62">
        <v>1498.8</v>
      </c>
      <c r="AO183" s="62">
        <f t="shared" si="90"/>
        <v>3</v>
      </c>
      <c r="AP183" s="62" t="s">
        <v>40</v>
      </c>
      <c r="AQ183" s="62">
        <f>AN183*0.1</f>
        <v>149.88</v>
      </c>
      <c r="AR183" s="62">
        <v>3</v>
      </c>
      <c r="AS183" s="62">
        <v>4</v>
      </c>
      <c r="AT183" s="62">
        <v>15</v>
      </c>
      <c r="AU183" s="62">
        <v>445</v>
      </c>
      <c r="AV183" s="62">
        <f t="shared" si="91"/>
        <v>12</v>
      </c>
      <c r="AW183" s="62" t="s">
        <v>40</v>
      </c>
      <c r="AX183" s="62">
        <f>AU183*0.1</f>
        <v>44.5</v>
      </c>
      <c r="AY183" s="62">
        <v>4</v>
      </c>
      <c r="AZ183" s="62">
        <v>5</v>
      </c>
      <c r="BA183" s="62">
        <v>1</v>
      </c>
      <c r="BB183" s="62">
        <v>29.9</v>
      </c>
      <c r="BC183" s="62">
        <f t="shared" si="92"/>
        <v>-3</v>
      </c>
      <c r="BD183" s="62" t="s">
        <v>237</v>
      </c>
      <c r="BE183" s="62">
        <f t="shared" ref="BE183:BE188" si="117">BB183*0.06</f>
        <v>1.794</v>
      </c>
      <c r="BF183" s="62">
        <v>6</v>
      </c>
      <c r="BG183" s="62">
        <v>9</v>
      </c>
      <c r="BH183" s="62">
        <v>5</v>
      </c>
      <c r="BI183" s="62">
        <v>85</v>
      </c>
      <c r="BJ183" s="62">
        <f t="shared" si="93"/>
        <v>-1</v>
      </c>
      <c r="BK183" s="62" t="s">
        <v>242</v>
      </c>
      <c r="BL183" s="62">
        <f t="shared" si="116"/>
        <v>5.1</v>
      </c>
      <c r="BM183" s="62">
        <v>3</v>
      </c>
      <c r="BN183" s="62">
        <v>4</v>
      </c>
      <c r="BO183" s="63">
        <v>0</v>
      </c>
      <c r="BP183" s="63">
        <v>3</v>
      </c>
      <c r="BQ183" s="63">
        <v>2</v>
      </c>
      <c r="BR183" s="63">
        <v>0</v>
      </c>
      <c r="BS183" s="63">
        <v>1</v>
      </c>
      <c r="BT183" s="63">
        <v>0</v>
      </c>
      <c r="BU183" s="63">
        <v>1</v>
      </c>
      <c r="BV183" s="63">
        <v>0</v>
      </c>
      <c r="BW183" s="63">
        <v>0</v>
      </c>
      <c r="BX183" s="63">
        <v>0</v>
      </c>
      <c r="BY183" s="63">
        <v>0</v>
      </c>
      <c r="BZ183" s="62">
        <f t="shared" si="94"/>
        <v>24</v>
      </c>
      <c r="CA183" s="62">
        <f t="shared" si="95"/>
        <v>21</v>
      </c>
      <c r="CB183" s="62" t="s">
        <v>40</v>
      </c>
      <c r="CC183" s="62">
        <f>BO183*3+BP183*5+BQ183*25+BR183*24+BS183*6+BT183*56+BU183*70+BV183*6+BW183*30+BX183*61+BY183*15</f>
        <v>141</v>
      </c>
      <c r="CD183" s="62"/>
      <c r="CE183" s="62">
        <f t="shared" si="96"/>
        <v>381</v>
      </c>
      <c r="CF183" s="62">
        <f t="shared" si="97"/>
        <v>0</v>
      </c>
    </row>
    <row r="184" customHeight="1" spans="1:84">
      <c r="A184" s="62">
        <v>13088</v>
      </c>
      <c r="B184" s="62" t="s">
        <v>448</v>
      </c>
      <c r="C184" s="62">
        <v>115971</v>
      </c>
      <c r="D184" s="62" t="s">
        <v>114</v>
      </c>
      <c r="E184" s="62" t="s">
        <v>407</v>
      </c>
      <c r="F184" s="62"/>
      <c r="G184" s="62"/>
      <c r="H184" s="62"/>
      <c r="I184" s="62"/>
      <c r="J184" s="62">
        <f t="shared" si="86"/>
        <v>0</v>
      </c>
      <c r="K184" s="62" t="s">
        <v>242</v>
      </c>
      <c r="L184" s="62">
        <f t="shared" si="112"/>
        <v>0</v>
      </c>
      <c r="M184" s="62"/>
      <c r="N184" s="62"/>
      <c r="O184" s="62">
        <v>2</v>
      </c>
      <c r="P184" s="62">
        <v>54.5</v>
      </c>
      <c r="Q184" s="62">
        <f t="shared" si="87"/>
        <v>2</v>
      </c>
      <c r="R184" s="62" t="s">
        <v>242</v>
      </c>
      <c r="S184" s="62">
        <f>P184*0.05</f>
        <v>2.725</v>
      </c>
      <c r="T184" s="62"/>
      <c r="U184" s="62"/>
      <c r="V184" s="62"/>
      <c r="W184" s="62">
        <v>0</v>
      </c>
      <c r="X184" s="62">
        <v>0</v>
      </c>
      <c r="Y184" s="62">
        <f t="shared" si="99"/>
        <v>0</v>
      </c>
      <c r="Z184" s="62" t="s">
        <v>242</v>
      </c>
      <c r="AA184" s="62">
        <f t="shared" si="115"/>
        <v>0</v>
      </c>
      <c r="AB184" s="62"/>
      <c r="AC184" s="62"/>
      <c r="AD184" s="62">
        <v>0</v>
      </c>
      <c r="AE184" s="62">
        <v>0</v>
      </c>
      <c r="AF184" s="62">
        <v>0</v>
      </c>
      <c r="AG184" s="62">
        <f t="shared" si="89"/>
        <v>0</v>
      </c>
      <c r="AH184" s="62" t="s">
        <v>40</v>
      </c>
      <c r="AI184" s="62">
        <f>AF184*0.1</f>
        <v>0</v>
      </c>
      <c r="AJ184" s="62"/>
      <c r="AK184" s="62"/>
      <c r="AL184" s="62"/>
      <c r="AM184" s="62">
        <v>0</v>
      </c>
      <c r="AN184" s="62">
        <v>0</v>
      </c>
      <c r="AO184" s="62">
        <f t="shared" si="90"/>
        <v>0</v>
      </c>
      <c r="AP184" s="62" t="s">
        <v>40</v>
      </c>
      <c r="AQ184" s="62">
        <f>AN184*0.1</f>
        <v>0</v>
      </c>
      <c r="AR184" s="62"/>
      <c r="AS184" s="62"/>
      <c r="AT184" s="62">
        <v>0</v>
      </c>
      <c r="AU184" s="62">
        <v>0</v>
      </c>
      <c r="AV184" s="62">
        <f t="shared" si="91"/>
        <v>0</v>
      </c>
      <c r="AW184" s="62" t="s">
        <v>40</v>
      </c>
      <c r="AX184" s="62">
        <f>AU184*0.1</f>
        <v>0</v>
      </c>
      <c r="AY184" s="62"/>
      <c r="AZ184" s="62"/>
      <c r="BA184" s="62">
        <v>0</v>
      </c>
      <c r="BB184" s="62">
        <v>0</v>
      </c>
      <c r="BC184" s="62">
        <f t="shared" si="92"/>
        <v>0</v>
      </c>
      <c r="BD184" s="62" t="s">
        <v>242</v>
      </c>
      <c r="BE184" s="62">
        <f t="shared" si="117"/>
        <v>0</v>
      </c>
      <c r="BF184" s="62"/>
      <c r="BG184" s="62"/>
      <c r="BH184" s="62">
        <v>0</v>
      </c>
      <c r="BI184" s="62">
        <v>0</v>
      </c>
      <c r="BJ184" s="62">
        <f t="shared" si="93"/>
        <v>0</v>
      </c>
      <c r="BK184" s="62" t="s">
        <v>242</v>
      </c>
      <c r="BL184" s="62">
        <f t="shared" si="116"/>
        <v>0</v>
      </c>
      <c r="BM184" s="62"/>
      <c r="BN184" s="62"/>
      <c r="BO184" s="63">
        <v>0</v>
      </c>
      <c r="BP184" s="63">
        <v>0</v>
      </c>
      <c r="BQ184" s="63">
        <v>0</v>
      </c>
      <c r="BR184" s="63">
        <v>0</v>
      </c>
      <c r="BS184" s="63">
        <v>0</v>
      </c>
      <c r="BT184" s="63">
        <v>0</v>
      </c>
      <c r="BU184" s="63">
        <v>0</v>
      </c>
      <c r="BV184" s="63">
        <v>0</v>
      </c>
      <c r="BW184" s="63">
        <v>0</v>
      </c>
      <c r="BX184" s="63">
        <v>0</v>
      </c>
      <c r="BY184" s="63">
        <v>0</v>
      </c>
      <c r="BZ184" s="62">
        <f t="shared" si="94"/>
        <v>0</v>
      </c>
      <c r="CA184" s="62">
        <f t="shared" si="95"/>
        <v>0</v>
      </c>
      <c r="CB184" s="62" t="s">
        <v>242</v>
      </c>
      <c r="CC184" s="62">
        <f t="shared" ref="CC184:CC191" si="118">BO184*2+BP184*3+BQ184*15+BR184*15+BS184*3+BT184*40+BU184*50+BV184*4+BW184*20+BX184*40+BY184*10</f>
        <v>0</v>
      </c>
      <c r="CD184" s="62"/>
      <c r="CE184" s="62">
        <f t="shared" si="96"/>
        <v>3</v>
      </c>
      <c r="CF184" s="62">
        <f t="shared" si="97"/>
        <v>0</v>
      </c>
    </row>
    <row r="185" customHeight="1" spans="1:84">
      <c r="A185" s="62">
        <v>8763</v>
      </c>
      <c r="B185" s="62" t="s">
        <v>449</v>
      </c>
      <c r="C185" s="62">
        <v>105751</v>
      </c>
      <c r="D185" s="62" t="s">
        <v>98</v>
      </c>
      <c r="E185" s="62" t="s">
        <v>239</v>
      </c>
      <c r="F185" s="62">
        <v>25</v>
      </c>
      <c r="G185" s="62">
        <v>29</v>
      </c>
      <c r="H185" s="62">
        <v>30</v>
      </c>
      <c r="I185" s="62">
        <v>809.5</v>
      </c>
      <c r="J185" s="62">
        <f t="shared" si="86"/>
        <v>5</v>
      </c>
      <c r="K185" s="62" t="s">
        <v>40</v>
      </c>
      <c r="L185" s="62">
        <f>I185*0.1</f>
        <v>80.95</v>
      </c>
      <c r="M185" s="62">
        <v>55</v>
      </c>
      <c r="N185" s="62">
        <v>67</v>
      </c>
      <c r="O185" s="62">
        <v>65</v>
      </c>
      <c r="P185" s="62">
        <v>1522.18</v>
      </c>
      <c r="Q185" s="62">
        <f t="shared" si="87"/>
        <v>10</v>
      </c>
      <c r="R185" s="62" t="s">
        <v>39</v>
      </c>
      <c r="S185" s="62">
        <f>P185*0.06</f>
        <v>91.3308</v>
      </c>
      <c r="T185" s="62"/>
      <c r="U185" s="62">
        <v>43</v>
      </c>
      <c r="V185" s="62">
        <v>54</v>
      </c>
      <c r="W185" s="62">
        <v>50</v>
      </c>
      <c r="X185" s="62">
        <v>1273</v>
      </c>
      <c r="Y185" s="62">
        <f t="shared" si="99"/>
        <v>7</v>
      </c>
      <c r="Z185" s="62" t="s">
        <v>39</v>
      </c>
      <c r="AA185" s="62">
        <f>X185*0.08</f>
        <v>101.84</v>
      </c>
      <c r="AB185" s="62">
        <v>7</v>
      </c>
      <c r="AC185" s="62">
        <v>9</v>
      </c>
      <c r="AD185" s="62">
        <v>2</v>
      </c>
      <c r="AE185" s="62">
        <v>3</v>
      </c>
      <c r="AF185" s="62">
        <v>194.8</v>
      </c>
      <c r="AG185" s="62">
        <f t="shared" si="89"/>
        <v>0</v>
      </c>
      <c r="AH185" s="62" t="s">
        <v>39</v>
      </c>
      <c r="AI185" s="62">
        <f>AF185*0.08</f>
        <v>15.584</v>
      </c>
      <c r="AJ185" s="62"/>
      <c r="AK185" s="62">
        <v>46</v>
      </c>
      <c r="AL185" s="62">
        <v>54</v>
      </c>
      <c r="AM185" s="62">
        <v>46</v>
      </c>
      <c r="AN185" s="62">
        <v>2729.96</v>
      </c>
      <c r="AO185" s="62">
        <f t="shared" si="90"/>
        <v>0</v>
      </c>
      <c r="AP185" s="62" t="s">
        <v>39</v>
      </c>
      <c r="AQ185" s="62">
        <f>AN185*0.08</f>
        <v>218.3968</v>
      </c>
      <c r="AR185" s="62">
        <v>12</v>
      </c>
      <c r="AS185" s="62">
        <v>14</v>
      </c>
      <c r="AT185" s="62">
        <v>11</v>
      </c>
      <c r="AU185" s="62">
        <v>363.01</v>
      </c>
      <c r="AV185" s="62">
        <f t="shared" si="91"/>
        <v>-1</v>
      </c>
      <c r="AW185" s="62" t="s">
        <v>237</v>
      </c>
      <c r="AX185" s="62">
        <f>AU185*0.06</f>
        <v>21.7806</v>
      </c>
      <c r="AY185" s="62">
        <v>15</v>
      </c>
      <c r="AZ185" s="62">
        <v>18</v>
      </c>
      <c r="BA185" s="62">
        <v>0</v>
      </c>
      <c r="BB185" s="62">
        <v>0</v>
      </c>
      <c r="BC185" s="62">
        <f t="shared" si="92"/>
        <v>-15</v>
      </c>
      <c r="BD185" s="62" t="s">
        <v>237</v>
      </c>
      <c r="BE185" s="62">
        <f t="shared" si="117"/>
        <v>0</v>
      </c>
      <c r="BF185" s="62">
        <v>11</v>
      </c>
      <c r="BG185" s="62">
        <v>14</v>
      </c>
      <c r="BH185" s="62">
        <v>10</v>
      </c>
      <c r="BI185" s="62">
        <v>204.23</v>
      </c>
      <c r="BJ185" s="62">
        <f t="shared" si="93"/>
        <v>-1</v>
      </c>
      <c r="BK185" s="62" t="s">
        <v>242</v>
      </c>
      <c r="BL185" s="62">
        <f t="shared" si="116"/>
        <v>12.2538</v>
      </c>
      <c r="BM185" s="62">
        <v>29</v>
      </c>
      <c r="BN185" s="62">
        <v>35</v>
      </c>
      <c r="BO185" s="63">
        <v>0</v>
      </c>
      <c r="BP185" s="63">
        <v>3</v>
      </c>
      <c r="BQ185" s="63">
        <v>2</v>
      </c>
      <c r="BR185" s="63">
        <v>0</v>
      </c>
      <c r="BS185" s="63">
        <v>2</v>
      </c>
      <c r="BT185" s="63">
        <v>0</v>
      </c>
      <c r="BU185" s="63">
        <v>1</v>
      </c>
      <c r="BV185" s="63">
        <v>0</v>
      </c>
      <c r="BW185" s="63">
        <v>0</v>
      </c>
      <c r="BX185" s="63">
        <v>0</v>
      </c>
      <c r="BY185" s="63">
        <v>0</v>
      </c>
      <c r="BZ185" s="62">
        <f t="shared" si="94"/>
        <v>25</v>
      </c>
      <c r="CA185" s="62">
        <f t="shared" si="95"/>
        <v>-4</v>
      </c>
      <c r="CB185" s="62" t="s">
        <v>237</v>
      </c>
      <c r="CC185" s="62">
        <f t="shared" si="118"/>
        <v>95</v>
      </c>
      <c r="CD185" s="62">
        <f>CA185*1</f>
        <v>-4</v>
      </c>
      <c r="CE185" s="62">
        <f t="shared" si="96"/>
        <v>637</v>
      </c>
      <c r="CF185" s="62">
        <f t="shared" si="97"/>
        <v>-4</v>
      </c>
    </row>
    <row r="186" customHeight="1" spans="1:84">
      <c r="A186" s="62">
        <v>9295</v>
      </c>
      <c r="B186" s="62" t="s">
        <v>450</v>
      </c>
      <c r="C186" s="62">
        <v>105751</v>
      </c>
      <c r="D186" s="62" t="s">
        <v>98</v>
      </c>
      <c r="E186" s="62" t="s">
        <v>239</v>
      </c>
      <c r="F186" s="62">
        <v>25</v>
      </c>
      <c r="G186" s="62">
        <v>29</v>
      </c>
      <c r="H186" s="62">
        <v>16</v>
      </c>
      <c r="I186" s="62">
        <v>431.7</v>
      </c>
      <c r="J186" s="62">
        <f t="shared" si="86"/>
        <v>-9</v>
      </c>
      <c r="K186" s="62" t="s">
        <v>237</v>
      </c>
      <c r="L186" s="62">
        <f>I186*0.06</f>
        <v>25.902</v>
      </c>
      <c r="M186" s="62">
        <v>54</v>
      </c>
      <c r="N186" s="62">
        <v>67</v>
      </c>
      <c r="O186" s="62">
        <v>58</v>
      </c>
      <c r="P186" s="62">
        <v>1437.1</v>
      </c>
      <c r="Q186" s="62">
        <f t="shared" si="87"/>
        <v>4</v>
      </c>
      <c r="R186" s="62" t="s">
        <v>39</v>
      </c>
      <c r="S186" s="62">
        <f>P186*0.06</f>
        <v>86.226</v>
      </c>
      <c r="T186" s="62"/>
      <c r="U186" s="62">
        <v>43</v>
      </c>
      <c r="V186" s="62">
        <v>54</v>
      </c>
      <c r="W186" s="62">
        <v>27</v>
      </c>
      <c r="X186" s="62">
        <v>687.9</v>
      </c>
      <c r="Y186" s="62">
        <f t="shared" si="99"/>
        <v>-16</v>
      </c>
      <c r="Z186" s="62" t="s">
        <v>237</v>
      </c>
      <c r="AA186" s="62">
        <f>X186*0.06</f>
        <v>41.274</v>
      </c>
      <c r="AB186" s="62">
        <v>7</v>
      </c>
      <c r="AC186" s="62">
        <v>9</v>
      </c>
      <c r="AD186" s="62">
        <v>3</v>
      </c>
      <c r="AE186" s="62">
        <v>2</v>
      </c>
      <c r="AF186" s="62">
        <v>235.3</v>
      </c>
      <c r="AG186" s="62">
        <f t="shared" si="89"/>
        <v>1</v>
      </c>
      <c r="AH186" s="62" t="s">
        <v>39</v>
      </c>
      <c r="AI186" s="62">
        <f>AF186*0.08</f>
        <v>18.824</v>
      </c>
      <c r="AJ186" s="62"/>
      <c r="AK186" s="62">
        <v>45</v>
      </c>
      <c r="AL186" s="62">
        <v>53</v>
      </c>
      <c r="AM186" s="62">
        <v>30</v>
      </c>
      <c r="AN186" s="62">
        <v>2328.96</v>
      </c>
      <c r="AO186" s="62">
        <f t="shared" si="90"/>
        <v>-15</v>
      </c>
      <c r="AP186" s="62" t="s">
        <v>237</v>
      </c>
      <c r="AQ186" s="62">
        <f>AN186*0.06</f>
        <v>139.7376</v>
      </c>
      <c r="AR186" s="62">
        <v>11</v>
      </c>
      <c r="AS186" s="62">
        <v>13</v>
      </c>
      <c r="AT186" s="62">
        <v>17</v>
      </c>
      <c r="AU186" s="62">
        <v>494</v>
      </c>
      <c r="AV186" s="62">
        <f t="shared" si="91"/>
        <v>6</v>
      </c>
      <c r="AW186" s="62" t="s">
        <v>40</v>
      </c>
      <c r="AX186" s="62">
        <f>AU186*0.1</f>
        <v>49.4</v>
      </c>
      <c r="AY186" s="62">
        <v>14</v>
      </c>
      <c r="AZ186" s="62">
        <v>17</v>
      </c>
      <c r="BA186" s="62">
        <v>0</v>
      </c>
      <c r="BB186" s="62">
        <v>0</v>
      </c>
      <c r="BC186" s="62">
        <f t="shared" si="92"/>
        <v>-14</v>
      </c>
      <c r="BD186" s="62" t="s">
        <v>237</v>
      </c>
      <c r="BE186" s="62">
        <f t="shared" si="117"/>
        <v>0</v>
      </c>
      <c r="BF186" s="62">
        <v>11</v>
      </c>
      <c r="BG186" s="62">
        <v>14</v>
      </c>
      <c r="BH186" s="62">
        <v>6</v>
      </c>
      <c r="BI186" s="62">
        <v>110.55</v>
      </c>
      <c r="BJ186" s="62">
        <f t="shared" si="93"/>
        <v>-5</v>
      </c>
      <c r="BK186" s="62" t="s">
        <v>242</v>
      </c>
      <c r="BL186" s="62">
        <f t="shared" si="116"/>
        <v>6.633</v>
      </c>
      <c r="BM186" s="62">
        <v>29</v>
      </c>
      <c r="BN186" s="62">
        <v>34</v>
      </c>
      <c r="BO186" s="63">
        <v>1</v>
      </c>
      <c r="BP186" s="63">
        <v>1</v>
      </c>
      <c r="BQ186" s="63">
        <v>0</v>
      </c>
      <c r="BR186" s="63">
        <v>1</v>
      </c>
      <c r="BS186" s="63">
        <v>1</v>
      </c>
      <c r="BT186" s="63">
        <v>0</v>
      </c>
      <c r="BU186" s="63">
        <v>0</v>
      </c>
      <c r="BV186" s="63">
        <v>0</v>
      </c>
      <c r="BW186" s="63">
        <v>0</v>
      </c>
      <c r="BX186" s="63">
        <v>0</v>
      </c>
      <c r="BY186" s="63">
        <v>0</v>
      </c>
      <c r="BZ186" s="62">
        <f t="shared" si="94"/>
        <v>6.5</v>
      </c>
      <c r="CA186" s="62">
        <f t="shared" si="95"/>
        <v>-22.5</v>
      </c>
      <c r="CB186" s="62" t="s">
        <v>237</v>
      </c>
      <c r="CC186" s="62">
        <f t="shared" si="118"/>
        <v>23</v>
      </c>
      <c r="CD186" s="62">
        <f>CA186*1</f>
        <v>-22.5</v>
      </c>
      <c r="CE186" s="62">
        <f t="shared" si="96"/>
        <v>391</v>
      </c>
      <c r="CF186" s="62">
        <f t="shared" si="97"/>
        <v>-22.5</v>
      </c>
    </row>
    <row r="187" customHeight="1" spans="1:84">
      <c r="A187" s="62">
        <v>13321</v>
      </c>
      <c r="B187" s="62" t="s">
        <v>451</v>
      </c>
      <c r="C187" s="62">
        <v>105751</v>
      </c>
      <c r="D187" s="62" t="s">
        <v>98</v>
      </c>
      <c r="E187" s="62" t="s">
        <v>452</v>
      </c>
      <c r="F187" s="62">
        <v>5</v>
      </c>
      <c r="G187" s="62">
        <v>7</v>
      </c>
      <c r="H187" s="62">
        <v>10</v>
      </c>
      <c r="I187" s="62">
        <v>263.5</v>
      </c>
      <c r="J187" s="62">
        <f t="shared" si="86"/>
        <v>5</v>
      </c>
      <c r="K187" s="62" t="s">
        <v>40</v>
      </c>
      <c r="L187" s="62">
        <f>I187*0.1</f>
        <v>26.35</v>
      </c>
      <c r="M187" s="62">
        <v>9</v>
      </c>
      <c r="N187" s="62">
        <v>12</v>
      </c>
      <c r="O187" s="62">
        <v>29</v>
      </c>
      <c r="P187" s="62">
        <v>660.38</v>
      </c>
      <c r="Q187" s="62">
        <f t="shared" si="87"/>
        <v>20</v>
      </c>
      <c r="R187" s="62" t="s">
        <v>40</v>
      </c>
      <c r="S187" s="62">
        <f t="shared" ref="S187:S193" si="119">P187*0.08</f>
        <v>52.8304</v>
      </c>
      <c r="T187" s="62"/>
      <c r="U187" s="62">
        <v>4</v>
      </c>
      <c r="V187" s="62">
        <v>7</v>
      </c>
      <c r="W187" s="62">
        <v>26</v>
      </c>
      <c r="X187" s="62">
        <v>587.6</v>
      </c>
      <c r="Y187" s="62">
        <f t="shared" si="99"/>
        <v>22</v>
      </c>
      <c r="Z187" s="62" t="s">
        <v>40</v>
      </c>
      <c r="AA187" s="62">
        <f>X187*0.1</f>
        <v>58.76</v>
      </c>
      <c r="AB187" s="62"/>
      <c r="AC187" s="62"/>
      <c r="AD187" s="62">
        <v>0</v>
      </c>
      <c r="AE187" s="62">
        <v>2</v>
      </c>
      <c r="AF187" s="62">
        <v>58.3</v>
      </c>
      <c r="AG187" s="62">
        <f t="shared" si="89"/>
        <v>2</v>
      </c>
      <c r="AH187" s="62" t="s">
        <v>40</v>
      </c>
      <c r="AI187" s="62">
        <f>AF187*0.1</f>
        <v>5.83</v>
      </c>
      <c r="AJ187" s="62"/>
      <c r="AK187" s="62">
        <v>5</v>
      </c>
      <c r="AL187" s="62">
        <v>7</v>
      </c>
      <c r="AM187" s="62">
        <v>8</v>
      </c>
      <c r="AN187" s="62">
        <v>599.8</v>
      </c>
      <c r="AO187" s="62">
        <f t="shared" si="90"/>
        <v>3</v>
      </c>
      <c r="AP187" s="62" t="s">
        <v>40</v>
      </c>
      <c r="AQ187" s="62">
        <f>AN187*0.1</f>
        <v>59.98</v>
      </c>
      <c r="AR187" s="62"/>
      <c r="AS187" s="62"/>
      <c r="AT187" s="62">
        <v>0</v>
      </c>
      <c r="AU187" s="62">
        <v>0</v>
      </c>
      <c r="AV187" s="62">
        <f t="shared" si="91"/>
        <v>0</v>
      </c>
      <c r="AW187" s="62" t="s">
        <v>40</v>
      </c>
      <c r="AX187" s="62">
        <f>AU187*0.1</f>
        <v>0</v>
      </c>
      <c r="AY187" s="62"/>
      <c r="AZ187" s="62"/>
      <c r="BA187" s="62">
        <v>0</v>
      </c>
      <c r="BB187" s="62">
        <v>0</v>
      </c>
      <c r="BC187" s="62">
        <f t="shared" si="92"/>
        <v>0</v>
      </c>
      <c r="BD187" s="62" t="s">
        <v>242</v>
      </c>
      <c r="BE187" s="62">
        <f t="shared" si="117"/>
        <v>0</v>
      </c>
      <c r="BF187" s="62"/>
      <c r="BG187" s="62"/>
      <c r="BH187" s="62">
        <v>2</v>
      </c>
      <c r="BI187" s="62">
        <v>30.96</v>
      </c>
      <c r="BJ187" s="62">
        <f t="shared" si="93"/>
        <v>2</v>
      </c>
      <c r="BK187" s="62" t="s">
        <v>242</v>
      </c>
      <c r="BL187" s="62">
        <f t="shared" si="116"/>
        <v>1.8576</v>
      </c>
      <c r="BM187" s="62"/>
      <c r="BN187" s="62"/>
      <c r="BO187" s="63">
        <v>0</v>
      </c>
      <c r="BP187" s="63">
        <v>1</v>
      </c>
      <c r="BQ187" s="63">
        <v>0</v>
      </c>
      <c r="BR187" s="63">
        <v>0</v>
      </c>
      <c r="BS187" s="63">
        <v>0</v>
      </c>
      <c r="BT187" s="63">
        <v>0</v>
      </c>
      <c r="BU187" s="63">
        <v>0</v>
      </c>
      <c r="BV187" s="63">
        <v>0</v>
      </c>
      <c r="BW187" s="63">
        <v>0</v>
      </c>
      <c r="BX187" s="63">
        <v>0</v>
      </c>
      <c r="BY187" s="63">
        <v>0</v>
      </c>
      <c r="BZ187" s="62">
        <f t="shared" si="94"/>
        <v>1</v>
      </c>
      <c r="CA187" s="62">
        <f t="shared" si="95"/>
        <v>1</v>
      </c>
      <c r="CB187" s="62" t="s">
        <v>242</v>
      </c>
      <c r="CC187" s="62">
        <f t="shared" si="118"/>
        <v>3</v>
      </c>
      <c r="CD187" s="62"/>
      <c r="CE187" s="62">
        <f t="shared" si="96"/>
        <v>209</v>
      </c>
      <c r="CF187" s="62">
        <f t="shared" si="97"/>
        <v>0</v>
      </c>
    </row>
    <row r="188" customHeight="1" spans="1:84">
      <c r="A188" s="62">
        <v>13323</v>
      </c>
      <c r="B188" s="62" t="s">
        <v>453</v>
      </c>
      <c r="C188" s="62">
        <v>105751</v>
      </c>
      <c r="D188" s="62" t="s">
        <v>98</v>
      </c>
      <c r="E188" s="62" t="s">
        <v>454</v>
      </c>
      <c r="F188" s="62">
        <v>5</v>
      </c>
      <c r="G188" s="62">
        <v>7</v>
      </c>
      <c r="H188" s="62">
        <v>10</v>
      </c>
      <c r="I188" s="62">
        <v>278.3</v>
      </c>
      <c r="J188" s="62">
        <f t="shared" si="86"/>
        <v>5</v>
      </c>
      <c r="K188" s="62" t="s">
        <v>40</v>
      </c>
      <c r="L188" s="62">
        <f>I188*0.1</f>
        <v>27.83</v>
      </c>
      <c r="M188" s="62">
        <v>9</v>
      </c>
      <c r="N188" s="62">
        <v>12</v>
      </c>
      <c r="O188" s="62">
        <v>24</v>
      </c>
      <c r="P188" s="62">
        <v>549.85</v>
      </c>
      <c r="Q188" s="62">
        <f t="shared" si="87"/>
        <v>15</v>
      </c>
      <c r="R188" s="62" t="s">
        <v>40</v>
      </c>
      <c r="S188" s="62">
        <f t="shared" si="119"/>
        <v>43.988</v>
      </c>
      <c r="T188" s="62"/>
      <c r="U188" s="62">
        <v>4</v>
      </c>
      <c r="V188" s="62">
        <v>7</v>
      </c>
      <c r="W188" s="62">
        <v>10</v>
      </c>
      <c r="X188" s="62">
        <v>267.97</v>
      </c>
      <c r="Y188" s="62">
        <f t="shared" si="99"/>
        <v>6</v>
      </c>
      <c r="Z188" s="62" t="s">
        <v>40</v>
      </c>
      <c r="AA188" s="62">
        <f>X188*0.1</f>
        <v>26.797</v>
      </c>
      <c r="AB188" s="62"/>
      <c r="AC188" s="62"/>
      <c r="AD188" s="62">
        <v>0</v>
      </c>
      <c r="AE188" s="62">
        <v>1</v>
      </c>
      <c r="AF188" s="62">
        <v>28.5</v>
      </c>
      <c r="AG188" s="62">
        <f t="shared" si="89"/>
        <v>1</v>
      </c>
      <c r="AH188" s="62" t="s">
        <v>40</v>
      </c>
      <c r="AI188" s="62">
        <f>AF188*0.1</f>
        <v>2.85</v>
      </c>
      <c r="AJ188" s="62"/>
      <c r="AK188" s="62">
        <v>5</v>
      </c>
      <c r="AL188" s="62">
        <v>7</v>
      </c>
      <c r="AM188" s="62">
        <v>10</v>
      </c>
      <c r="AN188" s="62">
        <v>765</v>
      </c>
      <c r="AO188" s="62">
        <f t="shared" si="90"/>
        <v>5</v>
      </c>
      <c r="AP188" s="62" t="s">
        <v>40</v>
      </c>
      <c r="AQ188" s="62">
        <f>AN188*0.1</f>
        <v>76.5</v>
      </c>
      <c r="AR188" s="62"/>
      <c r="AS188" s="62"/>
      <c r="AT188" s="62">
        <v>6</v>
      </c>
      <c r="AU188" s="62">
        <v>175</v>
      </c>
      <c r="AV188" s="62">
        <f t="shared" si="91"/>
        <v>6</v>
      </c>
      <c r="AW188" s="62" t="s">
        <v>40</v>
      </c>
      <c r="AX188" s="62">
        <f>AU188*0.1</f>
        <v>17.5</v>
      </c>
      <c r="AY188" s="62"/>
      <c r="AZ188" s="62"/>
      <c r="BA188" s="62">
        <v>0</v>
      </c>
      <c r="BB188" s="62">
        <v>0</v>
      </c>
      <c r="BC188" s="62">
        <f t="shared" si="92"/>
        <v>0</v>
      </c>
      <c r="BD188" s="62" t="s">
        <v>242</v>
      </c>
      <c r="BE188" s="62">
        <f t="shared" si="117"/>
        <v>0</v>
      </c>
      <c r="BF188" s="62"/>
      <c r="BG188" s="62"/>
      <c r="BH188" s="62">
        <v>5</v>
      </c>
      <c r="BI188" s="62">
        <v>105</v>
      </c>
      <c r="BJ188" s="62">
        <f t="shared" si="93"/>
        <v>5</v>
      </c>
      <c r="BK188" s="62" t="s">
        <v>242</v>
      </c>
      <c r="BL188" s="62">
        <f t="shared" si="116"/>
        <v>6.3</v>
      </c>
      <c r="BM188" s="62"/>
      <c r="BN188" s="62"/>
      <c r="BO188" s="63">
        <v>0</v>
      </c>
      <c r="BP188" s="63">
        <v>0</v>
      </c>
      <c r="BQ188" s="63">
        <v>0</v>
      </c>
      <c r="BR188" s="63">
        <v>0</v>
      </c>
      <c r="BS188" s="63">
        <v>0</v>
      </c>
      <c r="BT188" s="63">
        <v>0</v>
      </c>
      <c r="BU188" s="63">
        <v>0</v>
      </c>
      <c r="BV188" s="63">
        <v>0</v>
      </c>
      <c r="BW188" s="63">
        <v>0</v>
      </c>
      <c r="BX188" s="63">
        <v>0</v>
      </c>
      <c r="BY188" s="63">
        <v>0</v>
      </c>
      <c r="BZ188" s="62">
        <f t="shared" si="94"/>
        <v>0</v>
      </c>
      <c r="CA188" s="62">
        <f t="shared" si="95"/>
        <v>0</v>
      </c>
      <c r="CB188" s="62" t="s">
        <v>242</v>
      </c>
      <c r="CC188" s="62">
        <f t="shared" si="118"/>
        <v>0</v>
      </c>
      <c r="CD188" s="62"/>
      <c r="CE188" s="62">
        <f t="shared" si="96"/>
        <v>202</v>
      </c>
      <c r="CF188" s="62">
        <f t="shared" si="97"/>
        <v>0</v>
      </c>
    </row>
    <row r="189" customHeight="1" spans="1:84">
      <c r="A189" s="62">
        <v>11463</v>
      </c>
      <c r="B189" s="62" t="s">
        <v>455</v>
      </c>
      <c r="C189" s="62">
        <v>104430</v>
      </c>
      <c r="D189" s="62" t="s">
        <v>109</v>
      </c>
      <c r="E189" s="62" t="s">
        <v>236</v>
      </c>
      <c r="F189" s="62">
        <v>14</v>
      </c>
      <c r="G189" s="62">
        <v>16</v>
      </c>
      <c r="H189" s="62">
        <v>5</v>
      </c>
      <c r="I189" s="62">
        <v>131.8</v>
      </c>
      <c r="J189" s="62">
        <f t="shared" si="86"/>
        <v>-9</v>
      </c>
      <c r="K189" s="62" t="s">
        <v>237</v>
      </c>
      <c r="L189" s="62">
        <f>I189*0.06</f>
        <v>7.908</v>
      </c>
      <c r="M189" s="62">
        <v>17</v>
      </c>
      <c r="N189" s="62">
        <v>22</v>
      </c>
      <c r="O189" s="62">
        <v>38</v>
      </c>
      <c r="P189" s="62">
        <v>848.65</v>
      </c>
      <c r="Q189" s="62">
        <f t="shared" si="87"/>
        <v>21</v>
      </c>
      <c r="R189" s="62" t="s">
        <v>40</v>
      </c>
      <c r="S189" s="62">
        <f t="shared" si="119"/>
        <v>67.892</v>
      </c>
      <c r="T189" s="62"/>
      <c r="U189" s="62">
        <v>22</v>
      </c>
      <c r="V189" s="62">
        <v>28</v>
      </c>
      <c r="W189" s="62">
        <v>22</v>
      </c>
      <c r="X189" s="62">
        <v>568</v>
      </c>
      <c r="Y189" s="62">
        <f t="shared" si="99"/>
        <v>0</v>
      </c>
      <c r="Z189" s="62" t="s">
        <v>39</v>
      </c>
      <c r="AA189" s="62">
        <f>X189*0.08</f>
        <v>45.44</v>
      </c>
      <c r="AB189" s="62">
        <v>2</v>
      </c>
      <c r="AC189" s="62">
        <v>2</v>
      </c>
      <c r="AD189" s="62">
        <v>1</v>
      </c>
      <c r="AE189" s="62">
        <v>2</v>
      </c>
      <c r="AF189" s="62">
        <v>114</v>
      </c>
      <c r="AG189" s="62">
        <f t="shared" si="89"/>
        <v>2</v>
      </c>
      <c r="AH189" s="62" t="s">
        <v>40</v>
      </c>
      <c r="AI189" s="62">
        <f>AF189*0.1</f>
        <v>11.4</v>
      </c>
      <c r="AJ189" s="62"/>
      <c r="AK189" s="62">
        <v>16</v>
      </c>
      <c r="AL189" s="62">
        <v>20</v>
      </c>
      <c r="AM189" s="62">
        <v>39</v>
      </c>
      <c r="AN189" s="62">
        <v>2534.02</v>
      </c>
      <c r="AO189" s="62">
        <f t="shared" si="90"/>
        <v>23</v>
      </c>
      <c r="AP189" s="62" t="s">
        <v>40</v>
      </c>
      <c r="AQ189" s="62">
        <f>AN189*0.1</f>
        <v>253.402</v>
      </c>
      <c r="AR189" s="62">
        <v>5</v>
      </c>
      <c r="AS189" s="62">
        <v>5</v>
      </c>
      <c r="AT189" s="62">
        <v>1</v>
      </c>
      <c r="AU189" s="62">
        <v>39</v>
      </c>
      <c r="AV189" s="62">
        <f t="shared" si="91"/>
        <v>-4</v>
      </c>
      <c r="AW189" s="62" t="s">
        <v>237</v>
      </c>
      <c r="AX189" s="62">
        <f>AU189*0.06</f>
        <v>2.34</v>
      </c>
      <c r="AY189" s="62">
        <v>6</v>
      </c>
      <c r="AZ189" s="62">
        <v>7</v>
      </c>
      <c r="BA189" s="62">
        <v>0</v>
      </c>
      <c r="BB189" s="62">
        <v>0</v>
      </c>
      <c r="BC189" s="62">
        <f t="shared" si="92"/>
        <v>-6</v>
      </c>
      <c r="BD189" s="62" t="s">
        <v>237</v>
      </c>
      <c r="BE189" s="62">
        <f t="shared" ref="BE189:BE209" si="120">BB189*0.06</f>
        <v>0</v>
      </c>
      <c r="BF189" s="62">
        <v>8</v>
      </c>
      <c r="BG189" s="62">
        <v>11</v>
      </c>
      <c r="BH189" s="62">
        <v>7</v>
      </c>
      <c r="BI189" s="62">
        <v>147</v>
      </c>
      <c r="BJ189" s="62">
        <f t="shared" si="93"/>
        <v>-1</v>
      </c>
      <c r="BK189" s="62" t="s">
        <v>242</v>
      </c>
      <c r="BL189" s="62">
        <f t="shared" si="116"/>
        <v>8.82</v>
      </c>
      <c r="BM189" s="62">
        <v>5</v>
      </c>
      <c r="BN189" s="62">
        <v>5</v>
      </c>
      <c r="BO189" s="63">
        <v>0</v>
      </c>
      <c r="BP189" s="63">
        <v>0</v>
      </c>
      <c r="BQ189" s="63">
        <v>0</v>
      </c>
      <c r="BR189" s="63">
        <v>0</v>
      </c>
      <c r="BS189" s="63">
        <v>0</v>
      </c>
      <c r="BT189" s="63">
        <v>0</v>
      </c>
      <c r="BU189" s="63">
        <v>0</v>
      </c>
      <c r="BV189" s="63">
        <v>0</v>
      </c>
      <c r="BW189" s="63">
        <v>0</v>
      </c>
      <c r="BX189" s="63">
        <v>0</v>
      </c>
      <c r="BY189" s="63">
        <v>0</v>
      </c>
      <c r="BZ189" s="62">
        <f t="shared" si="94"/>
        <v>0</v>
      </c>
      <c r="CA189" s="62">
        <f t="shared" si="95"/>
        <v>-5</v>
      </c>
      <c r="CB189" s="62" t="s">
        <v>237</v>
      </c>
      <c r="CC189" s="62">
        <f t="shared" si="118"/>
        <v>0</v>
      </c>
      <c r="CD189" s="62">
        <f>CA189*1</f>
        <v>-5</v>
      </c>
      <c r="CE189" s="62">
        <f t="shared" si="96"/>
        <v>397</v>
      </c>
      <c r="CF189" s="62">
        <f t="shared" si="97"/>
        <v>-5</v>
      </c>
    </row>
    <row r="190" customHeight="1" spans="1:84">
      <c r="A190" s="62">
        <v>12048</v>
      </c>
      <c r="B190" s="62" t="s">
        <v>456</v>
      </c>
      <c r="C190" s="62">
        <v>104430</v>
      </c>
      <c r="D190" s="62" t="s">
        <v>109</v>
      </c>
      <c r="E190" s="62" t="s">
        <v>239</v>
      </c>
      <c r="F190" s="62">
        <v>13</v>
      </c>
      <c r="G190" s="62">
        <v>16</v>
      </c>
      <c r="H190" s="62">
        <v>1</v>
      </c>
      <c r="I190" s="62">
        <v>27.5</v>
      </c>
      <c r="J190" s="62">
        <f t="shared" si="86"/>
        <v>-12</v>
      </c>
      <c r="K190" s="62" t="s">
        <v>237</v>
      </c>
      <c r="L190" s="62">
        <f>I190*0.06</f>
        <v>1.65</v>
      </c>
      <c r="M190" s="62">
        <v>17</v>
      </c>
      <c r="N190" s="62">
        <v>21</v>
      </c>
      <c r="O190" s="62">
        <v>22</v>
      </c>
      <c r="P190" s="62">
        <v>466.84</v>
      </c>
      <c r="Q190" s="62">
        <f t="shared" si="87"/>
        <v>5</v>
      </c>
      <c r="R190" s="62" t="s">
        <v>40</v>
      </c>
      <c r="S190" s="62">
        <f t="shared" si="119"/>
        <v>37.3472</v>
      </c>
      <c r="T190" s="62"/>
      <c r="U190" s="62">
        <v>21</v>
      </c>
      <c r="V190" s="62">
        <v>27</v>
      </c>
      <c r="W190" s="62">
        <v>9</v>
      </c>
      <c r="X190" s="62">
        <v>247.02</v>
      </c>
      <c r="Y190" s="62">
        <f t="shared" si="99"/>
        <v>-12</v>
      </c>
      <c r="Z190" s="62" t="s">
        <v>237</v>
      </c>
      <c r="AA190" s="62">
        <f>X190*0.06</f>
        <v>14.8212</v>
      </c>
      <c r="AB190" s="62">
        <v>1</v>
      </c>
      <c r="AC190" s="62">
        <v>2</v>
      </c>
      <c r="AD190" s="62">
        <v>0</v>
      </c>
      <c r="AE190" s="62">
        <v>2</v>
      </c>
      <c r="AF190" s="62">
        <v>57</v>
      </c>
      <c r="AG190" s="62">
        <f t="shared" si="89"/>
        <v>1</v>
      </c>
      <c r="AH190" s="62" t="s">
        <v>40</v>
      </c>
      <c r="AI190" s="62">
        <f>AF190*0.1</f>
        <v>5.7</v>
      </c>
      <c r="AJ190" s="62"/>
      <c r="AK190" s="62">
        <v>16</v>
      </c>
      <c r="AL190" s="62">
        <v>19</v>
      </c>
      <c r="AM190" s="62">
        <v>12</v>
      </c>
      <c r="AN190" s="62">
        <v>1126.8</v>
      </c>
      <c r="AO190" s="62">
        <f t="shared" si="90"/>
        <v>-4</v>
      </c>
      <c r="AP190" s="62" t="s">
        <v>237</v>
      </c>
      <c r="AQ190" s="62">
        <f>AN190*0.06</f>
        <v>67.608</v>
      </c>
      <c r="AR190" s="62">
        <v>4</v>
      </c>
      <c r="AS190" s="62">
        <v>5</v>
      </c>
      <c r="AT190" s="62">
        <v>1</v>
      </c>
      <c r="AU190" s="62">
        <v>35</v>
      </c>
      <c r="AV190" s="62">
        <f t="shared" si="91"/>
        <v>-3</v>
      </c>
      <c r="AW190" s="62" t="s">
        <v>237</v>
      </c>
      <c r="AX190" s="62">
        <f>AU190*0.06</f>
        <v>2.1</v>
      </c>
      <c r="AY190" s="62">
        <v>6</v>
      </c>
      <c r="AZ190" s="62">
        <v>7</v>
      </c>
      <c r="BA190" s="62">
        <v>0</v>
      </c>
      <c r="BB190" s="62">
        <v>0</v>
      </c>
      <c r="BC190" s="62">
        <f t="shared" si="92"/>
        <v>-6</v>
      </c>
      <c r="BD190" s="62" t="s">
        <v>237</v>
      </c>
      <c r="BE190" s="62">
        <f t="shared" si="120"/>
        <v>0</v>
      </c>
      <c r="BF190" s="62">
        <v>8</v>
      </c>
      <c r="BG190" s="62">
        <v>11</v>
      </c>
      <c r="BH190" s="62">
        <v>1</v>
      </c>
      <c r="BI190" s="62">
        <v>19.5</v>
      </c>
      <c r="BJ190" s="62">
        <f t="shared" si="93"/>
        <v>-7</v>
      </c>
      <c r="BK190" s="62" t="s">
        <v>242</v>
      </c>
      <c r="BL190" s="62">
        <f t="shared" si="116"/>
        <v>1.17</v>
      </c>
      <c r="BM190" s="62">
        <v>4</v>
      </c>
      <c r="BN190" s="62">
        <v>5</v>
      </c>
      <c r="BO190" s="63">
        <v>0</v>
      </c>
      <c r="BP190" s="63">
        <v>0</v>
      </c>
      <c r="BQ190" s="63">
        <v>0</v>
      </c>
      <c r="BR190" s="63">
        <v>0</v>
      </c>
      <c r="BS190" s="63">
        <v>0</v>
      </c>
      <c r="BT190" s="63">
        <v>0</v>
      </c>
      <c r="BU190" s="63">
        <v>0</v>
      </c>
      <c r="BV190" s="63">
        <v>0</v>
      </c>
      <c r="BW190" s="63">
        <v>0</v>
      </c>
      <c r="BX190" s="63">
        <v>0</v>
      </c>
      <c r="BY190" s="63">
        <v>0</v>
      </c>
      <c r="BZ190" s="62">
        <f t="shared" si="94"/>
        <v>0</v>
      </c>
      <c r="CA190" s="62">
        <f t="shared" si="95"/>
        <v>-4</v>
      </c>
      <c r="CB190" s="62" t="s">
        <v>237</v>
      </c>
      <c r="CC190" s="62">
        <f t="shared" si="118"/>
        <v>0</v>
      </c>
      <c r="CD190" s="62">
        <f>CA190*1</f>
        <v>-4</v>
      </c>
      <c r="CE190" s="62">
        <f t="shared" si="96"/>
        <v>130</v>
      </c>
      <c r="CF190" s="62">
        <f t="shared" si="97"/>
        <v>-4</v>
      </c>
    </row>
    <row r="191" customHeight="1" spans="1:84">
      <c r="A191" s="62">
        <v>13196</v>
      </c>
      <c r="B191" s="62" t="s">
        <v>457</v>
      </c>
      <c r="C191" s="62">
        <v>104430</v>
      </c>
      <c r="D191" s="62" t="s">
        <v>109</v>
      </c>
      <c r="E191" s="62" t="s">
        <v>248</v>
      </c>
      <c r="F191" s="62">
        <v>3</v>
      </c>
      <c r="G191" s="62">
        <v>4</v>
      </c>
      <c r="H191" s="62">
        <v>4</v>
      </c>
      <c r="I191" s="62">
        <v>101.5</v>
      </c>
      <c r="J191" s="62">
        <f t="shared" si="86"/>
        <v>1</v>
      </c>
      <c r="K191" s="62" t="s">
        <v>40</v>
      </c>
      <c r="L191" s="62">
        <f>I191*0.1</f>
        <v>10.15</v>
      </c>
      <c r="M191" s="62">
        <v>4</v>
      </c>
      <c r="N191" s="62">
        <v>5</v>
      </c>
      <c r="O191" s="62">
        <v>22</v>
      </c>
      <c r="P191" s="62">
        <v>564.61</v>
      </c>
      <c r="Q191" s="62">
        <f t="shared" si="87"/>
        <v>18</v>
      </c>
      <c r="R191" s="62" t="s">
        <v>40</v>
      </c>
      <c r="S191" s="62">
        <f t="shared" si="119"/>
        <v>45.1688</v>
      </c>
      <c r="T191" s="62"/>
      <c r="U191" s="62">
        <v>5</v>
      </c>
      <c r="V191" s="62">
        <v>7</v>
      </c>
      <c r="W191" s="62">
        <v>14</v>
      </c>
      <c r="X191" s="62">
        <v>383</v>
      </c>
      <c r="Y191" s="62">
        <f t="shared" si="99"/>
        <v>9</v>
      </c>
      <c r="Z191" s="62" t="s">
        <v>40</v>
      </c>
      <c r="AA191" s="62">
        <f>X191*0.1</f>
        <v>38.3</v>
      </c>
      <c r="AB191" s="62">
        <v>1</v>
      </c>
      <c r="AC191" s="62">
        <v>1</v>
      </c>
      <c r="AD191" s="62">
        <v>1</v>
      </c>
      <c r="AE191" s="62">
        <v>1</v>
      </c>
      <c r="AF191" s="62">
        <v>85.5</v>
      </c>
      <c r="AG191" s="62">
        <f t="shared" si="89"/>
        <v>2</v>
      </c>
      <c r="AH191" s="62" t="s">
        <v>40</v>
      </c>
      <c r="AI191" s="62">
        <f>AF191*0.1</f>
        <v>8.55</v>
      </c>
      <c r="AJ191" s="62"/>
      <c r="AK191" s="62">
        <v>4</v>
      </c>
      <c r="AL191" s="62">
        <v>5</v>
      </c>
      <c r="AM191" s="62">
        <v>11</v>
      </c>
      <c r="AN191" s="62">
        <v>698.01</v>
      </c>
      <c r="AO191" s="62">
        <f t="shared" si="90"/>
        <v>7</v>
      </c>
      <c r="AP191" s="62" t="s">
        <v>40</v>
      </c>
      <c r="AQ191" s="62">
        <f>AN191*0.1</f>
        <v>69.801</v>
      </c>
      <c r="AR191" s="62">
        <v>1</v>
      </c>
      <c r="AS191" s="62">
        <v>2</v>
      </c>
      <c r="AT191" s="62">
        <v>4</v>
      </c>
      <c r="AU191" s="62">
        <v>129</v>
      </c>
      <c r="AV191" s="62">
        <f t="shared" si="91"/>
        <v>3</v>
      </c>
      <c r="AW191" s="62" t="s">
        <v>40</v>
      </c>
      <c r="AX191" s="62">
        <f>AU191*0.1</f>
        <v>12.9</v>
      </c>
      <c r="AY191" s="62">
        <v>1</v>
      </c>
      <c r="AZ191" s="62">
        <v>2</v>
      </c>
      <c r="BA191" s="62">
        <v>0</v>
      </c>
      <c r="BB191" s="62">
        <v>0</v>
      </c>
      <c r="BC191" s="62">
        <f t="shared" si="92"/>
        <v>-1</v>
      </c>
      <c r="BD191" s="62" t="s">
        <v>237</v>
      </c>
      <c r="BE191" s="62">
        <f t="shared" si="120"/>
        <v>0</v>
      </c>
      <c r="BF191" s="62">
        <v>2</v>
      </c>
      <c r="BG191" s="62">
        <v>2</v>
      </c>
      <c r="BH191" s="62">
        <v>3</v>
      </c>
      <c r="BI191" s="62">
        <v>51</v>
      </c>
      <c r="BJ191" s="62">
        <f t="shared" si="93"/>
        <v>1</v>
      </c>
      <c r="BK191" s="62" t="s">
        <v>40</v>
      </c>
      <c r="BL191" s="62">
        <f>BI191*0.1</f>
        <v>5.1</v>
      </c>
      <c r="BM191" s="62">
        <v>1</v>
      </c>
      <c r="BN191" s="62">
        <v>2</v>
      </c>
      <c r="BO191" s="63">
        <v>0</v>
      </c>
      <c r="BP191" s="63">
        <v>0</v>
      </c>
      <c r="BQ191" s="63">
        <v>0</v>
      </c>
      <c r="BR191" s="63">
        <v>0</v>
      </c>
      <c r="BS191" s="63">
        <v>0</v>
      </c>
      <c r="BT191" s="63">
        <v>0</v>
      </c>
      <c r="BU191" s="63">
        <v>0</v>
      </c>
      <c r="BV191" s="63">
        <v>0</v>
      </c>
      <c r="BW191" s="63">
        <v>0</v>
      </c>
      <c r="BX191" s="63">
        <v>0</v>
      </c>
      <c r="BY191" s="63">
        <v>0</v>
      </c>
      <c r="BZ191" s="62">
        <f t="shared" si="94"/>
        <v>0</v>
      </c>
      <c r="CA191" s="62">
        <f t="shared" si="95"/>
        <v>-1</v>
      </c>
      <c r="CB191" s="62" t="s">
        <v>237</v>
      </c>
      <c r="CC191" s="62">
        <f t="shared" si="118"/>
        <v>0</v>
      </c>
      <c r="CD191" s="62">
        <f>CA191*1</f>
        <v>-1</v>
      </c>
      <c r="CE191" s="62">
        <f t="shared" si="96"/>
        <v>190</v>
      </c>
      <c r="CF191" s="62">
        <f t="shared" si="97"/>
        <v>-1</v>
      </c>
    </row>
    <row r="192" customHeight="1" spans="1:84">
      <c r="A192" s="62">
        <v>12443</v>
      </c>
      <c r="B192" s="62" t="s">
        <v>458</v>
      </c>
      <c r="C192" s="62">
        <v>106568</v>
      </c>
      <c r="D192" s="62" t="s">
        <v>107</v>
      </c>
      <c r="E192" s="62" t="s">
        <v>239</v>
      </c>
      <c r="F192" s="62">
        <v>18</v>
      </c>
      <c r="G192" s="62">
        <v>21</v>
      </c>
      <c r="H192" s="62">
        <v>2</v>
      </c>
      <c r="I192" s="62">
        <v>49.74</v>
      </c>
      <c r="J192" s="62">
        <f t="shared" si="86"/>
        <v>-16</v>
      </c>
      <c r="K192" s="62" t="s">
        <v>237</v>
      </c>
      <c r="L192" s="62">
        <f>I192*0.06</f>
        <v>2.9844</v>
      </c>
      <c r="M192" s="62">
        <v>20</v>
      </c>
      <c r="N192" s="62">
        <v>25</v>
      </c>
      <c r="O192" s="62">
        <v>31</v>
      </c>
      <c r="P192" s="62">
        <v>793</v>
      </c>
      <c r="Q192" s="62">
        <f t="shared" si="87"/>
        <v>11</v>
      </c>
      <c r="R192" s="62" t="s">
        <v>40</v>
      </c>
      <c r="S192" s="62">
        <f t="shared" si="119"/>
        <v>63.44</v>
      </c>
      <c r="T192" s="62"/>
      <c r="U192" s="62">
        <v>14</v>
      </c>
      <c r="V192" s="62">
        <v>19</v>
      </c>
      <c r="W192" s="62">
        <v>16</v>
      </c>
      <c r="X192" s="62">
        <v>422</v>
      </c>
      <c r="Y192" s="62">
        <f t="shared" si="99"/>
        <v>2</v>
      </c>
      <c r="Z192" s="62" t="s">
        <v>39</v>
      </c>
      <c r="AA192" s="62">
        <f>X192*0.08</f>
        <v>33.76</v>
      </c>
      <c r="AB192" s="62">
        <v>2</v>
      </c>
      <c r="AC192" s="62">
        <v>2</v>
      </c>
      <c r="AD192" s="62">
        <v>0</v>
      </c>
      <c r="AE192" s="62">
        <v>0</v>
      </c>
      <c r="AF192" s="62">
        <v>0</v>
      </c>
      <c r="AG192" s="62">
        <f t="shared" si="89"/>
        <v>-2</v>
      </c>
      <c r="AH192" s="62" t="s">
        <v>237</v>
      </c>
      <c r="AI192" s="62">
        <f>AF192*0.06</f>
        <v>0</v>
      </c>
      <c r="AJ192" s="62">
        <f>AG192*1</f>
        <v>-2</v>
      </c>
      <c r="AK192" s="62">
        <v>25</v>
      </c>
      <c r="AL192" s="62">
        <v>29</v>
      </c>
      <c r="AM192" s="62">
        <v>16</v>
      </c>
      <c r="AN192" s="62">
        <v>1316.01</v>
      </c>
      <c r="AO192" s="62">
        <f t="shared" si="90"/>
        <v>-9</v>
      </c>
      <c r="AP192" s="62" t="s">
        <v>237</v>
      </c>
      <c r="AQ192" s="62">
        <f>AN192*0.06</f>
        <v>78.9606</v>
      </c>
      <c r="AR192" s="62">
        <v>5</v>
      </c>
      <c r="AS192" s="62">
        <v>6</v>
      </c>
      <c r="AT192" s="62">
        <v>18</v>
      </c>
      <c r="AU192" s="62">
        <v>479</v>
      </c>
      <c r="AV192" s="62">
        <f t="shared" si="91"/>
        <v>13</v>
      </c>
      <c r="AW192" s="62" t="s">
        <v>40</v>
      </c>
      <c r="AX192" s="62">
        <f>AU192*0.1</f>
        <v>47.9</v>
      </c>
      <c r="AY192" s="62">
        <v>6</v>
      </c>
      <c r="AZ192" s="62">
        <v>7</v>
      </c>
      <c r="BA192" s="62">
        <v>1</v>
      </c>
      <c r="BB192" s="62">
        <v>26.89</v>
      </c>
      <c r="BC192" s="62">
        <f t="shared" si="92"/>
        <v>-5</v>
      </c>
      <c r="BD192" s="62" t="s">
        <v>237</v>
      </c>
      <c r="BE192" s="62">
        <f t="shared" si="120"/>
        <v>1.6134</v>
      </c>
      <c r="BF192" s="62">
        <v>8</v>
      </c>
      <c r="BG192" s="62">
        <v>10</v>
      </c>
      <c r="BH192" s="62">
        <v>7</v>
      </c>
      <c r="BI192" s="62">
        <v>117</v>
      </c>
      <c r="BJ192" s="62">
        <f t="shared" si="93"/>
        <v>-1</v>
      </c>
      <c r="BK192" s="62" t="s">
        <v>242</v>
      </c>
      <c r="BL192" s="62">
        <f>BI192*0.06</f>
        <v>7.02</v>
      </c>
      <c r="BM192" s="62">
        <v>14</v>
      </c>
      <c r="BN192" s="62">
        <v>16</v>
      </c>
      <c r="BO192" s="63">
        <v>0</v>
      </c>
      <c r="BP192" s="63">
        <v>5</v>
      </c>
      <c r="BQ192" s="63">
        <v>3</v>
      </c>
      <c r="BR192" s="63">
        <v>0</v>
      </c>
      <c r="BS192" s="63">
        <v>0</v>
      </c>
      <c r="BT192" s="63">
        <v>0</v>
      </c>
      <c r="BU192" s="63">
        <v>0</v>
      </c>
      <c r="BV192" s="63">
        <v>0</v>
      </c>
      <c r="BW192" s="63">
        <v>0</v>
      </c>
      <c r="BX192" s="63">
        <v>0</v>
      </c>
      <c r="BY192" s="63">
        <v>0</v>
      </c>
      <c r="BZ192" s="62">
        <f t="shared" si="94"/>
        <v>20</v>
      </c>
      <c r="CA192" s="62">
        <f t="shared" si="95"/>
        <v>6</v>
      </c>
      <c r="CB192" s="62" t="s">
        <v>40</v>
      </c>
      <c r="CC192" s="62">
        <f>BO192*3+BP192*5+BQ192*25+BR192*24+BS192*6+BT192*56+BU192*70+BV192*6+BW192*30+BX192*61+BY192*15</f>
        <v>100</v>
      </c>
      <c r="CD192" s="62"/>
      <c r="CE192" s="62">
        <f t="shared" si="96"/>
        <v>336</v>
      </c>
      <c r="CF192" s="62">
        <f t="shared" si="97"/>
        <v>-2</v>
      </c>
    </row>
    <row r="193" customHeight="1" spans="1:84">
      <c r="A193" s="62">
        <v>12717</v>
      </c>
      <c r="B193" s="62" t="s">
        <v>459</v>
      </c>
      <c r="C193" s="62">
        <v>106568</v>
      </c>
      <c r="D193" s="62" t="s">
        <v>107</v>
      </c>
      <c r="E193" s="62" t="s">
        <v>236</v>
      </c>
      <c r="F193" s="62">
        <v>18</v>
      </c>
      <c r="G193" s="62">
        <v>21</v>
      </c>
      <c r="H193" s="62">
        <v>19</v>
      </c>
      <c r="I193" s="62">
        <v>538.4</v>
      </c>
      <c r="J193" s="62">
        <f t="shared" si="86"/>
        <v>1</v>
      </c>
      <c r="K193" s="62" t="s">
        <v>39</v>
      </c>
      <c r="L193" s="62">
        <f>I193*0.08</f>
        <v>43.072</v>
      </c>
      <c r="M193" s="62">
        <v>20</v>
      </c>
      <c r="N193" s="62">
        <v>25</v>
      </c>
      <c r="O193" s="62">
        <v>28</v>
      </c>
      <c r="P193" s="62">
        <v>587.09</v>
      </c>
      <c r="Q193" s="62">
        <f t="shared" si="87"/>
        <v>8</v>
      </c>
      <c r="R193" s="62" t="s">
        <v>40</v>
      </c>
      <c r="S193" s="62">
        <f t="shared" si="119"/>
        <v>46.9672</v>
      </c>
      <c r="T193" s="62"/>
      <c r="U193" s="62">
        <v>14</v>
      </c>
      <c r="V193" s="62">
        <v>19</v>
      </c>
      <c r="W193" s="62">
        <v>19</v>
      </c>
      <c r="X193" s="62">
        <v>458.8</v>
      </c>
      <c r="Y193" s="62">
        <f t="shared" si="99"/>
        <v>5</v>
      </c>
      <c r="Z193" s="62" t="s">
        <v>40</v>
      </c>
      <c r="AA193" s="62">
        <f>X193*0.1</f>
        <v>45.88</v>
      </c>
      <c r="AB193" s="62">
        <v>2</v>
      </c>
      <c r="AC193" s="62">
        <v>3</v>
      </c>
      <c r="AD193" s="62">
        <v>1</v>
      </c>
      <c r="AE193" s="62">
        <v>1</v>
      </c>
      <c r="AF193" s="62">
        <v>86.8</v>
      </c>
      <c r="AG193" s="62">
        <f t="shared" si="89"/>
        <v>1</v>
      </c>
      <c r="AH193" s="62" t="s">
        <v>40</v>
      </c>
      <c r="AI193" s="62">
        <f>AF193*0.1</f>
        <v>8.68</v>
      </c>
      <c r="AJ193" s="62"/>
      <c r="AK193" s="62">
        <v>25</v>
      </c>
      <c r="AL193" s="62">
        <v>29</v>
      </c>
      <c r="AM193" s="62">
        <v>35</v>
      </c>
      <c r="AN193" s="62">
        <v>2770.85</v>
      </c>
      <c r="AO193" s="62">
        <f t="shared" si="90"/>
        <v>10</v>
      </c>
      <c r="AP193" s="62" t="s">
        <v>40</v>
      </c>
      <c r="AQ193" s="62">
        <f>AN193*0.1</f>
        <v>277.085</v>
      </c>
      <c r="AR193" s="62">
        <v>5</v>
      </c>
      <c r="AS193" s="62">
        <v>6</v>
      </c>
      <c r="AT193" s="62">
        <v>2</v>
      </c>
      <c r="AU193" s="62">
        <v>70</v>
      </c>
      <c r="AV193" s="62">
        <f t="shared" si="91"/>
        <v>-3</v>
      </c>
      <c r="AW193" s="62" t="s">
        <v>237</v>
      </c>
      <c r="AX193" s="62">
        <f>AU193*0.06</f>
        <v>4.2</v>
      </c>
      <c r="AY193" s="62">
        <v>6</v>
      </c>
      <c r="AZ193" s="62">
        <v>7</v>
      </c>
      <c r="BA193" s="62">
        <v>1</v>
      </c>
      <c r="BB193" s="62">
        <v>29.9</v>
      </c>
      <c r="BC193" s="62">
        <f t="shared" si="92"/>
        <v>-5</v>
      </c>
      <c r="BD193" s="62" t="s">
        <v>237</v>
      </c>
      <c r="BE193" s="62">
        <f t="shared" si="120"/>
        <v>1.794</v>
      </c>
      <c r="BF193" s="62">
        <v>8</v>
      </c>
      <c r="BG193" s="62">
        <v>10</v>
      </c>
      <c r="BH193" s="62">
        <v>7</v>
      </c>
      <c r="BI193" s="62">
        <v>127</v>
      </c>
      <c r="BJ193" s="62">
        <f t="shared" si="93"/>
        <v>-1</v>
      </c>
      <c r="BK193" s="62" t="s">
        <v>242</v>
      </c>
      <c r="BL193" s="62">
        <f>BI193*0.06</f>
        <v>7.62</v>
      </c>
      <c r="BM193" s="62">
        <v>14</v>
      </c>
      <c r="BN193" s="62">
        <v>16</v>
      </c>
      <c r="BO193" s="63">
        <v>0</v>
      </c>
      <c r="BP193" s="63">
        <v>3</v>
      </c>
      <c r="BQ193" s="63">
        <v>0</v>
      </c>
      <c r="BR193" s="63">
        <v>0</v>
      </c>
      <c r="BS193" s="63">
        <v>1</v>
      </c>
      <c r="BT193" s="63">
        <v>0</v>
      </c>
      <c r="BU193" s="63">
        <v>0</v>
      </c>
      <c r="BV193" s="63">
        <v>0</v>
      </c>
      <c r="BW193" s="63">
        <v>0</v>
      </c>
      <c r="BX193" s="63">
        <v>1</v>
      </c>
      <c r="BY193" s="63">
        <v>0</v>
      </c>
      <c r="BZ193" s="62">
        <f t="shared" si="94"/>
        <v>11</v>
      </c>
      <c r="CA193" s="62">
        <f t="shared" si="95"/>
        <v>-3</v>
      </c>
      <c r="CB193" s="62" t="s">
        <v>237</v>
      </c>
      <c r="CC193" s="62">
        <f>BO193*2+BP193*3+BQ193*15+BR193*15+BS193*3+BT193*40+BU193*50+BV193*4+BW193*20+BX193*40+BY193*10</f>
        <v>52</v>
      </c>
      <c r="CD193" s="62">
        <f>CA193*1</f>
        <v>-3</v>
      </c>
      <c r="CE193" s="62">
        <f t="shared" si="96"/>
        <v>487</v>
      </c>
      <c r="CF193" s="62">
        <f t="shared" si="97"/>
        <v>-3</v>
      </c>
    </row>
    <row r="194" customHeight="1" spans="1:84">
      <c r="A194" s="62">
        <v>13214</v>
      </c>
      <c r="B194" s="62" t="s">
        <v>460</v>
      </c>
      <c r="C194" s="62">
        <v>106568</v>
      </c>
      <c r="D194" s="62" t="s">
        <v>107</v>
      </c>
      <c r="E194" s="62" t="s">
        <v>248</v>
      </c>
      <c r="F194" s="62">
        <v>4</v>
      </c>
      <c r="G194" s="62">
        <v>6</v>
      </c>
      <c r="H194" s="62">
        <v>4</v>
      </c>
      <c r="I194" s="62">
        <v>112.4</v>
      </c>
      <c r="J194" s="62">
        <f t="shared" si="86"/>
        <v>0</v>
      </c>
      <c r="K194" s="62" t="s">
        <v>39</v>
      </c>
      <c r="L194" s="62">
        <f>I194*0.08</f>
        <v>8.992</v>
      </c>
      <c r="M194" s="62">
        <v>5</v>
      </c>
      <c r="N194" s="62">
        <v>6</v>
      </c>
      <c r="O194" s="62">
        <v>4</v>
      </c>
      <c r="P194" s="62">
        <v>98</v>
      </c>
      <c r="Q194" s="62">
        <f t="shared" si="87"/>
        <v>-1</v>
      </c>
      <c r="R194" s="62" t="s">
        <v>237</v>
      </c>
      <c r="S194" s="62">
        <f>P194*0.05</f>
        <v>4.9</v>
      </c>
      <c r="T194" s="62">
        <f>Q194*1</f>
        <v>-1</v>
      </c>
      <c r="U194" s="62">
        <v>4</v>
      </c>
      <c r="V194" s="62">
        <v>4</v>
      </c>
      <c r="W194" s="62">
        <v>4</v>
      </c>
      <c r="X194" s="62">
        <v>137</v>
      </c>
      <c r="Y194" s="62">
        <f t="shared" si="99"/>
        <v>0</v>
      </c>
      <c r="Z194" s="62" t="s">
        <v>40</v>
      </c>
      <c r="AA194" s="62">
        <f>X194*0.1</f>
        <v>13.7</v>
      </c>
      <c r="AB194" s="62">
        <v>2</v>
      </c>
      <c r="AC194" s="62">
        <v>2</v>
      </c>
      <c r="AD194" s="62">
        <v>0</v>
      </c>
      <c r="AE194" s="62">
        <v>0</v>
      </c>
      <c r="AF194" s="62">
        <v>0</v>
      </c>
      <c r="AG194" s="62">
        <f t="shared" si="89"/>
        <v>-2</v>
      </c>
      <c r="AH194" s="62" t="s">
        <v>237</v>
      </c>
      <c r="AI194" s="62">
        <f>AF194*0.06</f>
        <v>0</v>
      </c>
      <c r="AJ194" s="62">
        <f>AG194*1</f>
        <v>-2</v>
      </c>
      <c r="AK194" s="62">
        <v>5</v>
      </c>
      <c r="AL194" s="62">
        <v>7</v>
      </c>
      <c r="AM194" s="62">
        <v>8</v>
      </c>
      <c r="AN194" s="62">
        <v>690</v>
      </c>
      <c r="AO194" s="62">
        <f t="shared" si="90"/>
        <v>3</v>
      </c>
      <c r="AP194" s="62" t="s">
        <v>40</v>
      </c>
      <c r="AQ194" s="62">
        <f>AN194*0.1</f>
        <v>69</v>
      </c>
      <c r="AR194" s="62">
        <v>1</v>
      </c>
      <c r="AS194" s="62">
        <v>1</v>
      </c>
      <c r="AT194" s="62">
        <v>0</v>
      </c>
      <c r="AU194" s="62">
        <v>0</v>
      </c>
      <c r="AV194" s="62">
        <f t="shared" si="91"/>
        <v>-1</v>
      </c>
      <c r="AW194" s="62" t="s">
        <v>237</v>
      </c>
      <c r="AX194" s="62">
        <f>AU194*0.06</f>
        <v>0</v>
      </c>
      <c r="AY194" s="62">
        <v>1</v>
      </c>
      <c r="AZ194" s="62">
        <v>2</v>
      </c>
      <c r="BA194" s="62">
        <v>0</v>
      </c>
      <c r="BB194" s="62">
        <v>0</v>
      </c>
      <c r="BC194" s="62">
        <f t="shared" si="92"/>
        <v>-1</v>
      </c>
      <c r="BD194" s="62" t="s">
        <v>237</v>
      </c>
      <c r="BE194" s="62">
        <f t="shared" si="120"/>
        <v>0</v>
      </c>
      <c r="BF194" s="62">
        <v>2</v>
      </c>
      <c r="BG194" s="62">
        <v>4</v>
      </c>
      <c r="BH194" s="62">
        <v>1</v>
      </c>
      <c r="BI194" s="62">
        <v>15.86</v>
      </c>
      <c r="BJ194" s="62">
        <f t="shared" si="93"/>
        <v>-1</v>
      </c>
      <c r="BK194" s="62" t="s">
        <v>242</v>
      </c>
      <c r="BL194" s="62">
        <f>BI194*0.06</f>
        <v>0.9516</v>
      </c>
      <c r="BM194" s="62">
        <v>3</v>
      </c>
      <c r="BN194" s="62">
        <v>5</v>
      </c>
      <c r="BO194" s="63">
        <v>0</v>
      </c>
      <c r="BP194" s="63">
        <v>1</v>
      </c>
      <c r="BQ194" s="63">
        <v>1</v>
      </c>
      <c r="BR194" s="63">
        <v>0</v>
      </c>
      <c r="BS194" s="63">
        <v>0</v>
      </c>
      <c r="BT194" s="63">
        <v>0</v>
      </c>
      <c r="BU194" s="63">
        <v>0</v>
      </c>
      <c r="BV194" s="63">
        <v>0</v>
      </c>
      <c r="BW194" s="63">
        <v>0</v>
      </c>
      <c r="BX194" s="63">
        <v>0</v>
      </c>
      <c r="BY194" s="63">
        <v>0</v>
      </c>
      <c r="BZ194" s="62">
        <f t="shared" si="94"/>
        <v>6</v>
      </c>
      <c r="CA194" s="62">
        <f t="shared" si="95"/>
        <v>3</v>
      </c>
      <c r="CB194" s="62" t="s">
        <v>40</v>
      </c>
      <c r="CC194" s="62">
        <f>BO194*3+BP194*5+BQ194*25+BR194*24+BS194*6+BT194*56+BU194*70+BV194*6+BW194*30+BX194*61+BY194*15</f>
        <v>30</v>
      </c>
      <c r="CD194" s="62"/>
      <c r="CE194" s="62">
        <f t="shared" si="96"/>
        <v>128</v>
      </c>
      <c r="CF194" s="62">
        <f t="shared" si="97"/>
        <v>-3</v>
      </c>
    </row>
    <row r="195" customHeight="1" spans="1:84">
      <c r="A195" s="62">
        <v>12949</v>
      </c>
      <c r="B195" s="62" t="s">
        <v>461</v>
      </c>
      <c r="C195" s="62">
        <v>105910</v>
      </c>
      <c r="D195" s="62" t="s">
        <v>105</v>
      </c>
      <c r="E195" s="62" t="s">
        <v>292</v>
      </c>
      <c r="F195" s="62">
        <v>16</v>
      </c>
      <c r="G195" s="62">
        <v>19</v>
      </c>
      <c r="H195" s="62">
        <v>13</v>
      </c>
      <c r="I195" s="62">
        <v>330</v>
      </c>
      <c r="J195" s="62">
        <f t="shared" si="86"/>
        <v>-3</v>
      </c>
      <c r="K195" s="62" t="s">
        <v>237</v>
      </c>
      <c r="L195" s="62">
        <f>I195*0.06</f>
        <v>19.8</v>
      </c>
      <c r="M195" s="62">
        <v>25</v>
      </c>
      <c r="N195" s="62">
        <v>31</v>
      </c>
      <c r="O195" s="62">
        <v>21</v>
      </c>
      <c r="P195" s="62">
        <v>527.73</v>
      </c>
      <c r="Q195" s="62">
        <f t="shared" si="87"/>
        <v>-4</v>
      </c>
      <c r="R195" s="62" t="s">
        <v>237</v>
      </c>
      <c r="S195" s="62">
        <f>P195*0.05</f>
        <v>26.3865</v>
      </c>
      <c r="T195" s="62">
        <f>Q195*1</f>
        <v>-4</v>
      </c>
      <c r="U195" s="62">
        <v>18</v>
      </c>
      <c r="V195" s="62">
        <v>24</v>
      </c>
      <c r="W195" s="62">
        <v>20</v>
      </c>
      <c r="X195" s="62">
        <v>462.5</v>
      </c>
      <c r="Y195" s="62">
        <f t="shared" si="99"/>
        <v>2</v>
      </c>
      <c r="Z195" s="62" t="s">
        <v>39</v>
      </c>
      <c r="AA195" s="62">
        <f>X195*0.08</f>
        <v>37</v>
      </c>
      <c r="AB195" s="62">
        <v>2</v>
      </c>
      <c r="AC195" s="62">
        <v>3</v>
      </c>
      <c r="AD195" s="62">
        <v>0</v>
      </c>
      <c r="AE195" s="62">
        <v>0</v>
      </c>
      <c r="AF195" s="62">
        <v>0</v>
      </c>
      <c r="AG195" s="62">
        <f t="shared" si="89"/>
        <v>-2</v>
      </c>
      <c r="AH195" s="62" t="s">
        <v>237</v>
      </c>
      <c r="AI195" s="62">
        <f>AF195*0.06</f>
        <v>0</v>
      </c>
      <c r="AJ195" s="62">
        <f>AG195*1</f>
        <v>-2</v>
      </c>
      <c r="AK195" s="62">
        <v>22</v>
      </c>
      <c r="AL195" s="62">
        <v>26</v>
      </c>
      <c r="AM195" s="62">
        <v>18</v>
      </c>
      <c r="AN195" s="62">
        <v>951</v>
      </c>
      <c r="AO195" s="62">
        <f t="shared" si="90"/>
        <v>-4</v>
      </c>
      <c r="AP195" s="62" t="s">
        <v>237</v>
      </c>
      <c r="AQ195" s="62">
        <f>AN195*0.06</f>
        <v>57.06</v>
      </c>
      <c r="AR195" s="62">
        <v>4</v>
      </c>
      <c r="AS195" s="62">
        <v>5</v>
      </c>
      <c r="AT195" s="62">
        <v>2</v>
      </c>
      <c r="AU195" s="62">
        <v>70</v>
      </c>
      <c r="AV195" s="62">
        <f t="shared" si="91"/>
        <v>-2</v>
      </c>
      <c r="AW195" s="62" t="s">
        <v>237</v>
      </c>
      <c r="AX195" s="62">
        <f>AU195*0.06</f>
        <v>4.2</v>
      </c>
      <c r="AY195" s="62">
        <v>5</v>
      </c>
      <c r="AZ195" s="62">
        <v>6</v>
      </c>
      <c r="BA195" s="62">
        <v>0</v>
      </c>
      <c r="BB195" s="62">
        <v>0</v>
      </c>
      <c r="BC195" s="62">
        <f t="shared" si="92"/>
        <v>-5</v>
      </c>
      <c r="BD195" s="62" t="s">
        <v>237</v>
      </c>
      <c r="BE195" s="62">
        <f t="shared" si="120"/>
        <v>0</v>
      </c>
      <c r="BF195" s="62">
        <v>7</v>
      </c>
      <c r="BG195" s="62">
        <v>9</v>
      </c>
      <c r="BH195" s="62">
        <v>3</v>
      </c>
      <c r="BI195" s="62">
        <v>61.5</v>
      </c>
      <c r="BJ195" s="62">
        <f t="shared" si="93"/>
        <v>-4</v>
      </c>
      <c r="BK195" s="62" t="s">
        <v>242</v>
      </c>
      <c r="BL195" s="62">
        <f>BI195*0.06</f>
        <v>3.69</v>
      </c>
      <c r="BM195" s="62">
        <v>16</v>
      </c>
      <c r="BN195" s="62">
        <v>19</v>
      </c>
      <c r="BO195" s="63">
        <v>0</v>
      </c>
      <c r="BP195" s="63">
        <v>1</v>
      </c>
      <c r="BQ195" s="63">
        <v>0</v>
      </c>
      <c r="BR195" s="63">
        <v>0</v>
      </c>
      <c r="BS195" s="63">
        <v>0</v>
      </c>
      <c r="BT195" s="63">
        <v>0</v>
      </c>
      <c r="BU195" s="63">
        <v>0</v>
      </c>
      <c r="BV195" s="63">
        <v>0</v>
      </c>
      <c r="BW195" s="63">
        <v>0</v>
      </c>
      <c r="BX195" s="63">
        <v>0</v>
      </c>
      <c r="BY195" s="63">
        <v>0</v>
      </c>
      <c r="BZ195" s="62">
        <f t="shared" si="94"/>
        <v>1</v>
      </c>
      <c r="CA195" s="62">
        <f t="shared" si="95"/>
        <v>-15</v>
      </c>
      <c r="CB195" s="62" t="s">
        <v>237</v>
      </c>
      <c r="CC195" s="62">
        <f>BO195*2+BP195*3+BQ195*15+BR195*15+BS195*3+BT195*40+BU195*50+BV195*4+BW195*20+BX195*40+BY195*10</f>
        <v>3</v>
      </c>
      <c r="CD195" s="62">
        <f>CA195*1</f>
        <v>-15</v>
      </c>
      <c r="CE195" s="62">
        <f t="shared" si="96"/>
        <v>151</v>
      </c>
      <c r="CF195" s="62">
        <f t="shared" si="97"/>
        <v>-21</v>
      </c>
    </row>
    <row r="196" customHeight="1" spans="1:84">
      <c r="A196" s="62">
        <v>13222</v>
      </c>
      <c r="B196" s="62" t="s">
        <v>462</v>
      </c>
      <c r="C196" s="62">
        <v>105910</v>
      </c>
      <c r="D196" s="62" t="s">
        <v>105</v>
      </c>
      <c r="E196" s="62" t="s">
        <v>248</v>
      </c>
      <c r="F196" s="62">
        <v>4</v>
      </c>
      <c r="G196" s="62">
        <v>5</v>
      </c>
      <c r="H196" s="62"/>
      <c r="I196" s="62"/>
      <c r="J196" s="62">
        <f t="shared" ref="J196:J259" si="121">H196-F196</f>
        <v>-4</v>
      </c>
      <c r="K196" s="62" t="s">
        <v>237</v>
      </c>
      <c r="L196" s="62">
        <f>I196*0.06</f>
        <v>0</v>
      </c>
      <c r="M196" s="62">
        <v>6</v>
      </c>
      <c r="N196" s="62">
        <v>8</v>
      </c>
      <c r="O196" s="62">
        <v>1</v>
      </c>
      <c r="P196" s="62">
        <v>22.5</v>
      </c>
      <c r="Q196" s="62">
        <f t="shared" ref="Q196:Q259" si="122">O196-M196</f>
        <v>-5</v>
      </c>
      <c r="R196" s="62" t="s">
        <v>237</v>
      </c>
      <c r="S196" s="62">
        <f>P196*0.05</f>
        <v>1.125</v>
      </c>
      <c r="T196" s="62">
        <f>Q196*1</f>
        <v>-5</v>
      </c>
      <c r="U196" s="62">
        <v>5</v>
      </c>
      <c r="V196" s="62">
        <v>6</v>
      </c>
      <c r="W196" s="62">
        <v>1</v>
      </c>
      <c r="X196" s="62">
        <v>35</v>
      </c>
      <c r="Y196" s="62">
        <f t="shared" si="99"/>
        <v>-4</v>
      </c>
      <c r="Z196" s="62" t="s">
        <v>237</v>
      </c>
      <c r="AA196" s="62">
        <f>X196*0.06</f>
        <v>2.1</v>
      </c>
      <c r="AB196" s="62">
        <v>1</v>
      </c>
      <c r="AC196" s="62">
        <v>1</v>
      </c>
      <c r="AD196" s="62">
        <v>0</v>
      </c>
      <c r="AE196" s="62">
        <v>0</v>
      </c>
      <c r="AF196" s="62">
        <v>0</v>
      </c>
      <c r="AG196" s="62">
        <f t="shared" ref="AG196:AG259" si="123">(AD196*2+AE196)-AB196</f>
        <v>-1</v>
      </c>
      <c r="AH196" s="62" t="s">
        <v>237</v>
      </c>
      <c r="AI196" s="62">
        <f>AF196*0.06</f>
        <v>0</v>
      </c>
      <c r="AJ196" s="62">
        <f>AG196*1</f>
        <v>-1</v>
      </c>
      <c r="AK196" s="62">
        <v>6</v>
      </c>
      <c r="AL196" s="62">
        <v>6</v>
      </c>
      <c r="AM196" s="62">
        <v>0</v>
      </c>
      <c r="AN196" s="62">
        <v>0</v>
      </c>
      <c r="AO196" s="62">
        <f t="shared" ref="AO196:AO259" si="124">AM196-AK196</f>
        <v>-6</v>
      </c>
      <c r="AP196" s="62" t="s">
        <v>237</v>
      </c>
      <c r="AQ196" s="62">
        <f>AN196*0.06</f>
        <v>0</v>
      </c>
      <c r="AR196" s="62">
        <v>1</v>
      </c>
      <c r="AS196" s="62">
        <v>2</v>
      </c>
      <c r="AT196" s="62">
        <v>0</v>
      </c>
      <c r="AU196" s="62">
        <v>0</v>
      </c>
      <c r="AV196" s="62">
        <f t="shared" ref="AV196:AV259" si="125">AT196-AR196</f>
        <v>-1</v>
      </c>
      <c r="AW196" s="62" t="s">
        <v>237</v>
      </c>
      <c r="AX196" s="62">
        <f>AU196*0.06</f>
        <v>0</v>
      </c>
      <c r="AY196" s="62">
        <v>1</v>
      </c>
      <c r="AZ196" s="62">
        <v>2</v>
      </c>
      <c r="BA196" s="62">
        <v>0</v>
      </c>
      <c r="BB196" s="62">
        <v>0</v>
      </c>
      <c r="BC196" s="62">
        <f t="shared" ref="BC196:BC259" si="126">BA196-AY196</f>
        <v>-1</v>
      </c>
      <c r="BD196" s="62" t="s">
        <v>237</v>
      </c>
      <c r="BE196" s="62">
        <f t="shared" si="120"/>
        <v>0</v>
      </c>
      <c r="BF196" s="62">
        <v>2</v>
      </c>
      <c r="BG196" s="62">
        <v>3</v>
      </c>
      <c r="BH196" s="62">
        <v>1</v>
      </c>
      <c r="BI196" s="62">
        <v>21</v>
      </c>
      <c r="BJ196" s="62">
        <f t="shared" ref="BJ196:BJ259" si="127">BH196-BF196</f>
        <v>-1</v>
      </c>
      <c r="BK196" s="62" t="s">
        <v>242</v>
      </c>
      <c r="BL196" s="62">
        <f>BI196*0.06</f>
        <v>1.26</v>
      </c>
      <c r="BM196" s="62">
        <v>4</v>
      </c>
      <c r="BN196" s="62">
        <v>5</v>
      </c>
      <c r="BO196" s="63">
        <v>0</v>
      </c>
      <c r="BP196" s="63">
        <v>0</v>
      </c>
      <c r="BQ196" s="63">
        <v>0</v>
      </c>
      <c r="BR196" s="63">
        <v>0</v>
      </c>
      <c r="BS196" s="63">
        <v>0</v>
      </c>
      <c r="BT196" s="63">
        <v>0</v>
      </c>
      <c r="BU196" s="63">
        <v>0</v>
      </c>
      <c r="BV196" s="63">
        <v>0</v>
      </c>
      <c r="BW196" s="63">
        <v>0</v>
      </c>
      <c r="BX196" s="63">
        <v>0</v>
      </c>
      <c r="BY196" s="63">
        <v>0</v>
      </c>
      <c r="BZ196" s="62">
        <f t="shared" ref="BZ196:BZ259" si="128">BO196*0.5+BP196*1+BQ196*5+BR196*4+BS196*1+BT196*8+BU196*10+BV196*1+BW196*5+BX196*7+BY196*2.5</f>
        <v>0</v>
      </c>
      <c r="CA196" s="62">
        <f t="shared" ref="CA196:CA259" si="129">BZ196-BM196</f>
        <v>-4</v>
      </c>
      <c r="CB196" s="62" t="s">
        <v>237</v>
      </c>
      <c r="CC196" s="62">
        <f>BO196*2+BP196*3+BQ196*15+BR196*15+BS196*3+BT196*40+BU196*50+BV196*4+BW196*20+BX196*40+BY196*10</f>
        <v>0</v>
      </c>
      <c r="CD196" s="62">
        <f>CA196*1</f>
        <v>-4</v>
      </c>
      <c r="CE196" s="62">
        <f t="shared" ref="CE196:CE259" si="130">ROUND(L196+S196+AA196+AI196+AQ196+AX196+BE196+BL196+CC196,0)</f>
        <v>4</v>
      </c>
      <c r="CF196" s="62">
        <f t="shared" ref="CF196:CF259" si="131">ROUND(T196+AJ196+CD196,1)</f>
        <v>-10</v>
      </c>
    </row>
    <row r="197" customHeight="1" spans="1:84">
      <c r="A197" s="62">
        <v>12504</v>
      </c>
      <c r="B197" s="62" t="s">
        <v>463</v>
      </c>
      <c r="C197" s="62">
        <v>105910</v>
      </c>
      <c r="D197" s="62" t="s">
        <v>105</v>
      </c>
      <c r="E197" s="62" t="s">
        <v>236</v>
      </c>
      <c r="F197" s="62">
        <v>16</v>
      </c>
      <c r="G197" s="62">
        <v>19</v>
      </c>
      <c r="H197" s="62">
        <v>16</v>
      </c>
      <c r="I197" s="62">
        <v>428.43</v>
      </c>
      <c r="J197" s="62">
        <f t="shared" si="121"/>
        <v>0</v>
      </c>
      <c r="K197" s="62" t="s">
        <v>39</v>
      </c>
      <c r="L197" s="62">
        <f>I197*0.08</f>
        <v>34.2744</v>
      </c>
      <c r="M197" s="62">
        <v>25</v>
      </c>
      <c r="N197" s="62">
        <v>31</v>
      </c>
      <c r="O197" s="62">
        <v>54</v>
      </c>
      <c r="P197" s="62">
        <v>1333.42</v>
      </c>
      <c r="Q197" s="62">
        <f t="shared" si="122"/>
        <v>29</v>
      </c>
      <c r="R197" s="62" t="s">
        <v>40</v>
      </c>
      <c r="S197" s="62">
        <f>P197*0.08</f>
        <v>106.6736</v>
      </c>
      <c r="T197" s="62"/>
      <c r="U197" s="62">
        <v>18</v>
      </c>
      <c r="V197" s="62">
        <v>24</v>
      </c>
      <c r="W197" s="62">
        <v>48</v>
      </c>
      <c r="X197" s="62">
        <v>997.24</v>
      </c>
      <c r="Y197" s="62">
        <f t="shared" si="99"/>
        <v>30</v>
      </c>
      <c r="Z197" s="62" t="s">
        <v>40</v>
      </c>
      <c r="AA197" s="62">
        <f>X197*0.1</f>
        <v>99.724</v>
      </c>
      <c r="AB197" s="62">
        <v>2</v>
      </c>
      <c r="AC197" s="62">
        <v>3</v>
      </c>
      <c r="AD197" s="62">
        <v>0</v>
      </c>
      <c r="AE197" s="62">
        <v>1</v>
      </c>
      <c r="AF197" s="62">
        <v>28.5</v>
      </c>
      <c r="AG197" s="62">
        <f t="shared" si="123"/>
        <v>-1</v>
      </c>
      <c r="AH197" s="62" t="s">
        <v>237</v>
      </c>
      <c r="AI197" s="62">
        <f>AF197*0.06</f>
        <v>1.71</v>
      </c>
      <c r="AJ197" s="62">
        <f>AG197*1</f>
        <v>-1</v>
      </c>
      <c r="AK197" s="62">
        <v>22</v>
      </c>
      <c r="AL197" s="62">
        <v>26</v>
      </c>
      <c r="AM197" s="62">
        <v>35</v>
      </c>
      <c r="AN197" s="62">
        <v>3140.8</v>
      </c>
      <c r="AO197" s="62">
        <f t="shared" si="124"/>
        <v>13</v>
      </c>
      <c r="AP197" s="62" t="s">
        <v>40</v>
      </c>
      <c r="AQ197" s="62">
        <f>AN197*0.1</f>
        <v>314.08</v>
      </c>
      <c r="AR197" s="62">
        <v>4</v>
      </c>
      <c r="AS197" s="62">
        <v>5</v>
      </c>
      <c r="AT197" s="62">
        <v>21</v>
      </c>
      <c r="AU197" s="62">
        <v>573</v>
      </c>
      <c r="AV197" s="62">
        <f t="shared" si="125"/>
        <v>17</v>
      </c>
      <c r="AW197" s="62" t="s">
        <v>40</v>
      </c>
      <c r="AX197" s="62">
        <f>AU197*0.1</f>
        <v>57.3</v>
      </c>
      <c r="AY197" s="62">
        <v>5</v>
      </c>
      <c r="AZ197" s="62">
        <v>6</v>
      </c>
      <c r="BA197" s="62">
        <v>0</v>
      </c>
      <c r="BB197" s="62">
        <v>0</v>
      </c>
      <c r="BC197" s="62">
        <f t="shared" si="126"/>
        <v>-5</v>
      </c>
      <c r="BD197" s="62" t="s">
        <v>237</v>
      </c>
      <c r="BE197" s="62">
        <f t="shared" si="120"/>
        <v>0</v>
      </c>
      <c r="BF197" s="62">
        <v>7</v>
      </c>
      <c r="BG197" s="62">
        <v>9</v>
      </c>
      <c r="BH197" s="62">
        <v>8</v>
      </c>
      <c r="BI197" s="62">
        <v>137.98</v>
      </c>
      <c r="BJ197" s="62">
        <f t="shared" si="127"/>
        <v>1</v>
      </c>
      <c r="BK197" s="62" t="s">
        <v>39</v>
      </c>
      <c r="BL197" s="62">
        <f>BI197*0.08</f>
        <v>11.0384</v>
      </c>
      <c r="BM197" s="62">
        <v>16</v>
      </c>
      <c r="BN197" s="62">
        <v>19</v>
      </c>
      <c r="BO197" s="63">
        <v>1</v>
      </c>
      <c r="BP197" s="63">
        <v>0</v>
      </c>
      <c r="BQ197" s="63">
        <v>3</v>
      </c>
      <c r="BR197" s="63">
        <v>0</v>
      </c>
      <c r="BS197" s="63">
        <v>1</v>
      </c>
      <c r="BT197" s="63">
        <v>0</v>
      </c>
      <c r="BU197" s="63">
        <v>0</v>
      </c>
      <c r="BV197" s="63">
        <v>0</v>
      </c>
      <c r="BW197" s="63">
        <v>1</v>
      </c>
      <c r="BX197" s="63">
        <v>0</v>
      </c>
      <c r="BY197" s="63">
        <v>0</v>
      </c>
      <c r="BZ197" s="62">
        <f t="shared" si="128"/>
        <v>21.5</v>
      </c>
      <c r="CA197" s="62">
        <f t="shared" si="129"/>
        <v>5.5</v>
      </c>
      <c r="CB197" s="62" t="s">
        <v>40</v>
      </c>
      <c r="CC197" s="62">
        <f>BO197*3+BP197*5+BQ197*25+BR197*24+BS197*6+BT197*56+BU197*70+BV197*6+BW197*30+BX197*61+BY197*15</f>
        <v>114</v>
      </c>
      <c r="CD197" s="62"/>
      <c r="CE197" s="62">
        <f t="shared" si="130"/>
        <v>739</v>
      </c>
      <c r="CF197" s="62">
        <f t="shared" si="131"/>
        <v>-1</v>
      </c>
    </row>
    <row r="198" customHeight="1" spans="1:84">
      <c r="A198" s="62">
        <v>13144</v>
      </c>
      <c r="B198" s="62" t="s">
        <v>464</v>
      </c>
      <c r="C198" s="62">
        <v>105910</v>
      </c>
      <c r="D198" s="62" t="s">
        <v>105</v>
      </c>
      <c r="E198" s="62" t="s">
        <v>248</v>
      </c>
      <c r="F198" s="62">
        <v>4</v>
      </c>
      <c r="G198" s="62">
        <v>5</v>
      </c>
      <c r="H198" s="62">
        <v>4</v>
      </c>
      <c r="I198" s="62">
        <v>101.5</v>
      </c>
      <c r="J198" s="62">
        <f t="shared" si="121"/>
        <v>0</v>
      </c>
      <c r="K198" s="62" t="s">
        <v>39</v>
      </c>
      <c r="L198" s="62">
        <f>I198*0.08</f>
        <v>8.12</v>
      </c>
      <c r="M198" s="62">
        <v>7</v>
      </c>
      <c r="N198" s="62">
        <v>8</v>
      </c>
      <c r="O198" s="62">
        <v>11</v>
      </c>
      <c r="P198" s="62">
        <v>281.5</v>
      </c>
      <c r="Q198" s="62">
        <f t="shared" si="122"/>
        <v>4</v>
      </c>
      <c r="R198" s="62" t="s">
        <v>40</v>
      </c>
      <c r="S198" s="62">
        <f>P198*0.08</f>
        <v>22.52</v>
      </c>
      <c r="T198" s="62"/>
      <c r="U198" s="62">
        <v>4</v>
      </c>
      <c r="V198" s="62">
        <v>5</v>
      </c>
      <c r="W198" s="62">
        <v>18</v>
      </c>
      <c r="X198" s="62">
        <v>397.3</v>
      </c>
      <c r="Y198" s="62">
        <f t="shared" si="99"/>
        <v>14</v>
      </c>
      <c r="Z198" s="62" t="s">
        <v>40</v>
      </c>
      <c r="AA198" s="62">
        <f>X198*0.1</f>
        <v>39.73</v>
      </c>
      <c r="AB198" s="62">
        <v>1</v>
      </c>
      <c r="AC198" s="62">
        <v>2</v>
      </c>
      <c r="AD198" s="62">
        <v>0</v>
      </c>
      <c r="AE198" s="62">
        <v>0</v>
      </c>
      <c r="AF198" s="62">
        <v>0</v>
      </c>
      <c r="AG198" s="62">
        <f t="shared" si="123"/>
        <v>-1</v>
      </c>
      <c r="AH198" s="62" t="s">
        <v>237</v>
      </c>
      <c r="AI198" s="62">
        <f>AF198*0.06</f>
        <v>0</v>
      </c>
      <c r="AJ198" s="62">
        <f>AG198*1</f>
        <v>-1</v>
      </c>
      <c r="AK198" s="62">
        <v>5</v>
      </c>
      <c r="AL198" s="62">
        <v>7</v>
      </c>
      <c r="AM198" s="62">
        <v>0</v>
      </c>
      <c r="AN198" s="62">
        <v>0</v>
      </c>
      <c r="AO198" s="62">
        <f t="shared" si="124"/>
        <v>-5</v>
      </c>
      <c r="AP198" s="62" t="s">
        <v>237</v>
      </c>
      <c r="AQ198" s="62">
        <f>AN198*0.06</f>
        <v>0</v>
      </c>
      <c r="AR198" s="62">
        <v>2</v>
      </c>
      <c r="AS198" s="62">
        <v>2</v>
      </c>
      <c r="AT198" s="62">
        <v>1</v>
      </c>
      <c r="AU198" s="62">
        <v>35</v>
      </c>
      <c r="AV198" s="62">
        <f t="shared" si="125"/>
        <v>-1</v>
      </c>
      <c r="AW198" s="62" t="s">
        <v>237</v>
      </c>
      <c r="AX198" s="62">
        <f>AU198*0.06</f>
        <v>2.1</v>
      </c>
      <c r="AY198" s="62">
        <v>2</v>
      </c>
      <c r="AZ198" s="62">
        <v>2</v>
      </c>
      <c r="BA198" s="62">
        <v>0</v>
      </c>
      <c r="BB198" s="62">
        <v>0</v>
      </c>
      <c r="BC198" s="62">
        <f t="shared" si="126"/>
        <v>-2</v>
      </c>
      <c r="BD198" s="62" t="s">
        <v>237</v>
      </c>
      <c r="BE198" s="62">
        <f t="shared" si="120"/>
        <v>0</v>
      </c>
      <c r="BF198" s="62">
        <v>2</v>
      </c>
      <c r="BG198" s="62">
        <v>3</v>
      </c>
      <c r="BH198" s="62">
        <v>1</v>
      </c>
      <c r="BI198" s="62">
        <v>21</v>
      </c>
      <c r="BJ198" s="62">
        <f t="shared" si="127"/>
        <v>-1</v>
      </c>
      <c r="BK198" s="62" t="s">
        <v>242</v>
      </c>
      <c r="BL198" s="62">
        <f>BI198*0.06</f>
        <v>1.26</v>
      </c>
      <c r="BM198" s="62">
        <v>4</v>
      </c>
      <c r="BN198" s="62">
        <v>5</v>
      </c>
      <c r="BO198" s="63">
        <v>0</v>
      </c>
      <c r="BP198" s="63">
        <v>0</v>
      </c>
      <c r="BQ198" s="63">
        <v>1</v>
      </c>
      <c r="BR198" s="63">
        <v>0</v>
      </c>
      <c r="BS198" s="63">
        <v>0</v>
      </c>
      <c r="BT198" s="63">
        <v>0</v>
      </c>
      <c r="BU198" s="63">
        <v>0</v>
      </c>
      <c r="BV198" s="63">
        <v>0</v>
      </c>
      <c r="BW198" s="63">
        <v>0</v>
      </c>
      <c r="BX198" s="63">
        <v>0</v>
      </c>
      <c r="BY198" s="63">
        <v>0</v>
      </c>
      <c r="BZ198" s="62">
        <f t="shared" si="128"/>
        <v>5</v>
      </c>
      <c r="CA198" s="62">
        <f t="shared" si="129"/>
        <v>1</v>
      </c>
      <c r="CB198" s="62" t="s">
        <v>40</v>
      </c>
      <c r="CC198" s="62">
        <f>BO198*3+BP198*5+BQ198*25+BR198*24+BS198*6+BT198*56+BU198*70+BV198*6+BW198*30+BX198*61+BY198*15</f>
        <v>25</v>
      </c>
      <c r="CD198" s="62"/>
      <c r="CE198" s="62">
        <f t="shared" si="130"/>
        <v>99</v>
      </c>
      <c r="CF198" s="62">
        <f t="shared" si="131"/>
        <v>-1</v>
      </c>
    </row>
    <row r="199" customHeight="1" spans="1:84">
      <c r="A199" s="62">
        <v>5665</v>
      </c>
      <c r="B199" s="62" t="s">
        <v>465</v>
      </c>
      <c r="C199" s="62">
        <v>399</v>
      </c>
      <c r="D199" s="62" t="s">
        <v>96</v>
      </c>
      <c r="E199" s="62" t="s">
        <v>236</v>
      </c>
      <c r="F199" s="62">
        <v>16</v>
      </c>
      <c r="G199" s="62">
        <v>19</v>
      </c>
      <c r="H199" s="62">
        <v>9</v>
      </c>
      <c r="I199" s="62">
        <v>191.18</v>
      </c>
      <c r="J199" s="62">
        <f t="shared" si="121"/>
        <v>-7</v>
      </c>
      <c r="K199" s="62" t="s">
        <v>237</v>
      </c>
      <c r="L199" s="62">
        <f>I199*0.06</f>
        <v>11.4708</v>
      </c>
      <c r="M199" s="62">
        <v>31</v>
      </c>
      <c r="N199" s="62">
        <v>38</v>
      </c>
      <c r="O199" s="62">
        <v>41</v>
      </c>
      <c r="P199" s="62">
        <v>864.6</v>
      </c>
      <c r="Q199" s="62">
        <f t="shared" si="122"/>
        <v>10</v>
      </c>
      <c r="R199" s="62" t="s">
        <v>40</v>
      </c>
      <c r="S199" s="62">
        <f>P199*0.08</f>
        <v>69.168</v>
      </c>
      <c r="T199" s="62"/>
      <c r="U199" s="62">
        <v>18</v>
      </c>
      <c r="V199" s="62">
        <v>25</v>
      </c>
      <c r="W199" s="62">
        <v>16</v>
      </c>
      <c r="X199" s="62">
        <v>425.64</v>
      </c>
      <c r="Y199" s="62">
        <f t="shared" si="99"/>
        <v>-2</v>
      </c>
      <c r="Z199" s="62" t="s">
        <v>237</v>
      </c>
      <c r="AA199" s="62">
        <f t="shared" ref="AA199:AA204" si="132">X199*0.06</f>
        <v>25.5384</v>
      </c>
      <c r="AB199" s="62">
        <v>3</v>
      </c>
      <c r="AC199" s="62">
        <v>4</v>
      </c>
      <c r="AD199" s="62">
        <v>0</v>
      </c>
      <c r="AE199" s="62">
        <v>4</v>
      </c>
      <c r="AF199" s="62">
        <v>111.3</v>
      </c>
      <c r="AG199" s="62">
        <f t="shared" si="123"/>
        <v>1</v>
      </c>
      <c r="AH199" s="62" t="s">
        <v>40</v>
      </c>
      <c r="AI199" s="62">
        <f>AF199*0.1</f>
        <v>11.13</v>
      </c>
      <c r="AJ199" s="62"/>
      <c r="AK199" s="62">
        <v>20</v>
      </c>
      <c r="AL199" s="62">
        <v>23</v>
      </c>
      <c r="AM199" s="62">
        <v>37</v>
      </c>
      <c r="AN199" s="62">
        <v>3179.1</v>
      </c>
      <c r="AO199" s="62">
        <f t="shared" si="124"/>
        <v>17</v>
      </c>
      <c r="AP199" s="62" t="s">
        <v>40</v>
      </c>
      <c r="AQ199" s="62">
        <f>AN199*0.1</f>
        <v>317.91</v>
      </c>
      <c r="AR199" s="62">
        <v>6</v>
      </c>
      <c r="AS199" s="62">
        <v>7</v>
      </c>
      <c r="AT199" s="62">
        <v>9</v>
      </c>
      <c r="AU199" s="62">
        <v>265</v>
      </c>
      <c r="AV199" s="62">
        <f t="shared" si="125"/>
        <v>3</v>
      </c>
      <c r="AW199" s="62" t="s">
        <v>40</v>
      </c>
      <c r="AX199" s="62">
        <f>AU199*0.1</f>
        <v>26.5</v>
      </c>
      <c r="AY199" s="62">
        <v>9</v>
      </c>
      <c r="AZ199" s="62">
        <v>10</v>
      </c>
      <c r="BA199" s="62">
        <v>1</v>
      </c>
      <c r="BB199" s="62">
        <v>29.9</v>
      </c>
      <c r="BC199" s="62">
        <f t="shared" si="126"/>
        <v>-8</v>
      </c>
      <c r="BD199" s="62" t="s">
        <v>237</v>
      </c>
      <c r="BE199" s="62">
        <f t="shared" si="120"/>
        <v>1.794</v>
      </c>
      <c r="BF199" s="62">
        <v>7</v>
      </c>
      <c r="BG199" s="62">
        <v>8</v>
      </c>
      <c r="BH199" s="62">
        <v>11</v>
      </c>
      <c r="BI199" s="62">
        <v>198.99</v>
      </c>
      <c r="BJ199" s="62">
        <f t="shared" si="127"/>
        <v>4</v>
      </c>
      <c r="BK199" s="62" t="s">
        <v>40</v>
      </c>
      <c r="BL199" s="62">
        <f>BI199*0.1</f>
        <v>19.899</v>
      </c>
      <c r="BM199" s="62">
        <v>13</v>
      </c>
      <c r="BN199" s="62">
        <v>16</v>
      </c>
      <c r="BO199" s="63">
        <v>1</v>
      </c>
      <c r="BP199" s="63">
        <v>2</v>
      </c>
      <c r="BQ199" s="63">
        <v>1</v>
      </c>
      <c r="BR199" s="63">
        <v>0</v>
      </c>
      <c r="BS199" s="63">
        <v>0</v>
      </c>
      <c r="BT199" s="63">
        <v>0</v>
      </c>
      <c r="BU199" s="63">
        <v>1</v>
      </c>
      <c r="BV199" s="63">
        <v>0</v>
      </c>
      <c r="BW199" s="63">
        <v>0</v>
      </c>
      <c r="BX199" s="63">
        <v>0</v>
      </c>
      <c r="BY199" s="63">
        <v>1</v>
      </c>
      <c r="BZ199" s="62">
        <f t="shared" si="128"/>
        <v>20</v>
      </c>
      <c r="CA199" s="62">
        <f t="shared" si="129"/>
        <v>7</v>
      </c>
      <c r="CB199" s="62" t="s">
        <v>40</v>
      </c>
      <c r="CC199" s="62">
        <f>BO199*3+BP199*5+BQ199*25+BR199*24+BS199*6+BT199*56+BU199*70+BV199*6+BW199*30+BX199*61+BY199*15</f>
        <v>123</v>
      </c>
      <c r="CD199" s="62"/>
      <c r="CE199" s="62">
        <f t="shared" si="130"/>
        <v>606</v>
      </c>
      <c r="CF199" s="62">
        <f t="shared" si="131"/>
        <v>0</v>
      </c>
    </row>
    <row r="200" customHeight="1" spans="1:84">
      <c r="A200" s="62">
        <v>12440</v>
      </c>
      <c r="B200" s="62" t="s">
        <v>466</v>
      </c>
      <c r="C200" s="62">
        <v>399</v>
      </c>
      <c r="D200" s="62" t="s">
        <v>96</v>
      </c>
      <c r="E200" s="62" t="s">
        <v>239</v>
      </c>
      <c r="F200" s="62">
        <v>17</v>
      </c>
      <c r="G200" s="62">
        <v>21</v>
      </c>
      <c r="H200" s="62">
        <v>18</v>
      </c>
      <c r="I200" s="62">
        <v>414.41</v>
      </c>
      <c r="J200" s="62">
        <f t="shared" si="121"/>
        <v>1</v>
      </c>
      <c r="K200" s="62" t="s">
        <v>39</v>
      </c>
      <c r="L200" s="62">
        <f>I200*0.08</f>
        <v>33.1528</v>
      </c>
      <c r="M200" s="62">
        <v>34</v>
      </c>
      <c r="N200" s="62">
        <v>42</v>
      </c>
      <c r="O200" s="62">
        <v>29</v>
      </c>
      <c r="P200" s="62">
        <v>750.35</v>
      </c>
      <c r="Q200" s="62">
        <f t="shared" si="122"/>
        <v>-5</v>
      </c>
      <c r="R200" s="62" t="s">
        <v>237</v>
      </c>
      <c r="S200" s="62">
        <f>P200*0.05</f>
        <v>37.5175</v>
      </c>
      <c r="T200" s="62">
        <f>Q200*1</f>
        <v>-5</v>
      </c>
      <c r="U200" s="62">
        <v>20</v>
      </c>
      <c r="V200" s="62">
        <v>26</v>
      </c>
      <c r="W200" s="62">
        <v>7</v>
      </c>
      <c r="X200" s="62">
        <v>229</v>
      </c>
      <c r="Y200" s="62">
        <f t="shared" si="99"/>
        <v>-13</v>
      </c>
      <c r="Z200" s="62" t="s">
        <v>237</v>
      </c>
      <c r="AA200" s="62">
        <f t="shared" si="132"/>
        <v>13.74</v>
      </c>
      <c r="AB200" s="62">
        <v>3</v>
      </c>
      <c r="AC200" s="62">
        <v>4</v>
      </c>
      <c r="AD200" s="62">
        <v>0</v>
      </c>
      <c r="AE200" s="62">
        <v>2</v>
      </c>
      <c r="AF200" s="62">
        <v>57</v>
      </c>
      <c r="AG200" s="62">
        <f t="shared" si="123"/>
        <v>-1</v>
      </c>
      <c r="AH200" s="62" t="s">
        <v>237</v>
      </c>
      <c r="AI200" s="62">
        <f>AF200*0.06</f>
        <v>3.42</v>
      </c>
      <c r="AJ200" s="62">
        <f>AG200*1</f>
        <v>-1</v>
      </c>
      <c r="AK200" s="62">
        <v>22</v>
      </c>
      <c r="AL200" s="62">
        <v>25</v>
      </c>
      <c r="AM200" s="62">
        <v>39</v>
      </c>
      <c r="AN200" s="62">
        <v>3132.65</v>
      </c>
      <c r="AO200" s="62">
        <f t="shared" si="124"/>
        <v>17</v>
      </c>
      <c r="AP200" s="62" t="s">
        <v>40</v>
      </c>
      <c r="AQ200" s="62">
        <f>AN200*0.1</f>
        <v>313.265</v>
      </c>
      <c r="AR200" s="62">
        <v>6</v>
      </c>
      <c r="AS200" s="62">
        <v>7</v>
      </c>
      <c r="AT200" s="62">
        <v>2</v>
      </c>
      <c r="AU200" s="62">
        <v>70</v>
      </c>
      <c r="AV200" s="62">
        <f t="shared" si="125"/>
        <v>-4</v>
      </c>
      <c r="AW200" s="62" t="s">
        <v>237</v>
      </c>
      <c r="AX200" s="62">
        <f>AU200*0.06</f>
        <v>4.2</v>
      </c>
      <c r="AY200" s="62">
        <v>9</v>
      </c>
      <c r="AZ200" s="62">
        <v>11</v>
      </c>
      <c r="BA200" s="62">
        <v>7</v>
      </c>
      <c r="BB200" s="62">
        <v>149.5</v>
      </c>
      <c r="BC200" s="62">
        <f t="shared" si="126"/>
        <v>-2</v>
      </c>
      <c r="BD200" s="62" t="s">
        <v>237</v>
      </c>
      <c r="BE200" s="62">
        <f t="shared" si="120"/>
        <v>8.97</v>
      </c>
      <c r="BF200" s="62">
        <v>7</v>
      </c>
      <c r="BG200" s="62">
        <v>9</v>
      </c>
      <c r="BH200" s="62">
        <v>6</v>
      </c>
      <c r="BI200" s="62">
        <v>99.86</v>
      </c>
      <c r="BJ200" s="62">
        <f t="shared" si="127"/>
        <v>-1</v>
      </c>
      <c r="BK200" s="62" t="s">
        <v>242</v>
      </c>
      <c r="BL200" s="62">
        <f>BI200*0.06</f>
        <v>5.9916</v>
      </c>
      <c r="BM200" s="62">
        <v>14</v>
      </c>
      <c r="BN200" s="62">
        <v>17</v>
      </c>
      <c r="BO200" s="63">
        <v>0</v>
      </c>
      <c r="BP200" s="63">
        <v>2</v>
      </c>
      <c r="BQ200" s="63">
        <v>1</v>
      </c>
      <c r="BR200" s="63">
        <v>0</v>
      </c>
      <c r="BS200" s="63">
        <v>2</v>
      </c>
      <c r="BT200" s="63">
        <v>0</v>
      </c>
      <c r="BU200" s="63">
        <v>1</v>
      </c>
      <c r="BV200" s="63">
        <v>0</v>
      </c>
      <c r="BW200" s="63">
        <v>0</v>
      </c>
      <c r="BX200" s="63">
        <v>0</v>
      </c>
      <c r="BY200" s="63">
        <v>0</v>
      </c>
      <c r="BZ200" s="62">
        <f t="shared" si="128"/>
        <v>19</v>
      </c>
      <c r="CA200" s="62">
        <f t="shared" si="129"/>
        <v>5</v>
      </c>
      <c r="CB200" s="62" t="s">
        <v>40</v>
      </c>
      <c r="CC200" s="62">
        <f>BO200*3+BP200*5+BQ200*25+BR200*24+BS200*6+BT200*56+BU200*70+BV200*6+BW200*30+BX200*61+BY200*15</f>
        <v>117</v>
      </c>
      <c r="CD200" s="62"/>
      <c r="CE200" s="62">
        <f t="shared" si="130"/>
        <v>537</v>
      </c>
      <c r="CF200" s="62">
        <f t="shared" si="131"/>
        <v>-6</v>
      </c>
    </row>
    <row r="201" customHeight="1" spans="1:84">
      <c r="A201" s="62">
        <v>13000</v>
      </c>
      <c r="B201" s="62" t="s">
        <v>467</v>
      </c>
      <c r="C201" s="62">
        <v>399</v>
      </c>
      <c r="D201" s="62" t="s">
        <v>96</v>
      </c>
      <c r="E201" s="62" t="s">
        <v>239</v>
      </c>
      <c r="F201" s="62">
        <v>17</v>
      </c>
      <c r="G201" s="62">
        <v>21</v>
      </c>
      <c r="H201" s="62">
        <v>25</v>
      </c>
      <c r="I201" s="62">
        <v>640.37</v>
      </c>
      <c r="J201" s="62">
        <f t="shared" si="121"/>
        <v>8</v>
      </c>
      <c r="K201" s="62" t="s">
        <v>40</v>
      </c>
      <c r="L201" s="62">
        <f>I201*0.1</f>
        <v>64.037</v>
      </c>
      <c r="M201" s="62">
        <v>34</v>
      </c>
      <c r="N201" s="62">
        <v>42</v>
      </c>
      <c r="O201" s="62">
        <v>53</v>
      </c>
      <c r="P201" s="62">
        <v>1150.87</v>
      </c>
      <c r="Q201" s="62">
        <f t="shared" si="122"/>
        <v>19</v>
      </c>
      <c r="R201" s="62" t="s">
        <v>40</v>
      </c>
      <c r="S201" s="62">
        <f>P201*0.08</f>
        <v>92.0696</v>
      </c>
      <c r="T201" s="62"/>
      <c r="U201" s="62">
        <v>20</v>
      </c>
      <c r="V201" s="62">
        <v>26</v>
      </c>
      <c r="W201" s="62">
        <v>17</v>
      </c>
      <c r="X201" s="62">
        <v>416.5</v>
      </c>
      <c r="Y201" s="62">
        <f t="shared" si="99"/>
        <v>-3</v>
      </c>
      <c r="Z201" s="62" t="s">
        <v>237</v>
      </c>
      <c r="AA201" s="62">
        <f t="shared" si="132"/>
        <v>24.99</v>
      </c>
      <c r="AB201" s="62">
        <v>3</v>
      </c>
      <c r="AC201" s="62">
        <v>4</v>
      </c>
      <c r="AD201" s="62">
        <v>2</v>
      </c>
      <c r="AE201" s="62">
        <v>0</v>
      </c>
      <c r="AF201" s="62">
        <v>116</v>
      </c>
      <c r="AG201" s="62">
        <f t="shared" si="123"/>
        <v>1</v>
      </c>
      <c r="AH201" s="62" t="s">
        <v>40</v>
      </c>
      <c r="AI201" s="62">
        <f>AF201*0.1</f>
        <v>11.6</v>
      </c>
      <c r="AJ201" s="62"/>
      <c r="AK201" s="62">
        <v>22</v>
      </c>
      <c r="AL201" s="62">
        <v>25</v>
      </c>
      <c r="AM201" s="62">
        <v>35</v>
      </c>
      <c r="AN201" s="62">
        <v>2693</v>
      </c>
      <c r="AO201" s="62">
        <f t="shared" si="124"/>
        <v>13</v>
      </c>
      <c r="AP201" s="62" t="s">
        <v>40</v>
      </c>
      <c r="AQ201" s="62">
        <f>AN201*0.1</f>
        <v>269.3</v>
      </c>
      <c r="AR201" s="62">
        <v>6</v>
      </c>
      <c r="AS201" s="62">
        <v>7</v>
      </c>
      <c r="AT201" s="62">
        <v>8</v>
      </c>
      <c r="AU201" s="62">
        <v>233</v>
      </c>
      <c r="AV201" s="62">
        <f t="shared" si="125"/>
        <v>2</v>
      </c>
      <c r="AW201" s="62" t="s">
        <v>40</v>
      </c>
      <c r="AX201" s="62">
        <f>AU201*0.1</f>
        <v>23.3</v>
      </c>
      <c r="AY201" s="62">
        <v>9</v>
      </c>
      <c r="AZ201" s="62">
        <v>11</v>
      </c>
      <c r="BA201" s="62">
        <v>1</v>
      </c>
      <c r="BB201" s="62">
        <v>29.9</v>
      </c>
      <c r="BC201" s="62">
        <f t="shared" si="126"/>
        <v>-8</v>
      </c>
      <c r="BD201" s="62" t="s">
        <v>237</v>
      </c>
      <c r="BE201" s="62">
        <f t="shared" si="120"/>
        <v>1.794</v>
      </c>
      <c r="BF201" s="62">
        <v>7</v>
      </c>
      <c r="BG201" s="62">
        <v>9</v>
      </c>
      <c r="BH201" s="62">
        <v>6</v>
      </c>
      <c r="BI201" s="62">
        <v>100.5</v>
      </c>
      <c r="BJ201" s="62">
        <f t="shared" si="127"/>
        <v>-1</v>
      </c>
      <c r="BK201" s="62" t="s">
        <v>242</v>
      </c>
      <c r="BL201" s="62">
        <f>BI201*0.06</f>
        <v>6.03</v>
      </c>
      <c r="BM201" s="62">
        <v>14</v>
      </c>
      <c r="BN201" s="62">
        <v>17</v>
      </c>
      <c r="BO201" s="63">
        <v>0</v>
      </c>
      <c r="BP201" s="63">
        <v>4</v>
      </c>
      <c r="BQ201" s="63">
        <v>2</v>
      </c>
      <c r="BR201" s="63">
        <v>0</v>
      </c>
      <c r="BS201" s="63">
        <v>0</v>
      </c>
      <c r="BT201" s="63">
        <v>0</v>
      </c>
      <c r="BU201" s="63">
        <v>0</v>
      </c>
      <c r="BV201" s="63">
        <v>0</v>
      </c>
      <c r="BW201" s="63">
        <v>0</v>
      </c>
      <c r="BX201" s="63">
        <v>0</v>
      </c>
      <c r="BY201" s="63">
        <v>0</v>
      </c>
      <c r="BZ201" s="62">
        <f t="shared" si="128"/>
        <v>14</v>
      </c>
      <c r="CA201" s="62">
        <f t="shared" si="129"/>
        <v>0</v>
      </c>
      <c r="CB201" s="62" t="s">
        <v>40</v>
      </c>
      <c r="CC201" s="62">
        <f>BO201*3+BP201*5+BQ201*25+BR201*24+BS201*6+BT201*56+BU201*70+BV201*6+BW201*30+BX201*61+BY201*15</f>
        <v>70</v>
      </c>
      <c r="CD201" s="62"/>
      <c r="CE201" s="62">
        <f t="shared" si="130"/>
        <v>563</v>
      </c>
      <c r="CF201" s="62">
        <f t="shared" si="131"/>
        <v>0</v>
      </c>
    </row>
    <row r="202" customHeight="1" spans="1:84">
      <c r="A202" s="62">
        <v>13268</v>
      </c>
      <c r="B202" s="62" t="s">
        <v>468</v>
      </c>
      <c r="C202" s="62">
        <v>399</v>
      </c>
      <c r="D202" s="62" t="s">
        <v>96</v>
      </c>
      <c r="E202" s="62" t="s">
        <v>469</v>
      </c>
      <c r="F202" s="62">
        <v>4</v>
      </c>
      <c r="G202" s="62">
        <v>4</v>
      </c>
      <c r="H202" s="62">
        <v>4</v>
      </c>
      <c r="I202" s="62">
        <v>108.5</v>
      </c>
      <c r="J202" s="62">
        <f t="shared" si="121"/>
        <v>0</v>
      </c>
      <c r="K202" s="62" t="s">
        <v>40</v>
      </c>
      <c r="L202" s="62">
        <f>I202*0.1</f>
        <v>10.85</v>
      </c>
      <c r="M202" s="62">
        <v>7</v>
      </c>
      <c r="N202" s="62">
        <v>10</v>
      </c>
      <c r="O202" s="62">
        <v>8</v>
      </c>
      <c r="P202" s="62">
        <v>223</v>
      </c>
      <c r="Q202" s="62">
        <f t="shared" si="122"/>
        <v>1</v>
      </c>
      <c r="R202" s="62" t="s">
        <v>39</v>
      </c>
      <c r="S202" s="62">
        <f>P202*0.06</f>
        <v>13.38</v>
      </c>
      <c r="T202" s="62"/>
      <c r="U202" s="62">
        <v>6</v>
      </c>
      <c r="V202" s="62">
        <v>6</v>
      </c>
      <c r="W202" s="62">
        <v>4</v>
      </c>
      <c r="X202" s="62">
        <v>62.5</v>
      </c>
      <c r="Y202" s="62">
        <f t="shared" si="99"/>
        <v>-2</v>
      </c>
      <c r="Z202" s="62" t="s">
        <v>237</v>
      </c>
      <c r="AA202" s="62">
        <f t="shared" si="132"/>
        <v>3.75</v>
      </c>
      <c r="AB202" s="62">
        <v>1</v>
      </c>
      <c r="AC202" s="62">
        <v>1</v>
      </c>
      <c r="AD202" s="62">
        <v>0</v>
      </c>
      <c r="AE202" s="62">
        <v>1</v>
      </c>
      <c r="AF202" s="62">
        <v>28.5</v>
      </c>
      <c r="AG202" s="62">
        <f t="shared" si="123"/>
        <v>0</v>
      </c>
      <c r="AH202" s="62" t="s">
        <v>40</v>
      </c>
      <c r="AI202" s="62">
        <f>AF202*0.1</f>
        <v>2.85</v>
      </c>
      <c r="AJ202" s="62"/>
      <c r="AK202" s="62">
        <v>5</v>
      </c>
      <c r="AL202" s="62">
        <v>10</v>
      </c>
      <c r="AM202" s="62">
        <v>9</v>
      </c>
      <c r="AN202" s="62">
        <v>724</v>
      </c>
      <c r="AO202" s="62">
        <f t="shared" si="124"/>
        <v>4</v>
      </c>
      <c r="AP202" s="62" t="s">
        <v>39</v>
      </c>
      <c r="AQ202" s="62">
        <f>AN202*0.08</f>
        <v>57.92</v>
      </c>
      <c r="AR202" s="62">
        <v>1</v>
      </c>
      <c r="AS202" s="62">
        <v>2</v>
      </c>
      <c r="AT202" s="62">
        <v>0</v>
      </c>
      <c r="AU202" s="62">
        <v>0</v>
      </c>
      <c r="AV202" s="62">
        <f t="shared" si="125"/>
        <v>-1</v>
      </c>
      <c r="AW202" s="62" t="s">
        <v>237</v>
      </c>
      <c r="AX202" s="62">
        <f>AU202*0.06</f>
        <v>0</v>
      </c>
      <c r="AY202" s="62">
        <v>2</v>
      </c>
      <c r="AZ202" s="62">
        <v>3</v>
      </c>
      <c r="BA202" s="62">
        <v>0</v>
      </c>
      <c r="BB202" s="62">
        <v>0</v>
      </c>
      <c r="BC202" s="62">
        <f t="shared" si="126"/>
        <v>-2</v>
      </c>
      <c r="BD202" s="62" t="s">
        <v>237</v>
      </c>
      <c r="BE202" s="62">
        <f t="shared" si="120"/>
        <v>0</v>
      </c>
      <c r="BF202" s="62">
        <v>1</v>
      </c>
      <c r="BG202" s="62">
        <v>2</v>
      </c>
      <c r="BH202" s="62">
        <v>6</v>
      </c>
      <c r="BI202" s="62">
        <v>123</v>
      </c>
      <c r="BJ202" s="62">
        <f t="shared" si="127"/>
        <v>5</v>
      </c>
      <c r="BK202" s="62" t="s">
        <v>40</v>
      </c>
      <c r="BL202" s="62">
        <f>BI202*0.1</f>
        <v>12.3</v>
      </c>
      <c r="BM202" s="62">
        <v>3</v>
      </c>
      <c r="BN202" s="62">
        <v>3</v>
      </c>
      <c r="BO202" s="63">
        <v>0</v>
      </c>
      <c r="BP202" s="63">
        <v>0</v>
      </c>
      <c r="BQ202" s="63">
        <v>0</v>
      </c>
      <c r="BR202" s="63">
        <v>0</v>
      </c>
      <c r="BS202" s="63">
        <v>0</v>
      </c>
      <c r="BT202" s="63">
        <v>0</v>
      </c>
      <c r="BU202" s="63">
        <v>0</v>
      </c>
      <c r="BV202" s="63">
        <v>0</v>
      </c>
      <c r="BW202" s="63">
        <v>0</v>
      </c>
      <c r="BX202" s="63">
        <v>0</v>
      </c>
      <c r="BY202" s="63">
        <v>0</v>
      </c>
      <c r="BZ202" s="62">
        <f t="shared" si="128"/>
        <v>0</v>
      </c>
      <c r="CA202" s="62">
        <f t="shared" si="129"/>
        <v>-3</v>
      </c>
      <c r="CB202" s="62" t="s">
        <v>237</v>
      </c>
      <c r="CC202" s="62">
        <f>BO202*2+BP202*3+BQ202*15+BR202*15+BS202*3+BT202*40+BU202*50+BV202*4+BW202*20+BX202*40+BY202*10</f>
        <v>0</v>
      </c>
      <c r="CD202" s="62">
        <f>CA202*1</f>
        <v>-3</v>
      </c>
      <c r="CE202" s="62">
        <f t="shared" si="130"/>
        <v>101</v>
      </c>
      <c r="CF202" s="62">
        <f t="shared" si="131"/>
        <v>-3</v>
      </c>
    </row>
    <row r="203" customHeight="1" spans="1:84">
      <c r="A203" s="62">
        <v>12197</v>
      </c>
      <c r="B203" s="62" t="s">
        <v>470</v>
      </c>
      <c r="C203" s="62">
        <v>308</v>
      </c>
      <c r="D203" s="62" t="s">
        <v>130</v>
      </c>
      <c r="E203" s="62" t="s">
        <v>236</v>
      </c>
      <c r="F203" s="62">
        <v>10</v>
      </c>
      <c r="G203" s="62">
        <v>12</v>
      </c>
      <c r="H203" s="62">
        <v>1</v>
      </c>
      <c r="I203" s="62">
        <v>20</v>
      </c>
      <c r="J203" s="62">
        <f t="shared" si="121"/>
        <v>-9</v>
      </c>
      <c r="K203" s="62" t="s">
        <v>237</v>
      </c>
      <c r="L203" s="62">
        <f>I203*0.06</f>
        <v>1.2</v>
      </c>
      <c r="M203" s="62">
        <v>17</v>
      </c>
      <c r="N203" s="62">
        <v>20</v>
      </c>
      <c r="O203" s="62">
        <v>6</v>
      </c>
      <c r="P203" s="62">
        <v>100.4</v>
      </c>
      <c r="Q203" s="62">
        <f t="shared" si="122"/>
        <v>-11</v>
      </c>
      <c r="R203" s="62" t="s">
        <v>237</v>
      </c>
      <c r="S203" s="62">
        <f>P203*0.05</f>
        <v>5.02</v>
      </c>
      <c r="T203" s="62">
        <f>Q203*1</f>
        <v>-11</v>
      </c>
      <c r="U203" s="62">
        <v>12</v>
      </c>
      <c r="V203" s="62">
        <v>15</v>
      </c>
      <c r="W203" s="62">
        <v>0</v>
      </c>
      <c r="X203" s="62">
        <v>0</v>
      </c>
      <c r="Y203" s="62">
        <f t="shared" ref="Y203:Y266" si="133">W203-U203</f>
        <v>-12</v>
      </c>
      <c r="Z203" s="62" t="s">
        <v>237</v>
      </c>
      <c r="AA203" s="62">
        <f t="shared" si="132"/>
        <v>0</v>
      </c>
      <c r="AB203" s="62">
        <v>2</v>
      </c>
      <c r="AC203" s="62">
        <v>3</v>
      </c>
      <c r="AD203" s="62">
        <v>0</v>
      </c>
      <c r="AE203" s="62">
        <v>0</v>
      </c>
      <c r="AF203" s="62">
        <v>0</v>
      </c>
      <c r="AG203" s="62">
        <f t="shared" si="123"/>
        <v>-2</v>
      </c>
      <c r="AH203" s="62" t="s">
        <v>237</v>
      </c>
      <c r="AI203" s="62">
        <f>AF203*0.06</f>
        <v>0</v>
      </c>
      <c r="AJ203" s="62">
        <f>AG203*1</f>
        <v>-2</v>
      </c>
      <c r="AK203" s="62">
        <v>29</v>
      </c>
      <c r="AL203" s="62">
        <v>35</v>
      </c>
      <c r="AM203" s="62">
        <v>2</v>
      </c>
      <c r="AN203" s="62">
        <v>137</v>
      </c>
      <c r="AO203" s="62">
        <f t="shared" si="124"/>
        <v>-27</v>
      </c>
      <c r="AP203" s="62" t="s">
        <v>237</v>
      </c>
      <c r="AQ203" s="62">
        <f>AN203*0.06</f>
        <v>8.22</v>
      </c>
      <c r="AR203" s="62">
        <v>5</v>
      </c>
      <c r="AS203" s="62">
        <v>5</v>
      </c>
      <c r="AT203" s="62">
        <v>2</v>
      </c>
      <c r="AU203" s="62">
        <v>70</v>
      </c>
      <c r="AV203" s="62">
        <f t="shared" si="125"/>
        <v>-3</v>
      </c>
      <c r="AW203" s="62" t="s">
        <v>237</v>
      </c>
      <c r="AX203" s="62">
        <f>AU203*0.06</f>
        <v>4.2</v>
      </c>
      <c r="AY203" s="62">
        <v>7</v>
      </c>
      <c r="AZ203" s="62">
        <v>9</v>
      </c>
      <c r="BA203" s="62">
        <v>0</v>
      </c>
      <c r="BB203" s="62">
        <v>0</v>
      </c>
      <c r="BC203" s="62">
        <f t="shared" si="126"/>
        <v>-7</v>
      </c>
      <c r="BD203" s="62" t="s">
        <v>237</v>
      </c>
      <c r="BE203" s="62">
        <f t="shared" si="120"/>
        <v>0</v>
      </c>
      <c r="BF203" s="62">
        <v>6</v>
      </c>
      <c r="BG203" s="62">
        <v>8</v>
      </c>
      <c r="BH203" s="62">
        <v>0</v>
      </c>
      <c r="BI203" s="62">
        <v>0</v>
      </c>
      <c r="BJ203" s="62">
        <f t="shared" si="127"/>
        <v>-6</v>
      </c>
      <c r="BK203" s="62" t="s">
        <v>242</v>
      </c>
      <c r="BL203" s="62">
        <f t="shared" ref="BL203:BL209" si="134">BI203*0.06</f>
        <v>0</v>
      </c>
      <c r="BM203" s="62">
        <v>4</v>
      </c>
      <c r="BN203" s="62">
        <v>4</v>
      </c>
      <c r="BO203" s="63">
        <v>0</v>
      </c>
      <c r="BP203" s="63">
        <v>1</v>
      </c>
      <c r="BQ203" s="63">
        <v>0</v>
      </c>
      <c r="BR203" s="63">
        <v>0</v>
      </c>
      <c r="BS203" s="63">
        <v>0</v>
      </c>
      <c r="BT203" s="63">
        <v>0</v>
      </c>
      <c r="BU203" s="63">
        <v>0</v>
      </c>
      <c r="BV203" s="63">
        <v>0</v>
      </c>
      <c r="BW203" s="63">
        <v>0</v>
      </c>
      <c r="BX203" s="63">
        <v>0</v>
      </c>
      <c r="BY203" s="63">
        <v>0</v>
      </c>
      <c r="BZ203" s="62">
        <f t="shared" si="128"/>
        <v>1</v>
      </c>
      <c r="CA203" s="62">
        <f t="shared" si="129"/>
        <v>-3</v>
      </c>
      <c r="CB203" s="62" t="s">
        <v>237</v>
      </c>
      <c r="CC203" s="62">
        <f>BO203*2+BP203*3+BQ203*15+BR203*15+BS203*3+BT203*40+BU203*50+BV203*4+BW203*20+BX203*40+BY203*10</f>
        <v>3</v>
      </c>
      <c r="CD203" s="62">
        <f>CA203*1</f>
        <v>-3</v>
      </c>
      <c r="CE203" s="62">
        <f t="shared" si="130"/>
        <v>22</v>
      </c>
      <c r="CF203" s="62">
        <f t="shared" si="131"/>
        <v>-16</v>
      </c>
    </row>
    <row r="204" customHeight="1" spans="1:84">
      <c r="A204" s="62">
        <v>12937</v>
      </c>
      <c r="B204" s="62" t="s">
        <v>471</v>
      </c>
      <c r="C204" s="62">
        <v>308</v>
      </c>
      <c r="D204" s="62" t="s">
        <v>130</v>
      </c>
      <c r="E204" s="62" t="s">
        <v>239</v>
      </c>
      <c r="F204" s="62">
        <v>12</v>
      </c>
      <c r="G204" s="62">
        <v>15</v>
      </c>
      <c r="H204" s="62">
        <v>7</v>
      </c>
      <c r="I204" s="62">
        <v>185.76</v>
      </c>
      <c r="J204" s="62">
        <f t="shared" si="121"/>
        <v>-5</v>
      </c>
      <c r="K204" s="62" t="s">
        <v>237</v>
      </c>
      <c r="L204" s="62">
        <f>I204*0.06</f>
        <v>11.1456</v>
      </c>
      <c r="M204" s="62">
        <v>18</v>
      </c>
      <c r="N204" s="62">
        <v>23</v>
      </c>
      <c r="O204" s="62">
        <v>6</v>
      </c>
      <c r="P204" s="62">
        <v>171</v>
      </c>
      <c r="Q204" s="62">
        <f t="shared" si="122"/>
        <v>-12</v>
      </c>
      <c r="R204" s="62" t="s">
        <v>237</v>
      </c>
      <c r="S204" s="62">
        <f>P204*0.05</f>
        <v>8.55</v>
      </c>
      <c r="T204" s="62">
        <f>Q204*1</f>
        <v>-12</v>
      </c>
      <c r="U204" s="62">
        <v>14</v>
      </c>
      <c r="V204" s="62">
        <v>18</v>
      </c>
      <c r="W204" s="62">
        <v>10</v>
      </c>
      <c r="X204" s="62">
        <v>181.1</v>
      </c>
      <c r="Y204" s="62">
        <f t="shared" si="133"/>
        <v>-4</v>
      </c>
      <c r="Z204" s="62" t="s">
        <v>237</v>
      </c>
      <c r="AA204" s="62">
        <f t="shared" si="132"/>
        <v>10.866</v>
      </c>
      <c r="AB204" s="62">
        <v>1</v>
      </c>
      <c r="AC204" s="62">
        <v>2</v>
      </c>
      <c r="AD204" s="62">
        <v>0</v>
      </c>
      <c r="AE204" s="62">
        <v>0</v>
      </c>
      <c r="AF204" s="62">
        <v>0</v>
      </c>
      <c r="AG204" s="62">
        <f t="shared" si="123"/>
        <v>-1</v>
      </c>
      <c r="AH204" s="62" t="s">
        <v>237</v>
      </c>
      <c r="AI204" s="62">
        <f>AF204*0.06</f>
        <v>0</v>
      </c>
      <c r="AJ204" s="62">
        <f>AG204*1</f>
        <v>-1</v>
      </c>
      <c r="AK204" s="62">
        <v>33</v>
      </c>
      <c r="AL204" s="62">
        <v>39</v>
      </c>
      <c r="AM204" s="62">
        <v>8</v>
      </c>
      <c r="AN204" s="62">
        <v>444.6</v>
      </c>
      <c r="AO204" s="62">
        <f t="shared" si="124"/>
        <v>-25</v>
      </c>
      <c r="AP204" s="62" t="s">
        <v>237</v>
      </c>
      <c r="AQ204" s="62">
        <f>AN204*0.06</f>
        <v>26.676</v>
      </c>
      <c r="AR204" s="62">
        <v>6</v>
      </c>
      <c r="AS204" s="62">
        <v>7</v>
      </c>
      <c r="AT204" s="62">
        <v>3</v>
      </c>
      <c r="AU204" s="62">
        <v>105</v>
      </c>
      <c r="AV204" s="62">
        <f t="shared" si="125"/>
        <v>-3</v>
      </c>
      <c r="AW204" s="62" t="s">
        <v>237</v>
      </c>
      <c r="AX204" s="62">
        <f>AU204*0.06</f>
        <v>6.3</v>
      </c>
      <c r="AY204" s="62">
        <v>9</v>
      </c>
      <c r="AZ204" s="62">
        <v>11</v>
      </c>
      <c r="BA204" s="62">
        <v>1</v>
      </c>
      <c r="BB204" s="62">
        <v>29.9</v>
      </c>
      <c r="BC204" s="62">
        <f t="shared" si="126"/>
        <v>-8</v>
      </c>
      <c r="BD204" s="62" t="s">
        <v>237</v>
      </c>
      <c r="BE204" s="62">
        <f t="shared" si="120"/>
        <v>1.794</v>
      </c>
      <c r="BF204" s="62">
        <v>7</v>
      </c>
      <c r="BG204" s="62">
        <v>9</v>
      </c>
      <c r="BH204" s="62">
        <v>3</v>
      </c>
      <c r="BI204" s="62">
        <v>63</v>
      </c>
      <c r="BJ204" s="62">
        <f t="shared" si="127"/>
        <v>-4</v>
      </c>
      <c r="BK204" s="62" t="s">
        <v>242</v>
      </c>
      <c r="BL204" s="62">
        <f t="shared" si="134"/>
        <v>3.78</v>
      </c>
      <c r="BM204" s="62">
        <v>4</v>
      </c>
      <c r="BN204" s="62">
        <v>5</v>
      </c>
      <c r="BO204" s="63">
        <v>0</v>
      </c>
      <c r="BP204" s="63">
        <v>0</v>
      </c>
      <c r="BQ204" s="63">
        <v>0</v>
      </c>
      <c r="BR204" s="63">
        <v>0</v>
      </c>
      <c r="BS204" s="63">
        <v>0</v>
      </c>
      <c r="BT204" s="63">
        <v>0</v>
      </c>
      <c r="BU204" s="63">
        <v>0</v>
      </c>
      <c r="BV204" s="63">
        <v>0</v>
      </c>
      <c r="BW204" s="63">
        <v>0</v>
      </c>
      <c r="BX204" s="63">
        <v>0</v>
      </c>
      <c r="BY204" s="63">
        <v>0</v>
      </c>
      <c r="BZ204" s="62">
        <f t="shared" si="128"/>
        <v>0</v>
      </c>
      <c r="CA204" s="62">
        <f t="shared" si="129"/>
        <v>-4</v>
      </c>
      <c r="CB204" s="62" t="s">
        <v>237</v>
      </c>
      <c r="CC204" s="62">
        <f>BO204*2+BP204*3+BQ204*15+BR204*15+BS204*3+BT204*40+BU204*50+BV204*4+BW204*20+BX204*40+BY204*10</f>
        <v>0</v>
      </c>
      <c r="CD204" s="62">
        <f>CA204*1</f>
        <v>-4</v>
      </c>
      <c r="CE204" s="62">
        <f t="shared" si="130"/>
        <v>69</v>
      </c>
      <c r="CF204" s="62">
        <f t="shared" si="131"/>
        <v>-17</v>
      </c>
    </row>
    <row r="205" customHeight="1" spans="1:84">
      <c r="A205" s="62">
        <v>12515</v>
      </c>
      <c r="B205" s="62" t="s">
        <v>472</v>
      </c>
      <c r="C205" s="62">
        <v>308</v>
      </c>
      <c r="D205" s="62" t="s">
        <v>130</v>
      </c>
      <c r="E205" s="62" t="s">
        <v>239</v>
      </c>
      <c r="F205" s="62">
        <v>12</v>
      </c>
      <c r="G205" s="62">
        <v>15</v>
      </c>
      <c r="H205" s="62">
        <v>3</v>
      </c>
      <c r="I205" s="62">
        <v>74.83</v>
      </c>
      <c r="J205" s="62">
        <f t="shared" si="121"/>
        <v>-9</v>
      </c>
      <c r="K205" s="62" t="s">
        <v>237</v>
      </c>
      <c r="L205" s="62">
        <f>I205*0.06</f>
        <v>4.4898</v>
      </c>
      <c r="M205" s="62">
        <v>18</v>
      </c>
      <c r="N205" s="62">
        <v>23</v>
      </c>
      <c r="O205" s="62">
        <v>11</v>
      </c>
      <c r="P205" s="62">
        <v>206.5</v>
      </c>
      <c r="Q205" s="62">
        <f t="shared" si="122"/>
        <v>-7</v>
      </c>
      <c r="R205" s="62" t="s">
        <v>237</v>
      </c>
      <c r="S205" s="62">
        <f>P205*0.05</f>
        <v>10.325</v>
      </c>
      <c r="T205" s="62">
        <f>Q205*1</f>
        <v>-7</v>
      </c>
      <c r="U205" s="62">
        <v>14</v>
      </c>
      <c r="V205" s="62">
        <v>18</v>
      </c>
      <c r="W205" s="62">
        <v>15</v>
      </c>
      <c r="X205" s="62">
        <v>379</v>
      </c>
      <c r="Y205" s="62">
        <f t="shared" si="133"/>
        <v>1</v>
      </c>
      <c r="Z205" s="62" t="s">
        <v>39</v>
      </c>
      <c r="AA205" s="62">
        <f>X205*0.08</f>
        <v>30.32</v>
      </c>
      <c r="AB205" s="62">
        <v>1</v>
      </c>
      <c r="AC205" s="62">
        <v>2</v>
      </c>
      <c r="AD205" s="62">
        <v>0</v>
      </c>
      <c r="AE205" s="62">
        <v>0</v>
      </c>
      <c r="AF205" s="62">
        <v>0</v>
      </c>
      <c r="AG205" s="62">
        <f t="shared" si="123"/>
        <v>-1</v>
      </c>
      <c r="AH205" s="62" t="s">
        <v>237</v>
      </c>
      <c r="AI205" s="62">
        <f>AF205*0.06</f>
        <v>0</v>
      </c>
      <c r="AJ205" s="62">
        <f>AG205*1</f>
        <v>-1</v>
      </c>
      <c r="AK205" s="62">
        <v>33</v>
      </c>
      <c r="AL205" s="62">
        <v>39</v>
      </c>
      <c r="AM205" s="62">
        <v>13</v>
      </c>
      <c r="AN205" s="62">
        <v>1025</v>
      </c>
      <c r="AO205" s="62">
        <f t="shared" si="124"/>
        <v>-20</v>
      </c>
      <c r="AP205" s="62" t="s">
        <v>237</v>
      </c>
      <c r="AQ205" s="62">
        <f>AN205*0.06</f>
        <v>61.5</v>
      </c>
      <c r="AR205" s="62">
        <v>6</v>
      </c>
      <c r="AS205" s="62">
        <v>7</v>
      </c>
      <c r="AT205" s="62">
        <v>0</v>
      </c>
      <c r="AU205" s="62">
        <v>0</v>
      </c>
      <c r="AV205" s="62">
        <f t="shared" si="125"/>
        <v>-6</v>
      </c>
      <c r="AW205" s="62" t="s">
        <v>237</v>
      </c>
      <c r="AX205" s="62">
        <f>AU205*0.06</f>
        <v>0</v>
      </c>
      <c r="AY205" s="62">
        <v>9</v>
      </c>
      <c r="AZ205" s="62">
        <v>11</v>
      </c>
      <c r="BA205" s="62">
        <v>0</v>
      </c>
      <c r="BB205" s="62">
        <v>0</v>
      </c>
      <c r="BC205" s="62">
        <f t="shared" si="126"/>
        <v>-9</v>
      </c>
      <c r="BD205" s="62" t="s">
        <v>237</v>
      </c>
      <c r="BE205" s="62">
        <f t="shared" si="120"/>
        <v>0</v>
      </c>
      <c r="BF205" s="62">
        <v>7</v>
      </c>
      <c r="BG205" s="62">
        <v>9</v>
      </c>
      <c r="BH205" s="62">
        <v>1</v>
      </c>
      <c r="BI205" s="62">
        <v>19.15</v>
      </c>
      <c r="BJ205" s="62">
        <f t="shared" si="127"/>
        <v>-6</v>
      </c>
      <c r="BK205" s="62" t="s">
        <v>242</v>
      </c>
      <c r="BL205" s="62">
        <f t="shared" si="134"/>
        <v>1.149</v>
      </c>
      <c r="BM205" s="62">
        <v>4</v>
      </c>
      <c r="BN205" s="62">
        <v>5</v>
      </c>
      <c r="BO205" s="63">
        <v>1</v>
      </c>
      <c r="BP205" s="63">
        <v>1</v>
      </c>
      <c r="BQ205" s="63">
        <v>0</v>
      </c>
      <c r="BR205" s="63">
        <v>0</v>
      </c>
      <c r="BS205" s="63">
        <v>0</v>
      </c>
      <c r="BT205" s="63">
        <v>0</v>
      </c>
      <c r="BU205" s="63">
        <v>0</v>
      </c>
      <c r="BV205" s="63">
        <v>0</v>
      </c>
      <c r="BW205" s="63">
        <v>0</v>
      </c>
      <c r="BX205" s="63">
        <v>0</v>
      </c>
      <c r="BY205" s="63">
        <v>0</v>
      </c>
      <c r="BZ205" s="62">
        <f t="shared" si="128"/>
        <v>1.5</v>
      </c>
      <c r="CA205" s="62">
        <f t="shared" si="129"/>
        <v>-2.5</v>
      </c>
      <c r="CB205" s="62" t="s">
        <v>237</v>
      </c>
      <c r="CC205" s="62">
        <f>BO205*2+BP205*3+BQ205*15+BR205*15+BS205*3+BT205*40+BU205*50+BV205*4+BW205*20+BX205*40+BY205*10</f>
        <v>5</v>
      </c>
      <c r="CD205" s="62">
        <f>CA205*1</f>
        <v>-2.5</v>
      </c>
      <c r="CE205" s="62">
        <f t="shared" si="130"/>
        <v>113</v>
      </c>
      <c r="CF205" s="62">
        <f t="shared" si="131"/>
        <v>-10.5</v>
      </c>
    </row>
    <row r="206" customHeight="1" spans="1:84">
      <c r="A206" s="62">
        <v>13258</v>
      </c>
      <c r="B206" s="62" t="s">
        <v>473</v>
      </c>
      <c r="C206" s="62">
        <v>308</v>
      </c>
      <c r="D206" s="62" t="s">
        <v>130</v>
      </c>
      <c r="E206" s="62" t="s">
        <v>248</v>
      </c>
      <c r="F206" s="62">
        <v>3</v>
      </c>
      <c r="G206" s="62">
        <v>3</v>
      </c>
      <c r="H206" s="62"/>
      <c r="I206" s="62"/>
      <c r="J206" s="62">
        <f t="shared" si="121"/>
        <v>-3</v>
      </c>
      <c r="K206" s="62" t="s">
        <v>237</v>
      </c>
      <c r="L206" s="62">
        <f>I206*0.06</f>
        <v>0</v>
      </c>
      <c r="M206" s="62">
        <v>3</v>
      </c>
      <c r="N206" s="62">
        <v>4</v>
      </c>
      <c r="O206" s="62">
        <v>2</v>
      </c>
      <c r="P206" s="62">
        <v>54</v>
      </c>
      <c r="Q206" s="62">
        <f t="shared" si="122"/>
        <v>-1</v>
      </c>
      <c r="R206" s="62" t="s">
        <v>237</v>
      </c>
      <c r="S206" s="62">
        <f>P206*0.05</f>
        <v>2.7</v>
      </c>
      <c r="T206" s="62">
        <f>Q206*1</f>
        <v>-1</v>
      </c>
      <c r="U206" s="62">
        <v>2</v>
      </c>
      <c r="V206" s="62">
        <v>3</v>
      </c>
      <c r="W206" s="62">
        <v>1</v>
      </c>
      <c r="X206" s="62">
        <v>35</v>
      </c>
      <c r="Y206" s="62">
        <f t="shared" si="133"/>
        <v>-1</v>
      </c>
      <c r="Z206" s="62" t="s">
        <v>237</v>
      </c>
      <c r="AA206" s="62">
        <f>X206*0.06</f>
        <v>2.1</v>
      </c>
      <c r="AB206" s="62">
        <v>1</v>
      </c>
      <c r="AC206" s="62">
        <v>1</v>
      </c>
      <c r="AD206" s="62">
        <v>0</v>
      </c>
      <c r="AE206" s="62">
        <v>0</v>
      </c>
      <c r="AF206" s="62">
        <v>0</v>
      </c>
      <c r="AG206" s="62">
        <f t="shared" si="123"/>
        <v>-1</v>
      </c>
      <c r="AH206" s="62" t="s">
        <v>237</v>
      </c>
      <c r="AI206" s="62">
        <f>AF206*0.06</f>
        <v>0</v>
      </c>
      <c r="AJ206" s="62">
        <f>AG206*1</f>
        <v>-1</v>
      </c>
      <c r="AK206" s="62">
        <v>4</v>
      </c>
      <c r="AL206" s="62">
        <v>5</v>
      </c>
      <c r="AM206" s="62">
        <v>0</v>
      </c>
      <c r="AN206" s="62">
        <v>0</v>
      </c>
      <c r="AO206" s="62">
        <f t="shared" si="124"/>
        <v>-4</v>
      </c>
      <c r="AP206" s="62" t="s">
        <v>237</v>
      </c>
      <c r="AQ206" s="62">
        <f>AN206*0.06</f>
        <v>0</v>
      </c>
      <c r="AR206" s="62">
        <v>1</v>
      </c>
      <c r="AS206" s="62">
        <v>2</v>
      </c>
      <c r="AT206" s="62">
        <v>1</v>
      </c>
      <c r="AU206" s="62">
        <v>35</v>
      </c>
      <c r="AV206" s="62">
        <f t="shared" si="125"/>
        <v>0</v>
      </c>
      <c r="AW206" s="62" t="s">
        <v>39</v>
      </c>
      <c r="AX206" s="62">
        <f>AU206*0.08</f>
        <v>2.8</v>
      </c>
      <c r="AY206" s="62">
        <v>2</v>
      </c>
      <c r="AZ206" s="62">
        <v>2</v>
      </c>
      <c r="BA206" s="62">
        <v>0</v>
      </c>
      <c r="BB206" s="62">
        <v>0</v>
      </c>
      <c r="BC206" s="62">
        <f t="shared" si="126"/>
        <v>-2</v>
      </c>
      <c r="BD206" s="62" t="s">
        <v>237</v>
      </c>
      <c r="BE206" s="62">
        <f t="shared" si="120"/>
        <v>0</v>
      </c>
      <c r="BF206" s="62">
        <v>1</v>
      </c>
      <c r="BG206" s="62">
        <v>1</v>
      </c>
      <c r="BH206" s="62">
        <v>0</v>
      </c>
      <c r="BI206" s="62">
        <v>0</v>
      </c>
      <c r="BJ206" s="62">
        <f t="shared" si="127"/>
        <v>-1</v>
      </c>
      <c r="BK206" s="62" t="s">
        <v>242</v>
      </c>
      <c r="BL206" s="62">
        <f t="shared" si="134"/>
        <v>0</v>
      </c>
      <c r="BM206" s="62">
        <v>1</v>
      </c>
      <c r="BN206" s="62">
        <v>1</v>
      </c>
      <c r="BO206" s="63">
        <v>0</v>
      </c>
      <c r="BP206" s="63">
        <v>1</v>
      </c>
      <c r="BQ206" s="63">
        <v>0</v>
      </c>
      <c r="BR206" s="63">
        <v>0</v>
      </c>
      <c r="BS206" s="63">
        <v>0</v>
      </c>
      <c r="BT206" s="63">
        <v>0</v>
      </c>
      <c r="BU206" s="63">
        <v>0</v>
      </c>
      <c r="BV206" s="63">
        <v>0</v>
      </c>
      <c r="BW206" s="63">
        <v>0</v>
      </c>
      <c r="BX206" s="63">
        <v>0</v>
      </c>
      <c r="BY206" s="63">
        <v>0</v>
      </c>
      <c r="BZ206" s="62">
        <f t="shared" si="128"/>
        <v>1</v>
      </c>
      <c r="CA206" s="62">
        <f t="shared" si="129"/>
        <v>0</v>
      </c>
      <c r="CB206" s="62" t="s">
        <v>40</v>
      </c>
      <c r="CC206" s="62">
        <f>BO206*3+BP206*5+BQ206*25+BR206*24+BS206*6+BT206*56+BU206*70+BV206*6+BW206*30+BX206*61+BY206*15</f>
        <v>5</v>
      </c>
      <c r="CD206" s="62"/>
      <c r="CE206" s="62">
        <f t="shared" si="130"/>
        <v>13</v>
      </c>
      <c r="CF206" s="62">
        <f t="shared" si="131"/>
        <v>-2</v>
      </c>
    </row>
    <row r="207" customHeight="1" spans="1:84">
      <c r="A207" s="62">
        <v>13130</v>
      </c>
      <c r="B207" s="62" t="s">
        <v>474</v>
      </c>
      <c r="C207" s="62">
        <v>308</v>
      </c>
      <c r="D207" s="62" t="s">
        <v>130</v>
      </c>
      <c r="E207" s="62" t="s">
        <v>248</v>
      </c>
      <c r="F207" s="62">
        <v>3</v>
      </c>
      <c r="G207" s="62">
        <v>3</v>
      </c>
      <c r="H207" s="62">
        <v>1</v>
      </c>
      <c r="I207" s="62">
        <v>9</v>
      </c>
      <c r="J207" s="62">
        <f t="shared" si="121"/>
        <v>-2</v>
      </c>
      <c r="K207" s="62" t="s">
        <v>237</v>
      </c>
      <c r="L207" s="62">
        <f>I207*0.06</f>
        <v>0.54</v>
      </c>
      <c r="M207" s="62">
        <v>3</v>
      </c>
      <c r="N207" s="62">
        <v>4</v>
      </c>
      <c r="O207" s="62">
        <v>1</v>
      </c>
      <c r="P207" s="62">
        <v>36</v>
      </c>
      <c r="Q207" s="62">
        <f t="shared" si="122"/>
        <v>-2</v>
      </c>
      <c r="R207" s="62" t="s">
        <v>237</v>
      </c>
      <c r="S207" s="62">
        <f>P207*0.05</f>
        <v>1.8</v>
      </c>
      <c r="T207" s="62">
        <f>Q207*1</f>
        <v>-2</v>
      </c>
      <c r="U207" s="62">
        <v>2</v>
      </c>
      <c r="V207" s="62">
        <v>3</v>
      </c>
      <c r="W207" s="62">
        <v>0</v>
      </c>
      <c r="X207" s="62">
        <v>0</v>
      </c>
      <c r="Y207" s="62">
        <f t="shared" si="133"/>
        <v>-2</v>
      </c>
      <c r="Z207" s="62" t="s">
        <v>237</v>
      </c>
      <c r="AA207" s="62">
        <f>X207*0.06</f>
        <v>0</v>
      </c>
      <c r="AB207" s="62">
        <v>1</v>
      </c>
      <c r="AC207" s="62">
        <v>1</v>
      </c>
      <c r="AD207" s="62">
        <v>0</v>
      </c>
      <c r="AE207" s="62">
        <v>0</v>
      </c>
      <c r="AF207" s="62">
        <v>0</v>
      </c>
      <c r="AG207" s="62">
        <f t="shared" si="123"/>
        <v>-1</v>
      </c>
      <c r="AH207" s="62" t="s">
        <v>237</v>
      </c>
      <c r="AI207" s="62">
        <f>AF207*0.06</f>
        <v>0</v>
      </c>
      <c r="AJ207" s="62">
        <f>AG207*1</f>
        <v>-1</v>
      </c>
      <c r="AK207" s="62">
        <v>4</v>
      </c>
      <c r="AL207" s="62">
        <v>5</v>
      </c>
      <c r="AM207" s="62">
        <v>1</v>
      </c>
      <c r="AN207" s="62">
        <v>83</v>
      </c>
      <c r="AO207" s="62">
        <f t="shared" si="124"/>
        <v>-3</v>
      </c>
      <c r="AP207" s="62" t="s">
        <v>237</v>
      </c>
      <c r="AQ207" s="62">
        <f>AN207*0.06</f>
        <v>4.98</v>
      </c>
      <c r="AR207" s="62">
        <v>1</v>
      </c>
      <c r="AS207" s="62">
        <v>2</v>
      </c>
      <c r="AT207" s="62">
        <v>1</v>
      </c>
      <c r="AU207" s="62">
        <v>35</v>
      </c>
      <c r="AV207" s="62">
        <f t="shared" si="125"/>
        <v>0</v>
      </c>
      <c r="AW207" s="62" t="s">
        <v>39</v>
      </c>
      <c r="AX207" s="62">
        <f>AU207*0.08</f>
        <v>2.8</v>
      </c>
      <c r="AY207" s="62">
        <v>2</v>
      </c>
      <c r="AZ207" s="62">
        <v>2</v>
      </c>
      <c r="BA207" s="62">
        <v>0</v>
      </c>
      <c r="BB207" s="62">
        <v>0</v>
      </c>
      <c r="BC207" s="62">
        <f t="shared" si="126"/>
        <v>-2</v>
      </c>
      <c r="BD207" s="62" t="s">
        <v>237</v>
      </c>
      <c r="BE207" s="62">
        <f t="shared" si="120"/>
        <v>0</v>
      </c>
      <c r="BF207" s="62">
        <v>1</v>
      </c>
      <c r="BG207" s="62">
        <v>1</v>
      </c>
      <c r="BH207" s="62">
        <v>0</v>
      </c>
      <c r="BI207" s="62">
        <v>0</v>
      </c>
      <c r="BJ207" s="62">
        <f t="shared" si="127"/>
        <v>-1</v>
      </c>
      <c r="BK207" s="62" t="s">
        <v>242</v>
      </c>
      <c r="BL207" s="62">
        <f t="shared" si="134"/>
        <v>0</v>
      </c>
      <c r="BM207" s="62">
        <v>1</v>
      </c>
      <c r="BN207" s="62">
        <v>1</v>
      </c>
      <c r="BO207" s="63">
        <v>0</v>
      </c>
      <c r="BP207" s="63">
        <v>0</v>
      </c>
      <c r="BQ207" s="63">
        <v>0</v>
      </c>
      <c r="BR207" s="63">
        <v>0</v>
      </c>
      <c r="BS207" s="63">
        <v>0</v>
      </c>
      <c r="BT207" s="63">
        <v>0</v>
      </c>
      <c r="BU207" s="63">
        <v>0</v>
      </c>
      <c r="BV207" s="63">
        <v>0</v>
      </c>
      <c r="BW207" s="63">
        <v>0</v>
      </c>
      <c r="BX207" s="63">
        <v>0</v>
      </c>
      <c r="BY207" s="63">
        <v>0</v>
      </c>
      <c r="BZ207" s="62">
        <f t="shared" si="128"/>
        <v>0</v>
      </c>
      <c r="CA207" s="62">
        <f t="shared" si="129"/>
        <v>-1</v>
      </c>
      <c r="CB207" s="62" t="s">
        <v>237</v>
      </c>
      <c r="CC207" s="62">
        <f>BO207*2+BP207*3+BQ207*15+BR207*15+BS207*3+BT207*40+BU207*50+BV207*4+BW207*20+BX207*40+BY207*10</f>
        <v>0</v>
      </c>
      <c r="CD207" s="62">
        <f>CA207*1</f>
        <v>-1</v>
      </c>
      <c r="CE207" s="62">
        <f t="shared" si="130"/>
        <v>10</v>
      </c>
      <c r="CF207" s="62">
        <f t="shared" si="131"/>
        <v>-4</v>
      </c>
    </row>
    <row r="208" customHeight="1" spans="1:84">
      <c r="A208" s="62">
        <v>6301</v>
      </c>
      <c r="B208" s="62" t="s">
        <v>475</v>
      </c>
      <c r="C208" s="62">
        <v>54</v>
      </c>
      <c r="D208" s="62" t="s">
        <v>166</v>
      </c>
      <c r="E208" s="62" t="s">
        <v>239</v>
      </c>
      <c r="F208" s="62">
        <v>10</v>
      </c>
      <c r="G208" s="62">
        <v>12</v>
      </c>
      <c r="H208" s="62">
        <v>13</v>
      </c>
      <c r="I208" s="62">
        <v>189.3</v>
      </c>
      <c r="J208" s="62">
        <f t="shared" si="121"/>
        <v>3</v>
      </c>
      <c r="K208" s="62" t="s">
        <v>40</v>
      </c>
      <c r="L208" s="62">
        <f>I208*0.1</f>
        <v>18.93</v>
      </c>
      <c r="M208" s="62">
        <v>26</v>
      </c>
      <c r="N208" s="62">
        <v>33</v>
      </c>
      <c r="O208" s="62">
        <v>68</v>
      </c>
      <c r="P208" s="62">
        <v>1586.47</v>
      </c>
      <c r="Q208" s="62">
        <f t="shared" si="122"/>
        <v>42</v>
      </c>
      <c r="R208" s="62" t="s">
        <v>40</v>
      </c>
      <c r="S208" s="62">
        <f>P208*0.08</f>
        <v>126.9176</v>
      </c>
      <c r="T208" s="62"/>
      <c r="U208" s="62">
        <v>14</v>
      </c>
      <c r="V208" s="62">
        <v>18</v>
      </c>
      <c r="W208" s="62">
        <v>30</v>
      </c>
      <c r="X208" s="62">
        <v>755.3</v>
      </c>
      <c r="Y208" s="62">
        <f t="shared" si="133"/>
        <v>16</v>
      </c>
      <c r="Z208" s="62" t="s">
        <v>40</v>
      </c>
      <c r="AA208" s="62">
        <f>X208*0.1</f>
        <v>75.53</v>
      </c>
      <c r="AB208" s="62">
        <v>3</v>
      </c>
      <c r="AC208" s="62">
        <v>3</v>
      </c>
      <c r="AD208" s="62">
        <v>0</v>
      </c>
      <c r="AE208" s="62">
        <v>3</v>
      </c>
      <c r="AF208" s="62">
        <v>86.8</v>
      </c>
      <c r="AG208" s="62">
        <f t="shared" si="123"/>
        <v>0</v>
      </c>
      <c r="AH208" s="62" t="s">
        <v>40</v>
      </c>
      <c r="AI208" s="62">
        <f>AF208*0.1</f>
        <v>8.68</v>
      </c>
      <c r="AJ208" s="62"/>
      <c r="AK208" s="62">
        <v>34</v>
      </c>
      <c r="AL208" s="62">
        <v>40</v>
      </c>
      <c r="AM208" s="62">
        <v>70</v>
      </c>
      <c r="AN208" s="62">
        <v>5544.04</v>
      </c>
      <c r="AO208" s="62">
        <f t="shared" si="124"/>
        <v>36</v>
      </c>
      <c r="AP208" s="62" t="s">
        <v>40</v>
      </c>
      <c r="AQ208" s="62">
        <f>AN208*0.1</f>
        <v>554.404</v>
      </c>
      <c r="AR208" s="62">
        <v>7</v>
      </c>
      <c r="AS208" s="62">
        <v>9</v>
      </c>
      <c r="AT208" s="62">
        <v>5</v>
      </c>
      <c r="AU208" s="62">
        <v>97</v>
      </c>
      <c r="AV208" s="62">
        <f t="shared" si="125"/>
        <v>-2</v>
      </c>
      <c r="AW208" s="62" t="s">
        <v>237</v>
      </c>
      <c r="AX208" s="62">
        <f>AU208*0.06</f>
        <v>5.82</v>
      </c>
      <c r="AY208" s="62">
        <v>9</v>
      </c>
      <c r="AZ208" s="62">
        <v>10</v>
      </c>
      <c r="BA208" s="62">
        <v>4</v>
      </c>
      <c r="BB208" s="62">
        <v>69.6</v>
      </c>
      <c r="BC208" s="62">
        <f t="shared" si="126"/>
        <v>-5</v>
      </c>
      <c r="BD208" s="62" t="s">
        <v>237</v>
      </c>
      <c r="BE208" s="62">
        <f t="shared" si="120"/>
        <v>4.176</v>
      </c>
      <c r="BF208" s="62">
        <v>6</v>
      </c>
      <c r="BG208" s="62">
        <v>7</v>
      </c>
      <c r="BH208" s="62">
        <v>5</v>
      </c>
      <c r="BI208" s="62">
        <v>83.66</v>
      </c>
      <c r="BJ208" s="62">
        <f t="shared" si="127"/>
        <v>-1</v>
      </c>
      <c r="BK208" s="62" t="s">
        <v>242</v>
      </c>
      <c r="BL208" s="62">
        <f t="shared" si="134"/>
        <v>5.0196</v>
      </c>
      <c r="BM208" s="62">
        <v>3</v>
      </c>
      <c r="BN208" s="62">
        <v>4</v>
      </c>
      <c r="BO208" s="63">
        <v>0</v>
      </c>
      <c r="BP208" s="63">
        <v>0</v>
      </c>
      <c r="BQ208" s="63">
        <v>1</v>
      </c>
      <c r="BR208" s="63">
        <v>0</v>
      </c>
      <c r="BS208" s="63">
        <v>2</v>
      </c>
      <c r="BT208" s="63">
        <v>0</v>
      </c>
      <c r="BU208" s="63">
        <v>0</v>
      </c>
      <c r="BV208" s="63">
        <v>0</v>
      </c>
      <c r="BW208" s="63">
        <v>0</v>
      </c>
      <c r="BX208" s="63">
        <v>1</v>
      </c>
      <c r="BY208" s="63">
        <v>0</v>
      </c>
      <c r="BZ208" s="62">
        <f t="shared" si="128"/>
        <v>14</v>
      </c>
      <c r="CA208" s="62">
        <f t="shared" si="129"/>
        <v>11</v>
      </c>
      <c r="CB208" s="62" t="s">
        <v>40</v>
      </c>
      <c r="CC208" s="62">
        <f>BO208*3+BP208*5+BQ208*25+BR208*24+BS208*6+BT208*56+BU208*70+BV208*6+BW208*30+BX208*61+BY208*15</f>
        <v>98</v>
      </c>
      <c r="CD208" s="62"/>
      <c r="CE208" s="62">
        <f t="shared" si="130"/>
        <v>897</v>
      </c>
      <c r="CF208" s="62">
        <f t="shared" si="131"/>
        <v>0</v>
      </c>
    </row>
    <row r="209" customHeight="1" spans="1:84">
      <c r="A209" s="62">
        <v>6884</v>
      </c>
      <c r="B209" s="62" t="s">
        <v>476</v>
      </c>
      <c r="C209" s="62">
        <v>54</v>
      </c>
      <c r="D209" s="62" t="s">
        <v>166</v>
      </c>
      <c r="E209" s="62" t="s">
        <v>236</v>
      </c>
      <c r="F209" s="62">
        <v>10</v>
      </c>
      <c r="G209" s="62">
        <v>12</v>
      </c>
      <c r="H209" s="62"/>
      <c r="I209" s="62"/>
      <c r="J209" s="62">
        <f t="shared" si="121"/>
        <v>-10</v>
      </c>
      <c r="K209" s="62" t="s">
        <v>237</v>
      </c>
      <c r="L209" s="62">
        <f t="shared" ref="L209:L222" si="135">I209*0.06</f>
        <v>0</v>
      </c>
      <c r="M209" s="62">
        <v>26</v>
      </c>
      <c r="N209" s="62">
        <v>33</v>
      </c>
      <c r="O209" s="62">
        <v>43</v>
      </c>
      <c r="P209" s="62">
        <v>1100.6</v>
      </c>
      <c r="Q209" s="62">
        <f t="shared" si="122"/>
        <v>17</v>
      </c>
      <c r="R209" s="62" t="s">
        <v>40</v>
      </c>
      <c r="S209" s="62">
        <f>P209*0.08</f>
        <v>88.048</v>
      </c>
      <c r="T209" s="62"/>
      <c r="U209" s="62">
        <v>14</v>
      </c>
      <c r="V209" s="62">
        <v>18</v>
      </c>
      <c r="W209" s="62">
        <v>7</v>
      </c>
      <c r="X209" s="62">
        <v>144</v>
      </c>
      <c r="Y209" s="62">
        <f t="shared" si="133"/>
        <v>-7</v>
      </c>
      <c r="Z209" s="62" t="s">
        <v>237</v>
      </c>
      <c r="AA209" s="62">
        <f>X209*0.06</f>
        <v>8.64</v>
      </c>
      <c r="AB209" s="62">
        <v>3</v>
      </c>
      <c r="AC209" s="62">
        <v>3</v>
      </c>
      <c r="AD209" s="62">
        <v>0</v>
      </c>
      <c r="AE209" s="62">
        <v>0</v>
      </c>
      <c r="AF209" s="62">
        <v>0</v>
      </c>
      <c r="AG209" s="62">
        <f t="shared" si="123"/>
        <v>-3</v>
      </c>
      <c r="AH209" s="62" t="s">
        <v>237</v>
      </c>
      <c r="AI209" s="62">
        <f>AF209*0.06</f>
        <v>0</v>
      </c>
      <c r="AJ209" s="62">
        <f>AG209*1</f>
        <v>-3</v>
      </c>
      <c r="AK209" s="62">
        <v>34</v>
      </c>
      <c r="AL209" s="62">
        <v>41</v>
      </c>
      <c r="AM209" s="62">
        <v>27</v>
      </c>
      <c r="AN209" s="62">
        <v>2069</v>
      </c>
      <c r="AO209" s="62">
        <f t="shared" si="124"/>
        <v>-7</v>
      </c>
      <c r="AP209" s="62" t="s">
        <v>237</v>
      </c>
      <c r="AQ209" s="62">
        <f>AN209*0.06</f>
        <v>124.14</v>
      </c>
      <c r="AR209" s="62">
        <v>8</v>
      </c>
      <c r="AS209" s="62">
        <v>9</v>
      </c>
      <c r="AT209" s="62">
        <v>9</v>
      </c>
      <c r="AU209" s="62">
        <v>227.65</v>
      </c>
      <c r="AV209" s="62">
        <f t="shared" si="125"/>
        <v>1</v>
      </c>
      <c r="AW209" s="62" t="s">
        <v>40</v>
      </c>
      <c r="AX209" s="62">
        <f>AU209*0.1</f>
        <v>22.765</v>
      </c>
      <c r="AY209" s="62">
        <v>8</v>
      </c>
      <c r="AZ209" s="62">
        <v>11</v>
      </c>
      <c r="BA209" s="62">
        <v>0</v>
      </c>
      <c r="BB209" s="62">
        <v>0</v>
      </c>
      <c r="BC209" s="62">
        <f t="shared" si="126"/>
        <v>-8</v>
      </c>
      <c r="BD209" s="62" t="s">
        <v>237</v>
      </c>
      <c r="BE209" s="62">
        <f t="shared" si="120"/>
        <v>0</v>
      </c>
      <c r="BF209" s="62">
        <v>5</v>
      </c>
      <c r="BG209" s="62">
        <v>7</v>
      </c>
      <c r="BH209" s="62">
        <v>3</v>
      </c>
      <c r="BI209" s="62">
        <v>63</v>
      </c>
      <c r="BJ209" s="62">
        <f t="shared" si="127"/>
        <v>-2</v>
      </c>
      <c r="BK209" s="62" t="s">
        <v>242</v>
      </c>
      <c r="BL209" s="62">
        <f t="shared" si="134"/>
        <v>3.78</v>
      </c>
      <c r="BM209" s="62">
        <v>4</v>
      </c>
      <c r="BN209" s="62">
        <v>4</v>
      </c>
      <c r="BO209" s="63">
        <v>0</v>
      </c>
      <c r="BP209" s="63">
        <v>0</v>
      </c>
      <c r="BQ209" s="63">
        <v>1</v>
      </c>
      <c r="BR209" s="63">
        <v>2</v>
      </c>
      <c r="BS209" s="63">
        <v>0</v>
      </c>
      <c r="BT209" s="63">
        <v>0</v>
      </c>
      <c r="BU209" s="63">
        <v>0</v>
      </c>
      <c r="BV209" s="63">
        <v>0</v>
      </c>
      <c r="BW209" s="63">
        <v>0</v>
      </c>
      <c r="BX209" s="63">
        <v>0</v>
      </c>
      <c r="BY209" s="63">
        <v>0</v>
      </c>
      <c r="BZ209" s="62">
        <f t="shared" si="128"/>
        <v>13</v>
      </c>
      <c r="CA209" s="62">
        <f t="shared" si="129"/>
        <v>9</v>
      </c>
      <c r="CB209" s="62" t="s">
        <v>40</v>
      </c>
      <c r="CC209" s="62">
        <f>BO209*3+BP209*5+BQ209*25+BR209*24+BS209*6+BT209*56+BU209*70+BV209*6+BW209*30+BX209*61+BY209*15</f>
        <v>73</v>
      </c>
      <c r="CD209" s="62"/>
      <c r="CE209" s="62">
        <f t="shared" si="130"/>
        <v>320</v>
      </c>
      <c r="CF209" s="62">
        <f t="shared" si="131"/>
        <v>-3</v>
      </c>
    </row>
    <row r="210" customHeight="1" spans="1:84">
      <c r="A210" s="62">
        <v>7379</v>
      </c>
      <c r="B210" s="62" t="s">
        <v>477</v>
      </c>
      <c r="C210" s="62">
        <v>54</v>
      </c>
      <c r="D210" s="62" t="s">
        <v>166</v>
      </c>
      <c r="E210" s="62" t="s">
        <v>239</v>
      </c>
      <c r="F210" s="62">
        <v>10</v>
      </c>
      <c r="G210" s="62">
        <v>12</v>
      </c>
      <c r="H210" s="62">
        <v>5</v>
      </c>
      <c r="I210" s="62">
        <v>132.5</v>
      </c>
      <c r="J210" s="62">
        <f t="shared" si="121"/>
        <v>-5</v>
      </c>
      <c r="K210" s="62" t="s">
        <v>237</v>
      </c>
      <c r="L210" s="62">
        <f t="shared" si="135"/>
        <v>7.95</v>
      </c>
      <c r="M210" s="62">
        <v>26</v>
      </c>
      <c r="N210" s="62">
        <v>32</v>
      </c>
      <c r="O210" s="62">
        <v>45</v>
      </c>
      <c r="P210" s="62">
        <v>1121.61</v>
      </c>
      <c r="Q210" s="62">
        <f t="shared" si="122"/>
        <v>19</v>
      </c>
      <c r="R210" s="62" t="s">
        <v>40</v>
      </c>
      <c r="S210" s="62">
        <f>P210*0.08</f>
        <v>89.7288</v>
      </c>
      <c r="T210" s="62"/>
      <c r="U210" s="62">
        <v>15</v>
      </c>
      <c r="V210" s="62">
        <v>19</v>
      </c>
      <c r="W210" s="62">
        <v>14</v>
      </c>
      <c r="X210" s="62">
        <v>391.5</v>
      </c>
      <c r="Y210" s="62">
        <f t="shared" si="133"/>
        <v>-1</v>
      </c>
      <c r="Z210" s="62" t="s">
        <v>237</v>
      </c>
      <c r="AA210" s="62">
        <f>X210*0.06</f>
        <v>23.49</v>
      </c>
      <c r="AB210" s="62">
        <v>2</v>
      </c>
      <c r="AC210" s="62">
        <v>3</v>
      </c>
      <c r="AD210" s="62">
        <v>0</v>
      </c>
      <c r="AE210" s="62">
        <v>1</v>
      </c>
      <c r="AF210" s="62">
        <v>28.5</v>
      </c>
      <c r="AG210" s="62">
        <f t="shared" si="123"/>
        <v>-1</v>
      </c>
      <c r="AH210" s="62" t="s">
        <v>237</v>
      </c>
      <c r="AI210" s="62">
        <f>AF210*0.06</f>
        <v>1.71</v>
      </c>
      <c r="AJ210" s="62">
        <f>AG210*1</f>
        <v>-1</v>
      </c>
      <c r="AK210" s="62">
        <v>33</v>
      </c>
      <c r="AL210" s="62">
        <v>40</v>
      </c>
      <c r="AM210" s="62">
        <v>58</v>
      </c>
      <c r="AN210" s="62">
        <v>5038.42</v>
      </c>
      <c r="AO210" s="62">
        <f t="shared" si="124"/>
        <v>25</v>
      </c>
      <c r="AP210" s="62" t="s">
        <v>40</v>
      </c>
      <c r="AQ210" s="62">
        <f>AN210*0.1</f>
        <v>503.842</v>
      </c>
      <c r="AR210" s="62">
        <v>8</v>
      </c>
      <c r="AS210" s="62">
        <v>10</v>
      </c>
      <c r="AT210" s="62">
        <v>16</v>
      </c>
      <c r="AU210" s="62">
        <v>405.22</v>
      </c>
      <c r="AV210" s="62">
        <f t="shared" si="125"/>
        <v>8</v>
      </c>
      <c r="AW210" s="62" t="s">
        <v>40</v>
      </c>
      <c r="AX210" s="62">
        <f>AU210*0.1</f>
        <v>40.522</v>
      </c>
      <c r="AY210" s="62">
        <v>9</v>
      </c>
      <c r="AZ210" s="62">
        <v>10</v>
      </c>
      <c r="BA210" s="62">
        <v>14</v>
      </c>
      <c r="BB210" s="62">
        <v>299</v>
      </c>
      <c r="BC210" s="62">
        <f t="shared" si="126"/>
        <v>5</v>
      </c>
      <c r="BD210" s="62" t="s">
        <v>40</v>
      </c>
      <c r="BE210" s="62">
        <f>BB210*0.1</f>
        <v>29.9</v>
      </c>
      <c r="BF210" s="62">
        <v>6</v>
      </c>
      <c r="BG210" s="62">
        <v>7</v>
      </c>
      <c r="BH210" s="62">
        <v>6</v>
      </c>
      <c r="BI210" s="62">
        <v>126</v>
      </c>
      <c r="BJ210" s="62">
        <f t="shared" si="127"/>
        <v>0</v>
      </c>
      <c r="BK210" s="62" t="s">
        <v>39</v>
      </c>
      <c r="BL210" s="62">
        <f>BI210*0.08</f>
        <v>10.08</v>
      </c>
      <c r="BM210" s="62">
        <v>3</v>
      </c>
      <c r="BN210" s="62">
        <v>4</v>
      </c>
      <c r="BO210" s="63">
        <v>0</v>
      </c>
      <c r="BP210" s="63">
        <v>0</v>
      </c>
      <c r="BQ210" s="63">
        <v>1</v>
      </c>
      <c r="BR210" s="63">
        <v>0</v>
      </c>
      <c r="BS210" s="63">
        <v>0</v>
      </c>
      <c r="BT210" s="63">
        <v>0</v>
      </c>
      <c r="BU210" s="63">
        <v>0</v>
      </c>
      <c r="BV210" s="63">
        <v>0</v>
      </c>
      <c r="BW210" s="63">
        <v>0</v>
      </c>
      <c r="BX210" s="63">
        <v>0</v>
      </c>
      <c r="BY210" s="63">
        <v>0</v>
      </c>
      <c r="BZ210" s="62">
        <f t="shared" si="128"/>
        <v>5</v>
      </c>
      <c r="CA210" s="62">
        <f t="shared" si="129"/>
        <v>2</v>
      </c>
      <c r="CB210" s="62" t="s">
        <v>40</v>
      </c>
      <c r="CC210" s="62">
        <f>BO210*3+BP210*5+BQ210*25+BR210*24+BS210*6+BT210*56+BU210*70+BV210*6+BW210*30+BX210*61+BY210*15</f>
        <v>25</v>
      </c>
      <c r="CD210" s="62"/>
      <c r="CE210" s="62">
        <f t="shared" si="130"/>
        <v>732</v>
      </c>
      <c r="CF210" s="62">
        <f t="shared" si="131"/>
        <v>-1</v>
      </c>
    </row>
    <row r="211" customHeight="1" spans="1:84">
      <c r="A211" s="62">
        <v>10808</v>
      </c>
      <c r="B211" s="62" t="s">
        <v>478</v>
      </c>
      <c r="C211" s="62">
        <v>54</v>
      </c>
      <c r="D211" s="62" t="s">
        <v>166</v>
      </c>
      <c r="E211" s="62" t="s">
        <v>239</v>
      </c>
      <c r="F211" s="62">
        <v>10</v>
      </c>
      <c r="G211" s="62">
        <v>12</v>
      </c>
      <c r="H211" s="62">
        <v>1</v>
      </c>
      <c r="I211" s="62">
        <v>27.8</v>
      </c>
      <c r="J211" s="62">
        <f t="shared" si="121"/>
        <v>-9</v>
      </c>
      <c r="K211" s="62" t="s">
        <v>237</v>
      </c>
      <c r="L211" s="62">
        <f t="shared" si="135"/>
        <v>1.668</v>
      </c>
      <c r="M211" s="62">
        <v>26</v>
      </c>
      <c r="N211" s="62">
        <v>32</v>
      </c>
      <c r="O211" s="62">
        <v>74</v>
      </c>
      <c r="P211" s="62">
        <v>1878.5</v>
      </c>
      <c r="Q211" s="62">
        <f t="shared" si="122"/>
        <v>48</v>
      </c>
      <c r="R211" s="62" t="s">
        <v>40</v>
      </c>
      <c r="S211" s="62">
        <f>P211*0.08</f>
        <v>150.28</v>
      </c>
      <c r="T211" s="62"/>
      <c r="U211" s="62">
        <v>14</v>
      </c>
      <c r="V211" s="62">
        <v>19</v>
      </c>
      <c r="W211" s="62">
        <v>10</v>
      </c>
      <c r="X211" s="62">
        <v>230.5</v>
      </c>
      <c r="Y211" s="62">
        <f t="shared" si="133"/>
        <v>-4</v>
      </c>
      <c r="Z211" s="62" t="s">
        <v>237</v>
      </c>
      <c r="AA211" s="62">
        <f>X211*0.06</f>
        <v>13.83</v>
      </c>
      <c r="AB211" s="62">
        <v>2</v>
      </c>
      <c r="AC211" s="62">
        <v>4</v>
      </c>
      <c r="AD211" s="62">
        <v>1</v>
      </c>
      <c r="AE211" s="62">
        <v>0</v>
      </c>
      <c r="AF211" s="62">
        <v>57</v>
      </c>
      <c r="AG211" s="62">
        <f t="shared" si="123"/>
        <v>0</v>
      </c>
      <c r="AH211" s="62" t="s">
        <v>39</v>
      </c>
      <c r="AI211" s="62">
        <f>AF211*0.08</f>
        <v>4.56</v>
      </c>
      <c r="AJ211" s="62"/>
      <c r="AK211" s="62">
        <v>33</v>
      </c>
      <c r="AL211" s="62">
        <v>40</v>
      </c>
      <c r="AM211" s="62">
        <v>13</v>
      </c>
      <c r="AN211" s="62">
        <v>1054</v>
      </c>
      <c r="AO211" s="62">
        <f t="shared" si="124"/>
        <v>-20</v>
      </c>
      <c r="AP211" s="62" t="s">
        <v>237</v>
      </c>
      <c r="AQ211" s="62">
        <f>AN211*0.06</f>
        <v>63.24</v>
      </c>
      <c r="AR211" s="62">
        <v>8</v>
      </c>
      <c r="AS211" s="62">
        <v>9</v>
      </c>
      <c r="AT211" s="62">
        <v>13</v>
      </c>
      <c r="AU211" s="62">
        <v>378.19</v>
      </c>
      <c r="AV211" s="62">
        <f t="shared" si="125"/>
        <v>5</v>
      </c>
      <c r="AW211" s="62" t="s">
        <v>40</v>
      </c>
      <c r="AX211" s="62">
        <f>AU211*0.1</f>
        <v>37.819</v>
      </c>
      <c r="AY211" s="62">
        <v>9</v>
      </c>
      <c r="AZ211" s="62">
        <v>11</v>
      </c>
      <c r="BA211" s="62">
        <v>0</v>
      </c>
      <c r="BB211" s="62">
        <v>0</v>
      </c>
      <c r="BC211" s="62">
        <f t="shared" si="126"/>
        <v>-9</v>
      </c>
      <c r="BD211" s="62" t="s">
        <v>237</v>
      </c>
      <c r="BE211" s="62">
        <f>BB211*0.06</f>
        <v>0</v>
      </c>
      <c r="BF211" s="62">
        <v>5</v>
      </c>
      <c r="BG211" s="62">
        <v>7</v>
      </c>
      <c r="BH211" s="62">
        <v>6</v>
      </c>
      <c r="BI211" s="62">
        <v>126</v>
      </c>
      <c r="BJ211" s="62">
        <f t="shared" si="127"/>
        <v>1</v>
      </c>
      <c r="BK211" s="62" t="s">
        <v>39</v>
      </c>
      <c r="BL211" s="62">
        <f>BI211*0.08</f>
        <v>10.08</v>
      </c>
      <c r="BM211" s="62">
        <v>4</v>
      </c>
      <c r="BN211" s="62">
        <v>4</v>
      </c>
      <c r="BO211" s="63">
        <v>0</v>
      </c>
      <c r="BP211" s="63">
        <v>0</v>
      </c>
      <c r="BQ211" s="63">
        <v>0</v>
      </c>
      <c r="BR211" s="63">
        <v>0</v>
      </c>
      <c r="BS211" s="63">
        <v>0</v>
      </c>
      <c r="BT211" s="63">
        <v>0</v>
      </c>
      <c r="BU211" s="63">
        <v>0</v>
      </c>
      <c r="BV211" s="63">
        <v>1</v>
      </c>
      <c r="BW211" s="63">
        <v>0</v>
      </c>
      <c r="BX211" s="63">
        <v>0</v>
      </c>
      <c r="BY211" s="63">
        <v>0</v>
      </c>
      <c r="BZ211" s="62">
        <f t="shared" si="128"/>
        <v>1</v>
      </c>
      <c r="CA211" s="62">
        <f t="shared" si="129"/>
        <v>-3</v>
      </c>
      <c r="CB211" s="62" t="s">
        <v>237</v>
      </c>
      <c r="CC211" s="62">
        <f>BO211*2+BP211*3+BQ211*15+BR211*15+BS211*3+BT211*40+BU211*50+BV211*4+BW211*20+BX211*40+BY211*10</f>
        <v>4</v>
      </c>
      <c r="CD211" s="62">
        <f>CA211*1</f>
        <v>-3</v>
      </c>
      <c r="CE211" s="62">
        <f t="shared" si="130"/>
        <v>285</v>
      </c>
      <c r="CF211" s="62">
        <f t="shared" si="131"/>
        <v>-3</v>
      </c>
    </row>
    <row r="212" customHeight="1" spans="1:84">
      <c r="A212" s="62">
        <v>10043</v>
      </c>
      <c r="B212" s="62" t="s">
        <v>479</v>
      </c>
      <c r="C212" s="62">
        <v>367</v>
      </c>
      <c r="D212" s="62" t="s">
        <v>169</v>
      </c>
      <c r="E212" s="62" t="s">
        <v>390</v>
      </c>
      <c r="F212" s="62">
        <v>20</v>
      </c>
      <c r="G212" s="62">
        <v>25</v>
      </c>
      <c r="H212" s="62">
        <v>7</v>
      </c>
      <c r="I212" s="62">
        <v>192</v>
      </c>
      <c r="J212" s="62">
        <f t="shared" si="121"/>
        <v>-13</v>
      </c>
      <c r="K212" s="62" t="s">
        <v>237</v>
      </c>
      <c r="L212" s="62">
        <f t="shared" si="135"/>
        <v>11.52</v>
      </c>
      <c r="M212" s="62">
        <v>45</v>
      </c>
      <c r="N212" s="62">
        <v>60</v>
      </c>
      <c r="O212" s="62">
        <v>29</v>
      </c>
      <c r="P212" s="62">
        <v>696.03</v>
      </c>
      <c r="Q212" s="62">
        <f t="shared" si="122"/>
        <v>-16</v>
      </c>
      <c r="R212" s="62" t="s">
        <v>237</v>
      </c>
      <c r="S212" s="62">
        <f>P212*0.05</f>
        <v>34.8015</v>
      </c>
      <c r="T212" s="62">
        <f>Q212*1</f>
        <v>-16</v>
      </c>
      <c r="U212" s="62">
        <v>23</v>
      </c>
      <c r="V212" s="62">
        <v>30</v>
      </c>
      <c r="W212" s="62">
        <v>23</v>
      </c>
      <c r="X212" s="62">
        <v>624.34</v>
      </c>
      <c r="Y212" s="62">
        <f t="shared" si="133"/>
        <v>0</v>
      </c>
      <c r="Z212" s="62" t="s">
        <v>39</v>
      </c>
      <c r="AA212" s="62">
        <f>X212*0.08</f>
        <v>49.9472</v>
      </c>
      <c r="AB212" s="62">
        <v>3</v>
      </c>
      <c r="AC212" s="62">
        <v>4</v>
      </c>
      <c r="AD212" s="62">
        <v>0</v>
      </c>
      <c r="AE212" s="62">
        <v>0</v>
      </c>
      <c r="AF212" s="62">
        <v>0</v>
      </c>
      <c r="AG212" s="62">
        <f t="shared" si="123"/>
        <v>-3</v>
      </c>
      <c r="AH212" s="62" t="s">
        <v>237</v>
      </c>
      <c r="AI212" s="62">
        <f>AF212*0.06</f>
        <v>0</v>
      </c>
      <c r="AJ212" s="62">
        <f>AG212*1</f>
        <v>-3</v>
      </c>
      <c r="AK212" s="62">
        <v>40</v>
      </c>
      <c r="AL212" s="62">
        <v>45</v>
      </c>
      <c r="AM212" s="62">
        <v>35.25</v>
      </c>
      <c r="AN212" s="62">
        <v>2151.95</v>
      </c>
      <c r="AO212" s="62">
        <f t="shared" si="124"/>
        <v>-4.75</v>
      </c>
      <c r="AP212" s="62" t="s">
        <v>237</v>
      </c>
      <c r="AQ212" s="62">
        <f>AN212*0.06</f>
        <v>129.117</v>
      </c>
      <c r="AR212" s="62">
        <v>9</v>
      </c>
      <c r="AS212" s="62">
        <v>10</v>
      </c>
      <c r="AT212" s="62">
        <v>4</v>
      </c>
      <c r="AU212" s="62">
        <v>140</v>
      </c>
      <c r="AV212" s="62">
        <f t="shared" si="125"/>
        <v>-5</v>
      </c>
      <c r="AW212" s="62" t="s">
        <v>237</v>
      </c>
      <c r="AX212" s="62">
        <f>AU212*0.06</f>
        <v>8.4</v>
      </c>
      <c r="AY212" s="62">
        <v>10</v>
      </c>
      <c r="AZ212" s="62">
        <v>12</v>
      </c>
      <c r="BA212" s="62">
        <v>7</v>
      </c>
      <c r="BB212" s="62">
        <v>130.89</v>
      </c>
      <c r="BC212" s="62">
        <f t="shared" si="126"/>
        <v>-3</v>
      </c>
      <c r="BD212" s="62" t="s">
        <v>237</v>
      </c>
      <c r="BE212" s="62">
        <f>BB212*0.06</f>
        <v>7.8534</v>
      </c>
      <c r="BF212" s="62">
        <v>10</v>
      </c>
      <c r="BG212" s="62">
        <v>12</v>
      </c>
      <c r="BH212" s="62">
        <v>1</v>
      </c>
      <c r="BI212" s="62">
        <v>19.5</v>
      </c>
      <c r="BJ212" s="62">
        <f t="shared" si="127"/>
        <v>-9</v>
      </c>
      <c r="BK212" s="62" t="s">
        <v>242</v>
      </c>
      <c r="BL212" s="62">
        <f>BI212*0.06</f>
        <v>1.17</v>
      </c>
      <c r="BM212" s="62">
        <v>10</v>
      </c>
      <c r="BN212" s="62">
        <v>10</v>
      </c>
      <c r="BO212" s="63">
        <v>0</v>
      </c>
      <c r="BP212" s="63">
        <v>0</v>
      </c>
      <c r="BQ212" s="63">
        <v>1</v>
      </c>
      <c r="BR212" s="63">
        <v>2</v>
      </c>
      <c r="BS212" s="63">
        <v>1</v>
      </c>
      <c r="BT212" s="63">
        <v>0</v>
      </c>
      <c r="BU212" s="63">
        <v>0</v>
      </c>
      <c r="BV212" s="63">
        <v>0</v>
      </c>
      <c r="BW212" s="63">
        <v>0</v>
      </c>
      <c r="BX212" s="63">
        <v>0</v>
      </c>
      <c r="BY212" s="63">
        <v>0</v>
      </c>
      <c r="BZ212" s="62">
        <f t="shared" si="128"/>
        <v>14</v>
      </c>
      <c r="CA212" s="62">
        <f t="shared" si="129"/>
        <v>4</v>
      </c>
      <c r="CB212" s="62" t="s">
        <v>40</v>
      </c>
      <c r="CC212" s="62">
        <f>BO212*3+BP212*5+BQ212*25+BR212*24+BS212*6+BT212*56+BU212*70+BV212*6+BW212*30+BX212*61+BY212*15</f>
        <v>79</v>
      </c>
      <c r="CD212" s="62"/>
      <c r="CE212" s="62">
        <f t="shared" si="130"/>
        <v>322</v>
      </c>
      <c r="CF212" s="62">
        <f t="shared" si="131"/>
        <v>-19</v>
      </c>
    </row>
    <row r="213" customHeight="1" spans="1:84">
      <c r="A213" s="62">
        <v>11799</v>
      </c>
      <c r="B213" s="62" t="s">
        <v>480</v>
      </c>
      <c r="C213" s="62">
        <v>367</v>
      </c>
      <c r="D213" s="62" t="s">
        <v>169</v>
      </c>
      <c r="E213" s="62" t="s">
        <v>239</v>
      </c>
      <c r="F213" s="62">
        <v>20</v>
      </c>
      <c r="G213" s="62">
        <v>25</v>
      </c>
      <c r="H213" s="62">
        <v>2</v>
      </c>
      <c r="I213" s="62">
        <v>55.5</v>
      </c>
      <c r="J213" s="62">
        <f t="shared" si="121"/>
        <v>-18</v>
      </c>
      <c r="K213" s="62" t="s">
        <v>237</v>
      </c>
      <c r="L213" s="62">
        <f t="shared" si="135"/>
        <v>3.33</v>
      </c>
      <c r="M213" s="62">
        <v>45</v>
      </c>
      <c r="N213" s="62">
        <v>60</v>
      </c>
      <c r="O213" s="62">
        <v>33</v>
      </c>
      <c r="P213" s="62">
        <v>833.25</v>
      </c>
      <c r="Q213" s="62">
        <f t="shared" si="122"/>
        <v>-12</v>
      </c>
      <c r="R213" s="62" t="s">
        <v>237</v>
      </c>
      <c r="S213" s="62">
        <f>P213*0.05</f>
        <v>41.6625</v>
      </c>
      <c r="T213" s="62">
        <f>Q213*1</f>
        <v>-12</v>
      </c>
      <c r="U213" s="62">
        <v>23</v>
      </c>
      <c r="V213" s="62">
        <v>30</v>
      </c>
      <c r="W213" s="62">
        <v>13</v>
      </c>
      <c r="X213" s="62">
        <v>287.81</v>
      </c>
      <c r="Y213" s="62">
        <f t="shared" si="133"/>
        <v>-10</v>
      </c>
      <c r="Z213" s="62" t="s">
        <v>237</v>
      </c>
      <c r="AA213" s="62">
        <f t="shared" ref="AA213:AA221" si="136">X213*0.06</f>
        <v>17.2686</v>
      </c>
      <c r="AB213" s="62">
        <v>3</v>
      </c>
      <c r="AC213" s="62">
        <v>4</v>
      </c>
      <c r="AD213" s="62">
        <v>0</v>
      </c>
      <c r="AE213" s="62">
        <v>0</v>
      </c>
      <c r="AF213" s="62">
        <v>0</v>
      </c>
      <c r="AG213" s="62">
        <f t="shared" si="123"/>
        <v>-3</v>
      </c>
      <c r="AH213" s="62" t="s">
        <v>237</v>
      </c>
      <c r="AI213" s="62">
        <f>AF213*0.06</f>
        <v>0</v>
      </c>
      <c r="AJ213" s="62">
        <f>AG213*1</f>
        <v>-3</v>
      </c>
      <c r="AK213" s="62">
        <v>40</v>
      </c>
      <c r="AL213" s="62">
        <v>45</v>
      </c>
      <c r="AM213" s="62">
        <v>35.5</v>
      </c>
      <c r="AN213" s="62">
        <v>2888</v>
      </c>
      <c r="AO213" s="62">
        <f t="shared" si="124"/>
        <v>-4.5</v>
      </c>
      <c r="AP213" s="62" t="s">
        <v>237</v>
      </c>
      <c r="AQ213" s="62">
        <f>AN213*0.06</f>
        <v>173.28</v>
      </c>
      <c r="AR213" s="62">
        <v>9</v>
      </c>
      <c r="AS213" s="62">
        <v>11</v>
      </c>
      <c r="AT213" s="62">
        <v>2</v>
      </c>
      <c r="AU213" s="62">
        <v>54.37</v>
      </c>
      <c r="AV213" s="62">
        <f t="shared" si="125"/>
        <v>-7</v>
      </c>
      <c r="AW213" s="62" t="s">
        <v>237</v>
      </c>
      <c r="AX213" s="62">
        <f>AU213*0.06</f>
        <v>3.2622</v>
      </c>
      <c r="AY213" s="62">
        <v>10</v>
      </c>
      <c r="AZ213" s="62">
        <v>12</v>
      </c>
      <c r="BA213" s="62">
        <v>0</v>
      </c>
      <c r="BB213" s="62">
        <v>0</v>
      </c>
      <c r="BC213" s="62">
        <f t="shared" si="126"/>
        <v>-10</v>
      </c>
      <c r="BD213" s="62" t="s">
        <v>237</v>
      </c>
      <c r="BE213" s="62">
        <f>BB213*0.06</f>
        <v>0</v>
      </c>
      <c r="BF213" s="62">
        <v>10</v>
      </c>
      <c r="BG213" s="62">
        <v>12</v>
      </c>
      <c r="BH213" s="62">
        <v>0</v>
      </c>
      <c r="BI213" s="62">
        <v>0</v>
      </c>
      <c r="BJ213" s="62">
        <f t="shared" si="127"/>
        <v>-10</v>
      </c>
      <c r="BK213" s="62" t="s">
        <v>242</v>
      </c>
      <c r="BL213" s="62">
        <f>BI213*0.06</f>
        <v>0</v>
      </c>
      <c r="BM213" s="62">
        <v>10</v>
      </c>
      <c r="BN213" s="62">
        <v>10</v>
      </c>
      <c r="BO213" s="63">
        <v>0</v>
      </c>
      <c r="BP213" s="63">
        <v>0</v>
      </c>
      <c r="BQ213" s="63">
        <v>0</v>
      </c>
      <c r="BR213" s="63">
        <v>0</v>
      </c>
      <c r="BS213" s="63">
        <v>0</v>
      </c>
      <c r="BT213" s="63">
        <v>0</v>
      </c>
      <c r="BU213" s="63">
        <v>0</v>
      </c>
      <c r="BV213" s="63">
        <v>0</v>
      </c>
      <c r="BW213" s="63">
        <v>0</v>
      </c>
      <c r="BX213" s="63">
        <v>0</v>
      </c>
      <c r="BY213" s="63">
        <v>0</v>
      </c>
      <c r="BZ213" s="62">
        <f t="shared" si="128"/>
        <v>0</v>
      </c>
      <c r="CA213" s="62">
        <f t="shared" si="129"/>
        <v>-10</v>
      </c>
      <c r="CB213" s="62" t="s">
        <v>237</v>
      </c>
      <c r="CC213" s="62">
        <f>BO213*2+BP213*3+BQ213*15+BR213*15+BS213*3+BT213*40+BU213*50+BV213*4+BW213*20+BX213*40+BY213*10</f>
        <v>0</v>
      </c>
      <c r="CD213" s="62">
        <f>CA213*1</f>
        <v>-10</v>
      </c>
      <c r="CE213" s="62">
        <f t="shared" si="130"/>
        <v>239</v>
      </c>
      <c r="CF213" s="62">
        <f t="shared" si="131"/>
        <v>-25</v>
      </c>
    </row>
    <row r="214" customHeight="1" spans="1:84">
      <c r="A214" s="62">
        <v>13199</v>
      </c>
      <c r="B214" s="62" t="s">
        <v>481</v>
      </c>
      <c r="C214" s="62">
        <v>367</v>
      </c>
      <c r="D214" s="62" t="s">
        <v>169</v>
      </c>
      <c r="E214" s="62" t="s">
        <v>248</v>
      </c>
      <c r="F214" s="62">
        <v>7</v>
      </c>
      <c r="G214" s="62">
        <v>7</v>
      </c>
      <c r="H214" s="62">
        <v>1</v>
      </c>
      <c r="I214" s="62">
        <v>24.5</v>
      </c>
      <c r="J214" s="62">
        <f t="shared" si="121"/>
        <v>-6</v>
      </c>
      <c r="K214" s="62" t="s">
        <v>237</v>
      </c>
      <c r="L214" s="62">
        <f t="shared" si="135"/>
        <v>1.47</v>
      </c>
      <c r="M214" s="62">
        <v>11</v>
      </c>
      <c r="N214" s="62">
        <v>11</v>
      </c>
      <c r="O214" s="62">
        <v>15</v>
      </c>
      <c r="P214" s="62">
        <v>352.25</v>
      </c>
      <c r="Q214" s="62">
        <f t="shared" si="122"/>
        <v>4</v>
      </c>
      <c r="R214" s="62" t="s">
        <v>237</v>
      </c>
      <c r="S214" s="62">
        <f>P214*0.05</f>
        <v>17.6125</v>
      </c>
      <c r="T214" s="62"/>
      <c r="U214" s="62">
        <v>5</v>
      </c>
      <c r="V214" s="62">
        <v>6</v>
      </c>
      <c r="W214" s="62">
        <v>3</v>
      </c>
      <c r="X214" s="62">
        <v>108.5</v>
      </c>
      <c r="Y214" s="62">
        <f t="shared" si="133"/>
        <v>-2</v>
      </c>
      <c r="Z214" s="62" t="s">
        <v>237</v>
      </c>
      <c r="AA214" s="62">
        <f t="shared" si="136"/>
        <v>6.51</v>
      </c>
      <c r="AB214" s="62">
        <v>0</v>
      </c>
      <c r="AC214" s="62">
        <v>1</v>
      </c>
      <c r="AD214" s="62">
        <v>0</v>
      </c>
      <c r="AE214" s="62">
        <v>0</v>
      </c>
      <c r="AF214" s="62">
        <v>0</v>
      </c>
      <c r="AG214" s="62">
        <f t="shared" si="123"/>
        <v>0</v>
      </c>
      <c r="AH214" s="62" t="s">
        <v>39</v>
      </c>
      <c r="AI214" s="62">
        <f>AF214*0.08</f>
        <v>0</v>
      </c>
      <c r="AJ214" s="62"/>
      <c r="AK214" s="62">
        <v>4</v>
      </c>
      <c r="AL214" s="62">
        <v>11</v>
      </c>
      <c r="AM214" s="62">
        <v>6.25</v>
      </c>
      <c r="AN214" s="62">
        <v>526.5</v>
      </c>
      <c r="AO214" s="62">
        <f t="shared" si="124"/>
        <v>2.25</v>
      </c>
      <c r="AP214" s="62" t="s">
        <v>39</v>
      </c>
      <c r="AQ214" s="62">
        <f>AN214*0.08</f>
        <v>42.12</v>
      </c>
      <c r="AR214" s="62">
        <v>0</v>
      </c>
      <c r="AS214" s="62">
        <v>0</v>
      </c>
      <c r="AT214" s="62">
        <v>4</v>
      </c>
      <c r="AU214" s="62">
        <v>105</v>
      </c>
      <c r="AV214" s="62">
        <f t="shared" si="125"/>
        <v>4</v>
      </c>
      <c r="AW214" s="62" t="s">
        <v>40</v>
      </c>
      <c r="AX214" s="62">
        <f>AU214*0.1</f>
        <v>10.5</v>
      </c>
      <c r="AY214" s="62">
        <v>3</v>
      </c>
      <c r="AZ214" s="62">
        <v>4</v>
      </c>
      <c r="BA214" s="62">
        <v>0</v>
      </c>
      <c r="BB214" s="62">
        <v>0</v>
      </c>
      <c r="BC214" s="62">
        <f t="shared" si="126"/>
        <v>-3</v>
      </c>
      <c r="BD214" s="62" t="s">
        <v>237</v>
      </c>
      <c r="BE214" s="62">
        <f>BB214*0.06</f>
        <v>0</v>
      </c>
      <c r="BF214" s="62">
        <v>2</v>
      </c>
      <c r="BG214" s="62">
        <v>4</v>
      </c>
      <c r="BH214" s="62">
        <v>4</v>
      </c>
      <c r="BI214" s="62">
        <v>84</v>
      </c>
      <c r="BJ214" s="62">
        <f t="shared" si="127"/>
        <v>2</v>
      </c>
      <c r="BK214" s="62" t="s">
        <v>40</v>
      </c>
      <c r="BL214" s="62">
        <f t="shared" ref="BL214:BL219" si="137">BI214*0.1</f>
        <v>8.4</v>
      </c>
      <c r="BM214" s="62">
        <v>0</v>
      </c>
      <c r="BN214" s="62">
        <v>3</v>
      </c>
      <c r="BO214" s="63">
        <v>0</v>
      </c>
      <c r="BP214" s="63">
        <v>0</v>
      </c>
      <c r="BQ214" s="63">
        <v>0</v>
      </c>
      <c r="BR214" s="63">
        <v>0</v>
      </c>
      <c r="BS214" s="63">
        <v>0</v>
      </c>
      <c r="BT214" s="63">
        <v>0</v>
      </c>
      <c r="BU214" s="63">
        <v>0</v>
      </c>
      <c r="BV214" s="63">
        <v>0</v>
      </c>
      <c r="BW214" s="63">
        <v>0</v>
      </c>
      <c r="BX214" s="63">
        <v>0</v>
      </c>
      <c r="BY214" s="63">
        <v>0</v>
      </c>
      <c r="BZ214" s="62">
        <f t="shared" si="128"/>
        <v>0</v>
      </c>
      <c r="CA214" s="62">
        <f t="shared" si="129"/>
        <v>0</v>
      </c>
      <c r="CB214" s="62" t="s">
        <v>242</v>
      </c>
      <c r="CC214" s="62">
        <f>BO214*2+BP214*3+BQ214*15+BR214*15+BS214*3+BT214*40+BU214*50+BV214*4+BW214*20+BX214*40+BY214*10</f>
        <v>0</v>
      </c>
      <c r="CD214" s="62"/>
      <c r="CE214" s="62">
        <f t="shared" si="130"/>
        <v>87</v>
      </c>
      <c r="CF214" s="62">
        <f t="shared" si="131"/>
        <v>0</v>
      </c>
    </row>
    <row r="215" customHeight="1" spans="1:84">
      <c r="A215" s="62">
        <v>10930</v>
      </c>
      <c r="B215" s="62" t="s">
        <v>482</v>
      </c>
      <c r="C215" s="62">
        <v>724</v>
      </c>
      <c r="D215" s="62" t="s">
        <v>93</v>
      </c>
      <c r="E215" s="62" t="s">
        <v>236</v>
      </c>
      <c r="F215" s="62">
        <v>20</v>
      </c>
      <c r="G215" s="62">
        <v>24</v>
      </c>
      <c r="H215" s="62">
        <v>7</v>
      </c>
      <c r="I215" s="62">
        <v>159.5</v>
      </c>
      <c r="J215" s="62">
        <f t="shared" si="121"/>
        <v>-13</v>
      </c>
      <c r="K215" s="62" t="s">
        <v>237</v>
      </c>
      <c r="L215" s="62">
        <f t="shared" si="135"/>
        <v>9.57</v>
      </c>
      <c r="M215" s="62">
        <v>38</v>
      </c>
      <c r="N215" s="62">
        <v>48</v>
      </c>
      <c r="O215" s="62">
        <v>47</v>
      </c>
      <c r="P215" s="62">
        <v>1151.9</v>
      </c>
      <c r="Q215" s="62">
        <f t="shared" si="122"/>
        <v>9</v>
      </c>
      <c r="R215" s="62" t="s">
        <v>39</v>
      </c>
      <c r="S215" s="62">
        <f>P215*0.06</f>
        <v>69.114</v>
      </c>
      <c r="T215" s="62"/>
      <c r="U215" s="62">
        <v>27</v>
      </c>
      <c r="V215" s="62">
        <v>34</v>
      </c>
      <c r="W215" s="62">
        <v>4</v>
      </c>
      <c r="X215" s="62">
        <v>98.14</v>
      </c>
      <c r="Y215" s="62">
        <f t="shared" si="133"/>
        <v>-23</v>
      </c>
      <c r="Z215" s="62" t="s">
        <v>237</v>
      </c>
      <c r="AA215" s="62">
        <f t="shared" si="136"/>
        <v>5.8884</v>
      </c>
      <c r="AB215" s="62">
        <v>4</v>
      </c>
      <c r="AC215" s="62">
        <v>5</v>
      </c>
      <c r="AD215" s="62">
        <v>0</v>
      </c>
      <c r="AE215" s="62">
        <v>0</v>
      </c>
      <c r="AF215" s="62">
        <v>0</v>
      </c>
      <c r="AG215" s="62">
        <f t="shared" si="123"/>
        <v>-4</v>
      </c>
      <c r="AH215" s="62" t="s">
        <v>237</v>
      </c>
      <c r="AI215" s="62">
        <f>AF215*0.06</f>
        <v>0</v>
      </c>
      <c r="AJ215" s="62">
        <f>AG215*1</f>
        <v>-4</v>
      </c>
      <c r="AK215" s="62">
        <v>56</v>
      </c>
      <c r="AL215" s="62">
        <v>67</v>
      </c>
      <c r="AM215" s="62">
        <v>29</v>
      </c>
      <c r="AN215" s="62">
        <v>2419</v>
      </c>
      <c r="AO215" s="62">
        <f t="shared" si="124"/>
        <v>-27</v>
      </c>
      <c r="AP215" s="62" t="s">
        <v>237</v>
      </c>
      <c r="AQ215" s="62">
        <f>AN215*0.06</f>
        <v>145.14</v>
      </c>
      <c r="AR215" s="62">
        <v>9</v>
      </c>
      <c r="AS215" s="62">
        <v>10</v>
      </c>
      <c r="AT215" s="62">
        <v>11</v>
      </c>
      <c r="AU215" s="62">
        <v>214</v>
      </c>
      <c r="AV215" s="62">
        <f t="shared" si="125"/>
        <v>2</v>
      </c>
      <c r="AW215" s="62" t="s">
        <v>40</v>
      </c>
      <c r="AX215" s="62">
        <f>AU215*0.1</f>
        <v>21.4</v>
      </c>
      <c r="AY215" s="62">
        <v>10</v>
      </c>
      <c r="AZ215" s="62">
        <v>12</v>
      </c>
      <c r="BA215" s="62">
        <v>29</v>
      </c>
      <c r="BB215" s="62">
        <v>598</v>
      </c>
      <c r="BC215" s="62">
        <f t="shared" si="126"/>
        <v>19</v>
      </c>
      <c r="BD215" s="62" t="s">
        <v>40</v>
      </c>
      <c r="BE215" s="62">
        <f>BB215*0.1</f>
        <v>59.8</v>
      </c>
      <c r="BF215" s="62">
        <v>6</v>
      </c>
      <c r="BG215" s="62">
        <v>9</v>
      </c>
      <c r="BH215" s="62">
        <v>12</v>
      </c>
      <c r="BI215" s="62">
        <v>231</v>
      </c>
      <c r="BJ215" s="62">
        <f t="shared" si="127"/>
        <v>6</v>
      </c>
      <c r="BK215" s="62" t="s">
        <v>40</v>
      </c>
      <c r="BL215" s="62">
        <f t="shared" si="137"/>
        <v>23.1</v>
      </c>
      <c r="BM215" s="62">
        <v>11</v>
      </c>
      <c r="BN215" s="62">
        <v>12</v>
      </c>
      <c r="BO215" s="63">
        <v>0</v>
      </c>
      <c r="BP215" s="63">
        <v>0</v>
      </c>
      <c r="BQ215" s="63">
        <v>0</v>
      </c>
      <c r="BR215" s="63">
        <v>0</v>
      </c>
      <c r="BS215" s="63">
        <v>1</v>
      </c>
      <c r="BT215" s="63">
        <v>0</v>
      </c>
      <c r="BU215" s="63">
        <v>0</v>
      </c>
      <c r="BV215" s="63">
        <v>0</v>
      </c>
      <c r="BW215" s="63">
        <v>0</v>
      </c>
      <c r="BX215" s="63">
        <v>0</v>
      </c>
      <c r="BY215" s="63">
        <v>0</v>
      </c>
      <c r="BZ215" s="62">
        <f t="shared" si="128"/>
        <v>1</v>
      </c>
      <c r="CA215" s="62">
        <f t="shared" si="129"/>
        <v>-10</v>
      </c>
      <c r="CB215" s="62" t="s">
        <v>237</v>
      </c>
      <c r="CC215" s="62">
        <f>BO215*2+BP215*3+BQ215*15+BR215*15+BS215*3+BT215*40+BU215*50+BV215*4+BW215*20+BX215*40+BY215*10</f>
        <v>3</v>
      </c>
      <c r="CD215" s="62">
        <f>CA215*1</f>
        <v>-10</v>
      </c>
      <c r="CE215" s="62">
        <f t="shared" si="130"/>
        <v>337</v>
      </c>
      <c r="CF215" s="62">
        <f t="shared" si="131"/>
        <v>-14</v>
      </c>
    </row>
    <row r="216" customHeight="1" spans="1:84">
      <c r="A216" s="62">
        <v>12936</v>
      </c>
      <c r="B216" s="62" t="s">
        <v>483</v>
      </c>
      <c r="C216" s="62">
        <v>724</v>
      </c>
      <c r="D216" s="62" t="s">
        <v>93</v>
      </c>
      <c r="E216" s="62" t="s">
        <v>239</v>
      </c>
      <c r="F216" s="62">
        <v>22</v>
      </c>
      <c r="G216" s="62">
        <v>27</v>
      </c>
      <c r="H216" s="62">
        <v>10</v>
      </c>
      <c r="I216" s="62">
        <v>210.24</v>
      </c>
      <c r="J216" s="62">
        <f t="shared" si="121"/>
        <v>-12</v>
      </c>
      <c r="K216" s="62" t="s">
        <v>237</v>
      </c>
      <c r="L216" s="62">
        <f t="shared" si="135"/>
        <v>12.6144</v>
      </c>
      <c r="M216" s="62">
        <v>43</v>
      </c>
      <c r="N216" s="62">
        <v>53</v>
      </c>
      <c r="O216" s="62">
        <v>72</v>
      </c>
      <c r="P216" s="62">
        <v>1841</v>
      </c>
      <c r="Q216" s="62">
        <f t="shared" si="122"/>
        <v>29</v>
      </c>
      <c r="R216" s="62" t="s">
        <v>40</v>
      </c>
      <c r="S216" s="62">
        <f>P216*0.08</f>
        <v>147.28</v>
      </c>
      <c r="T216" s="62"/>
      <c r="U216" s="62">
        <v>29</v>
      </c>
      <c r="V216" s="62">
        <v>38</v>
      </c>
      <c r="W216" s="62">
        <v>9</v>
      </c>
      <c r="X216" s="62">
        <v>239.6</v>
      </c>
      <c r="Y216" s="62">
        <f t="shared" si="133"/>
        <v>-20</v>
      </c>
      <c r="Z216" s="62" t="s">
        <v>237</v>
      </c>
      <c r="AA216" s="62">
        <f t="shared" si="136"/>
        <v>14.376</v>
      </c>
      <c r="AB216" s="62">
        <v>4</v>
      </c>
      <c r="AC216" s="62">
        <v>5</v>
      </c>
      <c r="AD216" s="62">
        <v>1</v>
      </c>
      <c r="AE216" s="62">
        <v>0</v>
      </c>
      <c r="AF216" s="62">
        <v>57</v>
      </c>
      <c r="AG216" s="62">
        <f t="shared" si="123"/>
        <v>-2</v>
      </c>
      <c r="AH216" s="62" t="s">
        <v>237</v>
      </c>
      <c r="AI216" s="62">
        <f>AF216*0.06</f>
        <v>3.42</v>
      </c>
      <c r="AJ216" s="62">
        <f>AG216*1</f>
        <v>-2</v>
      </c>
      <c r="AK216" s="62">
        <v>62</v>
      </c>
      <c r="AL216" s="62">
        <v>74</v>
      </c>
      <c r="AM216" s="62">
        <v>35</v>
      </c>
      <c r="AN216" s="62">
        <v>2686</v>
      </c>
      <c r="AO216" s="62">
        <f t="shared" si="124"/>
        <v>-27</v>
      </c>
      <c r="AP216" s="62" t="s">
        <v>237</v>
      </c>
      <c r="AQ216" s="62">
        <f>AN216*0.06</f>
        <v>161.16</v>
      </c>
      <c r="AR216" s="62">
        <v>9</v>
      </c>
      <c r="AS216" s="62">
        <v>11</v>
      </c>
      <c r="AT216" s="62">
        <v>21</v>
      </c>
      <c r="AU216" s="62">
        <v>630</v>
      </c>
      <c r="AV216" s="62">
        <f t="shared" si="125"/>
        <v>12</v>
      </c>
      <c r="AW216" s="62" t="s">
        <v>40</v>
      </c>
      <c r="AX216" s="62">
        <f>AU216*0.1</f>
        <v>63</v>
      </c>
      <c r="AY216" s="62">
        <v>11</v>
      </c>
      <c r="AZ216" s="62">
        <v>13</v>
      </c>
      <c r="BA216" s="62">
        <v>0</v>
      </c>
      <c r="BB216" s="62">
        <v>0</v>
      </c>
      <c r="BC216" s="62">
        <f t="shared" si="126"/>
        <v>-11</v>
      </c>
      <c r="BD216" s="62" t="s">
        <v>237</v>
      </c>
      <c r="BE216" s="62">
        <f t="shared" ref="BE216:BE221" si="138">BB216*0.06</f>
        <v>0</v>
      </c>
      <c r="BF216" s="62">
        <v>7</v>
      </c>
      <c r="BG216" s="62">
        <v>9</v>
      </c>
      <c r="BH216" s="62">
        <v>13</v>
      </c>
      <c r="BI216" s="62">
        <v>233</v>
      </c>
      <c r="BJ216" s="62">
        <f t="shared" si="127"/>
        <v>6</v>
      </c>
      <c r="BK216" s="62" t="s">
        <v>40</v>
      </c>
      <c r="BL216" s="62">
        <f t="shared" si="137"/>
        <v>23.3</v>
      </c>
      <c r="BM216" s="62">
        <v>11</v>
      </c>
      <c r="BN216" s="62">
        <v>14</v>
      </c>
      <c r="BO216" s="63">
        <v>0</v>
      </c>
      <c r="BP216" s="63">
        <v>2</v>
      </c>
      <c r="BQ216" s="63">
        <v>0</v>
      </c>
      <c r="BR216" s="63">
        <v>0</v>
      </c>
      <c r="BS216" s="63">
        <v>1</v>
      </c>
      <c r="BT216" s="63">
        <v>0</v>
      </c>
      <c r="BU216" s="63">
        <v>1</v>
      </c>
      <c r="BV216" s="63">
        <v>0</v>
      </c>
      <c r="BW216" s="63">
        <v>0</v>
      </c>
      <c r="BX216" s="63">
        <v>0</v>
      </c>
      <c r="BY216" s="63">
        <v>0</v>
      </c>
      <c r="BZ216" s="62">
        <f t="shared" si="128"/>
        <v>13</v>
      </c>
      <c r="CA216" s="62">
        <f t="shared" si="129"/>
        <v>2</v>
      </c>
      <c r="CB216" s="62" t="s">
        <v>40</v>
      </c>
      <c r="CC216" s="62">
        <f>BO216*3+BP216*5+BQ216*25+BR216*24+BS216*6+BT216*56+BU216*70+BV216*6+BW216*30+BX216*61+BY216*15</f>
        <v>86</v>
      </c>
      <c r="CD216" s="62"/>
      <c r="CE216" s="62">
        <f t="shared" si="130"/>
        <v>511</v>
      </c>
      <c r="CF216" s="62">
        <f t="shared" si="131"/>
        <v>-2</v>
      </c>
    </row>
    <row r="217" customHeight="1" spans="1:84">
      <c r="A217" s="62">
        <v>12977</v>
      </c>
      <c r="B217" s="62" t="s">
        <v>484</v>
      </c>
      <c r="C217" s="62">
        <v>724</v>
      </c>
      <c r="D217" s="62" t="s">
        <v>93</v>
      </c>
      <c r="E217" s="62" t="s">
        <v>239</v>
      </c>
      <c r="F217" s="62">
        <v>22</v>
      </c>
      <c r="G217" s="62">
        <v>27</v>
      </c>
      <c r="H217" s="62">
        <v>14</v>
      </c>
      <c r="I217" s="62">
        <v>311.04</v>
      </c>
      <c r="J217" s="62">
        <f t="shared" si="121"/>
        <v>-8</v>
      </c>
      <c r="K217" s="62" t="s">
        <v>237</v>
      </c>
      <c r="L217" s="62">
        <f t="shared" si="135"/>
        <v>18.6624</v>
      </c>
      <c r="M217" s="62">
        <v>43</v>
      </c>
      <c r="N217" s="62">
        <v>53</v>
      </c>
      <c r="O217" s="62">
        <v>52</v>
      </c>
      <c r="P217" s="62">
        <v>1310.93</v>
      </c>
      <c r="Q217" s="62">
        <f t="shared" si="122"/>
        <v>9</v>
      </c>
      <c r="R217" s="62" t="s">
        <v>39</v>
      </c>
      <c r="S217" s="62">
        <f>P217*0.06</f>
        <v>78.6558</v>
      </c>
      <c r="T217" s="62"/>
      <c r="U217" s="62">
        <v>29</v>
      </c>
      <c r="V217" s="62">
        <v>38</v>
      </c>
      <c r="W217" s="62">
        <v>20</v>
      </c>
      <c r="X217" s="62">
        <v>457.81</v>
      </c>
      <c r="Y217" s="62">
        <f t="shared" si="133"/>
        <v>-9</v>
      </c>
      <c r="Z217" s="62" t="s">
        <v>237</v>
      </c>
      <c r="AA217" s="62">
        <f t="shared" si="136"/>
        <v>27.4686</v>
      </c>
      <c r="AB217" s="62">
        <v>4</v>
      </c>
      <c r="AC217" s="62">
        <v>5</v>
      </c>
      <c r="AD217" s="62">
        <v>0</v>
      </c>
      <c r="AE217" s="62">
        <v>0</v>
      </c>
      <c r="AF217" s="62">
        <v>0</v>
      </c>
      <c r="AG217" s="62">
        <f t="shared" si="123"/>
        <v>-4</v>
      </c>
      <c r="AH217" s="62" t="s">
        <v>237</v>
      </c>
      <c r="AI217" s="62">
        <f>AF217*0.06</f>
        <v>0</v>
      </c>
      <c r="AJ217" s="62">
        <f>AG217*1</f>
        <v>-4</v>
      </c>
      <c r="AK217" s="62">
        <v>62</v>
      </c>
      <c r="AL217" s="62">
        <v>74</v>
      </c>
      <c r="AM217" s="62">
        <v>34</v>
      </c>
      <c r="AN217" s="62">
        <v>3014.6</v>
      </c>
      <c r="AO217" s="62">
        <f t="shared" si="124"/>
        <v>-28</v>
      </c>
      <c r="AP217" s="62" t="s">
        <v>237</v>
      </c>
      <c r="AQ217" s="62">
        <f>AN217*0.06</f>
        <v>180.876</v>
      </c>
      <c r="AR217" s="62">
        <v>9</v>
      </c>
      <c r="AS217" s="62">
        <v>11</v>
      </c>
      <c r="AT217" s="62">
        <v>9</v>
      </c>
      <c r="AU217" s="62">
        <v>274.27</v>
      </c>
      <c r="AV217" s="62">
        <f t="shared" si="125"/>
        <v>0</v>
      </c>
      <c r="AW217" s="62" t="s">
        <v>39</v>
      </c>
      <c r="AX217" s="62">
        <f>AU217*0.08</f>
        <v>21.9416</v>
      </c>
      <c r="AY217" s="62">
        <v>11</v>
      </c>
      <c r="AZ217" s="62">
        <v>13</v>
      </c>
      <c r="BA217" s="62">
        <v>7</v>
      </c>
      <c r="BB217" s="62">
        <v>149.5</v>
      </c>
      <c r="BC217" s="62">
        <f t="shared" si="126"/>
        <v>-4</v>
      </c>
      <c r="BD217" s="62" t="s">
        <v>237</v>
      </c>
      <c r="BE217" s="62">
        <f t="shared" si="138"/>
        <v>8.97</v>
      </c>
      <c r="BF217" s="62">
        <v>7</v>
      </c>
      <c r="BG217" s="62">
        <v>10</v>
      </c>
      <c r="BH217" s="62">
        <v>18</v>
      </c>
      <c r="BI217" s="62">
        <v>359.91</v>
      </c>
      <c r="BJ217" s="62">
        <f t="shared" si="127"/>
        <v>11</v>
      </c>
      <c r="BK217" s="62" t="s">
        <v>40</v>
      </c>
      <c r="BL217" s="62">
        <f t="shared" si="137"/>
        <v>35.991</v>
      </c>
      <c r="BM217" s="62">
        <v>11</v>
      </c>
      <c r="BN217" s="62">
        <v>14</v>
      </c>
      <c r="BO217" s="63">
        <v>0</v>
      </c>
      <c r="BP217" s="63">
        <v>0</v>
      </c>
      <c r="BQ217" s="63">
        <v>0</v>
      </c>
      <c r="BR217" s="63">
        <v>0</v>
      </c>
      <c r="BS217" s="63">
        <v>0</v>
      </c>
      <c r="BT217" s="63">
        <v>0</v>
      </c>
      <c r="BU217" s="63">
        <v>0</v>
      </c>
      <c r="BV217" s="63">
        <v>0</v>
      </c>
      <c r="BW217" s="63">
        <v>0</v>
      </c>
      <c r="BX217" s="63">
        <v>0</v>
      </c>
      <c r="BY217" s="63">
        <v>0</v>
      </c>
      <c r="BZ217" s="62">
        <f t="shared" si="128"/>
        <v>0</v>
      </c>
      <c r="CA217" s="62">
        <f t="shared" si="129"/>
        <v>-11</v>
      </c>
      <c r="CB217" s="62" t="s">
        <v>237</v>
      </c>
      <c r="CC217" s="62">
        <f>BO217*2+BP217*3+BQ217*15+BR217*15+BS217*3+BT217*40+BU217*50+BV217*4+BW217*20+BX217*40+BY217*10</f>
        <v>0</v>
      </c>
      <c r="CD217" s="62">
        <f>CA217*1</f>
        <v>-11</v>
      </c>
      <c r="CE217" s="62">
        <f t="shared" si="130"/>
        <v>373</v>
      </c>
      <c r="CF217" s="62">
        <f t="shared" si="131"/>
        <v>-15</v>
      </c>
    </row>
    <row r="218" customHeight="1" spans="1:84">
      <c r="A218" s="62">
        <v>13218</v>
      </c>
      <c r="B218" s="62" t="s">
        <v>485</v>
      </c>
      <c r="C218" s="62">
        <v>724</v>
      </c>
      <c r="D218" s="62" t="s">
        <v>93</v>
      </c>
      <c r="E218" s="62" t="s">
        <v>248</v>
      </c>
      <c r="F218" s="62">
        <v>3</v>
      </c>
      <c r="G218" s="62">
        <v>3</v>
      </c>
      <c r="H218" s="62"/>
      <c r="I218" s="62"/>
      <c r="J218" s="62">
        <f t="shared" si="121"/>
        <v>-3</v>
      </c>
      <c r="K218" s="62" t="s">
        <v>237</v>
      </c>
      <c r="L218" s="62">
        <f t="shared" si="135"/>
        <v>0</v>
      </c>
      <c r="M218" s="62">
        <v>5</v>
      </c>
      <c r="N218" s="62">
        <v>6</v>
      </c>
      <c r="O218" s="62">
        <v>10</v>
      </c>
      <c r="P218" s="62">
        <v>165.06</v>
      </c>
      <c r="Q218" s="62">
        <f t="shared" si="122"/>
        <v>5</v>
      </c>
      <c r="R218" s="62" t="s">
        <v>40</v>
      </c>
      <c r="S218" s="62">
        <f>P218*0.08</f>
        <v>13.2048</v>
      </c>
      <c r="T218" s="62"/>
      <c r="U218" s="62">
        <v>3</v>
      </c>
      <c r="V218" s="62">
        <v>4</v>
      </c>
      <c r="W218" s="62">
        <v>1</v>
      </c>
      <c r="X218" s="62">
        <v>32</v>
      </c>
      <c r="Y218" s="62">
        <f t="shared" si="133"/>
        <v>-2</v>
      </c>
      <c r="Z218" s="62" t="s">
        <v>237</v>
      </c>
      <c r="AA218" s="62">
        <f t="shared" si="136"/>
        <v>1.92</v>
      </c>
      <c r="AB218" s="62">
        <v>1</v>
      </c>
      <c r="AC218" s="62">
        <v>1</v>
      </c>
      <c r="AD218" s="62">
        <v>0</v>
      </c>
      <c r="AE218" s="62">
        <v>0</v>
      </c>
      <c r="AF218" s="62">
        <v>0</v>
      </c>
      <c r="AG218" s="62">
        <f t="shared" si="123"/>
        <v>-1</v>
      </c>
      <c r="AH218" s="62" t="s">
        <v>237</v>
      </c>
      <c r="AI218" s="62">
        <f>AF218*0.06</f>
        <v>0</v>
      </c>
      <c r="AJ218" s="62">
        <f>AG218*1</f>
        <v>-1</v>
      </c>
      <c r="AK218" s="62">
        <v>6</v>
      </c>
      <c r="AL218" s="62">
        <v>7</v>
      </c>
      <c r="AM218" s="62">
        <v>9</v>
      </c>
      <c r="AN218" s="62">
        <v>878</v>
      </c>
      <c r="AO218" s="62">
        <f t="shared" si="124"/>
        <v>3</v>
      </c>
      <c r="AP218" s="62" t="s">
        <v>40</v>
      </c>
      <c r="AQ218" s="62">
        <f>AN218*0.1</f>
        <v>87.8</v>
      </c>
      <c r="AR218" s="62">
        <v>1</v>
      </c>
      <c r="AS218" s="62">
        <v>1</v>
      </c>
      <c r="AT218" s="62">
        <v>3</v>
      </c>
      <c r="AU218" s="62">
        <v>91</v>
      </c>
      <c r="AV218" s="62">
        <f t="shared" si="125"/>
        <v>2</v>
      </c>
      <c r="AW218" s="62" t="s">
        <v>40</v>
      </c>
      <c r="AX218" s="62">
        <f>AU218*0.1</f>
        <v>9.1</v>
      </c>
      <c r="AY218" s="62">
        <v>1</v>
      </c>
      <c r="AZ218" s="62">
        <v>2</v>
      </c>
      <c r="BA218" s="62">
        <v>0</v>
      </c>
      <c r="BB218" s="62">
        <v>0</v>
      </c>
      <c r="BC218" s="62">
        <f t="shared" si="126"/>
        <v>-1</v>
      </c>
      <c r="BD218" s="62" t="s">
        <v>237</v>
      </c>
      <c r="BE218" s="62">
        <f t="shared" si="138"/>
        <v>0</v>
      </c>
      <c r="BF218" s="62">
        <v>2</v>
      </c>
      <c r="BG218" s="62">
        <v>2</v>
      </c>
      <c r="BH218" s="62">
        <v>4</v>
      </c>
      <c r="BI218" s="62">
        <v>69.35</v>
      </c>
      <c r="BJ218" s="62">
        <f t="shared" si="127"/>
        <v>2</v>
      </c>
      <c r="BK218" s="62" t="s">
        <v>40</v>
      </c>
      <c r="BL218" s="62">
        <f t="shared" si="137"/>
        <v>6.935</v>
      </c>
      <c r="BM218" s="62">
        <v>1</v>
      </c>
      <c r="BN218" s="62">
        <v>1</v>
      </c>
      <c r="BO218" s="63">
        <v>0</v>
      </c>
      <c r="BP218" s="63">
        <v>0</v>
      </c>
      <c r="BQ218" s="63">
        <v>0</v>
      </c>
      <c r="BR218" s="63">
        <v>0</v>
      </c>
      <c r="BS218" s="63">
        <v>0</v>
      </c>
      <c r="BT218" s="63">
        <v>0</v>
      </c>
      <c r="BU218" s="63">
        <v>0</v>
      </c>
      <c r="BV218" s="63">
        <v>0</v>
      </c>
      <c r="BW218" s="63">
        <v>0</v>
      </c>
      <c r="BX218" s="63">
        <v>0</v>
      </c>
      <c r="BY218" s="63">
        <v>0</v>
      </c>
      <c r="BZ218" s="62">
        <f t="shared" si="128"/>
        <v>0</v>
      </c>
      <c r="CA218" s="62">
        <f t="shared" si="129"/>
        <v>-1</v>
      </c>
      <c r="CB218" s="62" t="s">
        <v>237</v>
      </c>
      <c r="CC218" s="62">
        <f>BO218*2+BP218*3+BQ218*15+BR218*15+BS218*3+BT218*40+BU218*50+BV218*4+BW218*20+BX218*40+BY218*10</f>
        <v>0</v>
      </c>
      <c r="CD218" s="62">
        <f>CA218*1</f>
        <v>-1</v>
      </c>
      <c r="CE218" s="62">
        <f t="shared" si="130"/>
        <v>119</v>
      </c>
      <c r="CF218" s="62">
        <f t="shared" si="131"/>
        <v>-2</v>
      </c>
    </row>
    <row r="219" customHeight="1" spans="1:84">
      <c r="A219" s="62">
        <v>13285</v>
      </c>
      <c r="B219" s="62" t="s">
        <v>486</v>
      </c>
      <c r="C219" s="62">
        <v>724</v>
      </c>
      <c r="D219" s="62" t="s">
        <v>93</v>
      </c>
      <c r="E219" s="62" t="s">
        <v>248</v>
      </c>
      <c r="F219" s="62">
        <v>3</v>
      </c>
      <c r="G219" s="62">
        <v>3</v>
      </c>
      <c r="H219" s="62"/>
      <c r="I219" s="62"/>
      <c r="J219" s="62">
        <f t="shared" si="121"/>
        <v>-3</v>
      </c>
      <c r="K219" s="62" t="s">
        <v>237</v>
      </c>
      <c r="L219" s="62">
        <f t="shared" si="135"/>
        <v>0</v>
      </c>
      <c r="M219" s="62">
        <v>5</v>
      </c>
      <c r="N219" s="62">
        <v>6</v>
      </c>
      <c r="O219" s="62">
        <v>20</v>
      </c>
      <c r="P219" s="62">
        <v>491.13</v>
      </c>
      <c r="Q219" s="62">
        <f t="shared" si="122"/>
        <v>15</v>
      </c>
      <c r="R219" s="62" t="s">
        <v>40</v>
      </c>
      <c r="S219" s="62">
        <f>P219*0.08</f>
        <v>39.2904</v>
      </c>
      <c r="T219" s="62"/>
      <c r="U219" s="62">
        <v>3</v>
      </c>
      <c r="V219" s="62">
        <v>4</v>
      </c>
      <c r="W219" s="62">
        <v>2</v>
      </c>
      <c r="X219" s="62">
        <v>37</v>
      </c>
      <c r="Y219" s="62">
        <f t="shared" si="133"/>
        <v>-1</v>
      </c>
      <c r="Z219" s="62" t="s">
        <v>237</v>
      </c>
      <c r="AA219" s="62">
        <f t="shared" si="136"/>
        <v>2.22</v>
      </c>
      <c r="AB219" s="62">
        <v>1</v>
      </c>
      <c r="AC219" s="62">
        <v>2</v>
      </c>
      <c r="AD219" s="62">
        <v>0</v>
      </c>
      <c r="AE219" s="62">
        <v>0</v>
      </c>
      <c r="AF219" s="62">
        <v>0</v>
      </c>
      <c r="AG219" s="62">
        <f t="shared" si="123"/>
        <v>-1</v>
      </c>
      <c r="AH219" s="62" t="s">
        <v>237</v>
      </c>
      <c r="AI219" s="62">
        <f>AF219*0.06</f>
        <v>0</v>
      </c>
      <c r="AJ219" s="62">
        <f>AG219*1</f>
        <v>-1</v>
      </c>
      <c r="AK219" s="62">
        <v>5</v>
      </c>
      <c r="AL219" s="62">
        <v>7</v>
      </c>
      <c r="AM219" s="62">
        <v>0</v>
      </c>
      <c r="AN219" s="62">
        <v>0</v>
      </c>
      <c r="AO219" s="62">
        <f t="shared" si="124"/>
        <v>-5</v>
      </c>
      <c r="AP219" s="62" t="s">
        <v>237</v>
      </c>
      <c r="AQ219" s="62">
        <f>AN219*0.06</f>
        <v>0</v>
      </c>
      <c r="AR219" s="62">
        <v>1</v>
      </c>
      <c r="AS219" s="62">
        <v>2</v>
      </c>
      <c r="AT219" s="62">
        <v>0</v>
      </c>
      <c r="AU219" s="62">
        <v>0</v>
      </c>
      <c r="AV219" s="62">
        <f t="shared" si="125"/>
        <v>-1</v>
      </c>
      <c r="AW219" s="62" t="s">
        <v>237</v>
      </c>
      <c r="AX219" s="62">
        <f>AU219*0.06</f>
        <v>0</v>
      </c>
      <c r="AY219" s="62">
        <v>2</v>
      </c>
      <c r="AZ219" s="62">
        <v>2</v>
      </c>
      <c r="BA219" s="62">
        <v>0</v>
      </c>
      <c r="BB219" s="62">
        <v>0</v>
      </c>
      <c r="BC219" s="62">
        <f t="shared" si="126"/>
        <v>-2</v>
      </c>
      <c r="BD219" s="62" t="s">
        <v>237</v>
      </c>
      <c r="BE219" s="62">
        <f t="shared" si="138"/>
        <v>0</v>
      </c>
      <c r="BF219" s="62">
        <v>2</v>
      </c>
      <c r="BG219" s="62">
        <v>2</v>
      </c>
      <c r="BH219" s="62">
        <v>5</v>
      </c>
      <c r="BI219" s="62">
        <v>90.52</v>
      </c>
      <c r="BJ219" s="62">
        <f t="shared" si="127"/>
        <v>3</v>
      </c>
      <c r="BK219" s="62" t="s">
        <v>40</v>
      </c>
      <c r="BL219" s="62">
        <f t="shared" si="137"/>
        <v>9.052</v>
      </c>
      <c r="BM219" s="62">
        <v>1</v>
      </c>
      <c r="BN219" s="62">
        <v>1</v>
      </c>
      <c r="BO219" s="63">
        <v>0</v>
      </c>
      <c r="BP219" s="63">
        <v>0</v>
      </c>
      <c r="BQ219" s="63">
        <v>0</v>
      </c>
      <c r="BR219" s="63">
        <v>0</v>
      </c>
      <c r="BS219" s="63">
        <v>0</v>
      </c>
      <c r="BT219" s="63">
        <v>0</v>
      </c>
      <c r="BU219" s="63">
        <v>0</v>
      </c>
      <c r="BV219" s="63">
        <v>0</v>
      </c>
      <c r="BW219" s="63">
        <v>0</v>
      </c>
      <c r="BX219" s="63">
        <v>0</v>
      </c>
      <c r="BY219" s="63">
        <v>0</v>
      </c>
      <c r="BZ219" s="62">
        <f t="shared" si="128"/>
        <v>0</v>
      </c>
      <c r="CA219" s="62">
        <f t="shared" si="129"/>
        <v>-1</v>
      </c>
      <c r="CB219" s="62" t="s">
        <v>237</v>
      </c>
      <c r="CC219" s="62">
        <f>BO219*2+BP219*3+BQ219*15+BR219*15+BS219*3+BT219*40+BU219*50+BV219*4+BW219*20+BX219*40+BY219*10</f>
        <v>0</v>
      </c>
      <c r="CD219" s="62">
        <f>CA219*1</f>
        <v>-1</v>
      </c>
      <c r="CE219" s="62">
        <f t="shared" si="130"/>
        <v>51</v>
      </c>
      <c r="CF219" s="62">
        <f t="shared" si="131"/>
        <v>-2</v>
      </c>
    </row>
    <row r="220" customHeight="1" spans="1:84">
      <c r="A220" s="62">
        <v>6662</v>
      </c>
      <c r="B220" s="62" t="s">
        <v>487</v>
      </c>
      <c r="C220" s="62">
        <v>753</v>
      </c>
      <c r="D220" s="62" t="s">
        <v>110</v>
      </c>
      <c r="E220" s="62" t="s">
        <v>279</v>
      </c>
      <c r="F220" s="62">
        <v>14</v>
      </c>
      <c r="G220" s="62">
        <v>17</v>
      </c>
      <c r="H220" s="62">
        <v>9</v>
      </c>
      <c r="I220" s="62">
        <v>230</v>
      </c>
      <c r="J220" s="62">
        <f t="shared" si="121"/>
        <v>-5</v>
      </c>
      <c r="K220" s="62" t="s">
        <v>237</v>
      </c>
      <c r="L220" s="62">
        <f t="shared" si="135"/>
        <v>13.8</v>
      </c>
      <c r="M220" s="62">
        <v>18</v>
      </c>
      <c r="N220" s="62">
        <v>23</v>
      </c>
      <c r="O220" s="62">
        <v>15</v>
      </c>
      <c r="P220" s="62">
        <v>366.85</v>
      </c>
      <c r="Q220" s="62">
        <f t="shared" si="122"/>
        <v>-3</v>
      </c>
      <c r="R220" s="62" t="s">
        <v>237</v>
      </c>
      <c r="S220" s="62">
        <f>P220*0.05</f>
        <v>18.3425</v>
      </c>
      <c r="T220" s="62">
        <f>Q220*1</f>
        <v>-3</v>
      </c>
      <c r="U220" s="62">
        <v>12</v>
      </c>
      <c r="V220" s="62">
        <v>15</v>
      </c>
      <c r="W220" s="62">
        <v>3</v>
      </c>
      <c r="X220" s="62">
        <v>93.5</v>
      </c>
      <c r="Y220" s="62">
        <f t="shared" si="133"/>
        <v>-9</v>
      </c>
      <c r="Z220" s="62" t="s">
        <v>237</v>
      </c>
      <c r="AA220" s="62">
        <f t="shared" si="136"/>
        <v>5.61</v>
      </c>
      <c r="AB220" s="62">
        <v>2</v>
      </c>
      <c r="AC220" s="62">
        <v>2</v>
      </c>
      <c r="AD220" s="62">
        <v>1</v>
      </c>
      <c r="AE220" s="62">
        <v>0</v>
      </c>
      <c r="AF220" s="62">
        <v>35.59</v>
      </c>
      <c r="AG220" s="62">
        <f t="shared" si="123"/>
        <v>0</v>
      </c>
      <c r="AH220" s="62" t="s">
        <v>40</v>
      </c>
      <c r="AI220" s="62">
        <f>AF220*0.1</f>
        <v>3.559</v>
      </c>
      <c r="AJ220" s="62"/>
      <c r="AK220" s="62">
        <v>20</v>
      </c>
      <c r="AL220" s="62">
        <v>24</v>
      </c>
      <c r="AM220" s="62">
        <v>14</v>
      </c>
      <c r="AN220" s="62">
        <v>1414</v>
      </c>
      <c r="AO220" s="62">
        <f t="shared" si="124"/>
        <v>-6</v>
      </c>
      <c r="AP220" s="62" t="s">
        <v>237</v>
      </c>
      <c r="AQ220" s="62">
        <f>AN220*0.06</f>
        <v>84.84</v>
      </c>
      <c r="AR220" s="62">
        <v>5</v>
      </c>
      <c r="AS220" s="62">
        <v>6</v>
      </c>
      <c r="AT220" s="62">
        <v>3</v>
      </c>
      <c r="AU220" s="62">
        <v>105</v>
      </c>
      <c r="AV220" s="62">
        <f t="shared" si="125"/>
        <v>-2</v>
      </c>
      <c r="AW220" s="62" t="s">
        <v>237</v>
      </c>
      <c r="AX220" s="62">
        <f>AU220*0.06</f>
        <v>6.3</v>
      </c>
      <c r="AY220" s="62">
        <v>6</v>
      </c>
      <c r="AZ220" s="62">
        <v>8</v>
      </c>
      <c r="BA220" s="62">
        <v>0</v>
      </c>
      <c r="BB220" s="62">
        <v>0</v>
      </c>
      <c r="BC220" s="62">
        <f t="shared" si="126"/>
        <v>-6</v>
      </c>
      <c r="BD220" s="62" t="s">
        <v>237</v>
      </c>
      <c r="BE220" s="62">
        <f t="shared" si="138"/>
        <v>0</v>
      </c>
      <c r="BF220" s="62">
        <v>10</v>
      </c>
      <c r="BG220" s="62">
        <v>12</v>
      </c>
      <c r="BH220" s="62">
        <v>5</v>
      </c>
      <c r="BI220" s="62">
        <v>105</v>
      </c>
      <c r="BJ220" s="62">
        <f t="shared" si="127"/>
        <v>-5</v>
      </c>
      <c r="BK220" s="62" t="s">
        <v>242</v>
      </c>
      <c r="BL220" s="62">
        <f>BI220*0.06</f>
        <v>6.3</v>
      </c>
      <c r="BM220" s="62">
        <v>7</v>
      </c>
      <c r="BN220" s="62">
        <v>8</v>
      </c>
      <c r="BO220" s="63">
        <v>1</v>
      </c>
      <c r="BP220" s="63">
        <v>3</v>
      </c>
      <c r="BQ220" s="63">
        <v>0</v>
      </c>
      <c r="BR220" s="63">
        <v>0</v>
      </c>
      <c r="BS220" s="63">
        <v>0</v>
      </c>
      <c r="BT220" s="63">
        <v>0</v>
      </c>
      <c r="BU220" s="63">
        <v>0</v>
      </c>
      <c r="BV220" s="63">
        <v>0</v>
      </c>
      <c r="BW220" s="63">
        <v>0</v>
      </c>
      <c r="BX220" s="63">
        <v>1</v>
      </c>
      <c r="BY220" s="63">
        <v>0</v>
      </c>
      <c r="BZ220" s="62">
        <f t="shared" si="128"/>
        <v>10.5</v>
      </c>
      <c r="CA220" s="62">
        <f t="shared" si="129"/>
        <v>3.5</v>
      </c>
      <c r="CB220" s="62" t="s">
        <v>40</v>
      </c>
      <c r="CC220" s="62">
        <f>BO220*3+BP220*5+BQ220*25+BR220*24+BS220*6+BT220*56+BU220*70+BV220*6+BW220*30+BX220*61+BY220*15</f>
        <v>79</v>
      </c>
      <c r="CD220" s="62"/>
      <c r="CE220" s="62">
        <f t="shared" si="130"/>
        <v>218</v>
      </c>
      <c r="CF220" s="62">
        <f t="shared" si="131"/>
        <v>-3</v>
      </c>
    </row>
    <row r="221" customHeight="1" spans="1:84">
      <c r="A221" s="62">
        <v>12464</v>
      </c>
      <c r="B221" s="62" t="s">
        <v>488</v>
      </c>
      <c r="C221" s="62">
        <v>753</v>
      </c>
      <c r="D221" s="62" t="s">
        <v>110</v>
      </c>
      <c r="E221" s="62" t="s">
        <v>236</v>
      </c>
      <c r="F221" s="62">
        <v>13</v>
      </c>
      <c r="G221" s="62">
        <v>15</v>
      </c>
      <c r="H221" s="62"/>
      <c r="I221" s="62"/>
      <c r="J221" s="62">
        <f t="shared" si="121"/>
        <v>-13</v>
      </c>
      <c r="K221" s="62" t="s">
        <v>237</v>
      </c>
      <c r="L221" s="62">
        <f t="shared" si="135"/>
        <v>0</v>
      </c>
      <c r="M221" s="62">
        <v>16</v>
      </c>
      <c r="N221" s="62">
        <v>20</v>
      </c>
      <c r="O221" s="62">
        <v>17</v>
      </c>
      <c r="P221" s="62">
        <v>393.57</v>
      </c>
      <c r="Q221" s="62">
        <f t="shared" si="122"/>
        <v>1</v>
      </c>
      <c r="R221" s="62" t="s">
        <v>39</v>
      </c>
      <c r="S221" s="62">
        <f>P221*0.06</f>
        <v>23.6142</v>
      </c>
      <c r="T221" s="62"/>
      <c r="U221" s="62">
        <v>9</v>
      </c>
      <c r="V221" s="62">
        <v>13</v>
      </c>
      <c r="W221" s="62">
        <v>8</v>
      </c>
      <c r="X221" s="62">
        <v>203.01</v>
      </c>
      <c r="Y221" s="62">
        <f t="shared" si="133"/>
        <v>-1</v>
      </c>
      <c r="Z221" s="62" t="s">
        <v>237</v>
      </c>
      <c r="AA221" s="62">
        <f t="shared" si="136"/>
        <v>12.1806</v>
      </c>
      <c r="AB221" s="62">
        <v>1</v>
      </c>
      <c r="AC221" s="62">
        <v>2</v>
      </c>
      <c r="AD221" s="62">
        <v>1</v>
      </c>
      <c r="AE221" s="62">
        <v>1</v>
      </c>
      <c r="AF221" s="62">
        <v>74.64</v>
      </c>
      <c r="AG221" s="62">
        <f t="shared" si="123"/>
        <v>2</v>
      </c>
      <c r="AH221" s="62" t="s">
        <v>40</v>
      </c>
      <c r="AI221" s="62">
        <f>AF221*0.1</f>
        <v>7.464</v>
      </c>
      <c r="AJ221" s="62"/>
      <c r="AK221" s="62">
        <v>18</v>
      </c>
      <c r="AL221" s="62">
        <v>22</v>
      </c>
      <c r="AM221" s="62">
        <v>9</v>
      </c>
      <c r="AN221" s="62">
        <v>838.01</v>
      </c>
      <c r="AO221" s="62">
        <f t="shared" si="124"/>
        <v>-9</v>
      </c>
      <c r="AP221" s="62" t="s">
        <v>237</v>
      </c>
      <c r="AQ221" s="62">
        <f>AN221*0.06</f>
        <v>50.2806</v>
      </c>
      <c r="AR221" s="62">
        <v>4</v>
      </c>
      <c r="AS221" s="62">
        <v>4</v>
      </c>
      <c r="AT221" s="62">
        <v>1</v>
      </c>
      <c r="AU221" s="62">
        <v>31</v>
      </c>
      <c r="AV221" s="62">
        <f t="shared" si="125"/>
        <v>-3</v>
      </c>
      <c r="AW221" s="62" t="s">
        <v>237</v>
      </c>
      <c r="AX221" s="62">
        <f>AU221*0.06</f>
        <v>1.86</v>
      </c>
      <c r="AY221" s="62">
        <v>5</v>
      </c>
      <c r="AZ221" s="62">
        <v>5</v>
      </c>
      <c r="BA221" s="62">
        <v>0</v>
      </c>
      <c r="BB221" s="62">
        <v>0</v>
      </c>
      <c r="BC221" s="62">
        <f t="shared" si="126"/>
        <v>-5</v>
      </c>
      <c r="BD221" s="62" t="s">
        <v>237</v>
      </c>
      <c r="BE221" s="62">
        <f t="shared" si="138"/>
        <v>0</v>
      </c>
      <c r="BF221" s="62">
        <v>5</v>
      </c>
      <c r="BG221" s="62">
        <v>9</v>
      </c>
      <c r="BH221" s="62">
        <v>4</v>
      </c>
      <c r="BI221" s="62">
        <v>81</v>
      </c>
      <c r="BJ221" s="62">
        <f t="shared" si="127"/>
        <v>-1</v>
      </c>
      <c r="BK221" s="62" t="s">
        <v>242</v>
      </c>
      <c r="BL221" s="62">
        <f>BI221*0.06</f>
        <v>4.86</v>
      </c>
      <c r="BM221" s="62">
        <v>5</v>
      </c>
      <c r="BN221" s="62">
        <v>5</v>
      </c>
      <c r="BO221" s="63">
        <v>0</v>
      </c>
      <c r="BP221" s="63">
        <v>0</v>
      </c>
      <c r="BQ221" s="63">
        <v>0</v>
      </c>
      <c r="BR221" s="63">
        <v>0</v>
      </c>
      <c r="BS221" s="63">
        <v>0</v>
      </c>
      <c r="BT221" s="63">
        <v>0</v>
      </c>
      <c r="BU221" s="63">
        <v>0</v>
      </c>
      <c r="BV221" s="63">
        <v>0</v>
      </c>
      <c r="BW221" s="63">
        <v>0</v>
      </c>
      <c r="BX221" s="63">
        <v>0</v>
      </c>
      <c r="BY221" s="63">
        <v>0</v>
      </c>
      <c r="BZ221" s="62">
        <f t="shared" si="128"/>
        <v>0</v>
      </c>
      <c r="CA221" s="62">
        <f t="shared" si="129"/>
        <v>-5</v>
      </c>
      <c r="CB221" s="62" t="s">
        <v>237</v>
      </c>
      <c r="CC221" s="62">
        <f>BO221*2+BP221*3+BQ221*15+BR221*15+BS221*3+BT221*40+BU221*50+BV221*4+BW221*20+BX221*40+BY221*10</f>
        <v>0</v>
      </c>
      <c r="CD221" s="62">
        <f>CA221*1</f>
        <v>-5</v>
      </c>
      <c r="CE221" s="62">
        <f t="shared" si="130"/>
        <v>100</v>
      </c>
      <c r="CF221" s="62">
        <f t="shared" si="131"/>
        <v>-5</v>
      </c>
    </row>
    <row r="222" customHeight="1" spans="1:84">
      <c r="A222" s="62">
        <v>13408</v>
      </c>
      <c r="B222" s="62" t="s">
        <v>489</v>
      </c>
      <c r="C222" s="62">
        <v>753</v>
      </c>
      <c r="D222" s="62" t="s">
        <v>110</v>
      </c>
      <c r="E222" s="62" t="s">
        <v>253</v>
      </c>
      <c r="F222" s="62">
        <v>3</v>
      </c>
      <c r="G222" s="62">
        <v>4</v>
      </c>
      <c r="H222" s="62">
        <v>2</v>
      </c>
      <c r="I222" s="62">
        <v>55.6</v>
      </c>
      <c r="J222" s="62">
        <f t="shared" si="121"/>
        <v>-1</v>
      </c>
      <c r="K222" s="62" t="s">
        <v>237</v>
      </c>
      <c r="L222" s="62">
        <f t="shared" si="135"/>
        <v>3.336</v>
      </c>
      <c r="M222" s="62">
        <v>4</v>
      </c>
      <c r="N222" s="62">
        <v>5</v>
      </c>
      <c r="O222" s="62">
        <v>11</v>
      </c>
      <c r="P222" s="62">
        <v>316.1</v>
      </c>
      <c r="Q222" s="62">
        <f t="shared" si="122"/>
        <v>7</v>
      </c>
      <c r="R222" s="62" t="s">
        <v>40</v>
      </c>
      <c r="S222" s="62">
        <f>P222*0.08</f>
        <v>25.288</v>
      </c>
      <c r="T222" s="62"/>
      <c r="U222" s="62">
        <v>3</v>
      </c>
      <c r="V222" s="62">
        <v>3</v>
      </c>
      <c r="W222" s="62">
        <v>10</v>
      </c>
      <c r="X222" s="62">
        <v>209</v>
      </c>
      <c r="Y222" s="62">
        <f t="shared" si="133"/>
        <v>7</v>
      </c>
      <c r="Z222" s="62" t="s">
        <v>40</v>
      </c>
      <c r="AA222" s="62">
        <f>X222*0.1</f>
        <v>20.9</v>
      </c>
      <c r="AB222" s="62">
        <v>1</v>
      </c>
      <c r="AC222" s="62">
        <v>1</v>
      </c>
      <c r="AD222" s="62">
        <v>1</v>
      </c>
      <c r="AE222" s="62">
        <v>0</v>
      </c>
      <c r="AF222" s="62">
        <v>57</v>
      </c>
      <c r="AG222" s="62">
        <f t="shared" si="123"/>
        <v>1</v>
      </c>
      <c r="AH222" s="62" t="s">
        <v>40</v>
      </c>
      <c r="AI222" s="62">
        <f>AF222*0.1</f>
        <v>5.7</v>
      </c>
      <c r="AJ222" s="62"/>
      <c r="AK222" s="62">
        <v>4</v>
      </c>
      <c r="AL222" s="62">
        <v>5</v>
      </c>
      <c r="AM222" s="62">
        <v>5</v>
      </c>
      <c r="AN222" s="62">
        <v>363</v>
      </c>
      <c r="AO222" s="62">
        <f t="shared" si="124"/>
        <v>1</v>
      </c>
      <c r="AP222" s="62" t="s">
        <v>40</v>
      </c>
      <c r="AQ222" s="62">
        <f>AN222*0.1</f>
        <v>36.3</v>
      </c>
      <c r="AR222" s="62">
        <v>1</v>
      </c>
      <c r="AS222" s="62">
        <v>2</v>
      </c>
      <c r="AT222" s="62">
        <v>1</v>
      </c>
      <c r="AU222" s="62">
        <v>35</v>
      </c>
      <c r="AV222" s="62">
        <f t="shared" si="125"/>
        <v>0</v>
      </c>
      <c r="AW222" s="62" t="s">
        <v>39</v>
      </c>
      <c r="AX222" s="62">
        <f>AU222*0.08</f>
        <v>2.8</v>
      </c>
      <c r="AY222" s="62">
        <v>2</v>
      </c>
      <c r="AZ222" s="62">
        <v>3</v>
      </c>
      <c r="BA222" s="62">
        <v>7</v>
      </c>
      <c r="BB222" s="62">
        <v>149.5</v>
      </c>
      <c r="BC222" s="62">
        <f t="shared" si="126"/>
        <v>5</v>
      </c>
      <c r="BD222" s="62" t="s">
        <v>40</v>
      </c>
      <c r="BE222" s="62">
        <f>BB222*0.1</f>
        <v>14.95</v>
      </c>
      <c r="BF222" s="62">
        <v>3</v>
      </c>
      <c r="BG222" s="62">
        <v>3</v>
      </c>
      <c r="BH222" s="62">
        <v>5</v>
      </c>
      <c r="BI222" s="62">
        <v>105</v>
      </c>
      <c r="BJ222" s="62">
        <f t="shared" si="127"/>
        <v>2</v>
      </c>
      <c r="BK222" s="62" t="s">
        <v>40</v>
      </c>
      <c r="BL222" s="62">
        <f>BI222*0.1</f>
        <v>10.5</v>
      </c>
      <c r="BM222" s="62">
        <v>2</v>
      </c>
      <c r="BN222" s="62">
        <v>3</v>
      </c>
      <c r="BO222" s="63">
        <v>0</v>
      </c>
      <c r="BP222" s="63">
        <v>2</v>
      </c>
      <c r="BQ222" s="63">
        <v>0</v>
      </c>
      <c r="BR222" s="63">
        <v>0</v>
      </c>
      <c r="BS222" s="63">
        <v>0</v>
      </c>
      <c r="BT222" s="63">
        <v>0</v>
      </c>
      <c r="BU222" s="63">
        <v>0</v>
      </c>
      <c r="BV222" s="63">
        <v>0</v>
      </c>
      <c r="BW222" s="63">
        <v>0</v>
      </c>
      <c r="BX222" s="63">
        <v>0</v>
      </c>
      <c r="BY222" s="63">
        <v>0</v>
      </c>
      <c r="BZ222" s="62">
        <f t="shared" si="128"/>
        <v>2</v>
      </c>
      <c r="CA222" s="62">
        <f t="shared" si="129"/>
        <v>0</v>
      </c>
      <c r="CB222" s="62" t="s">
        <v>40</v>
      </c>
      <c r="CC222" s="62">
        <f>BO222*3+BP222*5+BQ222*25+BR222*24+BS222*6+BT222*56+BU222*70+BV222*6+BW222*30+BX222*61+BY222*15</f>
        <v>10</v>
      </c>
      <c r="CD222" s="62"/>
      <c r="CE222" s="62">
        <f t="shared" si="130"/>
        <v>130</v>
      </c>
      <c r="CF222" s="62">
        <f t="shared" si="131"/>
        <v>0</v>
      </c>
    </row>
    <row r="223" customHeight="1" spans="1:84">
      <c r="A223" s="62">
        <v>5880</v>
      </c>
      <c r="B223" s="62" t="s">
        <v>490</v>
      </c>
      <c r="C223" s="62">
        <v>116482</v>
      </c>
      <c r="D223" s="62" t="s">
        <v>491</v>
      </c>
      <c r="E223" s="62" t="s">
        <v>239</v>
      </c>
      <c r="F223" s="62">
        <v>6</v>
      </c>
      <c r="G223" s="62">
        <v>8</v>
      </c>
      <c r="H223" s="62">
        <v>11</v>
      </c>
      <c r="I223" s="62">
        <v>277</v>
      </c>
      <c r="J223" s="62">
        <f t="shared" si="121"/>
        <v>5</v>
      </c>
      <c r="K223" s="62" t="s">
        <v>40</v>
      </c>
      <c r="L223" s="62">
        <f>I223*0.1</f>
        <v>27.7</v>
      </c>
      <c r="M223" s="62">
        <v>10</v>
      </c>
      <c r="N223" s="62">
        <v>13</v>
      </c>
      <c r="O223" s="62">
        <v>26</v>
      </c>
      <c r="P223" s="62">
        <v>616.15</v>
      </c>
      <c r="Q223" s="62">
        <f t="shared" si="122"/>
        <v>16</v>
      </c>
      <c r="R223" s="62" t="s">
        <v>40</v>
      </c>
      <c r="S223" s="62">
        <f>P223*0.08</f>
        <v>49.292</v>
      </c>
      <c r="T223" s="62"/>
      <c r="U223" s="62">
        <v>8</v>
      </c>
      <c r="V223" s="62">
        <v>10</v>
      </c>
      <c r="W223" s="62">
        <v>11</v>
      </c>
      <c r="X223" s="62">
        <v>251.6</v>
      </c>
      <c r="Y223" s="62">
        <f t="shared" si="133"/>
        <v>3</v>
      </c>
      <c r="Z223" s="62" t="s">
        <v>40</v>
      </c>
      <c r="AA223" s="62">
        <f>X223*0.1</f>
        <v>25.16</v>
      </c>
      <c r="AB223" s="62">
        <v>1</v>
      </c>
      <c r="AC223" s="62">
        <v>2</v>
      </c>
      <c r="AD223" s="62">
        <v>0</v>
      </c>
      <c r="AE223" s="62">
        <v>0</v>
      </c>
      <c r="AF223" s="62">
        <v>0</v>
      </c>
      <c r="AG223" s="62">
        <f t="shared" si="123"/>
        <v>-1</v>
      </c>
      <c r="AH223" s="62" t="s">
        <v>237</v>
      </c>
      <c r="AI223" s="62">
        <f>AF223*0.06</f>
        <v>0</v>
      </c>
      <c r="AJ223" s="62">
        <f>AG223*1</f>
        <v>-1</v>
      </c>
      <c r="AK223" s="62">
        <v>9</v>
      </c>
      <c r="AL223" s="62">
        <v>10</v>
      </c>
      <c r="AM223" s="62">
        <v>7</v>
      </c>
      <c r="AN223" s="62">
        <v>286.86</v>
      </c>
      <c r="AO223" s="62">
        <f t="shared" si="124"/>
        <v>-2</v>
      </c>
      <c r="AP223" s="62" t="s">
        <v>237</v>
      </c>
      <c r="AQ223" s="62">
        <f>AN223*0.06</f>
        <v>17.2116</v>
      </c>
      <c r="AR223" s="62">
        <v>3</v>
      </c>
      <c r="AS223" s="62">
        <v>4</v>
      </c>
      <c r="AT223" s="62">
        <v>4</v>
      </c>
      <c r="AU223" s="62">
        <v>105</v>
      </c>
      <c r="AV223" s="62">
        <f t="shared" si="125"/>
        <v>1</v>
      </c>
      <c r="AW223" s="62" t="s">
        <v>40</v>
      </c>
      <c r="AX223" s="62">
        <f>AU223*0.1</f>
        <v>10.5</v>
      </c>
      <c r="AY223" s="62">
        <v>3</v>
      </c>
      <c r="AZ223" s="62">
        <v>4</v>
      </c>
      <c r="BA223" s="62">
        <v>1</v>
      </c>
      <c r="BB223" s="62">
        <v>29.9</v>
      </c>
      <c r="BC223" s="62">
        <f t="shared" si="126"/>
        <v>-2</v>
      </c>
      <c r="BD223" s="62" t="s">
        <v>237</v>
      </c>
      <c r="BE223" s="62">
        <f>BB223*0.06</f>
        <v>1.794</v>
      </c>
      <c r="BF223" s="62">
        <v>5</v>
      </c>
      <c r="BG223" s="62">
        <v>6</v>
      </c>
      <c r="BH223" s="62">
        <v>6</v>
      </c>
      <c r="BI223" s="62">
        <v>98.72</v>
      </c>
      <c r="BJ223" s="62">
        <f t="shared" si="127"/>
        <v>1</v>
      </c>
      <c r="BK223" s="62" t="s">
        <v>40</v>
      </c>
      <c r="BL223" s="62">
        <f>BI223*0.1</f>
        <v>9.872</v>
      </c>
      <c r="BM223" s="62">
        <v>4</v>
      </c>
      <c r="BN223" s="62">
        <v>5</v>
      </c>
      <c r="BO223" s="63">
        <v>0</v>
      </c>
      <c r="BP223" s="63">
        <v>3</v>
      </c>
      <c r="BQ223" s="63">
        <v>1</v>
      </c>
      <c r="BR223" s="63">
        <v>0</v>
      </c>
      <c r="BS223" s="63">
        <v>1</v>
      </c>
      <c r="BT223" s="63">
        <v>0</v>
      </c>
      <c r="BU223" s="63">
        <v>0</v>
      </c>
      <c r="BV223" s="63">
        <v>0</v>
      </c>
      <c r="BW223" s="63">
        <v>0</v>
      </c>
      <c r="BX223" s="63">
        <v>1</v>
      </c>
      <c r="BY223" s="63">
        <v>0</v>
      </c>
      <c r="BZ223" s="62">
        <f t="shared" si="128"/>
        <v>16</v>
      </c>
      <c r="CA223" s="62">
        <f t="shared" si="129"/>
        <v>12</v>
      </c>
      <c r="CB223" s="62" t="s">
        <v>40</v>
      </c>
      <c r="CC223" s="62">
        <f>BO223*3+BP223*5+BQ223*25+BR223*24+BS223*6+BT223*56+BU223*70+BV223*6+BW223*30+BX223*61+BY223*15</f>
        <v>107</v>
      </c>
      <c r="CD223" s="62"/>
      <c r="CE223" s="62">
        <f t="shared" si="130"/>
        <v>249</v>
      </c>
      <c r="CF223" s="62">
        <f t="shared" si="131"/>
        <v>-1</v>
      </c>
    </row>
    <row r="224" customHeight="1" spans="1:84">
      <c r="A224" s="62">
        <v>12190</v>
      </c>
      <c r="B224" s="62" t="s">
        <v>492</v>
      </c>
      <c r="C224" s="62">
        <v>116482</v>
      </c>
      <c r="D224" s="62" t="s">
        <v>491</v>
      </c>
      <c r="E224" s="62" t="s">
        <v>236</v>
      </c>
      <c r="F224" s="62">
        <v>6</v>
      </c>
      <c r="G224" s="62">
        <v>8</v>
      </c>
      <c r="H224" s="62">
        <v>9</v>
      </c>
      <c r="I224" s="62">
        <v>242.86</v>
      </c>
      <c r="J224" s="62">
        <f t="shared" si="121"/>
        <v>3</v>
      </c>
      <c r="K224" s="62" t="s">
        <v>40</v>
      </c>
      <c r="L224" s="62">
        <f>I224*0.1</f>
        <v>24.286</v>
      </c>
      <c r="M224" s="62">
        <v>10</v>
      </c>
      <c r="N224" s="62">
        <v>13</v>
      </c>
      <c r="O224" s="62">
        <v>19</v>
      </c>
      <c r="P224" s="62">
        <v>429.22</v>
      </c>
      <c r="Q224" s="62">
        <f t="shared" si="122"/>
        <v>9</v>
      </c>
      <c r="R224" s="62" t="s">
        <v>40</v>
      </c>
      <c r="S224" s="62">
        <f>P224*0.08</f>
        <v>34.3376</v>
      </c>
      <c r="T224" s="62"/>
      <c r="U224" s="62">
        <v>8</v>
      </c>
      <c r="V224" s="62">
        <v>9</v>
      </c>
      <c r="W224" s="62">
        <v>14</v>
      </c>
      <c r="X224" s="62">
        <v>358.54</v>
      </c>
      <c r="Y224" s="62">
        <f t="shared" si="133"/>
        <v>6</v>
      </c>
      <c r="Z224" s="62" t="s">
        <v>40</v>
      </c>
      <c r="AA224" s="62">
        <f>X224*0.1</f>
        <v>35.854</v>
      </c>
      <c r="AB224" s="62">
        <v>1</v>
      </c>
      <c r="AC224" s="62">
        <v>2</v>
      </c>
      <c r="AD224" s="62">
        <v>0</v>
      </c>
      <c r="AE224" s="62">
        <v>0</v>
      </c>
      <c r="AF224" s="62">
        <v>0</v>
      </c>
      <c r="AG224" s="62">
        <f t="shared" si="123"/>
        <v>-1</v>
      </c>
      <c r="AH224" s="62" t="s">
        <v>237</v>
      </c>
      <c r="AI224" s="62">
        <f>AF224*0.06</f>
        <v>0</v>
      </c>
      <c r="AJ224" s="62">
        <f>AG224*1</f>
        <v>-1</v>
      </c>
      <c r="AK224" s="62">
        <v>9</v>
      </c>
      <c r="AL224" s="62">
        <v>10</v>
      </c>
      <c r="AM224" s="62">
        <v>15</v>
      </c>
      <c r="AN224" s="62">
        <v>694.7</v>
      </c>
      <c r="AO224" s="62">
        <f t="shared" si="124"/>
        <v>6</v>
      </c>
      <c r="AP224" s="62" t="s">
        <v>40</v>
      </c>
      <c r="AQ224" s="62">
        <f>AN224*0.1</f>
        <v>69.47</v>
      </c>
      <c r="AR224" s="62">
        <v>3</v>
      </c>
      <c r="AS224" s="62">
        <v>4</v>
      </c>
      <c r="AT224" s="62">
        <v>1</v>
      </c>
      <c r="AU224" s="62">
        <v>35</v>
      </c>
      <c r="AV224" s="62">
        <f t="shared" si="125"/>
        <v>-2</v>
      </c>
      <c r="AW224" s="62" t="s">
        <v>237</v>
      </c>
      <c r="AX224" s="62">
        <f>AU224*0.06</f>
        <v>2.1</v>
      </c>
      <c r="AY224" s="62">
        <v>3</v>
      </c>
      <c r="AZ224" s="62">
        <v>4</v>
      </c>
      <c r="BA224" s="62">
        <v>7</v>
      </c>
      <c r="BB224" s="62">
        <v>149.5</v>
      </c>
      <c r="BC224" s="62">
        <f t="shared" si="126"/>
        <v>4</v>
      </c>
      <c r="BD224" s="62" t="s">
        <v>40</v>
      </c>
      <c r="BE224" s="62">
        <f>BB224*0.1</f>
        <v>14.95</v>
      </c>
      <c r="BF224" s="62">
        <v>5</v>
      </c>
      <c r="BG224" s="62">
        <v>6</v>
      </c>
      <c r="BH224" s="62">
        <v>5</v>
      </c>
      <c r="BI224" s="62">
        <v>99.37</v>
      </c>
      <c r="BJ224" s="62">
        <f t="shared" si="127"/>
        <v>0</v>
      </c>
      <c r="BK224" s="62" t="s">
        <v>39</v>
      </c>
      <c r="BL224" s="62">
        <f>BI224*0.08</f>
        <v>7.9496</v>
      </c>
      <c r="BM224" s="62">
        <v>4</v>
      </c>
      <c r="BN224" s="62">
        <v>5</v>
      </c>
      <c r="BO224" s="63">
        <v>0</v>
      </c>
      <c r="BP224" s="63">
        <v>5</v>
      </c>
      <c r="BQ224" s="63">
        <v>0</v>
      </c>
      <c r="BR224" s="63">
        <v>0</v>
      </c>
      <c r="BS224" s="63">
        <v>2</v>
      </c>
      <c r="BT224" s="63">
        <v>0</v>
      </c>
      <c r="BU224" s="63">
        <v>0</v>
      </c>
      <c r="BV224" s="63">
        <v>0</v>
      </c>
      <c r="BW224" s="63">
        <v>0</v>
      </c>
      <c r="BX224" s="63">
        <v>0</v>
      </c>
      <c r="BY224" s="63">
        <v>0</v>
      </c>
      <c r="BZ224" s="62">
        <f t="shared" si="128"/>
        <v>7</v>
      </c>
      <c r="CA224" s="62">
        <f t="shared" si="129"/>
        <v>3</v>
      </c>
      <c r="CB224" s="62" t="s">
        <v>40</v>
      </c>
      <c r="CC224" s="62">
        <f>BO224*3+BP224*5+BQ224*25+BR224*24+BS224*6+BT224*56+BU224*70+BV224*6+BW224*30+BX224*61+BY224*15</f>
        <v>37</v>
      </c>
      <c r="CD224" s="62"/>
      <c r="CE224" s="62">
        <f t="shared" si="130"/>
        <v>226</v>
      </c>
      <c r="CF224" s="62">
        <f t="shared" si="131"/>
        <v>-1</v>
      </c>
    </row>
    <row r="225" customHeight="1" spans="1:84">
      <c r="A225" s="62">
        <v>13267</v>
      </c>
      <c r="B225" s="62" t="s">
        <v>493</v>
      </c>
      <c r="C225" s="62">
        <v>116482</v>
      </c>
      <c r="D225" s="62" t="s">
        <v>491</v>
      </c>
      <c r="E225" s="62" t="s">
        <v>248</v>
      </c>
      <c r="F225" s="62">
        <v>4</v>
      </c>
      <c r="G225" s="62">
        <v>4</v>
      </c>
      <c r="H225" s="62">
        <v>3</v>
      </c>
      <c r="I225" s="62">
        <v>77</v>
      </c>
      <c r="J225" s="62">
        <f t="shared" si="121"/>
        <v>-1</v>
      </c>
      <c r="K225" s="62" t="s">
        <v>237</v>
      </c>
      <c r="L225" s="62">
        <f>I225*0.06</f>
        <v>4.62</v>
      </c>
      <c r="M225" s="62">
        <v>5</v>
      </c>
      <c r="N225" s="62">
        <v>7</v>
      </c>
      <c r="O225" s="62">
        <v>9</v>
      </c>
      <c r="P225" s="62">
        <v>230.56</v>
      </c>
      <c r="Q225" s="62">
        <f t="shared" si="122"/>
        <v>4</v>
      </c>
      <c r="R225" s="62" t="s">
        <v>40</v>
      </c>
      <c r="S225" s="62">
        <f>P225*0.08</f>
        <v>18.4448</v>
      </c>
      <c r="T225" s="62"/>
      <c r="U225" s="62">
        <v>4</v>
      </c>
      <c r="V225" s="62">
        <v>6</v>
      </c>
      <c r="W225" s="62">
        <v>11</v>
      </c>
      <c r="X225" s="62">
        <v>229</v>
      </c>
      <c r="Y225" s="62">
        <f t="shared" si="133"/>
        <v>7</v>
      </c>
      <c r="Z225" s="62" t="s">
        <v>40</v>
      </c>
      <c r="AA225" s="62">
        <f>X225*0.1</f>
        <v>22.9</v>
      </c>
      <c r="AB225" s="62">
        <v>1</v>
      </c>
      <c r="AC225" s="62">
        <v>1</v>
      </c>
      <c r="AD225" s="62">
        <v>0</v>
      </c>
      <c r="AE225" s="62">
        <v>0</v>
      </c>
      <c r="AF225" s="62">
        <v>0</v>
      </c>
      <c r="AG225" s="62">
        <f t="shared" si="123"/>
        <v>-1</v>
      </c>
      <c r="AH225" s="62" t="s">
        <v>237</v>
      </c>
      <c r="AI225" s="62">
        <f>AF225*0.06</f>
        <v>0</v>
      </c>
      <c r="AJ225" s="62">
        <f>AG225*1</f>
        <v>-1</v>
      </c>
      <c r="AK225" s="62">
        <v>5</v>
      </c>
      <c r="AL225" s="62">
        <v>6</v>
      </c>
      <c r="AM225" s="62">
        <v>4</v>
      </c>
      <c r="AN225" s="62">
        <v>100</v>
      </c>
      <c r="AO225" s="62">
        <f t="shared" si="124"/>
        <v>-1</v>
      </c>
      <c r="AP225" s="62" t="s">
        <v>237</v>
      </c>
      <c r="AQ225" s="62">
        <f>AN225*0.06</f>
        <v>6</v>
      </c>
      <c r="AR225" s="62">
        <v>1</v>
      </c>
      <c r="AS225" s="62">
        <v>1</v>
      </c>
      <c r="AT225" s="62">
        <v>0</v>
      </c>
      <c r="AU225" s="62">
        <v>0</v>
      </c>
      <c r="AV225" s="62">
        <f t="shared" si="125"/>
        <v>-1</v>
      </c>
      <c r="AW225" s="62" t="s">
        <v>237</v>
      </c>
      <c r="AX225" s="62">
        <f>AU225*0.06</f>
        <v>0</v>
      </c>
      <c r="AY225" s="62">
        <v>2</v>
      </c>
      <c r="AZ225" s="62">
        <v>3</v>
      </c>
      <c r="BA225" s="62">
        <v>0</v>
      </c>
      <c r="BB225" s="62">
        <v>0</v>
      </c>
      <c r="BC225" s="62">
        <f t="shared" si="126"/>
        <v>-2</v>
      </c>
      <c r="BD225" s="62" t="s">
        <v>237</v>
      </c>
      <c r="BE225" s="62">
        <f>BB225*0.06</f>
        <v>0</v>
      </c>
      <c r="BF225" s="62">
        <v>2</v>
      </c>
      <c r="BG225" s="62">
        <v>4</v>
      </c>
      <c r="BH225" s="62">
        <v>2</v>
      </c>
      <c r="BI225" s="62">
        <v>19.5</v>
      </c>
      <c r="BJ225" s="62">
        <f t="shared" si="127"/>
        <v>0</v>
      </c>
      <c r="BK225" s="62" t="s">
        <v>39</v>
      </c>
      <c r="BL225" s="62">
        <f>BI225*0.08</f>
        <v>1.56</v>
      </c>
      <c r="BM225" s="62"/>
      <c r="BN225" s="62"/>
      <c r="BO225" s="63">
        <v>0</v>
      </c>
      <c r="BP225" s="63">
        <v>0</v>
      </c>
      <c r="BQ225" s="63">
        <v>0</v>
      </c>
      <c r="BR225" s="63">
        <v>0</v>
      </c>
      <c r="BS225" s="63">
        <v>0</v>
      </c>
      <c r="BT225" s="63">
        <v>0</v>
      </c>
      <c r="BU225" s="63">
        <v>0</v>
      </c>
      <c r="BV225" s="63">
        <v>0</v>
      </c>
      <c r="BW225" s="63">
        <v>0</v>
      </c>
      <c r="BX225" s="63">
        <v>0</v>
      </c>
      <c r="BY225" s="63">
        <v>0</v>
      </c>
      <c r="BZ225" s="62">
        <f t="shared" si="128"/>
        <v>0</v>
      </c>
      <c r="CA225" s="62">
        <f t="shared" si="129"/>
        <v>0</v>
      </c>
      <c r="CB225" s="62" t="s">
        <v>242</v>
      </c>
      <c r="CC225" s="62">
        <f>BO225*2+BP225*3+BQ225*15+BR225*15+BS225*3+BT225*40+BU225*50+BV225*4+BW225*20+BX225*40+BY225*10</f>
        <v>0</v>
      </c>
      <c r="CD225" s="62"/>
      <c r="CE225" s="62">
        <f t="shared" si="130"/>
        <v>54</v>
      </c>
      <c r="CF225" s="62">
        <f t="shared" si="131"/>
        <v>-1</v>
      </c>
    </row>
    <row r="226" customHeight="1" spans="1:84">
      <c r="A226" s="62">
        <v>13407</v>
      </c>
      <c r="B226" s="62" t="s">
        <v>494</v>
      </c>
      <c r="C226" s="62">
        <v>116482</v>
      </c>
      <c r="D226" s="62" t="s">
        <v>491</v>
      </c>
      <c r="E226" s="62" t="s">
        <v>248</v>
      </c>
      <c r="F226" s="62">
        <v>4</v>
      </c>
      <c r="G226" s="62">
        <v>4</v>
      </c>
      <c r="H226" s="62">
        <v>3</v>
      </c>
      <c r="I226" s="62">
        <v>66.58</v>
      </c>
      <c r="J226" s="62">
        <f t="shared" si="121"/>
        <v>-1</v>
      </c>
      <c r="K226" s="62" t="s">
        <v>237</v>
      </c>
      <c r="L226" s="62">
        <f>I226*0.06</f>
        <v>3.9948</v>
      </c>
      <c r="M226" s="62">
        <v>5</v>
      </c>
      <c r="N226" s="62">
        <v>7</v>
      </c>
      <c r="O226" s="62">
        <v>9</v>
      </c>
      <c r="P226" s="62">
        <v>198</v>
      </c>
      <c r="Q226" s="62">
        <f t="shared" si="122"/>
        <v>4</v>
      </c>
      <c r="R226" s="62" t="s">
        <v>40</v>
      </c>
      <c r="S226" s="62">
        <f>P226*0.08</f>
        <v>15.84</v>
      </c>
      <c r="T226" s="62"/>
      <c r="U226" s="62">
        <v>4</v>
      </c>
      <c r="V226" s="62">
        <v>6</v>
      </c>
      <c r="W226" s="62">
        <v>4</v>
      </c>
      <c r="X226" s="62">
        <v>103</v>
      </c>
      <c r="Y226" s="62">
        <f t="shared" si="133"/>
        <v>0</v>
      </c>
      <c r="Z226" s="62" t="s">
        <v>39</v>
      </c>
      <c r="AA226" s="62">
        <f>X226*0.08</f>
        <v>8.24</v>
      </c>
      <c r="AB226" s="62"/>
      <c r="AC226" s="62"/>
      <c r="AD226" s="62">
        <v>0</v>
      </c>
      <c r="AE226" s="62">
        <v>0</v>
      </c>
      <c r="AF226" s="62">
        <v>0</v>
      </c>
      <c r="AG226" s="62">
        <f t="shared" si="123"/>
        <v>0</v>
      </c>
      <c r="AH226" s="62" t="s">
        <v>40</v>
      </c>
      <c r="AI226" s="62">
        <f>AF226*0.1</f>
        <v>0</v>
      </c>
      <c r="AJ226" s="62"/>
      <c r="AK226" s="62">
        <v>5</v>
      </c>
      <c r="AL226" s="62">
        <v>6</v>
      </c>
      <c r="AM226" s="62">
        <v>2</v>
      </c>
      <c r="AN226" s="62">
        <v>50</v>
      </c>
      <c r="AO226" s="62">
        <f t="shared" si="124"/>
        <v>-3</v>
      </c>
      <c r="AP226" s="62" t="s">
        <v>237</v>
      </c>
      <c r="AQ226" s="62">
        <f>AN226*0.06</f>
        <v>3</v>
      </c>
      <c r="AR226" s="62">
        <v>1</v>
      </c>
      <c r="AS226" s="62">
        <v>1</v>
      </c>
      <c r="AT226" s="62">
        <v>0</v>
      </c>
      <c r="AU226" s="62">
        <v>0</v>
      </c>
      <c r="AV226" s="62">
        <f t="shared" si="125"/>
        <v>-1</v>
      </c>
      <c r="AW226" s="62" t="s">
        <v>237</v>
      </c>
      <c r="AX226" s="62">
        <f>AU226*0.06</f>
        <v>0</v>
      </c>
      <c r="AY226" s="62">
        <v>2</v>
      </c>
      <c r="AZ226" s="62">
        <v>2</v>
      </c>
      <c r="BA226" s="62">
        <v>0</v>
      </c>
      <c r="BB226" s="62">
        <v>0</v>
      </c>
      <c r="BC226" s="62">
        <f t="shared" si="126"/>
        <v>-2</v>
      </c>
      <c r="BD226" s="62" t="s">
        <v>237</v>
      </c>
      <c r="BE226" s="62">
        <f>BB226*0.06</f>
        <v>0</v>
      </c>
      <c r="BF226" s="62">
        <v>2</v>
      </c>
      <c r="BG226" s="62">
        <v>4</v>
      </c>
      <c r="BH226" s="62">
        <v>2</v>
      </c>
      <c r="BI226" s="62">
        <v>12</v>
      </c>
      <c r="BJ226" s="62">
        <f t="shared" si="127"/>
        <v>0</v>
      </c>
      <c r="BK226" s="62" t="s">
        <v>39</v>
      </c>
      <c r="BL226" s="62">
        <f>BI226*0.08</f>
        <v>0.96</v>
      </c>
      <c r="BM226" s="62"/>
      <c r="BN226" s="62"/>
      <c r="BO226" s="63">
        <v>0</v>
      </c>
      <c r="BP226" s="63">
        <v>0</v>
      </c>
      <c r="BQ226" s="63">
        <v>0</v>
      </c>
      <c r="BR226" s="63">
        <v>0</v>
      </c>
      <c r="BS226" s="63">
        <v>0</v>
      </c>
      <c r="BT226" s="63">
        <v>0</v>
      </c>
      <c r="BU226" s="63">
        <v>0</v>
      </c>
      <c r="BV226" s="63">
        <v>0</v>
      </c>
      <c r="BW226" s="63">
        <v>0</v>
      </c>
      <c r="BX226" s="63">
        <v>0</v>
      </c>
      <c r="BY226" s="63">
        <v>0</v>
      </c>
      <c r="BZ226" s="62">
        <f t="shared" si="128"/>
        <v>0</v>
      </c>
      <c r="CA226" s="62">
        <f t="shared" si="129"/>
        <v>0</v>
      </c>
      <c r="CB226" s="62" t="s">
        <v>242</v>
      </c>
      <c r="CC226" s="62">
        <f>BO226*2+BP226*3+BQ226*15+BR226*15+BS226*3+BT226*40+BU226*50+BV226*4+BW226*20+BX226*40+BY226*10</f>
        <v>0</v>
      </c>
      <c r="CD226" s="62"/>
      <c r="CE226" s="62">
        <f t="shared" si="130"/>
        <v>32</v>
      </c>
      <c r="CF226" s="62">
        <f t="shared" si="131"/>
        <v>0</v>
      </c>
    </row>
    <row r="227" customHeight="1" spans="1:84">
      <c r="A227" s="62">
        <v>11117</v>
      </c>
      <c r="B227" s="62" t="s">
        <v>495</v>
      </c>
      <c r="C227" s="62">
        <v>102478</v>
      </c>
      <c r="D227" s="62" t="s">
        <v>139</v>
      </c>
      <c r="E227" s="62" t="s">
        <v>236</v>
      </c>
      <c r="F227" s="62">
        <v>15</v>
      </c>
      <c r="G227" s="62">
        <v>18</v>
      </c>
      <c r="H227" s="62">
        <v>6</v>
      </c>
      <c r="I227" s="62">
        <v>146.5</v>
      </c>
      <c r="J227" s="62">
        <f t="shared" si="121"/>
        <v>-9</v>
      </c>
      <c r="K227" s="62" t="s">
        <v>237</v>
      </c>
      <c r="L227" s="62">
        <f>I227*0.06</f>
        <v>8.79</v>
      </c>
      <c r="M227" s="62">
        <v>19</v>
      </c>
      <c r="N227" s="62">
        <v>24</v>
      </c>
      <c r="O227" s="62">
        <v>11</v>
      </c>
      <c r="P227" s="62">
        <v>280.1</v>
      </c>
      <c r="Q227" s="62">
        <f t="shared" si="122"/>
        <v>-8</v>
      </c>
      <c r="R227" s="62" t="s">
        <v>237</v>
      </c>
      <c r="S227" s="62">
        <f>P227*0.05</f>
        <v>14.005</v>
      </c>
      <c r="T227" s="62">
        <f>Q227*1</f>
        <v>-8</v>
      </c>
      <c r="U227" s="62">
        <v>12</v>
      </c>
      <c r="V227" s="62">
        <v>16</v>
      </c>
      <c r="W227" s="62">
        <v>12</v>
      </c>
      <c r="X227" s="62">
        <v>355.5</v>
      </c>
      <c r="Y227" s="62">
        <f t="shared" si="133"/>
        <v>0</v>
      </c>
      <c r="Z227" s="62" t="s">
        <v>39</v>
      </c>
      <c r="AA227" s="62">
        <f>X227*0.08</f>
        <v>28.44</v>
      </c>
      <c r="AB227" s="62">
        <v>2</v>
      </c>
      <c r="AC227" s="62">
        <v>3</v>
      </c>
      <c r="AD227" s="62">
        <v>0</v>
      </c>
      <c r="AE227" s="62">
        <v>0</v>
      </c>
      <c r="AF227" s="62">
        <v>0</v>
      </c>
      <c r="AG227" s="62">
        <f t="shared" si="123"/>
        <v>-2</v>
      </c>
      <c r="AH227" s="62" t="s">
        <v>237</v>
      </c>
      <c r="AI227" s="62">
        <f>AF227*0.06</f>
        <v>0</v>
      </c>
      <c r="AJ227" s="62">
        <f>AG227*1</f>
        <v>-2</v>
      </c>
      <c r="AK227" s="62">
        <v>21</v>
      </c>
      <c r="AL227" s="62">
        <v>26</v>
      </c>
      <c r="AM227" s="62">
        <v>13</v>
      </c>
      <c r="AN227" s="62">
        <v>1088</v>
      </c>
      <c r="AO227" s="62">
        <f t="shared" si="124"/>
        <v>-8</v>
      </c>
      <c r="AP227" s="62" t="s">
        <v>237</v>
      </c>
      <c r="AQ227" s="62">
        <f>AN227*0.06</f>
        <v>65.28</v>
      </c>
      <c r="AR227" s="62">
        <v>5</v>
      </c>
      <c r="AS227" s="62">
        <v>6</v>
      </c>
      <c r="AT227" s="62">
        <v>4</v>
      </c>
      <c r="AU227" s="62">
        <v>105</v>
      </c>
      <c r="AV227" s="62">
        <f t="shared" si="125"/>
        <v>-1</v>
      </c>
      <c r="AW227" s="62" t="s">
        <v>237</v>
      </c>
      <c r="AX227" s="62">
        <f>AU227*0.06</f>
        <v>6.3</v>
      </c>
      <c r="AY227" s="62">
        <v>7</v>
      </c>
      <c r="AZ227" s="62">
        <v>8</v>
      </c>
      <c r="BA227" s="62">
        <v>0</v>
      </c>
      <c r="BB227" s="62">
        <v>0</v>
      </c>
      <c r="BC227" s="62">
        <f t="shared" si="126"/>
        <v>-7</v>
      </c>
      <c r="BD227" s="62" t="s">
        <v>237</v>
      </c>
      <c r="BE227" s="62">
        <f>BB227*0.06</f>
        <v>0</v>
      </c>
      <c r="BF227" s="62">
        <v>9</v>
      </c>
      <c r="BG227" s="62">
        <v>12</v>
      </c>
      <c r="BH227" s="62">
        <v>1</v>
      </c>
      <c r="BI227" s="62">
        <v>19.5</v>
      </c>
      <c r="BJ227" s="62">
        <f t="shared" si="127"/>
        <v>-8</v>
      </c>
      <c r="BK227" s="62" t="s">
        <v>242</v>
      </c>
      <c r="BL227" s="62">
        <f>BI227*0.06</f>
        <v>1.17</v>
      </c>
      <c r="BM227" s="62">
        <v>12</v>
      </c>
      <c r="BN227" s="62">
        <v>14</v>
      </c>
      <c r="BO227" s="63">
        <v>0</v>
      </c>
      <c r="BP227" s="63">
        <v>2</v>
      </c>
      <c r="BQ227" s="63">
        <v>1</v>
      </c>
      <c r="BR227" s="63">
        <v>0</v>
      </c>
      <c r="BS227" s="63">
        <v>0</v>
      </c>
      <c r="BT227" s="63">
        <v>0</v>
      </c>
      <c r="BU227" s="63">
        <v>0</v>
      </c>
      <c r="BV227" s="63">
        <v>0</v>
      </c>
      <c r="BW227" s="63">
        <v>0</v>
      </c>
      <c r="BX227" s="63">
        <v>0</v>
      </c>
      <c r="BY227" s="63">
        <v>0</v>
      </c>
      <c r="BZ227" s="62">
        <f t="shared" si="128"/>
        <v>7</v>
      </c>
      <c r="CA227" s="62">
        <f t="shared" si="129"/>
        <v>-5</v>
      </c>
      <c r="CB227" s="62" t="s">
        <v>237</v>
      </c>
      <c r="CC227" s="62">
        <f>BO227*2+BP227*3+BQ227*15+BR227*15+BS227*3+BT227*40+BU227*50+BV227*4+BW227*20+BX227*40+BY227*10</f>
        <v>21</v>
      </c>
      <c r="CD227" s="62">
        <f>CA227*1</f>
        <v>-5</v>
      </c>
      <c r="CE227" s="62">
        <f t="shared" si="130"/>
        <v>145</v>
      </c>
      <c r="CF227" s="62">
        <f t="shared" si="131"/>
        <v>-15</v>
      </c>
    </row>
    <row r="228" customHeight="1" spans="1:84">
      <c r="A228" s="62">
        <v>12894</v>
      </c>
      <c r="B228" s="62" t="s">
        <v>496</v>
      </c>
      <c r="C228" s="62">
        <v>102478</v>
      </c>
      <c r="D228" s="62" t="s">
        <v>139</v>
      </c>
      <c r="E228" s="62" t="s">
        <v>239</v>
      </c>
      <c r="F228" s="62">
        <v>15</v>
      </c>
      <c r="G228" s="62">
        <v>18</v>
      </c>
      <c r="H228" s="62">
        <v>6</v>
      </c>
      <c r="I228" s="62">
        <v>138.74</v>
      </c>
      <c r="J228" s="62">
        <f t="shared" si="121"/>
        <v>-9</v>
      </c>
      <c r="K228" s="62" t="s">
        <v>237</v>
      </c>
      <c r="L228" s="62">
        <f>I228*0.06</f>
        <v>8.3244</v>
      </c>
      <c r="M228" s="62">
        <v>19</v>
      </c>
      <c r="N228" s="62">
        <v>24</v>
      </c>
      <c r="O228" s="62">
        <v>11</v>
      </c>
      <c r="P228" s="62">
        <v>263.56</v>
      </c>
      <c r="Q228" s="62">
        <f t="shared" si="122"/>
        <v>-8</v>
      </c>
      <c r="R228" s="62" t="s">
        <v>237</v>
      </c>
      <c r="S228" s="62">
        <f>P228*0.05</f>
        <v>13.178</v>
      </c>
      <c r="T228" s="62">
        <f>Q228*1</f>
        <v>-8</v>
      </c>
      <c r="U228" s="62">
        <v>12</v>
      </c>
      <c r="V228" s="62">
        <v>15</v>
      </c>
      <c r="W228" s="62">
        <v>9</v>
      </c>
      <c r="X228" s="62">
        <v>242.22</v>
      </c>
      <c r="Y228" s="62">
        <f t="shared" si="133"/>
        <v>-3</v>
      </c>
      <c r="Z228" s="62" t="s">
        <v>237</v>
      </c>
      <c r="AA228" s="62">
        <f>X228*0.06</f>
        <v>14.5332</v>
      </c>
      <c r="AB228" s="62">
        <v>2</v>
      </c>
      <c r="AC228" s="62">
        <v>2</v>
      </c>
      <c r="AD228" s="62">
        <v>0</v>
      </c>
      <c r="AE228" s="62">
        <v>0</v>
      </c>
      <c r="AF228" s="62">
        <v>0</v>
      </c>
      <c r="AG228" s="62">
        <f t="shared" si="123"/>
        <v>-2</v>
      </c>
      <c r="AH228" s="62" t="s">
        <v>237</v>
      </c>
      <c r="AI228" s="62">
        <f>AF228*0.06</f>
        <v>0</v>
      </c>
      <c r="AJ228" s="62">
        <f>AG228*1</f>
        <v>-2</v>
      </c>
      <c r="AK228" s="62">
        <v>21</v>
      </c>
      <c r="AL228" s="62">
        <v>25</v>
      </c>
      <c r="AM228" s="62">
        <v>15</v>
      </c>
      <c r="AN228" s="62">
        <v>1186.67</v>
      </c>
      <c r="AO228" s="62">
        <f t="shared" si="124"/>
        <v>-6</v>
      </c>
      <c r="AP228" s="62" t="s">
        <v>237</v>
      </c>
      <c r="AQ228" s="62">
        <f>AN228*0.06</f>
        <v>71.2002</v>
      </c>
      <c r="AR228" s="62">
        <v>5</v>
      </c>
      <c r="AS228" s="62">
        <v>6</v>
      </c>
      <c r="AT228" s="62">
        <v>0</v>
      </c>
      <c r="AU228" s="62">
        <v>0</v>
      </c>
      <c r="AV228" s="62">
        <f t="shared" si="125"/>
        <v>-5</v>
      </c>
      <c r="AW228" s="62" t="s">
        <v>237</v>
      </c>
      <c r="AX228" s="62">
        <f>AU228*0.06</f>
        <v>0</v>
      </c>
      <c r="AY228" s="62">
        <v>6</v>
      </c>
      <c r="AZ228" s="62">
        <v>8</v>
      </c>
      <c r="BA228" s="62">
        <v>0</v>
      </c>
      <c r="BB228" s="62">
        <v>0</v>
      </c>
      <c r="BC228" s="62">
        <f t="shared" si="126"/>
        <v>-6</v>
      </c>
      <c r="BD228" s="62" t="s">
        <v>237</v>
      </c>
      <c r="BE228" s="62">
        <f>BB228*0.06</f>
        <v>0</v>
      </c>
      <c r="BF228" s="62">
        <v>9</v>
      </c>
      <c r="BG228" s="62">
        <v>12</v>
      </c>
      <c r="BH228" s="62">
        <v>5</v>
      </c>
      <c r="BI228" s="62">
        <v>99.64</v>
      </c>
      <c r="BJ228" s="62">
        <f t="shared" si="127"/>
        <v>-4</v>
      </c>
      <c r="BK228" s="62" t="s">
        <v>242</v>
      </c>
      <c r="BL228" s="62">
        <f>BI228*0.06</f>
        <v>5.9784</v>
      </c>
      <c r="BM228" s="62">
        <v>11</v>
      </c>
      <c r="BN228" s="62">
        <v>13</v>
      </c>
      <c r="BO228" s="63">
        <v>0</v>
      </c>
      <c r="BP228" s="63">
        <v>2</v>
      </c>
      <c r="BQ228" s="63">
        <v>1</v>
      </c>
      <c r="BR228" s="63">
        <v>0</v>
      </c>
      <c r="BS228" s="63">
        <v>0</v>
      </c>
      <c r="BT228" s="63">
        <v>0</v>
      </c>
      <c r="BU228" s="63">
        <v>0</v>
      </c>
      <c r="BV228" s="63">
        <v>0</v>
      </c>
      <c r="BW228" s="63">
        <v>0</v>
      </c>
      <c r="BX228" s="63">
        <v>0</v>
      </c>
      <c r="BY228" s="63">
        <v>0</v>
      </c>
      <c r="BZ228" s="62">
        <f t="shared" si="128"/>
        <v>7</v>
      </c>
      <c r="CA228" s="62">
        <f t="shared" si="129"/>
        <v>-4</v>
      </c>
      <c r="CB228" s="62" t="s">
        <v>237</v>
      </c>
      <c r="CC228" s="62">
        <f>BO228*2+BP228*3+BQ228*15+BR228*15+BS228*3+BT228*40+BU228*50+BV228*4+BW228*20+BX228*40+BY228*10</f>
        <v>21</v>
      </c>
      <c r="CD228" s="62">
        <f>CA228*1</f>
        <v>-4</v>
      </c>
      <c r="CE228" s="62">
        <f t="shared" si="130"/>
        <v>134</v>
      </c>
      <c r="CF228" s="62">
        <f t="shared" si="131"/>
        <v>-14</v>
      </c>
    </row>
    <row r="229" customHeight="1" spans="1:84">
      <c r="A229" s="62">
        <v>4311</v>
      </c>
      <c r="B229" s="62" t="s">
        <v>497</v>
      </c>
      <c r="C229" s="62">
        <v>102479</v>
      </c>
      <c r="D229" s="62" t="s">
        <v>132</v>
      </c>
      <c r="E229" s="62" t="s">
        <v>236</v>
      </c>
      <c r="F229" s="62">
        <v>20</v>
      </c>
      <c r="G229" s="62">
        <v>24</v>
      </c>
      <c r="H229" s="62">
        <v>39</v>
      </c>
      <c r="I229" s="62">
        <v>922.44</v>
      </c>
      <c r="J229" s="62">
        <f t="shared" si="121"/>
        <v>19</v>
      </c>
      <c r="K229" s="62" t="s">
        <v>40</v>
      </c>
      <c r="L229" s="62">
        <f>I229*0.1</f>
        <v>92.244</v>
      </c>
      <c r="M229" s="62">
        <v>29</v>
      </c>
      <c r="N229" s="62">
        <v>36</v>
      </c>
      <c r="O229" s="62">
        <v>66</v>
      </c>
      <c r="P229" s="62">
        <v>1383.99</v>
      </c>
      <c r="Q229" s="62">
        <f t="shared" si="122"/>
        <v>37</v>
      </c>
      <c r="R229" s="62" t="s">
        <v>40</v>
      </c>
      <c r="S229" s="62">
        <f>P229*0.08</f>
        <v>110.7192</v>
      </c>
      <c r="T229" s="62"/>
      <c r="U229" s="62">
        <v>18</v>
      </c>
      <c r="V229" s="62">
        <v>21</v>
      </c>
      <c r="W229" s="62">
        <v>24</v>
      </c>
      <c r="X229" s="62">
        <v>533.9</v>
      </c>
      <c r="Y229" s="62">
        <f t="shared" si="133"/>
        <v>6</v>
      </c>
      <c r="Z229" s="62" t="s">
        <v>40</v>
      </c>
      <c r="AA229" s="62">
        <f>X229*0.1</f>
        <v>53.39</v>
      </c>
      <c r="AB229" s="62">
        <v>2</v>
      </c>
      <c r="AC229" s="62">
        <v>3</v>
      </c>
      <c r="AD229" s="62">
        <v>1</v>
      </c>
      <c r="AE229" s="62">
        <v>3</v>
      </c>
      <c r="AF229" s="62">
        <v>110.84</v>
      </c>
      <c r="AG229" s="62">
        <f t="shared" si="123"/>
        <v>3</v>
      </c>
      <c r="AH229" s="62" t="s">
        <v>40</v>
      </c>
      <c r="AI229" s="62">
        <f>AF229*0.1</f>
        <v>11.084</v>
      </c>
      <c r="AJ229" s="62"/>
      <c r="AK229" s="62">
        <v>24</v>
      </c>
      <c r="AL229" s="62">
        <v>28</v>
      </c>
      <c r="AM229" s="62">
        <v>43</v>
      </c>
      <c r="AN229" s="62">
        <v>3490.89</v>
      </c>
      <c r="AO229" s="62">
        <f t="shared" si="124"/>
        <v>19</v>
      </c>
      <c r="AP229" s="62" t="s">
        <v>40</v>
      </c>
      <c r="AQ229" s="62">
        <f>AN229*0.1</f>
        <v>349.089</v>
      </c>
      <c r="AR229" s="62">
        <v>5</v>
      </c>
      <c r="AS229" s="62">
        <v>5</v>
      </c>
      <c r="AT229" s="62">
        <v>12</v>
      </c>
      <c r="AU229" s="62">
        <v>347</v>
      </c>
      <c r="AV229" s="62">
        <f t="shared" si="125"/>
        <v>7</v>
      </c>
      <c r="AW229" s="62" t="s">
        <v>40</v>
      </c>
      <c r="AX229" s="62">
        <f>AU229*0.1</f>
        <v>34.7</v>
      </c>
      <c r="AY229" s="62">
        <v>7</v>
      </c>
      <c r="AZ229" s="62">
        <v>9</v>
      </c>
      <c r="BA229" s="62">
        <v>7</v>
      </c>
      <c r="BB229" s="62">
        <v>149.51</v>
      </c>
      <c r="BC229" s="62">
        <f t="shared" si="126"/>
        <v>0</v>
      </c>
      <c r="BD229" s="62" t="s">
        <v>39</v>
      </c>
      <c r="BE229" s="62">
        <f>BB229*0.08</f>
        <v>11.9608</v>
      </c>
      <c r="BF229" s="62">
        <v>6</v>
      </c>
      <c r="BG229" s="62">
        <v>8</v>
      </c>
      <c r="BH229" s="62">
        <v>14</v>
      </c>
      <c r="BI229" s="62">
        <v>271.52</v>
      </c>
      <c r="BJ229" s="62">
        <f t="shared" si="127"/>
        <v>8</v>
      </c>
      <c r="BK229" s="62" t="s">
        <v>40</v>
      </c>
      <c r="BL229" s="62">
        <f>BI229*0.1</f>
        <v>27.152</v>
      </c>
      <c r="BM229" s="62">
        <v>18</v>
      </c>
      <c r="BN229" s="62">
        <v>21</v>
      </c>
      <c r="BO229" s="63">
        <v>0</v>
      </c>
      <c r="BP229" s="63">
        <v>6</v>
      </c>
      <c r="BQ229" s="63">
        <v>3</v>
      </c>
      <c r="BR229" s="63">
        <v>0</v>
      </c>
      <c r="BS229" s="63">
        <v>0</v>
      </c>
      <c r="BT229" s="63">
        <v>0</v>
      </c>
      <c r="BU229" s="63">
        <v>0</v>
      </c>
      <c r="BV229" s="63">
        <v>0</v>
      </c>
      <c r="BW229" s="63">
        <v>0</v>
      </c>
      <c r="BX229" s="63">
        <v>0</v>
      </c>
      <c r="BY229" s="63">
        <v>0</v>
      </c>
      <c r="BZ229" s="62">
        <f t="shared" si="128"/>
        <v>21</v>
      </c>
      <c r="CA229" s="62">
        <f t="shared" si="129"/>
        <v>3</v>
      </c>
      <c r="CB229" s="62" t="s">
        <v>40</v>
      </c>
      <c r="CC229" s="62">
        <f>BO229*3+BP229*5+BQ229*25+BR229*24+BS229*6+BT229*56+BU229*70+BV229*6+BW229*30+BX229*61+BY229*15</f>
        <v>105</v>
      </c>
      <c r="CD229" s="62"/>
      <c r="CE229" s="62">
        <f t="shared" si="130"/>
        <v>795</v>
      </c>
      <c r="CF229" s="62">
        <f t="shared" si="131"/>
        <v>0</v>
      </c>
    </row>
    <row r="230" customHeight="1" spans="1:84">
      <c r="A230" s="62">
        <v>12845</v>
      </c>
      <c r="B230" s="62" t="s">
        <v>498</v>
      </c>
      <c r="C230" s="62">
        <v>102479</v>
      </c>
      <c r="D230" s="62" t="s">
        <v>132</v>
      </c>
      <c r="E230" s="62" t="s">
        <v>239</v>
      </c>
      <c r="F230" s="62">
        <v>20</v>
      </c>
      <c r="G230" s="62">
        <v>24</v>
      </c>
      <c r="H230" s="62">
        <v>10</v>
      </c>
      <c r="I230" s="62">
        <v>268.6</v>
      </c>
      <c r="J230" s="62">
        <f t="shared" si="121"/>
        <v>-10</v>
      </c>
      <c r="K230" s="62" t="s">
        <v>237</v>
      </c>
      <c r="L230" s="62">
        <f>I230*0.06</f>
        <v>16.116</v>
      </c>
      <c r="M230" s="62">
        <v>28</v>
      </c>
      <c r="N230" s="62">
        <v>35</v>
      </c>
      <c r="O230" s="62">
        <v>35</v>
      </c>
      <c r="P230" s="62">
        <v>897.38</v>
      </c>
      <c r="Q230" s="62">
        <f t="shared" si="122"/>
        <v>7</v>
      </c>
      <c r="R230" s="62" t="s">
        <v>40</v>
      </c>
      <c r="S230" s="62">
        <f>P230*0.08</f>
        <v>71.7904</v>
      </c>
      <c r="T230" s="62"/>
      <c r="U230" s="62">
        <v>16</v>
      </c>
      <c r="V230" s="62">
        <v>22</v>
      </c>
      <c r="W230" s="62">
        <v>13</v>
      </c>
      <c r="X230" s="62">
        <v>302.88</v>
      </c>
      <c r="Y230" s="62">
        <f t="shared" si="133"/>
        <v>-3</v>
      </c>
      <c r="Z230" s="62" t="s">
        <v>237</v>
      </c>
      <c r="AA230" s="62">
        <f>X230*0.06</f>
        <v>18.1728</v>
      </c>
      <c r="AB230" s="62">
        <v>2</v>
      </c>
      <c r="AC230" s="62">
        <v>2</v>
      </c>
      <c r="AD230" s="62">
        <v>0</v>
      </c>
      <c r="AE230" s="62">
        <v>0</v>
      </c>
      <c r="AF230" s="62">
        <v>0</v>
      </c>
      <c r="AG230" s="62">
        <f t="shared" si="123"/>
        <v>-2</v>
      </c>
      <c r="AH230" s="62" t="s">
        <v>237</v>
      </c>
      <c r="AI230" s="62">
        <f>AF230*0.06</f>
        <v>0</v>
      </c>
      <c r="AJ230" s="62">
        <f>AG230*1</f>
        <v>-2</v>
      </c>
      <c r="AK230" s="62">
        <v>23</v>
      </c>
      <c r="AL230" s="62">
        <v>28</v>
      </c>
      <c r="AM230" s="62">
        <v>8</v>
      </c>
      <c r="AN230" s="62">
        <v>543.11</v>
      </c>
      <c r="AO230" s="62">
        <f t="shared" si="124"/>
        <v>-15</v>
      </c>
      <c r="AP230" s="62" t="s">
        <v>237</v>
      </c>
      <c r="AQ230" s="62">
        <f>AN230*0.06</f>
        <v>32.5866</v>
      </c>
      <c r="AR230" s="62">
        <v>4</v>
      </c>
      <c r="AS230" s="62">
        <v>5</v>
      </c>
      <c r="AT230" s="62">
        <v>11</v>
      </c>
      <c r="AU230" s="62">
        <v>296.26</v>
      </c>
      <c r="AV230" s="62">
        <f t="shared" si="125"/>
        <v>7</v>
      </c>
      <c r="AW230" s="62" t="s">
        <v>40</v>
      </c>
      <c r="AX230" s="62">
        <f>AU230*0.1</f>
        <v>29.626</v>
      </c>
      <c r="AY230" s="62">
        <v>6</v>
      </c>
      <c r="AZ230" s="62">
        <v>7</v>
      </c>
      <c r="BA230" s="62">
        <v>15</v>
      </c>
      <c r="BB230" s="62">
        <v>299</v>
      </c>
      <c r="BC230" s="62">
        <f t="shared" si="126"/>
        <v>9</v>
      </c>
      <c r="BD230" s="62" t="s">
        <v>40</v>
      </c>
      <c r="BE230" s="62">
        <f>BB230*0.1</f>
        <v>29.9</v>
      </c>
      <c r="BF230" s="62">
        <v>6</v>
      </c>
      <c r="BG230" s="62">
        <v>8</v>
      </c>
      <c r="BH230" s="62">
        <v>5</v>
      </c>
      <c r="BI230" s="62">
        <v>103.5</v>
      </c>
      <c r="BJ230" s="62">
        <f t="shared" si="127"/>
        <v>-1</v>
      </c>
      <c r="BK230" s="62" t="s">
        <v>242</v>
      </c>
      <c r="BL230" s="62">
        <f>BI230*0.06</f>
        <v>6.21</v>
      </c>
      <c r="BM230" s="62">
        <v>17</v>
      </c>
      <c r="BN230" s="62">
        <v>21</v>
      </c>
      <c r="BO230" s="63">
        <v>0</v>
      </c>
      <c r="BP230" s="63">
        <v>2</v>
      </c>
      <c r="BQ230" s="63">
        <v>0</v>
      </c>
      <c r="BR230" s="63">
        <v>0</v>
      </c>
      <c r="BS230" s="63">
        <v>2</v>
      </c>
      <c r="BT230" s="63">
        <v>0</v>
      </c>
      <c r="BU230" s="63">
        <v>0</v>
      </c>
      <c r="BV230" s="63">
        <v>0</v>
      </c>
      <c r="BW230" s="63">
        <v>0</v>
      </c>
      <c r="BX230" s="63">
        <v>1</v>
      </c>
      <c r="BY230" s="63">
        <v>0</v>
      </c>
      <c r="BZ230" s="62">
        <f t="shared" si="128"/>
        <v>11</v>
      </c>
      <c r="CA230" s="62">
        <f t="shared" si="129"/>
        <v>-6</v>
      </c>
      <c r="CB230" s="62" t="s">
        <v>237</v>
      </c>
      <c r="CC230" s="62">
        <f>BO230*2+BP230*3+BQ230*15+BR230*15+BS230*3+BT230*40+BU230*50+BV230*4+BW230*20+BX230*40+BY230*10</f>
        <v>52</v>
      </c>
      <c r="CD230" s="62">
        <f>CA230*1</f>
        <v>-6</v>
      </c>
      <c r="CE230" s="62">
        <f t="shared" si="130"/>
        <v>256</v>
      </c>
      <c r="CF230" s="62">
        <f t="shared" si="131"/>
        <v>-8</v>
      </c>
    </row>
    <row r="231" customHeight="1" spans="1:84">
      <c r="A231" s="62">
        <v>12898</v>
      </c>
      <c r="B231" s="62" t="s">
        <v>499</v>
      </c>
      <c r="C231" s="62">
        <v>102479</v>
      </c>
      <c r="D231" s="62" t="s">
        <v>132</v>
      </c>
      <c r="E231" s="62" t="s">
        <v>239</v>
      </c>
      <c r="F231" s="62">
        <v>20</v>
      </c>
      <c r="G231" s="62">
        <v>24</v>
      </c>
      <c r="H231" s="62">
        <v>28</v>
      </c>
      <c r="I231" s="62">
        <v>719.3</v>
      </c>
      <c r="J231" s="62">
        <f t="shared" si="121"/>
        <v>8</v>
      </c>
      <c r="K231" s="62" t="s">
        <v>40</v>
      </c>
      <c r="L231" s="62">
        <f>I231*0.1</f>
        <v>71.93</v>
      </c>
      <c r="M231" s="62">
        <v>28</v>
      </c>
      <c r="N231" s="62">
        <v>35</v>
      </c>
      <c r="O231" s="62">
        <v>45</v>
      </c>
      <c r="P231" s="62">
        <v>1098.88</v>
      </c>
      <c r="Q231" s="62">
        <f t="shared" si="122"/>
        <v>17</v>
      </c>
      <c r="R231" s="62" t="s">
        <v>40</v>
      </c>
      <c r="S231" s="62">
        <f>P231*0.08</f>
        <v>87.9104</v>
      </c>
      <c r="T231" s="62"/>
      <c r="U231" s="62">
        <v>16</v>
      </c>
      <c r="V231" s="62">
        <v>22</v>
      </c>
      <c r="W231" s="62">
        <v>19</v>
      </c>
      <c r="X231" s="62">
        <v>483.75</v>
      </c>
      <c r="Y231" s="62">
        <f t="shared" si="133"/>
        <v>3</v>
      </c>
      <c r="Z231" s="62" t="s">
        <v>39</v>
      </c>
      <c r="AA231" s="62">
        <f>X231*0.08</f>
        <v>38.7</v>
      </c>
      <c r="AB231" s="62">
        <v>2</v>
      </c>
      <c r="AC231" s="62">
        <v>2</v>
      </c>
      <c r="AD231" s="62">
        <v>0</v>
      </c>
      <c r="AE231" s="62">
        <v>3</v>
      </c>
      <c r="AF231" s="62">
        <v>82.65</v>
      </c>
      <c r="AG231" s="62">
        <f t="shared" si="123"/>
        <v>1</v>
      </c>
      <c r="AH231" s="62" t="s">
        <v>40</v>
      </c>
      <c r="AI231" s="62">
        <f>AF231*0.1</f>
        <v>8.265</v>
      </c>
      <c r="AJ231" s="62"/>
      <c r="AK231" s="62">
        <v>23</v>
      </c>
      <c r="AL231" s="62">
        <v>28</v>
      </c>
      <c r="AM231" s="62">
        <v>27</v>
      </c>
      <c r="AN231" s="62">
        <v>1731.1</v>
      </c>
      <c r="AO231" s="62">
        <f t="shared" si="124"/>
        <v>4</v>
      </c>
      <c r="AP231" s="62" t="s">
        <v>39</v>
      </c>
      <c r="AQ231" s="62">
        <f>AN231*0.08</f>
        <v>138.488</v>
      </c>
      <c r="AR231" s="62">
        <v>4</v>
      </c>
      <c r="AS231" s="62">
        <v>5</v>
      </c>
      <c r="AT231" s="62">
        <v>8</v>
      </c>
      <c r="AU231" s="62">
        <v>214</v>
      </c>
      <c r="AV231" s="62">
        <f t="shared" si="125"/>
        <v>4</v>
      </c>
      <c r="AW231" s="62" t="s">
        <v>40</v>
      </c>
      <c r="AX231" s="62">
        <f>AU231*0.1</f>
        <v>21.4</v>
      </c>
      <c r="AY231" s="62">
        <v>6</v>
      </c>
      <c r="AZ231" s="62">
        <v>7</v>
      </c>
      <c r="BA231" s="62">
        <v>0</v>
      </c>
      <c r="BB231" s="62">
        <v>0</v>
      </c>
      <c r="BC231" s="62">
        <f t="shared" si="126"/>
        <v>-6</v>
      </c>
      <c r="BD231" s="62" t="s">
        <v>237</v>
      </c>
      <c r="BE231" s="62">
        <f>BB231*0.06</f>
        <v>0</v>
      </c>
      <c r="BF231" s="62">
        <v>6</v>
      </c>
      <c r="BG231" s="62">
        <v>8</v>
      </c>
      <c r="BH231" s="62">
        <v>7</v>
      </c>
      <c r="BI231" s="62">
        <v>145.95</v>
      </c>
      <c r="BJ231" s="62">
        <f t="shared" si="127"/>
        <v>1</v>
      </c>
      <c r="BK231" s="62" t="s">
        <v>39</v>
      </c>
      <c r="BL231" s="62">
        <f>BI231*0.08</f>
        <v>11.676</v>
      </c>
      <c r="BM231" s="62">
        <v>17</v>
      </c>
      <c r="BN231" s="62">
        <v>21</v>
      </c>
      <c r="BO231" s="63">
        <v>0</v>
      </c>
      <c r="BP231" s="63">
        <v>2</v>
      </c>
      <c r="BQ231" s="63">
        <v>1</v>
      </c>
      <c r="BR231" s="63">
        <v>0</v>
      </c>
      <c r="BS231" s="63">
        <v>0</v>
      </c>
      <c r="BT231" s="63">
        <v>0</v>
      </c>
      <c r="BU231" s="63">
        <v>0</v>
      </c>
      <c r="BV231" s="63">
        <v>0</v>
      </c>
      <c r="BW231" s="63">
        <v>0</v>
      </c>
      <c r="BX231" s="63">
        <v>0</v>
      </c>
      <c r="BY231" s="63">
        <v>0</v>
      </c>
      <c r="BZ231" s="62">
        <f t="shared" si="128"/>
        <v>7</v>
      </c>
      <c r="CA231" s="62">
        <f t="shared" si="129"/>
        <v>-10</v>
      </c>
      <c r="CB231" s="62" t="s">
        <v>237</v>
      </c>
      <c r="CC231" s="62">
        <f>BO231*2+BP231*3+BQ231*15+BR231*15+BS231*3+BT231*40+BU231*50+BV231*4+BW231*20+BX231*40+BY231*10</f>
        <v>21</v>
      </c>
      <c r="CD231" s="62">
        <f>CA231*1</f>
        <v>-10</v>
      </c>
      <c r="CE231" s="62">
        <f t="shared" si="130"/>
        <v>399</v>
      </c>
      <c r="CF231" s="62">
        <f t="shared" si="131"/>
        <v>-10</v>
      </c>
    </row>
    <row r="232" customHeight="1" spans="1:84">
      <c r="A232" s="62">
        <v>13147</v>
      </c>
      <c r="B232" s="62" t="s">
        <v>500</v>
      </c>
      <c r="C232" s="62">
        <v>102479</v>
      </c>
      <c r="D232" s="62" t="s">
        <v>132</v>
      </c>
      <c r="E232" s="62" t="s">
        <v>248</v>
      </c>
      <c r="F232" s="62"/>
      <c r="G232" s="62"/>
      <c r="H232" s="62">
        <v>2</v>
      </c>
      <c r="I232" s="62">
        <v>29.9</v>
      </c>
      <c r="J232" s="62">
        <f t="shared" si="121"/>
        <v>2</v>
      </c>
      <c r="K232" s="62" t="s">
        <v>242</v>
      </c>
      <c r="L232" s="62">
        <f>I232*0.06</f>
        <v>1.794</v>
      </c>
      <c r="M232" s="62"/>
      <c r="N232" s="62"/>
      <c r="O232" s="62">
        <v>2</v>
      </c>
      <c r="P232" s="62">
        <v>22.5</v>
      </c>
      <c r="Q232" s="62">
        <f t="shared" si="122"/>
        <v>2</v>
      </c>
      <c r="R232" s="62" t="s">
        <v>242</v>
      </c>
      <c r="S232" s="62">
        <f>P232*0.05</f>
        <v>1.125</v>
      </c>
      <c r="T232" s="62"/>
      <c r="U232" s="62"/>
      <c r="V232" s="62"/>
      <c r="W232" s="62">
        <v>2</v>
      </c>
      <c r="X232" s="62">
        <v>31</v>
      </c>
      <c r="Y232" s="62">
        <f t="shared" si="133"/>
        <v>2</v>
      </c>
      <c r="Z232" s="62" t="s">
        <v>242</v>
      </c>
      <c r="AA232" s="62">
        <f>X232*0.06</f>
        <v>1.86</v>
      </c>
      <c r="AB232" s="62"/>
      <c r="AC232" s="62"/>
      <c r="AD232" s="62">
        <v>0</v>
      </c>
      <c r="AE232" s="62">
        <v>0</v>
      </c>
      <c r="AF232" s="62">
        <v>0</v>
      </c>
      <c r="AG232" s="62">
        <f t="shared" si="123"/>
        <v>0</v>
      </c>
      <c r="AH232" s="62" t="s">
        <v>40</v>
      </c>
      <c r="AI232" s="62">
        <f>AF232*0.1</f>
        <v>0</v>
      </c>
      <c r="AJ232" s="62"/>
      <c r="AK232" s="62"/>
      <c r="AL232" s="62"/>
      <c r="AM232" s="62">
        <v>0</v>
      </c>
      <c r="AN232" s="62">
        <v>0</v>
      </c>
      <c r="AO232" s="62">
        <f t="shared" si="124"/>
        <v>0</v>
      </c>
      <c r="AP232" s="62" t="s">
        <v>40</v>
      </c>
      <c r="AQ232" s="62">
        <f>AN232*0.1</f>
        <v>0</v>
      </c>
      <c r="AR232" s="62"/>
      <c r="AS232" s="62"/>
      <c r="AT232" s="62">
        <v>0</v>
      </c>
      <c r="AU232" s="62">
        <v>0</v>
      </c>
      <c r="AV232" s="62">
        <f t="shared" si="125"/>
        <v>0</v>
      </c>
      <c r="AW232" s="62" t="s">
        <v>40</v>
      </c>
      <c r="AX232" s="62">
        <f>AU232*0.1</f>
        <v>0</v>
      </c>
      <c r="AY232" s="62"/>
      <c r="AZ232" s="62"/>
      <c r="BA232" s="62">
        <v>0</v>
      </c>
      <c r="BB232" s="62">
        <v>0</v>
      </c>
      <c r="BC232" s="62">
        <f t="shared" si="126"/>
        <v>0</v>
      </c>
      <c r="BD232" s="62" t="s">
        <v>242</v>
      </c>
      <c r="BE232" s="62">
        <f>BB232*0.06</f>
        <v>0</v>
      </c>
      <c r="BF232" s="62"/>
      <c r="BG232" s="62"/>
      <c r="BH232" s="62">
        <v>0</v>
      </c>
      <c r="BI232" s="62">
        <v>0</v>
      </c>
      <c r="BJ232" s="62">
        <f t="shared" si="127"/>
        <v>0</v>
      </c>
      <c r="BK232" s="62" t="s">
        <v>242</v>
      </c>
      <c r="BL232" s="62">
        <f>BI232*0.06</f>
        <v>0</v>
      </c>
      <c r="BM232" s="62"/>
      <c r="BN232" s="62"/>
      <c r="BO232" s="63">
        <v>0</v>
      </c>
      <c r="BP232" s="63">
        <v>0</v>
      </c>
      <c r="BQ232" s="63">
        <v>0</v>
      </c>
      <c r="BR232" s="63">
        <v>0</v>
      </c>
      <c r="BS232" s="63">
        <v>0</v>
      </c>
      <c r="BT232" s="63">
        <v>0</v>
      </c>
      <c r="BU232" s="63">
        <v>0</v>
      </c>
      <c r="BV232" s="63">
        <v>0</v>
      </c>
      <c r="BW232" s="63">
        <v>0</v>
      </c>
      <c r="BX232" s="63">
        <v>0</v>
      </c>
      <c r="BY232" s="63">
        <v>0</v>
      </c>
      <c r="BZ232" s="62">
        <f t="shared" si="128"/>
        <v>0</v>
      </c>
      <c r="CA232" s="62">
        <f t="shared" si="129"/>
        <v>0</v>
      </c>
      <c r="CB232" s="62" t="s">
        <v>242</v>
      </c>
      <c r="CC232" s="62">
        <f>BO232*2+BP232*3+BQ232*15+BR232*15+BS232*3+BT232*40+BU232*50+BV232*4+BW232*20+BX232*40+BY232*10</f>
        <v>0</v>
      </c>
      <c r="CD232" s="62"/>
      <c r="CE232" s="62">
        <f t="shared" si="130"/>
        <v>5</v>
      </c>
      <c r="CF232" s="62">
        <f t="shared" si="131"/>
        <v>0</v>
      </c>
    </row>
    <row r="233" customHeight="1" spans="1:84">
      <c r="A233" s="62">
        <v>13317</v>
      </c>
      <c r="B233" s="62" t="s">
        <v>501</v>
      </c>
      <c r="C233" s="62">
        <v>102479</v>
      </c>
      <c r="D233" s="62" t="s">
        <v>132</v>
      </c>
      <c r="E233" s="62" t="s">
        <v>248</v>
      </c>
      <c r="F233" s="62"/>
      <c r="G233" s="62"/>
      <c r="H233" s="62">
        <v>1</v>
      </c>
      <c r="I233" s="62">
        <v>27.55</v>
      </c>
      <c r="J233" s="62">
        <f t="shared" si="121"/>
        <v>1</v>
      </c>
      <c r="K233" s="62" t="s">
        <v>242</v>
      </c>
      <c r="L233" s="62">
        <f>I233*0.06</f>
        <v>1.653</v>
      </c>
      <c r="M233" s="62"/>
      <c r="N233" s="62"/>
      <c r="O233" s="62">
        <v>3</v>
      </c>
      <c r="P233" s="62">
        <v>70.5</v>
      </c>
      <c r="Q233" s="62">
        <f t="shared" si="122"/>
        <v>3</v>
      </c>
      <c r="R233" s="62" t="s">
        <v>242</v>
      </c>
      <c r="S233" s="62">
        <f>P233*0.05</f>
        <v>3.525</v>
      </c>
      <c r="T233" s="62"/>
      <c r="U233" s="62"/>
      <c r="V233" s="62"/>
      <c r="W233" s="62">
        <v>2</v>
      </c>
      <c r="X233" s="62">
        <v>51.25</v>
      </c>
      <c r="Y233" s="62">
        <f t="shared" si="133"/>
        <v>2</v>
      </c>
      <c r="Z233" s="62" t="s">
        <v>242</v>
      </c>
      <c r="AA233" s="62">
        <f>X233*0.06</f>
        <v>3.075</v>
      </c>
      <c r="AB233" s="62"/>
      <c r="AC233" s="62"/>
      <c r="AD233" s="62">
        <v>0</v>
      </c>
      <c r="AE233" s="62">
        <v>0</v>
      </c>
      <c r="AF233" s="62">
        <v>0</v>
      </c>
      <c r="AG233" s="62">
        <f t="shared" si="123"/>
        <v>0</v>
      </c>
      <c r="AH233" s="62" t="s">
        <v>40</v>
      </c>
      <c r="AI233" s="62">
        <f>AF233*0.1</f>
        <v>0</v>
      </c>
      <c r="AJ233" s="62"/>
      <c r="AK233" s="62"/>
      <c r="AL233" s="62"/>
      <c r="AM233" s="62">
        <v>0</v>
      </c>
      <c r="AN233" s="62">
        <v>0</v>
      </c>
      <c r="AO233" s="62">
        <f t="shared" si="124"/>
        <v>0</v>
      </c>
      <c r="AP233" s="62" t="s">
        <v>40</v>
      </c>
      <c r="AQ233" s="62">
        <f>AN233*0.1</f>
        <v>0</v>
      </c>
      <c r="AR233" s="62"/>
      <c r="AS233" s="62"/>
      <c r="AT233" s="62">
        <v>0</v>
      </c>
      <c r="AU233" s="62">
        <v>0</v>
      </c>
      <c r="AV233" s="62">
        <f t="shared" si="125"/>
        <v>0</v>
      </c>
      <c r="AW233" s="62" t="s">
        <v>40</v>
      </c>
      <c r="AX233" s="62">
        <f>AU233*0.1</f>
        <v>0</v>
      </c>
      <c r="AY233" s="62"/>
      <c r="AZ233" s="62"/>
      <c r="BA233" s="62">
        <v>0</v>
      </c>
      <c r="BB233" s="62">
        <v>0</v>
      </c>
      <c r="BC233" s="62">
        <f t="shared" si="126"/>
        <v>0</v>
      </c>
      <c r="BD233" s="62" t="s">
        <v>242</v>
      </c>
      <c r="BE233" s="62">
        <f>BB233*0.06</f>
        <v>0</v>
      </c>
      <c r="BF233" s="62"/>
      <c r="BG233" s="62"/>
      <c r="BH233" s="62">
        <v>0</v>
      </c>
      <c r="BI233" s="62">
        <v>0</v>
      </c>
      <c r="BJ233" s="62">
        <f t="shared" si="127"/>
        <v>0</v>
      </c>
      <c r="BK233" s="62" t="s">
        <v>242</v>
      </c>
      <c r="BL233" s="62">
        <f>BI233*0.06</f>
        <v>0</v>
      </c>
      <c r="BM233" s="62"/>
      <c r="BN233" s="62"/>
      <c r="BO233" s="63">
        <v>0</v>
      </c>
      <c r="BP233" s="63">
        <v>0</v>
      </c>
      <c r="BQ233" s="63">
        <v>0</v>
      </c>
      <c r="BR233" s="63">
        <v>0</v>
      </c>
      <c r="BS233" s="63">
        <v>0</v>
      </c>
      <c r="BT233" s="63">
        <v>0</v>
      </c>
      <c r="BU233" s="63">
        <v>0</v>
      </c>
      <c r="BV233" s="63">
        <v>0</v>
      </c>
      <c r="BW233" s="63">
        <v>0</v>
      </c>
      <c r="BX233" s="63">
        <v>0</v>
      </c>
      <c r="BY233" s="63">
        <v>0</v>
      </c>
      <c r="BZ233" s="62">
        <f t="shared" si="128"/>
        <v>0</v>
      </c>
      <c r="CA233" s="62">
        <f t="shared" si="129"/>
        <v>0</v>
      </c>
      <c r="CB233" s="62" t="s">
        <v>242</v>
      </c>
      <c r="CC233" s="62">
        <f>BO233*2+BP233*3+BQ233*15+BR233*15+BS233*3+BT233*40+BU233*50+BV233*4+BW233*20+BX233*40+BY233*10</f>
        <v>0</v>
      </c>
      <c r="CD233" s="62"/>
      <c r="CE233" s="62">
        <f t="shared" si="130"/>
        <v>8</v>
      </c>
      <c r="CF233" s="62">
        <f t="shared" si="131"/>
        <v>0</v>
      </c>
    </row>
    <row r="234" customHeight="1" spans="1:84">
      <c r="A234" s="62">
        <v>12516</v>
      </c>
      <c r="B234" s="62" t="s">
        <v>502</v>
      </c>
      <c r="C234" s="62">
        <v>723</v>
      </c>
      <c r="D234" s="62" t="s">
        <v>134</v>
      </c>
      <c r="E234" s="62" t="s">
        <v>236</v>
      </c>
      <c r="F234" s="62">
        <v>12</v>
      </c>
      <c r="G234" s="62">
        <v>14</v>
      </c>
      <c r="H234" s="62">
        <v>6</v>
      </c>
      <c r="I234" s="62">
        <v>164</v>
      </c>
      <c r="J234" s="62">
        <f t="shared" si="121"/>
        <v>-6</v>
      </c>
      <c r="K234" s="62" t="s">
        <v>237</v>
      </c>
      <c r="L234" s="62">
        <f>I234*0.06</f>
        <v>9.84</v>
      </c>
      <c r="M234" s="62">
        <v>37</v>
      </c>
      <c r="N234" s="62">
        <v>46</v>
      </c>
      <c r="O234" s="62">
        <v>32</v>
      </c>
      <c r="P234" s="62">
        <v>802.11</v>
      </c>
      <c r="Q234" s="62">
        <f t="shared" si="122"/>
        <v>-5</v>
      </c>
      <c r="R234" s="62" t="s">
        <v>237</v>
      </c>
      <c r="S234" s="62">
        <f>P234*0.05</f>
        <v>40.1055</v>
      </c>
      <c r="T234" s="62">
        <f>Q234*1</f>
        <v>-5</v>
      </c>
      <c r="U234" s="62">
        <v>15</v>
      </c>
      <c r="V234" s="62">
        <v>18</v>
      </c>
      <c r="W234" s="62">
        <v>15</v>
      </c>
      <c r="X234" s="62">
        <v>333.65</v>
      </c>
      <c r="Y234" s="62">
        <f t="shared" si="133"/>
        <v>0</v>
      </c>
      <c r="Z234" s="62" t="s">
        <v>39</v>
      </c>
      <c r="AA234" s="62">
        <f>X234*0.08</f>
        <v>26.692</v>
      </c>
      <c r="AB234" s="62">
        <v>3</v>
      </c>
      <c r="AC234" s="62">
        <v>4</v>
      </c>
      <c r="AD234" s="62">
        <v>0</v>
      </c>
      <c r="AE234" s="62">
        <v>2</v>
      </c>
      <c r="AF234" s="62">
        <v>57</v>
      </c>
      <c r="AG234" s="62">
        <f t="shared" si="123"/>
        <v>-1</v>
      </c>
      <c r="AH234" s="62" t="s">
        <v>237</v>
      </c>
      <c r="AI234" s="62">
        <f>AF234*0.06</f>
        <v>3.42</v>
      </c>
      <c r="AJ234" s="62">
        <f>AG234*1</f>
        <v>-1</v>
      </c>
      <c r="AK234" s="62">
        <v>20</v>
      </c>
      <c r="AL234" s="62">
        <v>24</v>
      </c>
      <c r="AM234" s="62">
        <v>13</v>
      </c>
      <c r="AN234" s="62">
        <v>1028.66</v>
      </c>
      <c r="AO234" s="62">
        <f t="shared" si="124"/>
        <v>-7</v>
      </c>
      <c r="AP234" s="62" t="s">
        <v>237</v>
      </c>
      <c r="AQ234" s="62">
        <f>AN234*0.06</f>
        <v>61.7196</v>
      </c>
      <c r="AR234" s="62">
        <v>5</v>
      </c>
      <c r="AS234" s="62">
        <v>6</v>
      </c>
      <c r="AT234" s="62">
        <v>1</v>
      </c>
      <c r="AU234" s="62">
        <v>35</v>
      </c>
      <c r="AV234" s="62">
        <f t="shared" si="125"/>
        <v>-4</v>
      </c>
      <c r="AW234" s="62" t="s">
        <v>237</v>
      </c>
      <c r="AX234" s="62">
        <f>AU234*0.06</f>
        <v>2.1</v>
      </c>
      <c r="AY234" s="62">
        <v>7</v>
      </c>
      <c r="AZ234" s="62">
        <v>9</v>
      </c>
      <c r="BA234" s="62">
        <v>0</v>
      </c>
      <c r="BB234" s="62">
        <v>0</v>
      </c>
      <c r="BC234" s="62">
        <f t="shared" si="126"/>
        <v>-7</v>
      </c>
      <c r="BD234" s="62" t="s">
        <v>237</v>
      </c>
      <c r="BE234" s="62">
        <f t="shared" ref="BE234:BE254" si="139">BB234*0.06</f>
        <v>0</v>
      </c>
      <c r="BF234" s="62">
        <v>7</v>
      </c>
      <c r="BG234" s="62">
        <v>9</v>
      </c>
      <c r="BH234" s="62">
        <v>13</v>
      </c>
      <c r="BI234" s="62">
        <v>271.5</v>
      </c>
      <c r="BJ234" s="62">
        <f t="shared" si="127"/>
        <v>6</v>
      </c>
      <c r="BK234" s="62" t="s">
        <v>40</v>
      </c>
      <c r="BL234" s="62">
        <f>BI234*0.1</f>
        <v>27.15</v>
      </c>
      <c r="BM234" s="62">
        <v>13</v>
      </c>
      <c r="BN234" s="62">
        <v>16</v>
      </c>
      <c r="BO234" s="63">
        <v>1</v>
      </c>
      <c r="BP234" s="63">
        <v>1</v>
      </c>
      <c r="BQ234" s="63">
        <v>1</v>
      </c>
      <c r="BR234" s="63">
        <v>0</v>
      </c>
      <c r="BS234" s="63">
        <v>0</v>
      </c>
      <c r="BT234" s="63">
        <v>0</v>
      </c>
      <c r="BU234" s="63">
        <v>0</v>
      </c>
      <c r="BV234" s="63">
        <v>0</v>
      </c>
      <c r="BW234" s="63">
        <v>0</v>
      </c>
      <c r="BX234" s="63">
        <v>1</v>
      </c>
      <c r="BY234" s="63">
        <v>0</v>
      </c>
      <c r="BZ234" s="62">
        <f t="shared" si="128"/>
        <v>13.5</v>
      </c>
      <c r="CA234" s="62">
        <f t="shared" si="129"/>
        <v>0.5</v>
      </c>
      <c r="CB234" s="62" t="s">
        <v>40</v>
      </c>
      <c r="CC234" s="62">
        <f>BO234*3+BP234*5+BQ234*25+BR234*24+BS234*6+BT234*56+BU234*70+BV234*6+BW234*30+BX234*61+BY234*15</f>
        <v>94</v>
      </c>
      <c r="CD234" s="62"/>
      <c r="CE234" s="62">
        <f t="shared" si="130"/>
        <v>265</v>
      </c>
      <c r="CF234" s="62">
        <f t="shared" si="131"/>
        <v>-6</v>
      </c>
    </row>
    <row r="235" customHeight="1" spans="1:84">
      <c r="A235" s="62">
        <v>13203</v>
      </c>
      <c r="B235" s="62" t="s">
        <v>503</v>
      </c>
      <c r="C235" s="62">
        <v>723</v>
      </c>
      <c r="D235" s="62" t="s">
        <v>134</v>
      </c>
      <c r="E235" s="62" t="s">
        <v>504</v>
      </c>
      <c r="F235" s="62">
        <v>6</v>
      </c>
      <c r="G235" s="62">
        <v>8</v>
      </c>
      <c r="H235" s="62"/>
      <c r="I235" s="62"/>
      <c r="J235" s="62">
        <f t="shared" si="121"/>
        <v>-6</v>
      </c>
      <c r="K235" s="62" t="s">
        <v>237</v>
      </c>
      <c r="L235" s="62">
        <f>I235*0.06</f>
        <v>0</v>
      </c>
      <c r="M235" s="62">
        <v>0</v>
      </c>
      <c r="N235" s="62">
        <v>0</v>
      </c>
      <c r="O235" s="62">
        <v>0</v>
      </c>
      <c r="P235" s="62">
        <v>0</v>
      </c>
      <c r="Q235" s="62">
        <f t="shared" si="122"/>
        <v>0</v>
      </c>
      <c r="R235" s="62" t="s">
        <v>242</v>
      </c>
      <c r="S235" s="62">
        <f>P235*0.05</f>
        <v>0</v>
      </c>
      <c r="T235" s="62">
        <f>Q235*1</f>
        <v>0</v>
      </c>
      <c r="U235" s="62">
        <v>5</v>
      </c>
      <c r="V235" s="62">
        <v>10</v>
      </c>
      <c r="W235" s="62">
        <v>0</v>
      </c>
      <c r="X235" s="62">
        <v>0</v>
      </c>
      <c r="Y235" s="62">
        <f t="shared" si="133"/>
        <v>-5</v>
      </c>
      <c r="Z235" s="62" t="s">
        <v>237</v>
      </c>
      <c r="AA235" s="62">
        <f>X235*0.06</f>
        <v>0</v>
      </c>
      <c r="AB235" s="62">
        <v>0</v>
      </c>
      <c r="AC235" s="62">
        <v>0</v>
      </c>
      <c r="AD235" s="62">
        <v>0</v>
      </c>
      <c r="AE235" s="62">
        <v>0</v>
      </c>
      <c r="AF235" s="62">
        <v>0</v>
      </c>
      <c r="AG235" s="62">
        <f t="shared" si="123"/>
        <v>0</v>
      </c>
      <c r="AH235" s="62" t="s">
        <v>40</v>
      </c>
      <c r="AI235" s="62">
        <f>AF235*0.1</f>
        <v>0</v>
      </c>
      <c r="AJ235" s="62"/>
      <c r="AK235" s="62">
        <v>15</v>
      </c>
      <c r="AL235" s="62">
        <v>17</v>
      </c>
      <c r="AM235" s="62">
        <v>0</v>
      </c>
      <c r="AN235" s="62">
        <v>0</v>
      </c>
      <c r="AO235" s="62">
        <f t="shared" si="124"/>
        <v>-15</v>
      </c>
      <c r="AP235" s="62" t="s">
        <v>237</v>
      </c>
      <c r="AQ235" s="62">
        <f>AN235*0.06</f>
        <v>0</v>
      </c>
      <c r="AR235" s="62">
        <v>3</v>
      </c>
      <c r="AS235" s="62">
        <v>3</v>
      </c>
      <c r="AT235" s="62">
        <v>0</v>
      </c>
      <c r="AU235" s="62">
        <v>0</v>
      </c>
      <c r="AV235" s="62">
        <f t="shared" si="125"/>
        <v>-3</v>
      </c>
      <c r="AW235" s="62" t="s">
        <v>237</v>
      </c>
      <c r="AX235" s="62">
        <f>AU235*0.06</f>
        <v>0</v>
      </c>
      <c r="AY235" s="62">
        <v>5</v>
      </c>
      <c r="AZ235" s="62">
        <v>5</v>
      </c>
      <c r="BA235" s="62">
        <v>0</v>
      </c>
      <c r="BB235" s="62">
        <v>0</v>
      </c>
      <c r="BC235" s="62">
        <f t="shared" si="126"/>
        <v>-5</v>
      </c>
      <c r="BD235" s="62" t="s">
        <v>237</v>
      </c>
      <c r="BE235" s="62">
        <f t="shared" si="139"/>
        <v>0</v>
      </c>
      <c r="BF235" s="62">
        <v>4</v>
      </c>
      <c r="BG235" s="62">
        <v>6</v>
      </c>
      <c r="BH235" s="62">
        <v>0</v>
      </c>
      <c r="BI235" s="62">
        <v>0</v>
      </c>
      <c r="BJ235" s="62">
        <f t="shared" si="127"/>
        <v>-4</v>
      </c>
      <c r="BK235" s="62" t="s">
        <v>242</v>
      </c>
      <c r="BL235" s="62">
        <f>BI235*0.06</f>
        <v>0</v>
      </c>
      <c r="BM235" s="62">
        <v>0</v>
      </c>
      <c r="BN235" s="62">
        <v>0</v>
      </c>
      <c r="BO235" s="63">
        <v>0</v>
      </c>
      <c r="BP235" s="63">
        <v>0</v>
      </c>
      <c r="BQ235" s="63">
        <v>0</v>
      </c>
      <c r="BR235" s="63">
        <v>0</v>
      </c>
      <c r="BS235" s="63">
        <v>0</v>
      </c>
      <c r="BT235" s="63">
        <v>0</v>
      </c>
      <c r="BU235" s="63">
        <v>0</v>
      </c>
      <c r="BV235" s="63">
        <v>0</v>
      </c>
      <c r="BW235" s="63">
        <v>0</v>
      </c>
      <c r="BX235" s="63">
        <v>0</v>
      </c>
      <c r="BY235" s="63">
        <v>0</v>
      </c>
      <c r="BZ235" s="62">
        <f t="shared" si="128"/>
        <v>0</v>
      </c>
      <c r="CA235" s="62">
        <f t="shared" si="129"/>
        <v>0</v>
      </c>
      <c r="CB235" s="62" t="s">
        <v>242</v>
      </c>
      <c r="CC235" s="62">
        <f>BO235*2+BP235*3+BQ235*15+BR235*15+BS235*3+BT235*40+BU235*50+BV235*4+BW235*20+BX235*40+BY235*10</f>
        <v>0</v>
      </c>
      <c r="CD235" s="62"/>
      <c r="CE235" s="62">
        <f t="shared" si="130"/>
        <v>0</v>
      </c>
      <c r="CF235" s="62">
        <f t="shared" si="131"/>
        <v>0</v>
      </c>
    </row>
    <row r="236" customHeight="1" spans="1:84">
      <c r="A236" s="62">
        <v>13020</v>
      </c>
      <c r="B236" s="62" t="s">
        <v>505</v>
      </c>
      <c r="C236" s="62">
        <v>723</v>
      </c>
      <c r="D236" s="62" t="s">
        <v>134</v>
      </c>
      <c r="E236" s="62" t="s">
        <v>239</v>
      </c>
      <c r="F236" s="62">
        <v>12</v>
      </c>
      <c r="G236" s="62">
        <v>14</v>
      </c>
      <c r="H236" s="62">
        <v>16</v>
      </c>
      <c r="I236" s="62">
        <v>394.46</v>
      </c>
      <c r="J236" s="62">
        <f t="shared" si="121"/>
        <v>4</v>
      </c>
      <c r="K236" s="62" t="s">
        <v>40</v>
      </c>
      <c r="L236" s="62">
        <f>I236*0.1</f>
        <v>39.446</v>
      </c>
      <c r="M236" s="62">
        <v>37</v>
      </c>
      <c r="N236" s="62">
        <v>46</v>
      </c>
      <c r="O236" s="62">
        <v>65</v>
      </c>
      <c r="P236" s="62">
        <v>1710.82</v>
      </c>
      <c r="Q236" s="62">
        <f t="shared" si="122"/>
        <v>28</v>
      </c>
      <c r="R236" s="62" t="s">
        <v>40</v>
      </c>
      <c r="S236" s="62">
        <f>P236*0.08</f>
        <v>136.8656</v>
      </c>
      <c r="T236" s="62"/>
      <c r="U236" s="62">
        <v>15</v>
      </c>
      <c r="V236" s="62">
        <v>18</v>
      </c>
      <c r="W236" s="62">
        <v>24</v>
      </c>
      <c r="X236" s="62">
        <v>580.1</v>
      </c>
      <c r="Y236" s="62">
        <f t="shared" si="133"/>
        <v>9</v>
      </c>
      <c r="Z236" s="62" t="s">
        <v>40</v>
      </c>
      <c r="AA236" s="62">
        <f>X236*0.1</f>
        <v>58.01</v>
      </c>
      <c r="AB236" s="62">
        <v>3</v>
      </c>
      <c r="AC236" s="62">
        <v>3</v>
      </c>
      <c r="AD236" s="62">
        <v>0</v>
      </c>
      <c r="AE236" s="62">
        <v>1</v>
      </c>
      <c r="AF236" s="62">
        <v>28.5</v>
      </c>
      <c r="AG236" s="62">
        <f t="shared" si="123"/>
        <v>-2</v>
      </c>
      <c r="AH236" s="62" t="s">
        <v>237</v>
      </c>
      <c r="AI236" s="62">
        <f>AF236*0.06</f>
        <v>1.71</v>
      </c>
      <c r="AJ236" s="62">
        <f>AG236*1</f>
        <v>-2</v>
      </c>
      <c r="AK236" s="62">
        <v>20</v>
      </c>
      <c r="AL236" s="62">
        <v>24</v>
      </c>
      <c r="AM236" s="62">
        <v>22</v>
      </c>
      <c r="AN236" s="62">
        <v>1923.46</v>
      </c>
      <c r="AO236" s="62">
        <f t="shared" si="124"/>
        <v>2</v>
      </c>
      <c r="AP236" s="62" t="s">
        <v>39</v>
      </c>
      <c r="AQ236" s="62">
        <f>AN236*0.08</f>
        <v>153.8768</v>
      </c>
      <c r="AR236" s="62">
        <v>5</v>
      </c>
      <c r="AS236" s="62">
        <v>6</v>
      </c>
      <c r="AT236" s="62">
        <v>12</v>
      </c>
      <c r="AU236" s="62">
        <v>327.9</v>
      </c>
      <c r="AV236" s="62">
        <f t="shared" si="125"/>
        <v>7</v>
      </c>
      <c r="AW236" s="62" t="s">
        <v>40</v>
      </c>
      <c r="AX236" s="62">
        <f>AU236*0.1</f>
        <v>32.79</v>
      </c>
      <c r="AY236" s="62">
        <v>7</v>
      </c>
      <c r="AZ236" s="62">
        <v>9</v>
      </c>
      <c r="BA236" s="62">
        <v>0</v>
      </c>
      <c r="BB236" s="62">
        <v>0</v>
      </c>
      <c r="BC236" s="62">
        <f t="shared" si="126"/>
        <v>-7</v>
      </c>
      <c r="BD236" s="62" t="s">
        <v>237</v>
      </c>
      <c r="BE236" s="62">
        <f t="shared" si="139"/>
        <v>0</v>
      </c>
      <c r="BF236" s="62">
        <v>7</v>
      </c>
      <c r="BG236" s="62">
        <v>9</v>
      </c>
      <c r="BH236" s="62">
        <v>16</v>
      </c>
      <c r="BI236" s="62">
        <v>327.88</v>
      </c>
      <c r="BJ236" s="62">
        <f t="shared" si="127"/>
        <v>9</v>
      </c>
      <c r="BK236" s="62" t="s">
        <v>40</v>
      </c>
      <c r="BL236" s="62">
        <f>BI236*0.1</f>
        <v>32.788</v>
      </c>
      <c r="BM236" s="62">
        <v>13</v>
      </c>
      <c r="BN236" s="62">
        <v>16</v>
      </c>
      <c r="BO236" s="63">
        <v>0</v>
      </c>
      <c r="BP236" s="63">
        <v>3</v>
      </c>
      <c r="BQ236" s="63">
        <v>0</v>
      </c>
      <c r="BR236" s="63">
        <v>0</v>
      </c>
      <c r="BS236" s="63">
        <v>1</v>
      </c>
      <c r="BT236" s="63">
        <v>0</v>
      </c>
      <c r="BU236" s="63">
        <v>1</v>
      </c>
      <c r="BV236" s="63">
        <v>0</v>
      </c>
      <c r="BW236" s="63">
        <v>0</v>
      </c>
      <c r="BX236" s="63">
        <v>0</v>
      </c>
      <c r="BY236" s="63">
        <v>0</v>
      </c>
      <c r="BZ236" s="62">
        <f t="shared" si="128"/>
        <v>14</v>
      </c>
      <c r="CA236" s="62">
        <f t="shared" si="129"/>
        <v>1</v>
      </c>
      <c r="CB236" s="62" t="s">
        <v>40</v>
      </c>
      <c r="CC236" s="62">
        <f>BO236*3+BP236*5+BQ236*25+BR236*24+BS236*6+BT236*56+BU236*70+BV236*6+BW236*30+BX236*61+BY236*15</f>
        <v>91</v>
      </c>
      <c r="CD236" s="62"/>
      <c r="CE236" s="62">
        <f t="shared" si="130"/>
        <v>546</v>
      </c>
      <c r="CF236" s="62">
        <f t="shared" si="131"/>
        <v>-2</v>
      </c>
    </row>
    <row r="237" customHeight="1" spans="1:84">
      <c r="A237" s="62">
        <v>995673</v>
      </c>
      <c r="B237" s="62" t="s">
        <v>506</v>
      </c>
      <c r="C237" s="62">
        <v>106066</v>
      </c>
      <c r="D237" s="62" t="s">
        <v>87</v>
      </c>
      <c r="E237" s="62" t="s">
        <v>239</v>
      </c>
      <c r="F237" s="62">
        <v>6</v>
      </c>
      <c r="G237" s="62">
        <v>7</v>
      </c>
      <c r="H237" s="62"/>
      <c r="I237" s="62"/>
      <c r="J237" s="62">
        <f t="shared" si="121"/>
        <v>-6</v>
      </c>
      <c r="K237" s="62" t="s">
        <v>237</v>
      </c>
      <c r="L237" s="62">
        <f>I237*0.06</f>
        <v>0</v>
      </c>
      <c r="M237" s="62">
        <v>17</v>
      </c>
      <c r="N237" s="62">
        <v>22</v>
      </c>
      <c r="O237" s="62">
        <v>0</v>
      </c>
      <c r="P237" s="62">
        <v>0</v>
      </c>
      <c r="Q237" s="62">
        <f t="shared" si="122"/>
        <v>-17</v>
      </c>
      <c r="R237" s="62" t="s">
        <v>237</v>
      </c>
      <c r="S237" s="62">
        <f t="shared" ref="S237:S242" si="140">P237*0.05</f>
        <v>0</v>
      </c>
      <c r="T237" s="62">
        <f t="shared" ref="T237:T242" si="141">Q237*1</f>
        <v>-17</v>
      </c>
      <c r="U237" s="62">
        <v>8</v>
      </c>
      <c r="V237" s="62">
        <v>10</v>
      </c>
      <c r="W237" s="62">
        <v>0</v>
      </c>
      <c r="X237" s="62">
        <v>0</v>
      </c>
      <c r="Y237" s="62">
        <f t="shared" si="133"/>
        <v>-8</v>
      </c>
      <c r="Z237" s="62" t="s">
        <v>237</v>
      </c>
      <c r="AA237" s="62">
        <f>X237*0.06</f>
        <v>0</v>
      </c>
      <c r="AB237" s="62">
        <v>1</v>
      </c>
      <c r="AC237" s="62">
        <v>1</v>
      </c>
      <c r="AD237" s="62">
        <v>0</v>
      </c>
      <c r="AE237" s="62">
        <v>0</v>
      </c>
      <c r="AF237" s="62">
        <v>0</v>
      </c>
      <c r="AG237" s="62">
        <f t="shared" si="123"/>
        <v>-1</v>
      </c>
      <c r="AH237" s="62" t="s">
        <v>237</v>
      </c>
      <c r="AI237" s="62">
        <f>AF237*0.06</f>
        <v>0</v>
      </c>
      <c r="AJ237" s="62">
        <f>AG237*1</f>
        <v>-1</v>
      </c>
      <c r="AK237" s="62">
        <v>8</v>
      </c>
      <c r="AL237" s="62">
        <v>10</v>
      </c>
      <c r="AM237" s="62">
        <v>1</v>
      </c>
      <c r="AN237" s="62">
        <v>25</v>
      </c>
      <c r="AO237" s="62">
        <f t="shared" si="124"/>
        <v>-7</v>
      </c>
      <c r="AP237" s="62" t="s">
        <v>237</v>
      </c>
      <c r="AQ237" s="62">
        <f>AN237*0.06</f>
        <v>1.5</v>
      </c>
      <c r="AR237" s="62">
        <v>2</v>
      </c>
      <c r="AS237" s="62">
        <v>3</v>
      </c>
      <c r="AT237" s="62">
        <v>0</v>
      </c>
      <c r="AU237" s="62">
        <v>0</v>
      </c>
      <c r="AV237" s="62">
        <f t="shared" si="125"/>
        <v>-2</v>
      </c>
      <c r="AW237" s="62" t="s">
        <v>237</v>
      </c>
      <c r="AX237" s="62">
        <f>AU237*0.06</f>
        <v>0</v>
      </c>
      <c r="AY237" s="62">
        <v>3</v>
      </c>
      <c r="AZ237" s="62">
        <v>3</v>
      </c>
      <c r="BA237" s="62">
        <v>0</v>
      </c>
      <c r="BB237" s="62">
        <v>0</v>
      </c>
      <c r="BC237" s="62">
        <f t="shared" si="126"/>
        <v>-3</v>
      </c>
      <c r="BD237" s="62" t="s">
        <v>237</v>
      </c>
      <c r="BE237" s="62">
        <f t="shared" si="139"/>
        <v>0</v>
      </c>
      <c r="BF237" s="62">
        <v>2</v>
      </c>
      <c r="BG237" s="62">
        <v>3</v>
      </c>
      <c r="BH237" s="62">
        <v>0</v>
      </c>
      <c r="BI237" s="62">
        <v>0</v>
      </c>
      <c r="BJ237" s="62">
        <f t="shared" si="127"/>
        <v>-2</v>
      </c>
      <c r="BK237" s="62" t="s">
        <v>242</v>
      </c>
      <c r="BL237" s="62">
        <f t="shared" ref="BL237:BL242" si="142">BI237*0.06</f>
        <v>0</v>
      </c>
      <c r="BM237" s="62">
        <v>7</v>
      </c>
      <c r="BN237" s="62">
        <v>8</v>
      </c>
      <c r="BO237" s="63">
        <v>0</v>
      </c>
      <c r="BP237" s="63">
        <v>0</v>
      </c>
      <c r="BQ237" s="63">
        <v>0</v>
      </c>
      <c r="BR237" s="63">
        <v>0</v>
      </c>
      <c r="BS237" s="63">
        <v>0</v>
      </c>
      <c r="BT237" s="63">
        <v>0</v>
      </c>
      <c r="BU237" s="63">
        <v>0</v>
      </c>
      <c r="BV237" s="63">
        <v>0</v>
      </c>
      <c r="BW237" s="63">
        <v>0</v>
      </c>
      <c r="BX237" s="63">
        <v>0</v>
      </c>
      <c r="BY237" s="63">
        <v>0</v>
      </c>
      <c r="BZ237" s="62">
        <f t="shared" si="128"/>
        <v>0</v>
      </c>
      <c r="CA237" s="62">
        <f t="shared" si="129"/>
        <v>-7</v>
      </c>
      <c r="CB237" s="62" t="s">
        <v>237</v>
      </c>
      <c r="CC237" s="62">
        <f>BO237*2+BP237*3+BQ237*15+BR237*15+BS237*3+BT237*40+BU237*50+BV237*4+BW237*20+BX237*40+BY237*10</f>
        <v>0</v>
      </c>
      <c r="CD237" s="62">
        <f>CA237*1</f>
        <v>-7</v>
      </c>
      <c r="CE237" s="62">
        <f t="shared" si="130"/>
        <v>2</v>
      </c>
      <c r="CF237" s="62">
        <f t="shared" si="131"/>
        <v>-25</v>
      </c>
    </row>
    <row r="238" customHeight="1" spans="1:84">
      <c r="A238" s="62">
        <v>995676</v>
      </c>
      <c r="B238" s="62" t="s">
        <v>507</v>
      </c>
      <c r="C238" s="62">
        <v>106066</v>
      </c>
      <c r="D238" s="62" t="s">
        <v>87</v>
      </c>
      <c r="E238" s="62" t="s">
        <v>239</v>
      </c>
      <c r="F238" s="62">
        <v>6</v>
      </c>
      <c r="G238" s="62">
        <v>7</v>
      </c>
      <c r="H238" s="62">
        <v>4</v>
      </c>
      <c r="I238" s="62">
        <v>105.3</v>
      </c>
      <c r="J238" s="62">
        <f t="shared" si="121"/>
        <v>-2</v>
      </c>
      <c r="K238" s="62" t="s">
        <v>237</v>
      </c>
      <c r="L238" s="62">
        <f>I238*0.06</f>
        <v>6.318</v>
      </c>
      <c r="M238" s="62">
        <v>17</v>
      </c>
      <c r="N238" s="62">
        <v>22</v>
      </c>
      <c r="O238" s="62">
        <v>4</v>
      </c>
      <c r="P238" s="62">
        <v>94.5</v>
      </c>
      <c r="Q238" s="62">
        <f t="shared" si="122"/>
        <v>-13</v>
      </c>
      <c r="R238" s="62" t="s">
        <v>237</v>
      </c>
      <c r="S238" s="62">
        <f t="shared" si="140"/>
        <v>4.725</v>
      </c>
      <c r="T238" s="62">
        <f t="shared" si="141"/>
        <v>-13</v>
      </c>
      <c r="U238" s="62">
        <v>8</v>
      </c>
      <c r="V238" s="62">
        <v>10</v>
      </c>
      <c r="W238" s="62">
        <v>3</v>
      </c>
      <c r="X238" s="62">
        <v>66</v>
      </c>
      <c r="Y238" s="62">
        <f t="shared" si="133"/>
        <v>-5</v>
      </c>
      <c r="Z238" s="62" t="s">
        <v>237</v>
      </c>
      <c r="AA238" s="62">
        <f>X238*0.06</f>
        <v>3.96</v>
      </c>
      <c r="AB238" s="62">
        <v>1</v>
      </c>
      <c r="AC238" s="62">
        <v>1</v>
      </c>
      <c r="AD238" s="62">
        <v>0</v>
      </c>
      <c r="AE238" s="62">
        <v>0</v>
      </c>
      <c r="AF238" s="62">
        <v>0</v>
      </c>
      <c r="AG238" s="62">
        <f t="shared" si="123"/>
        <v>-1</v>
      </c>
      <c r="AH238" s="62" t="s">
        <v>237</v>
      </c>
      <c r="AI238" s="62">
        <f>AF238*0.06</f>
        <v>0</v>
      </c>
      <c r="AJ238" s="62">
        <f>AG238*1</f>
        <v>-1</v>
      </c>
      <c r="AK238" s="62">
        <v>8</v>
      </c>
      <c r="AL238" s="62">
        <v>9</v>
      </c>
      <c r="AM238" s="62">
        <v>1</v>
      </c>
      <c r="AN238" s="62">
        <v>138</v>
      </c>
      <c r="AO238" s="62">
        <f t="shared" si="124"/>
        <v>-7</v>
      </c>
      <c r="AP238" s="62" t="s">
        <v>237</v>
      </c>
      <c r="AQ238" s="62">
        <f>AN238*0.06</f>
        <v>8.28</v>
      </c>
      <c r="AR238" s="62">
        <v>2</v>
      </c>
      <c r="AS238" s="62">
        <v>2</v>
      </c>
      <c r="AT238" s="62">
        <v>0</v>
      </c>
      <c r="AU238" s="62">
        <v>0</v>
      </c>
      <c r="AV238" s="62">
        <f t="shared" si="125"/>
        <v>-2</v>
      </c>
      <c r="AW238" s="62" t="s">
        <v>237</v>
      </c>
      <c r="AX238" s="62">
        <f>AU238*0.06</f>
        <v>0</v>
      </c>
      <c r="AY238" s="62">
        <v>3</v>
      </c>
      <c r="AZ238" s="62">
        <v>3</v>
      </c>
      <c r="BA238" s="62">
        <v>0</v>
      </c>
      <c r="BB238" s="62">
        <v>0</v>
      </c>
      <c r="BC238" s="62">
        <f t="shared" si="126"/>
        <v>-3</v>
      </c>
      <c r="BD238" s="62" t="s">
        <v>237</v>
      </c>
      <c r="BE238" s="62">
        <f t="shared" si="139"/>
        <v>0</v>
      </c>
      <c r="BF238" s="62">
        <v>2</v>
      </c>
      <c r="BG238" s="62">
        <v>3</v>
      </c>
      <c r="BH238" s="62">
        <v>0</v>
      </c>
      <c r="BI238" s="62">
        <v>0</v>
      </c>
      <c r="BJ238" s="62">
        <f t="shared" si="127"/>
        <v>-2</v>
      </c>
      <c r="BK238" s="62" t="s">
        <v>242</v>
      </c>
      <c r="BL238" s="62">
        <f t="shared" si="142"/>
        <v>0</v>
      </c>
      <c r="BM238" s="62">
        <v>7</v>
      </c>
      <c r="BN238" s="62">
        <v>8</v>
      </c>
      <c r="BO238" s="63">
        <v>0</v>
      </c>
      <c r="BP238" s="63">
        <v>2</v>
      </c>
      <c r="BQ238" s="63">
        <v>2</v>
      </c>
      <c r="BR238" s="63">
        <v>0</v>
      </c>
      <c r="BS238" s="63">
        <v>0</v>
      </c>
      <c r="BT238" s="63">
        <v>0</v>
      </c>
      <c r="BU238" s="63">
        <v>0</v>
      </c>
      <c r="BV238" s="63">
        <v>0</v>
      </c>
      <c r="BW238" s="63">
        <v>0</v>
      </c>
      <c r="BX238" s="63">
        <v>0</v>
      </c>
      <c r="BY238" s="63">
        <v>0</v>
      </c>
      <c r="BZ238" s="62">
        <f t="shared" si="128"/>
        <v>12</v>
      </c>
      <c r="CA238" s="62">
        <f t="shared" si="129"/>
        <v>5</v>
      </c>
      <c r="CB238" s="62" t="s">
        <v>40</v>
      </c>
      <c r="CC238" s="62">
        <f>BO238*3+BP238*5+BQ238*25+BR238*24+BS238*6+BT238*56+BU238*70+BV238*6+BW238*30+BX238*61+BY238*15</f>
        <v>60</v>
      </c>
      <c r="CD238" s="62"/>
      <c r="CE238" s="62">
        <f t="shared" si="130"/>
        <v>83</v>
      </c>
      <c r="CF238" s="62">
        <f t="shared" si="131"/>
        <v>-14</v>
      </c>
    </row>
    <row r="239" customHeight="1" spans="1:84">
      <c r="A239" s="62">
        <v>995590</v>
      </c>
      <c r="B239" s="62" t="s">
        <v>508</v>
      </c>
      <c r="C239" s="62">
        <v>106066</v>
      </c>
      <c r="D239" s="62" t="s">
        <v>87</v>
      </c>
      <c r="E239" s="62" t="s">
        <v>239</v>
      </c>
      <c r="F239" s="62">
        <v>6</v>
      </c>
      <c r="G239" s="62">
        <v>7</v>
      </c>
      <c r="H239" s="62"/>
      <c r="I239" s="62"/>
      <c r="J239" s="62">
        <f t="shared" si="121"/>
        <v>-6</v>
      </c>
      <c r="K239" s="62" t="s">
        <v>237</v>
      </c>
      <c r="L239" s="62">
        <f>I239*0.06</f>
        <v>0</v>
      </c>
      <c r="M239" s="62">
        <v>17</v>
      </c>
      <c r="N239" s="62">
        <v>22</v>
      </c>
      <c r="O239" s="62">
        <v>7</v>
      </c>
      <c r="P239" s="62">
        <v>207</v>
      </c>
      <c r="Q239" s="62">
        <f t="shared" si="122"/>
        <v>-10</v>
      </c>
      <c r="R239" s="62" t="s">
        <v>237</v>
      </c>
      <c r="S239" s="62">
        <f t="shared" si="140"/>
        <v>10.35</v>
      </c>
      <c r="T239" s="62">
        <f t="shared" si="141"/>
        <v>-10</v>
      </c>
      <c r="U239" s="62">
        <v>8</v>
      </c>
      <c r="V239" s="62">
        <v>11</v>
      </c>
      <c r="W239" s="62">
        <v>7</v>
      </c>
      <c r="X239" s="62">
        <v>158</v>
      </c>
      <c r="Y239" s="62">
        <f t="shared" si="133"/>
        <v>-1</v>
      </c>
      <c r="Z239" s="62" t="s">
        <v>237</v>
      </c>
      <c r="AA239" s="62">
        <f>X239*0.06</f>
        <v>9.48</v>
      </c>
      <c r="AB239" s="62">
        <v>1</v>
      </c>
      <c r="AC239" s="62">
        <v>2</v>
      </c>
      <c r="AD239" s="62">
        <v>0</v>
      </c>
      <c r="AE239" s="62">
        <v>0</v>
      </c>
      <c r="AF239" s="62">
        <v>0</v>
      </c>
      <c r="AG239" s="62">
        <f t="shared" si="123"/>
        <v>-1</v>
      </c>
      <c r="AH239" s="62" t="s">
        <v>237</v>
      </c>
      <c r="AI239" s="62">
        <f>AF239*0.06</f>
        <v>0</v>
      </c>
      <c r="AJ239" s="62">
        <f>AG239*1</f>
        <v>-1</v>
      </c>
      <c r="AK239" s="62">
        <v>8</v>
      </c>
      <c r="AL239" s="62">
        <v>10</v>
      </c>
      <c r="AM239" s="62">
        <v>7</v>
      </c>
      <c r="AN239" s="62">
        <v>376</v>
      </c>
      <c r="AO239" s="62">
        <f t="shared" si="124"/>
        <v>-1</v>
      </c>
      <c r="AP239" s="62" t="s">
        <v>237</v>
      </c>
      <c r="AQ239" s="62">
        <f>AN239*0.06</f>
        <v>22.56</v>
      </c>
      <c r="AR239" s="62">
        <v>2</v>
      </c>
      <c r="AS239" s="62">
        <v>3</v>
      </c>
      <c r="AT239" s="62">
        <v>0</v>
      </c>
      <c r="AU239" s="62">
        <v>0</v>
      </c>
      <c r="AV239" s="62">
        <f t="shared" si="125"/>
        <v>-2</v>
      </c>
      <c r="AW239" s="62" t="s">
        <v>237</v>
      </c>
      <c r="AX239" s="62">
        <f>AU239*0.06</f>
        <v>0</v>
      </c>
      <c r="AY239" s="62">
        <v>3</v>
      </c>
      <c r="AZ239" s="62">
        <v>3</v>
      </c>
      <c r="BA239" s="62">
        <v>0</v>
      </c>
      <c r="BB239" s="62">
        <v>0</v>
      </c>
      <c r="BC239" s="62">
        <f t="shared" si="126"/>
        <v>-3</v>
      </c>
      <c r="BD239" s="62" t="s">
        <v>237</v>
      </c>
      <c r="BE239" s="62">
        <f t="shared" si="139"/>
        <v>0</v>
      </c>
      <c r="BF239" s="62">
        <v>2</v>
      </c>
      <c r="BG239" s="62">
        <v>3</v>
      </c>
      <c r="BH239" s="62">
        <v>0</v>
      </c>
      <c r="BI239" s="62">
        <v>0</v>
      </c>
      <c r="BJ239" s="62">
        <f t="shared" si="127"/>
        <v>-2</v>
      </c>
      <c r="BK239" s="62" t="s">
        <v>242</v>
      </c>
      <c r="BL239" s="62">
        <f t="shared" si="142"/>
        <v>0</v>
      </c>
      <c r="BM239" s="62">
        <v>7</v>
      </c>
      <c r="BN239" s="62">
        <v>8</v>
      </c>
      <c r="BO239" s="63">
        <v>0</v>
      </c>
      <c r="BP239" s="63">
        <v>0</v>
      </c>
      <c r="BQ239" s="63">
        <v>0</v>
      </c>
      <c r="BR239" s="63">
        <v>0</v>
      </c>
      <c r="BS239" s="63">
        <v>0</v>
      </c>
      <c r="BT239" s="63">
        <v>0</v>
      </c>
      <c r="BU239" s="63">
        <v>0</v>
      </c>
      <c r="BV239" s="63">
        <v>0</v>
      </c>
      <c r="BW239" s="63">
        <v>0</v>
      </c>
      <c r="BX239" s="63">
        <v>0</v>
      </c>
      <c r="BY239" s="63">
        <v>0</v>
      </c>
      <c r="BZ239" s="62">
        <f t="shared" si="128"/>
        <v>0</v>
      </c>
      <c r="CA239" s="62">
        <f t="shared" si="129"/>
        <v>-7</v>
      </c>
      <c r="CB239" s="62" t="s">
        <v>237</v>
      </c>
      <c r="CC239" s="62">
        <f>BO239*2+BP239*3+BQ239*15+BR239*15+BS239*3+BT239*40+BU239*50+BV239*4+BW239*20+BX239*40+BY239*10</f>
        <v>0</v>
      </c>
      <c r="CD239" s="62">
        <f>CA239*1</f>
        <v>-7</v>
      </c>
      <c r="CE239" s="62">
        <f t="shared" si="130"/>
        <v>42</v>
      </c>
      <c r="CF239" s="62">
        <f t="shared" si="131"/>
        <v>-18</v>
      </c>
    </row>
    <row r="240" customHeight="1" spans="1:84">
      <c r="A240" s="62">
        <v>998827</v>
      </c>
      <c r="B240" s="62" t="s">
        <v>509</v>
      </c>
      <c r="C240" s="62">
        <v>106066</v>
      </c>
      <c r="D240" s="62" t="s">
        <v>87</v>
      </c>
      <c r="E240" s="62" t="s">
        <v>236</v>
      </c>
      <c r="F240" s="62"/>
      <c r="G240" s="62"/>
      <c r="H240" s="62"/>
      <c r="I240" s="62"/>
      <c r="J240" s="62">
        <f t="shared" si="121"/>
        <v>0</v>
      </c>
      <c r="K240" s="62" t="s">
        <v>242</v>
      </c>
      <c r="L240" s="62">
        <f>I240*0.06</f>
        <v>0</v>
      </c>
      <c r="M240" s="62"/>
      <c r="N240" s="62"/>
      <c r="O240" s="62">
        <v>0</v>
      </c>
      <c r="P240" s="62">
        <v>0</v>
      </c>
      <c r="Q240" s="62">
        <f t="shared" si="122"/>
        <v>0</v>
      </c>
      <c r="R240" s="62" t="s">
        <v>242</v>
      </c>
      <c r="S240" s="62">
        <f t="shared" si="140"/>
        <v>0</v>
      </c>
      <c r="T240" s="62">
        <f t="shared" si="141"/>
        <v>0</v>
      </c>
      <c r="U240" s="62"/>
      <c r="V240" s="62"/>
      <c r="W240" s="62">
        <v>0</v>
      </c>
      <c r="X240" s="62">
        <v>0</v>
      </c>
      <c r="Y240" s="62">
        <f t="shared" si="133"/>
        <v>0</v>
      </c>
      <c r="Z240" s="62" t="s">
        <v>242</v>
      </c>
      <c r="AA240" s="62">
        <f>X240*0.06</f>
        <v>0</v>
      </c>
      <c r="AB240" s="62"/>
      <c r="AC240" s="62"/>
      <c r="AD240" s="62">
        <v>0</v>
      </c>
      <c r="AE240" s="62">
        <v>0</v>
      </c>
      <c r="AF240" s="62">
        <v>0</v>
      </c>
      <c r="AG240" s="62">
        <f t="shared" si="123"/>
        <v>0</v>
      </c>
      <c r="AH240" s="62" t="s">
        <v>40</v>
      </c>
      <c r="AI240" s="62">
        <f>AF240*0.1</f>
        <v>0</v>
      </c>
      <c r="AJ240" s="62"/>
      <c r="AK240" s="62"/>
      <c r="AL240" s="62"/>
      <c r="AM240" s="62">
        <v>0</v>
      </c>
      <c r="AN240" s="62">
        <v>0</v>
      </c>
      <c r="AO240" s="62">
        <f t="shared" si="124"/>
        <v>0</v>
      </c>
      <c r="AP240" s="62" t="s">
        <v>40</v>
      </c>
      <c r="AQ240" s="62">
        <f>AN240*0.1</f>
        <v>0</v>
      </c>
      <c r="AR240" s="62"/>
      <c r="AS240" s="62"/>
      <c r="AT240" s="62">
        <v>0</v>
      </c>
      <c r="AU240" s="62">
        <v>0</v>
      </c>
      <c r="AV240" s="62">
        <f t="shared" si="125"/>
        <v>0</v>
      </c>
      <c r="AW240" s="62" t="s">
        <v>40</v>
      </c>
      <c r="AX240" s="62">
        <f>AU240*0.1</f>
        <v>0</v>
      </c>
      <c r="AY240" s="62"/>
      <c r="AZ240" s="62"/>
      <c r="BA240" s="62">
        <v>0</v>
      </c>
      <c r="BB240" s="62">
        <v>0</v>
      </c>
      <c r="BC240" s="62">
        <f t="shared" si="126"/>
        <v>0</v>
      </c>
      <c r="BD240" s="62" t="s">
        <v>242</v>
      </c>
      <c r="BE240" s="62">
        <f t="shared" si="139"/>
        <v>0</v>
      </c>
      <c r="BF240" s="62"/>
      <c r="BG240" s="62"/>
      <c r="BH240" s="62">
        <v>0</v>
      </c>
      <c r="BI240" s="62">
        <v>0</v>
      </c>
      <c r="BJ240" s="62">
        <f t="shared" si="127"/>
        <v>0</v>
      </c>
      <c r="BK240" s="62" t="s">
        <v>242</v>
      </c>
      <c r="BL240" s="62">
        <f t="shared" si="142"/>
        <v>0</v>
      </c>
      <c r="BM240" s="62"/>
      <c r="BN240" s="62"/>
      <c r="BO240" s="63">
        <v>0</v>
      </c>
      <c r="BP240" s="63">
        <v>0</v>
      </c>
      <c r="BQ240" s="63">
        <v>0</v>
      </c>
      <c r="BR240" s="63">
        <v>0</v>
      </c>
      <c r="BS240" s="63">
        <v>0</v>
      </c>
      <c r="BT240" s="63">
        <v>0</v>
      </c>
      <c r="BU240" s="63">
        <v>0</v>
      </c>
      <c r="BV240" s="63">
        <v>0</v>
      </c>
      <c r="BW240" s="63">
        <v>0</v>
      </c>
      <c r="BX240" s="63">
        <v>0</v>
      </c>
      <c r="BY240" s="63">
        <v>0</v>
      </c>
      <c r="BZ240" s="62">
        <f t="shared" si="128"/>
        <v>0</v>
      </c>
      <c r="CA240" s="62">
        <f t="shared" si="129"/>
        <v>0</v>
      </c>
      <c r="CB240" s="62" t="s">
        <v>242</v>
      </c>
      <c r="CC240" s="62">
        <f>BO240*2+BP240*3+BQ240*15+BR240*15+BS240*3+BT240*40+BU240*50+BV240*4+BW240*20+BX240*40+BY240*10</f>
        <v>0</v>
      </c>
      <c r="CD240" s="62"/>
      <c r="CE240" s="62">
        <f t="shared" si="130"/>
        <v>0</v>
      </c>
      <c r="CF240" s="62">
        <f t="shared" si="131"/>
        <v>0</v>
      </c>
    </row>
    <row r="241" customHeight="1" spans="1:84">
      <c r="A241" s="62">
        <v>998833</v>
      </c>
      <c r="B241" s="62" t="s">
        <v>510</v>
      </c>
      <c r="C241" s="62">
        <v>106066</v>
      </c>
      <c r="D241" s="62" t="s">
        <v>87</v>
      </c>
      <c r="E241" s="62" t="s">
        <v>239</v>
      </c>
      <c r="F241" s="62">
        <v>6</v>
      </c>
      <c r="G241" s="62">
        <v>7</v>
      </c>
      <c r="H241" s="62">
        <v>13</v>
      </c>
      <c r="I241" s="62">
        <v>364.8</v>
      </c>
      <c r="J241" s="62">
        <f t="shared" si="121"/>
        <v>7</v>
      </c>
      <c r="K241" s="62" t="s">
        <v>40</v>
      </c>
      <c r="L241" s="62">
        <f>I241*0.1</f>
        <v>36.48</v>
      </c>
      <c r="M241" s="62">
        <v>17</v>
      </c>
      <c r="N241" s="62">
        <v>22</v>
      </c>
      <c r="O241" s="62">
        <v>11</v>
      </c>
      <c r="P241" s="62">
        <v>276.25</v>
      </c>
      <c r="Q241" s="62">
        <f t="shared" si="122"/>
        <v>-6</v>
      </c>
      <c r="R241" s="62" t="s">
        <v>237</v>
      </c>
      <c r="S241" s="62">
        <f t="shared" si="140"/>
        <v>13.8125</v>
      </c>
      <c r="T241" s="62">
        <f t="shared" si="141"/>
        <v>-6</v>
      </c>
      <c r="U241" s="62">
        <v>8</v>
      </c>
      <c r="V241" s="62">
        <v>10</v>
      </c>
      <c r="W241" s="62">
        <v>8</v>
      </c>
      <c r="X241" s="62">
        <v>185.8</v>
      </c>
      <c r="Y241" s="62">
        <f t="shared" si="133"/>
        <v>0</v>
      </c>
      <c r="Z241" s="62" t="s">
        <v>39</v>
      </c>
      <c r="AA241" s="62">
        <f>X241*0.08</f>
        <v>14.864</v>
      </c>
      <c r="AB241" s="62">
        <v>1</v>
      </c>
      <c r="AC241" s="62">
        <v>1</v>
      </c>
      <c r="AD241" s="62">
        <v>0</v>
      </c>
      <c r="AE241" s="62">
        <v>0</v>
      </c>
      <c r="AF241" s="62">
        <v>0</v>
      </c>
      <c r="AG241" s="62">
        <f t="shared" si="123"/>
        <v>-1</v>
      </c>
      <c r="AH241" s="62" t="s">
        <v>237</v>
      </c>
      <c r="AI241" s="62">
        <f>AF241*0.06</f>
        <v>0</v>
      </c>
      <c r="AJ241" s="62">
        <f>AG241*1</f>
        <v>-1</v>
      </c>
      <c r="AK241" s="62">
        <v>8</v>
      </c>
      <c r="AL241" s="62">
        <v>9</v>
      </c>
      <c r="AM241" s="62">
        <v>0</v>
      </c>
      <c r="AN241" s="62">
        <v>0</v>
      </c>
      <c r="AO241" s="62">
        <f t="shared" si="124"/>
        <v>-8</v>
      </c>
      <c r="AP241" s="62" t="s">
        <v>237</v>
      </c>
      <c r="AQ241" s="62">
        <f>AN241*0.06</f>
        <v>0</v>
      </c>
      <c r="AR241" s="62">
        <v>2</v>
      </c>
      <c r="AS241" s="62">
        <v>2</v>
      </c>
      <c r="AT241" s="62">
        <v>1</v>
      </c>
      <c r="AU241" s="62">
        <v>35</v>
      </c>
      <c r="AV241" s="62">
        <f t="shared" si="125"/>
        <v>-1</v>
      </c>
      <c r="AW241" s="62" t="s">
        <v>237</v>
      </c>
      <c r="AX241" s="62">
        <f>AU241*0.06</f>
        <v>2.1</v>
      </c>
      <c r="AY241" s="62">
        <v>2</v>
      </c>
      <c r="AZ241" s="62">
        <v>3</v>
      </c>
      <c r="BA241" s="62">
        <v>0</v>
      </c>
      <c r="BB241" s="62">
        <v>0</v>
      </c>
      <c r="BC241" s="62">
        <f t="shared" si="126"/>
        <v>-2</v>
      </c>
      <c r="BD241" s="62" t="s">
        <v>237</v>
      </c>
      <c r="BE241" s="62">
        <f t="shared" si="139"/>
        <v>0</v>
      </c>
      <c r="BF241" s="62">
        <v>2</v>
      </c>
      <c r="BG241" s="62">
        <v>2</v>
      </c>
      <c r="BH241" s="62">
        <v>1</v>
      </c>
      <c r="BI241" s="62">
        <v>21</v>
      </c>
      <c r="BJ241" s="62">
        <f t="shared" si="127"/>
        <v>-1</v>
      </c>
      <c r="BK241" s="62" t="s">
        <v>242</v>
      </c>
      <c r="BL241" s="62">
        <f t="shared" si="142"/>
        <v>1.26</v>
      </c>
      <c r="BM241" s="62">
        <v>7</v>
      </c>
      <c r="BN241" s="62">
        <v>8</v>
      </c>
      <c r="BO241" s="63">
        <v>0</v>
      </c>
      <c r="BP241" s="63">
        <v>3</v>
      </c>
      <c r="BQ241" s="63">
        <v>1</v>
      </c>
      <c r="BR241" s="63">
        <v>0</v>
      </c>
      <c r="BS241" s="63">
        <v>1</v>
      </c>
      <c r="BT241" s="63">
        <v>0</v>
      </c>
      <c r="BU241" s="63">
        <v>0</v>
      </c>
      <c r="BV241" s="63">
        <v>0</v>
      </c>
      <c r="BW241" s="63">
        <v>0</v>
      </c>
      <c r="BX241" s="63">
        <v>0</v>
      </c>
      <c r="BY241" s="63">
        <v>0</v>
      </c>
      <c r="BZ241" s="62">
        <f t="shared" si="128"/>
        <v>9</v>
      </c>
      <c r="CA241" s="62">
        <f t="shared" si="129"/>
        <v>2</v>
      </c>
      <c r="CB241" s="62" t="s">
        <v>40</v>
      </c>
      <c r="CC241" s="62">
        <f>BO241*3+BP241*5+BQ241*25+BR241*24+BS241*6+BT241*56+BU241*70+BV241*6+BW241*30+BX241*61+BY241*15</f>
        <v>46</v>
      </c>
      <c r="CD241" s="62"/>
      <c r="CE241" s="62">
        <f t="shared" si="130"/>
        <v>115</v>
      </c>
      <c r="CF241" s="62">
        <f t="shared" si="131"/>
        <v>-7</v>
      </c>
    </row>
    <row r="242" customHeight="1" spans="1:84">
      <c r="A242" s="62">
        <v>998836</v>
      </c>
      <c r="B242" s="62" t="s">
        <v>511</v>
      </c>
      <c r="C242" s="62">
        <v>106066</v>
      </c>
      <c r="D242" s="62" t="s">
        <v>87</v>
      </c>
      <c r="E242" s="62" t="s">
        <v>239</v>
      </c>
      <c r="F242" s="62">
        <v>6</v>
      </c>
      <c r="G242" s="62">
        <v>7</v>
      </c>
      <c r="H242" s="62">
        <v>3</v>
      </c>
      <c r="I242" s="62">
        <v>85</v>
      </c>
      <c r="J242" s="62">
        <f t="shared" si="121"/>
        <v>-3</v>
      </c>
      <c r="K242" s="62" t="s">
        <v>237</v>
      </c>
      <c r="L242" s="62">
        <f>I242*0.06</f>
        <v>5.1</v>
      </c>
      <c r="M242" s="62">
        <v>17</v>
      </c>
      <c r="N242" s="62">
        <v>22</v>
      </c>
      <c r="O242" s="62">
        <v>3</v>
      </c>
      <c r="P242" s="62">
        <v>78</v>
      </c>
      <c r="Q242" s="62">
        <f t="shared" si="122"/>
        <v>-14</v>
      </c>
      <c r="R242" s="62" t="s">
        <v>237</v>
      </c>
      <c r="S242" s="62">
        <f t="shared" si="140"/>
        <v>3.9</v>
      </c>
      <c r="T242" s="62">
        <f t="shared" si="141"/>
        <v>-14</v>
      </c>
      <c r="U242" s="62">
        <v>8</v>
      </c>
      <c r="V242" s="62">
        <v>10</v>
      </c>
      <c r="W242" s="62">
        <v>10</v>
      </c>
      <c r="X242" s="62">
        <v>291</v>
      </c>
      <c r="Y242" s="62">
        <f t="shared" si="133"/>
        <v>2</v>
      </c>
      <c r="Z242" s="62" t="s">
        <v>40</v>
      </c>
      <c r="AA242" s="62">
        <f>X242*0.1</f>
        <v>29.1</v>
      </c>
      <c r="AB242" s="62">
        <v>1</v>
      </c>
      <c r="AC242" s="62">
        <v>1</v>
      </c>
      <c r="AD242" s="62">
        <v>0</v>
      </c>
      <c r="AE242" s="62">
        <v>0</v>
      </c>
      <c r="AF242" s="62">
        <v>0</v>
      </c>
      <c r="AG242" s="62">
        <f t="shared" si="123"/>
        <v>-1</v>
      </c>
      <c r="AH242" s="62" t="s">
        <v>237</v>
      </c>
      <c r="AI242" s="62">
        <f>AF242*0.06</f>
        <v>0</v>
      </c>
      <c r="AJ242" s="62">
        <f>AG242*1</f>
        <v>-1</v>
      </c>
      <c r="AK242" s="62">
        <v>8</v>
      </c>
      <c r="AL242" s="62">
        <v>10</v>
      </c>
      <c r="AM242" s="62">
        <v>5</v>
      </c>
      <c r="AN242" s="62">
        <v>439</v>
      </c>
      <c r="AO242" s="62">
        <f t="shared" si="124"/>
        <v>-3</v>
      </c>
      <c r="AP242" s="62" t="s">
        <v>237</v>
      </c>
      <c r="AQ242" s="62">
        <f>AN242*0.06</f>
        <v>26.34</v>
      </c>
      <c r="AR242" s="62">
        <v>2</v>
      </c>
      <c r="AS242" s="62">
        <v>3</v>
      </c>
      <c r="AT242" s="62">
        <v>0</v>
      </c>
      <c r="AU242" s="62">
        <v>0</v>
      </c>
      <c r="AV242" s="62">
        <f t="shared" si="125"/>
        <v>-2</v>
      </c>
      <c r="AW242" s="62" t="s">
        <v>237</v>
      </c>
      <c r="AX242" s="62">
        <f>AU242*0.06</f>
        <v>0</v>
      </c>
      <c r="AY242" s="62">
        <v>3</v>
      </c>
      <c r="AZ242" s="62">
        <v>3</v>
      </c>
      <c r="BA242" s="62">
        <v>0</v>
      </c>
      <c r="BB242" s="62">
        <v>0</v>
      </c>
      <c r="BC242" s="62">
        <f t="shared" si="126"/>
        <v>-3</v>
      </c>
      <c r="BD242" s="62" t="s">
        <v>237</v>
      </c>
      <c r="BE242" s="62">
        <f t="shared" si="139"/>
        <v>0</v>
      </c>
      <c r="BF242" s="62">
        <v>2</v>
      </c>
      <c r="BG242" s="62">
        <v>2</v>
      </c>
      <c r="BH242" s="62">
        <v>0</v>
      </c>
      <c r="BI242" s="62">
        <v>0</v>
      </c>
      <c r="BJ242" s="62">
        <f t="shared" si="127"/>
        <v>-2</v>
      </c>
      <c r="BK242" s="62" t="s">
        <v>242</v>
      </c>
      <c r="BL242" s="62">
        <f t="shared" si="142"/>
        <v>0</v>
      </c>
      <c r="BM242" s="62">
        <v>7</v>
      </c>
      <c r="BN242" s="62">
        <v>8</v>
      </c>
      <c r="BO242" s="63">
        <v>0</v>
      </c>
      <c r="BP242" s="63">
        <v>3</v>
      </c>
      <c r="BQ242" s="63">
        <v>1</v>
      </c>
      <c r="BR242" s="63">
        <v>0</v>
      </c>
      <c r="BS242" s="63">
        <v>0</v>
      </c>
      <c r="BT242" s="63">
        <v>0</v>
      </c>
      <c r="BU242" s="63">
        <v>1</v>
      </c>
      <c r="BV242" s="63">
        <v>0</v>
      </c>
      <c r="BW242" s="63">
        <v>0</v>
      </c>
      <c r="BX242" s="63">
        <v>0</v>
      </c>
      <c r="BY242" s="63">
        <v>0</v>
      </c>
      <c r="BZ242" s="62">
        <f t="shared" si="128"/>
        <v>18</v>
      </c>
      <c r="CA242" s="62">
        <f t="shared" si="129"/>
        <v>11</v>
      </c>
      <c r="CB242" s="62" t="s">
        <v>40</v>
      </c>
      <c r="CC242" s="62">
        <f>BO242*3+BP242*5+BQ242*25+BR242*24+BS242*6+BT242*56+BU242*70+BV242*6+BW242*30+BX242*61+BY242*15</f>
        <v>110</v>
      </c>
      <c r="CD242" s="62"/>
      <c r="CE242" s="62">
        <f t="shared" si="130"/>
        <v>174</v>
      </c>
      <c r="CF242" s="62">
        <f t="shared" si="131"/>
        <v>-15</v>
      </c>
    </row>
    <row r="243" customHeight="1" spans="1:84">
      <c r="A243" s="62">
        <v>998867</v>
      </c>
      <c r="B243" s="62" t="s">
        <v>512</v>
      </c>
      <c r="C243" s="62">
        <v>106066</v>
      </c>
      <c r="D243" s="62" t="s">
        <v>87</v>
      </c>
      <c r="E243" s="62" t="s">
        <v>239</v>
      </c>
      <c r="F243" s="62">
        <v>6</v>
      </c>
      <c r="G243" s="62">
        <v>7</v>
      </c>
      <c r="H243" s="62">
        <v>9</v>
      </c>
      <c r="I243" s="62">
        <v>251</v>
      </c>
      <c r="J243" s="62">
        <f t="shared" si="121"/>
        <v>3</v>
      </c>
      <c r="K243" s="62" t="s">
        <v>40</v>
      </c>
      <c r="L243" s="62">
        <f>I243*0.1</f>
        <v>25.1</v>
      </c>
      <c r="M243" s="62">
        <v>17</v>
      </c>
      <c r="N243" s="62">
        <v>22</v>
      </c>
      <c r="O243" s="62">
        <v>26</v>
      </c>
      <c r="P243" s="62">
        <v>592.91</v>
      </c>
      <c r="Q243" s="62">
        <f t="shared" si="122"/>
        <v>9</v>
      </c>
      <c r="R243" s="62" t="s">
        <v>40</v>
      </c>
      <c r="S243" s="62">
        <f>P243*0.08</f>
        <v>47.4328</v>
      </c>
      <c r="T243" s="62"/>
      <c r="U243" s="62">
        <v>8</v>
      </c>
      <c r="V243" s="62">
        <v>10</v>
      </c>
      <c r="W243" s="62">
        <v>13</v>
      </c>
      <c r="X243" s="62">
        <v>326.5</v>
      </c>
      <c r="Y243" s="62">
        <f t="shared" si="133"/>
        <v>5</v>
      </c>
      <c r="Z243" s="62" t="s">
        <v>40</v>
      </c>
      <c r="AA243" s="62">
        <f>X243*0.1</f>
        <v>32.65</v>
      </c>
      <c r="AB243" s="62">
        <v>1</v>
      </c>
      <c r="AC243" s="62">
        <v>1</v>
      </c>
      <c r="AD243" s="62">
        <v>3</v>
      </c>
      <c r="AE243" s="62">
        <v>0</v>
      </c>
      <c r="AF243" s="62">
        <v>173</v>
      </c>
      <c r="AG243" s="62">
        <f t="shared" si="123"/>
        <v>5</v>
      </c>
      <c r="AH243" s="62" t="s">
        <v>40</v>
      </c>
      <c r="AI243" s="62">
        <f>AF243*0.1</f>
        <v>17.3</v>
      </c>
      <c r="AJ243" s="62"/>
      <c r="AK243" s="62">
        <v>8</v>
      </c>
      <c r="AL243" s="62">
        <v>9</v>
      </c>
      <c r="AM243" s="62">
        <v>3</v>
      </c>
      <c r="AN243" s="62">
        <v>75</v>
      </c>
      <c r="AO243" s="62">
        <f t="shared" si="124"/>
        <v>-5</v>
      </c>
      <c r="AP243" s="62" t="s">
        <v>237</v>
      </c>
      <c r="AQ243" s="62">
        <f>AN243*0.06</f>
        <v>4.5</v>
      </c>
      <c r="AR243" s="62">
        <v>2</v>
      </c>
      <c r="AS243" s="62">
        <v>2</v>
      </c>
      <c r="AT243" s="62">
        <v>0</v>
      </c>
      <c r="AU243" s="62">
        <v>0</v>
      </c>
      <c r="AV243" s="62">
        <f t="shared" si="125"/>
        <v>-2</v>
      </c>
      <c r="AW243" s="62" t="s">
        <v>237</v>
      </c>
      <c r="AX243" s="62">
        <f>AU243*0.06</f>
        <v>0</v>
      </c>
      <c r="AY243" s="62">
        <v>2</v>
      </c>
      <c r="AZ243" s="62">
        <v>3</v>
      </c>
      <c r="BA243" s="62">
        <v>0</v>
      </c>
      <c r="BB243" s="62">
        <v>0</v>
      </c>
      <c r="BC243" s="62">
        <f t="shared" si="126"/>
        <v>-2</v>
      </c>
      <c r="BD243" s="62" t="s">
        <v>237</v>
      </c>
      <c r="BE243" s="62">
        <f t="shared" si="139"/>
        <v>0</v>
      </c>
      <c r="BF243" s="62">
        <v>2</v>
      </c>
      <c r="BG243" s="62">
        <v>2</v>
      </c>
      <c r="BH243" s="62">
        <v>2</v>
      </c>
      <c r="BI243" s="62">
        <v>42</v>
      </c>
      <c r="BJ243" s="62">
        <f t="shared" si="127"/>
        <v>0</v>
      </c>
      <c r="BK243" s="62" t="s">
        <v>40</v>
      </c>
      <c r="BL243" s="62">
        <f>BI243*0.1</f>
        <v>4.2</v>
      </c>
      <c r="BM243" s="62">
        <v>7</v>
      </c>
      <c r="BN243" s="62">
        <v>8</v>
      </c>
      <c r="BO243" s="63">
        <v>0</v>
      </c>
      <c r="BP243" s="63">
        <v>0</v>
      </c>
      <c r="BQ243" s="63">
        <v>0</v>
      </c>
      <c r="BR243" s="63">
        <v>0</v>
      </c>
      <c r="BS243" s="63">
        <v>1</v>
      </c>
      <c r="BT243" s="63">
        <v>0</v>
      </c>
      <c r="BU243" s="63">
        <v>0</v>
      </c>
      <c r="BV243" s="63">
        <v>0</v>
      </c>
      <c r="BW243" s="63">
        <v>0</v>
      </c>
      <c r="BX243" s="63">
        <v>0</v>
      </c>
      <c r="BY243" s="63">
        <v>0</v>
      </c>
      <c r="BZ243" s="62">
        <f t="shared" si="128"/>
        <v>1</v>
      </c>
      <c r="CA243" s="62">
        <f t="shared" si="129"/>
        <v>-6</v>
      </c>
      <c r="CB243" s="62" t="s">
        <v>237</v>
      </c>
      <c r="CC243" s="62">
        <f>BO243*2+BP243*3+BQ243*15+BR243*15+BS243*3+BT243*40+BU243*50+BV243*4+BW243*20+BX243*40+BY243*10</f>
        <v>3</v>
      </c>
      <c r="CD243" s="62">
        <f>CA243*1</f>
        <v>-6</v>
      </c>
      <c r="CE243" s="62">
        <f t="shared" si="130"/>
        <v>134</v>
      </c>
      <c r="CF243" s="62">
        <f t="shared" si="131"/>
        <v>-6</v>
      </c>
    </row>
    <row r="244" customHeight="1" spans="1:84">
      <c r="A244" s="62">
        <v>999067</v>
      </c>
      <c r="B244" s="62" t="s">
        <v>513</v>
      </c>
      <c r="C244" s="62">
        <v>106066</v>
      </c>
      <c r="D244" s="62" t="s">
        <v>87</v>
      </c>
      <c r="E244" s="62" t="s">
        <v>239</v>
      </c>
      <c r="F244" s="62"/>
      <c r="G244" s="62"/>
      <c r="H244" s="62">
        <v>1</v>
      </c>
      <c r="I244" s="62">
        <v>28</v>
      </c>
      <c r="J244" s="62">
        <f t="shared" si="121"/>
        <v>1</v>
      </c>
      <c r="K244" s="62" t="s">
        <v>242</v>
      </c>
      <c r="L244" s="62">
        <f>I244*0.06</f>
        <v>1.68</v>
      </c>
      <c r="M244" s="62"/>
      <c r="N244" s="62"/>
      <c r="O244" s="62">
        <v>0</v>
      </c>
      <c r="P244" s="62">
        <v>0</v>
      </c>
      <c r="Q244" s="62">
        <f t="shared" si="122"/>
        <v>0</v>
      </c>
      <c r="R244" s="62" t="s">
        <v>242</v>
      </c>
      <c r="S244" s="62">
        <f>P244*0.05</f>
        <v>0</v>
      </c>
      <c r="T244" s="62">
        <f>Q244*1</f>
        <v>0</v>
      </c>
      <c r="U244" s="62"/>
      <c r="V244" s="62"/>
      <c r="W244" s="62">
        <v>0</v>
      </c>
      <c r="X244" s="62">
        <v>0</v>
      </c>
      <c r="Y244" s="62">
        <f t="shared" si="133"/>
        <v>0</v>
      </c>
      <c r="Z244" s="62" t="s">
        <v>242</v>
      </c>
      <c r="AA244" s="62">
        <f>X244*0.06</f>
        <v>0</v>
      </c>
      <c r="AB244" s="62"/>
      <c r="AC244" s="62"/>
      <c r="AD244" s="62">
        <v>0</v>
      </c>
      <c r="AE244" s="62">
        <v>0</v>
      </c>
      <c r="AF244" s="62">
        <v>0</v>
      </c>
      <c r="AG244" s="62">
        <f t="shared" si="123"/>
        <v>0</v>
      </c>
      <c r="AH244" s="62" t="s">
        <v>40</v>
      </c>
      <c r="AI244" s="62">
        <f>AF244*0.1</f>
        <v>0</v>
      </c>
      <c r="AJ244" s="62"/>
      <c r="AK244" s="62"/>
      <c r="AL244" s="62"/>
      <c r="AM244" s="62">
        <v>1</v>
      </c>
      <c r="AN244" s="62">
        <v>25</v>
      </c>
      <c r="AO244" s="62">
        <f t="shared" si="124"/>
        <v>1</v>
      </c>
      <c r="AP244" s="62" t="s">
        <v>40</v>
      </c>
      <c r="AQ244" s="62">
        <f>AN244*0.1</f>
        <v>2.5</v>
      </c>
      <c r="AR244" s="62"/>
      <c r="AS244" s="62"/>
      <c r="AT244" s="62">
        <v>1</v>
      </c>
      <c r="AU244" s="62">
        <v>35</v>
      </c>
      <c r="AV244" s="62">
        <f t="shared" si="125"/>
        <v>1</v>
      </c>
      <c r="AW244" s="62" t="s">
        <v>40</v>
      </c>
      <c r="AX244" s="62">
        <f>AU244*0.1</f>
        <v>3.5</v>
      </c>
      <c r="AY244" s="62"/>
      <c r="AZ244" s="62"/>
      <c r="BA244" s="62">
        <v>0</v>
      </c>
      <c r="BB244" s="62">
        <v>0</v>
      </c>
      <c r="BC244" s="62">
        <f t="shared" si="126"/>
        <v>0</v>
      </c>
      <c r="BD244" s="62" t="s">
        <v>242</v>
      </c>
      <c r="BE244" s="62">
        <f t="shared" si="139"/>
        <v>0</v>
      </c>
      <c r="BF244" s="62"/>
      <c r="BG244" s="62"/>
      <c r="BH244" s="62">
        <v>0</v>
      </c>
      <c r="BI244" s="62">
        <v>0</v>
      </c>
      <c r="BJ244" s="62">
        <f t="shared" si="127"/>
        <v>0</v>
      </c>
      <c r="BK244" s="62" t="s">
        <v>242</v>
      </c>
      <c r="BL244" s="62">
        <f>BI244*0.06</f>
        <v>0</v>
      </c>
      <c r="BM244" s="62"/>
      <c r="BN244" s="62"/>
      <c r="BO244" s="63">
        <v>0</v>
      </c>
      <c r="BP244" s="63">
        <v>0</v>
      </c>
      <c r="BQ244" s="63">
        <v>0</v>
      </c>
      <c r="BR244" s="63">
        <v>0</v>
      </c>
      <c r="BS244" s="63">
        <v>0</v>
      </c>
      <c r="BT244" s="63">
        <v>0</v>
      </c>
      <c r="BU244" s="63">
        <v>0</v>
      </c>
      <c r="BV244" s="63">
        <v>0</v>
      </c>
      <c r="BW244" s="63">
        <v>0</v>
      </c>
      <c r="BX244" s="63">
        <v>0</v>
      </c>
      <c r="BY244" s="63">
        <v>0</v>
      </c>
      <c r="BZ244" s="62">
        <f t="shared" si="128"/>
        <v>0</v>
      </c>
      <c r="CA244" s="62">
        <f t="shared" si="129"/>
        <v>0</v>
      </c>
      <c r="CB244" s="62" t="s">
        <v>242</v>
      </c>
      <c r="CC244" s="62">
        <f>BO244*2+BP244*3+BQ244*15+BR244*15+BS244*3+BT244*40+BU244*50+BV244*4+BW244*20+BX244*40+BY244*10</f>
        <v>0</v>
      </c>
      <c r="CD244" s="62"/>
      <c r="CE244" s="62">
        <f t="shared" si="130"/>
        <v>8</v>
      </c>
      <c r="CF244" s="62">
        <f t="shared" si="131"/>
        <v>0</v>
      </c>
    </row>
    <row r="245" customHeight="1" spans="1:84">
      <c r="A245" s="62">
        <v>998831</v>
      </c>
      <c r="B245" s="62" t="s">
        <v>514</v>
      </c>
      <c r="C245" s="62">
        <v>106066</v>
      </c>
      <c r="D245" s="62" t="s">
        <v>87</v>
      </c>
      <c r="E245" s="62" t="s">
        <v>239</v>
      </c>
      <c r="F245" s="62">
        <v>6</v>
      </c>
      <c r="G245" s="62">
        <v>7</v>
      </c>
      <c r="H245" s="62">
        <v>6</v>
      </c>
      <c r="I245" s="62">
        <v>166.62</v>
      </c>
      <c r="J245" s="62">
        <f t="shared" si="121"/>
        <v>0</v>
      </c>
      <c r="K245" s="62" t="s">
        <v>39</v>
      </c>
      <c r="L245" s="62">
        <f>I245*0.08</f>
        <v>13.3296</v>
      </c>
      <c r="M245" s="62">
        <v>17</v>
      </c>
      <c r="N245" s="62">
        <v>22</v>
      </c>
      <c r="O245" s="62">
        <v>44</v>
      </c>
      <c r="P245" s="62">
        <v>1123.98</v>
      </c>
      <c r="Q245" s="62">
        <f t="shared" si="122"/>
        <v>27</v>
      </c>
      <c r="R245" s="62" t="s">
        <v>40</v>
      </c>
      <c r="S245" s="62">
        <f>P245*0.08</f>
        <v>89.9184</v>
      </c>
      <c r="T245" s="62"/>
      <c r="U245" s="62">
        <v>8</v>
      </c>
      <c r="V245" s="62">
        <v>10</v>
      </c>
      <c r="W245" s="62">
        <v>5</v>
      </c>
      <c r="X245" s="62">
        <v>95.5</v>
      </c>
      <c r="Y245" s="62">
        <f t="shared" si="133"/>
        <v>-3</v>
      </c>
      <c r="Z245" s="62" t="s">
        <v>237</v>
      </c>
      <c r="AA245" s="62">
        <f>X245*0.06</f>
        <v>5.73</v>
      </c>
      <c r="AB245" s="62">
        <v>1</v>
      </c>
      <c r="AC245" s="62">
        <v>1</v>
      </c>
      <c r="AD245" s="62">
        <v>0</v>
      </c>
      <c r="AE245" s="62">
        <v>0</v>
      </c>
      <c r="AF245" s="62">
        <v>0</v>
      </c>
      <c r="AG245" s="62">
        <f t="shared" si="123"/>
        <v>-1</v>
      </c>
      <c r="AH245" s="62" t="s">
        <v>237</v>
      </c>
      <c r="AI245" s="62">
        <f>AF245*0.06</f>
        <v>0</v>
      </c>
      <c r="AJ245" s="62">
        <f>AG245*1</f>
        <v>-1</v>
      </c>
      <c r="AK245" s="62">
        <v>8</v>
      </c>
      <c r="AL245" s="62">
        <v>9</v>
      </c>
      <c r="AM245" s="62">
        <v>12</v>
      </c>
      <c r="AN245" s="62">
        <v>966</v>
      </c>
      <c r="AO245" s="62">
        <f t="shared" si="124"/>
        <v>4</v>
      </c>
      <c r="AP245" s="62" t="s">
        <v>40</v>
      </c>
      <c r="AQ245" s="62">
        <f>AN245*0.1</f>
        <v>96.6</v>
      </c>
      <c r="AR245" s="62">
        <v>2</v>
      </c>
      <c r="AS245" s="62">
        <v>2</v>
      </c>
      <c r="AT245" s="62">
        <v>0</v>
      </c>
      <c r="AU245" s="62">
        <v>0</v>
      </c>
      <c r="AV245" s="62">
        <f t="shared" si="125"/>
        <v>-2</v>
      </c>
      <c r="AW245" s="62" t="s">
        <v>237</v>
      </c>
      <c r="AX245" s="62">
        <f>AU245*0.06</f>
        <v>0</v>
      </c>
      <c r="AY245" s="62">
        <v>2</v>
      </c>
      <c r="AZ245" s="62">
        <v>3</v>
      </c>
      <c r="BA245" s="62">
        <v>0</v>
      </c>
      <c r="BB245" s="62">
        <v>0</v>
      </c>
      <c r="BC245" s="62">
        <f t="shared" si="126"/>
        <v>-2</v>
      </c>
      <c r="BD245" s="62" t="s">
        <v>237</v>
      </c>
      <c r="BE245" s="62">
        <f t="shared" si="139"/>
        <v>0</v>
      </c>
      <c r="BF245" s="62">
        <v>2</v>
      </c>
      <c r="BG245" s="62">
        <v>2</v>
      </c>
      <c r="BH245" s="62">
        <v>10</v>
      </c>
      <c r="BI245" s="62">
        <v>202.5</v>
      </c>
      <c r="BJ245" s="62">
        <f t="shared" si="127"/>
        <v>8</v>
      </c>
      <c r="BK245" s="62" t="s">
        <v>40</v>
      </c>
      <c r="BL245" s="62">
        <f>BI245*0.1</f>
        <v>20.25</v>
      </c>
      <c r="BM245" s="62">
        <v>7</v>
      </c>
      <c r="BN245" s="62">
        <v>8</v>
      </c>
      <c r="BO245" s="63">
        <v>0</v>
      </c>
      <c r="BP245" s="63">
        <v>0</v>
      </c>
      <c r="BQ245" s="63">
        <v>0</v>
      </c>
      <c r="BR245" s="63">
        <v>0</v>
      </c>
      <c r="BS245" s="63">
        <v>1</v>
      </c>
      <c r="BT245" s="63">
        <v>0</v>
      </c>
      <c r="BU245" s="63">
        <v>0</v>
      </c>
      <c r="BV245" s="63">
        <v>0</v>
      </c>
      <c r="BW245" s="63">
        <v>0</v>
      </c>
      <c r="BX245" s="63">
        <v>1</v>
      </c>
      <c r="BY245" s="63">
        <v>0</v>
      </c>
      <c r="BZ245" s="62">
        <f t="shared" si="128"/>
        <v>8</v>
      </c>
      <c r="CA245" s="62">
        <f t="shared" si="129"/>
        <v>1</v>
      </c>
      <c r="CB245" s="62" t="s">
        <v>40</v>
      </c>
      <c r="CC245" s="62">
        <f>BO245*3+BP245*5+BQ245*25+BR245*24+BS245*6+BT245*56+BU245*70+BV245*6+BW245*30+BX245*61+BY245*15</f>
        <v>67</v>
      </c>
      <c r="CD245" s="62"/>
      <c r="CE245" s="62">
        <f t="shared" si="130"/>
        <v>293</v>
      </c>
      <c r="CF245" s="62">
        <f t="shared" si="131"/>
        <v>-1</v>
      </c>
    </row>
    <row r="246" customHeight="1" spans="1:84">
      <c r="A246" s="62">
        <v>998835</v>
      </c>
      <c r="B246" s="62" t="s">
        <v>515</v>
      </c>
      <c r="C246" s="62">
        <v>106066</v>
      </c>
      <c r="D246" s="62" t="s">
        <v>87</v>
      </c>
      <c r="E246" s="62" t="s">
        <v>239</v>
      </c>
      <c r="F246" s="62">
        <v>6</v>
      </c>
      <c r="G246" s="62">
        <v>7</v>
      </c>
      <c r="H246" s="62"/>
      <c r="I246" s="62"/>
      <c r="J246" s="62">
        <f t="shared" si="121"/>
        <v>-6</v>
      </c>
      <c r="K246" s="62" t="s">
        <v>237</v>
      </c>
      <c r="L246" s="62">
        <f>I246*0.06</f>
        <v>0</v>
      </c>
      <c r="M246" s="62">
        <v>17</v>
      </c>
      <c r="N246" s="62">
        <v>22</v>
      </c>
      <c r="O246" s="62">
        <v>0</v>
      </c>
      <c r="P246" s="62">
        <v>0</v>
      </c>
      <c r="Q246" s="62">
        <f t="shared" si="122"/>
        <v>-17</v>
      </c>
      <c r="R246" s="62" t="s">
        <v>237</v>
      </c>
      <c r="S246" s="62">
        <f>P246*0.05</f>
        <v>0</v>
      </c>
      <c r="T246" s="62">
        <f>Q246*1</f>
        <v>-17</v>
      </c>
      <c r="U246" s="62">
        <v>8</v>
      </c>
      <c r="V246" s="62">
        <v>10</v>
      </c>
      <c r="W246" s="62">
        <v>0</v>
      </c>
      <c r="X246" s="62">
        <v>0</v>
      </c>
      <c r="Y246" s="62">
        <f t="shared" si="133"/>
        <v>-8</v>
      </c>
      <c r="Z246" s="62" t="s">
        <v>237</v>
      </c>
      <c r="AA246" s="62">
        <f>X246*0.06</f>
        <v>0</v>
      </c>
      <c r="AB246" s="62">
        <v>1</v>
      </c>
      <c r="AC246" s="62">
        <v>1</v>
      </c>
      <c r="AD246" s="62">
        <v>0</v>
      </c>
      <c r="AE246" s="62">
        <v>0</v>
      </c>
      <c r="AF246" s="62">
        <v>0</v>
      </c>
      <c r="AG246" s="62">
        <f t="shared" si="123"/>
        <v>-1</v>
      </c>
      <c r="AH246" s="62" t="s">
        <v>237</v>
      </c>
      <c r="AI246" s="62">
        <f>AF246*0.06</f>
        <v>0</v>
      </c>
      <c r="AJ246" s="62">
        <f>AG246*1</f>
        <v>-1</v>
      </c>
      <c r="AK246" s="62">
        <v>8</v>
      </c>
      <c r="AL246" s="62">
        <v>9</v>
      </c>
      <c r="AM246" s="62">
        <v>5</v>
      </c>
      <c r="AN246" s="62">
        <v>260.96</v>
      </c>
      <c r="AO246" s="62">
        <f t="shared" si="124"/>
        <v>-3</v>
      </c>
      <c r="AP246" s="62" t="s">
        <v>237</v>
      </c>
      <c r="AQ246" s="62">
        <f>AN246*0.06</f>
        <v>15.6576</v>
      </c>
      <c r="AR246" s="62">
        <v>2</v>
      </c>
      <c r="AS246" s="62">
        <v>2</v>
      </c>
      <c r="AT246" s="62">
        <v>0</v>
      </c>
      <c r="AU246" s="62">
        <v>0</v>
      </c>
      <c r="AV246" s="62">
        <f t="shared" si="125"/>
        <v>-2</v>
      </c>
      <c r="AW246" s="62" t="s">
        <v>237</v>
      </c>
      <c r="AX246" s="62">
        <f>AU246*0.06</f>
        <v>0</v>
      </c>
      <c r="AY246" s="62">
        <v>3</v>
      </c>
      <c r="AZ246" s="62">
        <v>3</v>
      </c>
      <c r="BA246" s="62">
        <v>0</v>
      </c>
      <c r="BB246" s="62">
        <v>0</v>
      </c>
      <c r="BC246" s="62">
        <f t="shared" si="126"/>
        <v>-3</v>
      </c>
      <c r="BD246" s="62" t="s">
        <v>237</v>
      </c>
      <c r="BE246" s="62">
        <f t="shared" si="139"/>
        <v>0</v>
      </c>
      <c r="BF246" s="62">
        <v>2</v>
      </c>
      <c r="BG246" s="62">
        <v>3</v>
      </c>
      <c r="BH246" s="62">
        <v>0</v>
      </c>
      <c r="BI246" s="62">
        <v>0</v>
      </c>
      <c r="BJ246" s="62">
        <f t="shared" si="127"/>
        <v>-2</v>
      </c>
      <c r="BK246" s="62" t="s">
        <v>242</v>
      </c>
      <c r="BL246" s="62">
        <f t="shared" ref="BL246:BL265" si="143">BI246*0.06</f>
        <v>0</v>
      </c>
      <c r="BM246" s="62">
        <v>7</v>
      </c>
      <c r="BN246" s="62">
        <v>8</v>
      </c>
      <c r="BO246" s="63">
        <v>0</v>
      </c>
      <c r="BP246" s="63">
        <v>0</v>
      </c>
      <c r="BQ246" s="63">
        <v>0</v>
      </c>
      <c r="BR246" s="63">
        <v>0</v>
      </c>
      <c r="BS246" s="63">
        <v>0</v>
      </c>
      <c r="BT246" s="63">
        <v>0</v>
      </c>
      <c r="BU246" s="63">
        <v>0</v>
      </c>
      <c r="BV246" s="63">
        <v>0</v>
      </c>
      <c r="BW246" s="63">
        <v>0</v>
      </c>
      <c r="BX246" s="63">
        <v>0</v>
      </c>
      <c r="BY246" s="63">
        <v>0</v>
      </c>
      <c r="BZ246" s="62">
        <f t="shared" si="128"/>
        <v>0</v>
      </c>
      <c r="CA246" s="62">
        <f t="shared" si="129"/>
        <v>-7</v>
      </c>
      <c r="CB246" s="62" t="s">
        <v>237</v>
      </c>
      <c r="CC246" s="62">
        <f>BO246*2+BP246*3+BQ246*15+BR246*15+BS246*3+BT246*40+BU246*50+BV246*4+BW246*20+BX246*40+BY246*10</f>
        <v>0</v>
      </c>
      <c r="CD246" s="62">
        <f>CA246*1</f>
        <v>-7</v>
      </c>
      <c r="CE246" s="62">
        <f t="shared" si="130"/>
        <v>16</v>
      </c>
      <c r="CF246" s="62">
        <f t="shared" si="131"/>
        <v>-25</v>
      </c>
    </row>
    <row r="247" customHeight="1" spans="1:84">
      <c r="A247" s="62">
        <v>998837</v>
      </c>
      <c r="B247" s="62" t="s">
        <v>516</v>
      </c>
      <c r="C247" s="62">
        <v>106066</v>
      </c>
      <c r="D247" s="62" t="s">
        <v>87</v>
      </c>
      <c r="E247" s="62" t="s">
        <v>239</v>
      </c>
      <c r="F247" s="62">
        <v>4</v>
      </c>
      <c r="G247" s="62">
        <v>7</v>
      </c>
      <c r="H247" s="62">
        <v>11</v>
      </c>
      <c r="I247" s="62">
        <v>295.54</v>
      </c>
      <c r="J247" s="62">
        <f t="shared" si="121"/>
        <v>7</v>
      </c>
      <c r="K247" s="62" t="s">
        <v>40</v>
      </c>
      <c r="L247" s="62">
        <f>I247*0.1</f>
        <v>29.554</v>
      </c>
      <c r="M247" s="62">
        <v>12</v>
      </c>
      <c r="N247" s="62">
        <v>18</v>
      </c>
      <c r="O247" s="62">
        <v>50</v>
      </c>
      <c r="P247" s="62">
        <v>1241.5</v>
      </c>
      <c r="Q247" s="62">
        <f t="shared" si="122"/>
        <v>38</v>
      </c>
      <c r="R247" s="62" t="s">
        <v>40</v>
      </c>
      <c r="S247" s="62">
        <f>P247*0.08</f>
        <v>99.32</v>
      </c>
      <c r="T247" s="62"/>
      <c r="U247" s="62">
        <v>5</v>
      </c>
      <c r="V247" s="62">
        <v>10</v>
      </c>
      <c r="W247" s="62">
        <v>11</v>
      </c>
      <c r="X247" s="62">
        <v>264</v>
      </c>
      <c r="Y247" s="62">
        <f t="shared" si="133"/>
        <v>6</v>
      </c>
      <c r="Z247" s="62" t="s">
        <v>40</v>
      </c>
      <c r="AA247" s="62">
        <f>X247*0.1</f>
        <v>26.4</v>
      </c>
      <c r="AB247" s="62">
        <v>0</v>
      </c>
      <c r="AC247" s="62">
        <v>1</v>
      </c>
      <c r="AD247" s="62">
        <v>2</v>
      </c>
      <c r="AE247" s="62">
        <v>2</v>
      </c>
      <c r="AF247" s="62">
        <v>172.3</v>
      </c>
      <c r="AG247" s="62">
        <f t="shared" si="123"/>
        <v>6</v>
      </c>
      <c r="AH247" s="62" t="s">
        <v>40</v>
      </c>
      <c r="AI247" s="62">
        <f>AF247*0.1</f>
        <v>17.23</v>
      </c>
      <c r="AJ247" s="62"/>
      <c r="AK247" s="62">
        <v>5</v>
      </c>
      <c r="AL247" s="62">
        <v>9</v>
      </c>
      <c r="AM247" s="62">
        <v>14</v>
      </c>
      <c r="AN247" s="62">
        <v>978.01</v>
      </c>
      <c r="AO247" s="62">
        <f t="shared" si="124"/>
        <v>9</v>
      </c>
      <c r="AP247" s="62" t="s">
        <v>40</v>
      </c>
      <c r="AQ247" s="62">
        <f>AN247*0.1</f>
        <v>97.801</v>
      </c>
      <c r="AR247" s="62">
        <v>1</v>
      </c>
      <c r="AS247" s="62">
        <v>2</v>
      </c>
      <c r="AT247" s="62">
        <v>4</v>
      </c>
      <c r="AU247" s="62">
        <v>105</v>
      </c>
      <c r="AV247" s="62">
        <f t="shared" si="125"/>
        <v>3</v>
      </c>
      <c r="AW247" s="62" t="s">
        <v>40</v>
      </c>
      <c r="AX247" s="62">
        <f>AU247*0.1</f>
        <v>10.5</v>
      </c>
      <c r="AY247" s="62">
        <v>2</v>
      </c>
      <c r="AZ247" s="62">
        <v>2</v>
      </c>
      <c r="BA247" s="62">
        <v>0</v>
      </c>
      <c r="BB247" s="62">
        <v>0</v>
      </c>
      <c r="BC247" s="62">
        <f t="shared" si="126"/>
        <v>-2</v>
      </c>
      <c r="BD247" s="62" t="s">
        <v>237</v>
      </c>
      <c r="BE247" s="62">
        <f t="shared" si="139"/>
        <v>0</v>
      </c>
      <c r="BF247" s="62">
        <v>0</v>
      </c>
      <c r="BG247" s="62">
        <v>2</v>
      </c>
      <c r="BH247" s="62">
        <v>15</v>
      </c>
      <c r="BI247" s="62">
        <v>264</v>
      </c>
      <c r="BJ247" s="62">
        <f t="shared" si="127"/>
        <v>15</v>
      </c>
      <c r="BK247" s="62" t="s">
        <v>242</v>
      </c>
      <c r="BL247" s="62">
        <f t="shared" si="143"/>
        <v>15.84</v>
      </c>
      <c r="BM247" s="62">
        <v>3</v>
      </c>
      <c r="BN247" s="62">
        <v>8</v>
      </c>
      <c r="BO247" s="63">
        <v>0</v>
      </c>
      <c r="BP247" s="63">
        <v>3</v>
      </c>
      <c r="BQ247" s="63">
        <v>3</v>
      </c>
      <c r="BR247" s="63">
        <v>0</v>
      </c>
      <c r="BS247" s="63">
        <v>1</v>
      </c>
      <c r="BT247" s="63">
        <v>0</v>
      </c>
      <c r="BU247" s="63">
        <v>0</v>
      </c>
      <c r="BV247" s="63">
        <v>0</v>
      </c>
      <c r="BW247" s="63">
        <v>0</v>
      </c>
      <c r="BX247" s="63">
        <v>0</v>
      </c>
      <c r="BY247" s="63">
        <v>0</v>
      </c>
      <c r="BZ247" s="62">
        <f t="shared" si="128"/>
        <v>19</v>
      </c>
      <c r="CA247" s="62">
        <f t="shared" si="129"/>
        <v>16</v>
      </c>
      <c r="CB247" s="62" t="s">
        <v>40</v>
      </c>
      <c r="CC247" s="62">
        <f>BO247*3+BP247*5+BQ247*25+BR247*24+BS247*6+BT247*56+BU247*70+BV247*6+BW247*30+BX247*61+BY247*15</f>
        <v>96</v>
      </c>
      <c r="CD247" s="62"/>
      <c r="CE247" s="62">
        <f t="shared" si="130"/>
        <v>393</v>
      </c>
      <c r="CF247" s="62">
        <f t="shared" si="131"/>
        <v>0</v>
      </c>
    </row>
    <row r="248" customHeight="1" spans="1:84">
      <c r="A248" s="62">
        <v>998841</v>
      </c>
      <c r="B248" s="62" t="s">
        <v>517</v>
      </c>
      <c r="C248" s="62">
        <v>106066</v>
      </c>
      <c r="D248" s="62" t="s">
        <v>87</v>
      </c>
      <c r="E248" s="62" t="s">
        <v>239</v>
      </c>
      <c r="F248" s="62"/>
      <c r="G248" s="62"/>
      <c r="H248" s="62"/>
      <c r="I248" s="62"/>
      <c r="J248" s="62">
        <f t="shared" si="121"/>
        <v>0</v>
      </c>
      <c r="K248" s="62" t="s">
        <v>242</v>
      </c>
      <c r="L248" s="62">
        <f>I248*0.06</f>
        <v>0</v>
      </c>
      <c r="M248" s="62"/>
      <c r="N248" s="62"/>
      <c r="O248" s="62">
        <v>1</v>
      </c>
      <c r="P248" s="62">
        <v>24</v>
      </c>
      <c r="Q248" s="62">
        <f t="shared" si="122"/>
        <v>1</v>
      </c>
      <c r="R248" s="62" t="s">
        <v>242</v>
      </c>
      <c r="S248" s="62">
        <f t="shared" ref="S248:S255" si="144">P248*0.05</f>
        <v>1.2</v>
      </c>
      <c r="T248" s="62"/>
      <c r="U248" s="62"/>
      <c r="V248" s="62"/>
      <c r="W248" s="62">
        <v>0</v>
      </c>
      <c r="X248" s="62">
        <v>0</v>
      </c>
      <c r="Y248" s="62">
        <f t="shared" si="133"/>
        <v>0</v>
      </c>
      <c r="Z248" s="62" t="s">
        <v>242</v>
      </c>
      <c r="AA248" s="62">
        <f t="shared" ref="AA248:AA263" si="145">X248*0.06</f>
        <v>0</v>
      </c>
      <c r="AB248" s="62"/>
      <c r="AC248" s="62"/>
      <c r="AD248" s="62">
        <v>0</v>
      </c>
      <c r="AE248" s="62">
        <v>0</v>
      </c>
      <c r="AF248" s="62">
        <v>0</v>
      </c>
      <c r="AG248" s="62">
        <f t="shared" si="123"/>
        <v>0</v>
      </c>
      <c r="AH248" s="62" t="s">
        <v>40</v>
      </c>
      <c r="AI248" s="62">
        <f>AF248*0.1</f>
        <v>0</v>
      </c>
      <c r="AJ248" s="62"/>
      <c r="AK248" s="62"/>
      <c r="AL248" s="62"/>
      <c r="AM248" s="62">
        <v>0</v>
      </c>
      <c r="AN248" s="62">
        <v>0</v>
      </c>
      <c r="AO248" s="62">
        <f t="shared" si="124"/>
        <v>0</v>
      </c>
      <c r="AP248" s="62" t="s">
        <v>40</v>
      </c>
      <c r="AQ248" s="62">
        <f>AN248*0.1</f>
        <v>0</v>
      </c>
      <c r="AR248" s="62"/>
      <c r="AS248" s="62"/>
      <c r="AT248" s="62">
        <v>0</v>
      </c>
      <c r="AU248" s="62">
        <v>0</v>
      </c>
      <c r="AV248" s="62">
        <f t="shared" si="125"/>
        <v>0</v>
      </c>
      <c r="AW248" s="62" t="s">
        <v>40</v>
      </c>
      <c r="AX248" s="62">
        <f>AU248*0.1</f>
        <v>0</v>
      </c>
      <c r="AY248" s="62"/>
      <c r="AZ248" s="62"/>
      <c r="BA248" s="62">
        <v>0</v>
      </c>
      <c r="BB248" s="62">
        <v>0</v>
      </c>
      <c r="BC248" s="62">
        <f t="shared" si="126"/>
        <v>0</v>
      </c>
      <c r="BD248" s="62" t="s">
        <v>242</v>
      </c>
      <c r="BE248" s="62">
        <f t="shared" si="139"/>
        <v>0</v>
      </c>
      <c r="BF248" s="62"/>
      <c r="BG248" s="62"/>
      <c r="BH248" s="62">
        <v>0</v>
      </c>
      <c r="BI248" s="62">
        <v>0</v>
      </c>
      <c r="BJ248" s="62">
        <f t="shared" si="127"/>
        <v>0</v>
      </c>
      <c r="BK248" s="62" t="s">
        <v>242</v>
      </c>
      <c r="BL248" s="62">
        <f t="shared" si="143"/>
        <v>0</v>
      </c>
      <c r="BM248" s="62"/>
      <c r="BN248" s="62"/>
      <c r="BO248" s="63">
        <v>0</v>
      </c>
      <c r="BP248" s="63">
        <v>0</v>
      </c>
      <c r="BQ248" s="63">
        <v>0</v>
      </c>
      <c r="BR248" s="63">
        <v>0</v>
      </c>
      <c r="BS248" s="63">
        <v>0</v>
      </c>
      <c r="BT248" s="63">
        <v>0</v>
      </c>
      <c r="BU248" s="63">
        <v>0</v>
      </c>
      <c r="BV248" s="63">
        <v>0</v>
      </c>
      <c r="BW248" s="63">
        <v>0</v>
      </c>
      <c r="BX248" s="63">
        <v>0</v>
      </c>
      <c r="BY248" s="63">
        <v>0</v>
      </c>
      <c r="BZ248" s="62">
        <f t="shared" si="128"/>
        <v>0</v>
      </c>
      <c r="CA248" s="62">
        <f t="shared" si="129"/>
        <v>0</v>
      </c>
      <c r="CB248" s="62" t="s">
        <v>242</v>
      </c>
      <c r="CC248" s="62">
        <f>BO248*2+BP248*3+BQ248*15+BR248*15+BS248*3+BT248*40+BU248*50+BV248*4+BW248*20+BX248*40+BY248*10</f>
        <v>0</v>
      </c>
      <c r="CD248" s="62"/>
      <c r="CE248" s="62">
        <f t="shared" si="130"/>
        <v>1</v>
      </c>
      <c r="CF248" s="62">
        <f t="shared" si="131"/>
        <v>0</v>
      </c>
    </row>
    <row r="249" customHeight="1" spans="1:84">
      <c r="A249" s="62">
        <v>999162</v>
      </c>
      <c r="B249" s="62" t="s">
        <v>518</v>
      </c>
      <c r="C249" s="62">
        <v>106066</v>
      </c>
      <c r="D249" s="62" t="s">
        <v>87</v>
      </c>
      <c r="E249" s="62" t="s">
        <v>239</v>
      </c>
      <c r="F249" s="62"/>
      <c r="G249" s="62"/>
      <c r="H249" s="62"/>
      <c r="I249" s="62"/>
      <c r="J249" s="62">
        <f t="shared" si="121"/>
        <v>0</v>
      </c>
      <c r="K249" s="62" t="s">
        <v>242</v>
      </c>
      <c r="L249" s="62">
        <f>I249*0.06</f>
        <v>0</v>
      </c>
      <c r="M249" s="62"/>
      <c r="N249" s="62"/>
      <c r="O249" s="62">
        <v>6</v>
      </c>
      <c r="P249" s="62">
        <v>142.5</v>
      </c>
      <c r="Q249" s="62">
        <f t="shared" si="122"/>
        <v>6</v>
      </c>
      <c r="R249" s="62" t="s">
        <v>242</v>
      </c>
      <c r="S249" s="62">
        <f t="shared" si="144"/>
        <v>7.125</v>
      </c>
      <c r="T249" s="62"/>
      <c r="U249" s="62"/>
      <c r="V249" s="62"/>
      <c r="W249" s="62">
        <v>1</v>
      </c>
      <c r="X249" s="62">
        <v>17</v>
      </c>
      <c r="Y249" s="62">
        <f t="shared" si="133"/>
        <v>1</v>
      </c>
      <c r="Z249" s="62" t="s">
        <v>242</v>
      </c>
      <c r="AA249" s="62">
        <f t="shared" si="145"/>
        <v>1.02</v>
      </c>
      <c r="AB249" s="62"/>
      <c r="AC249" s="62"/>
      <c r="AD249" s="62">
        <v>0</v>
      </c>
      <c r="AE249" s="62">
        <v>0</v>
      </c>
      <c r="AF249" s="62">
        <v>0</v>
      </c>
      <c r="AG249" s="62">
        <f t="shared" si="123"/>
        <v>0</v>
      </c>
      <c r="AH249" s="62" t="s">
        <v>40</v>
      </c>
      <c r="AI249" s="62">
        <f>AF249*0.1</f>
        <v>0</v>
      </c>
      <c r="AJ249" s="62"/>
      <c r="AK249" s="62"/>
      <c r="AL249" s="62"/>
      <c r="AM249" s="62">
        <v>5</v>
      </c>
      <c r="AN249" s="62">
        <v>351</v>
      </c>
      <c r="AO249" s="62">
        <f t="shared" si="124"/>
        <v>5</v>
      </c>
      <c r="AP249" s="62" t="s">
        <v>40</v>
      </c>
      <c r="AQ249" s="62">
        <f>AN249*0.1</f>
        <v>35.1</v>
      </c>
      <c r="AR249" s="62"/>
      <c r="AS249" s="62"/>
      <c r="AT249" s="62">
        <v>0</v>
      </c>
      <c r="AU249" s="62">
        <v>0</v>
      </c>
      <c r="AV249" s="62">
        <f t="shared" si="125"/>
        <v>0</v>
      </c>
      <c r="AW249" s="62" t="s">
        <v>40</v>
      </c>
      <c r="AX249" s="62">
        <f>AU249*0.1</f>
        <v>0</v>
      </c>
      <c r="AY249" s="62"/>
      <c r="AZ249" s="62"/>
      <c r="BA249" s="62">
        <v>0</v>
      </c>
      <c r="BB249" s="62">
        <v>0</v>
      </c>
      <c r="BC249" s="62">
        <f t="shared" si="126"/>
        <v>0</v>
      </c>
      <c r="BD249" s="62" t="s">
        <v>242</v>
      </c>
      <c r="BE249" s="62">
        <f t="shared" si="139"/>
        <v>0</v>
      </c>
      <c r="BF249" s="62"/>
      <c r="BG249" s="62"/>
      <c r="BH249" s="62">
        <v>2</v>
      </c>
      <c r="BI249" s="62">
        <v>40.5</v>
      </c>
      <c r="BJ249" s="62">
        <f t="shared" si="127"/>
        <v>2</v>
      </c>
      <c r="BK249" s="62" t="s">
        <v>242</v>
      </c>
      <c r="BL249" s="62">
        <f t="shared" si="143"/>
        <v>2.43</v>
      </c>
      <c r="BM249" s="62"/>
      <c r="BN249" s="62"/>
      <c r="BO249" s="63">
        <v>0</v>
      </c>
      <c r="BP249" s="63">
        <v>0</v>
      </c>
      <c r="BQ249" s="63">
        <v>0</v>
      </c>
      <c r="BR249" s="63">
        <v>0</v>
      </c>
      <c r="BS249" s="63">
        <v>0</v>
      </c>
      <c r="BT249" s="63">
        <v>0</v>
      </c>
      <c r="BU249" s="63">
        <v>0</v>
      </c>
      <c r="BV249" s="63">
        <v>0</v>
      </c>
      <c r="BW249" s="63">
        <v>0</v>
      </c>
      <c r="BX249" s="63">
        <v>0</v>
      </c>
      <c r="BY249" s="63">
        <v>0</v>
      </c>
      <c r="BZ249" s="62">
        <f t="shared" si="128"/>
        <v>0</v>
      </c>
      <c r="CA249" s="62">
        <f t="shared" si="129"/>
        <v>0</v>
      </c>
      <c r="CB249" s="62" t="s">
        <v>242</v>
      </c>
      <c r="CC249" s="62">
        <f>BO249*2+BP249*3+BQ249*15+BR249*15+BS249*3+BT249*40+BU249*50+BV249*4+BW249*20+BX249*40+BY249*10</f>
        <v>0</v>
      </c>
      <c r="CD249" s="62"/>
      <c r="CE249" s="62">
        <f t="shared" si="130"/>
        <v>46</v>
      </c>
      <c r="CF249" s="62">
        <f t="shared" si="131"/>
        <v>0</v>
      </c>
    </row>
    <row r="250" customHeight="1" spans="1:84">
      <c r="A250" s="62">
        <v>999629</v>
      </c>
      <c r="B250" s="62" t="s">
        <v>519</v>
      </c>
      <c r="C250" s="62">
        <v>106066</v>
      </c>
      <c r="D250" s="62" t="s">
        <v>87</v>
      </c>
      <c r="E250" s="62" t="s">
        <v>239</v>
      </c>
      <c r="F250" s="62">
        <v>6</v>
      </c>
      <c r="G250" s="62">
        <v>7</v>
      </c>
      <c r="H250" s="62">
        <v>7</v>
      </c>
      <c r="I250" s="62">
        <v>185.1</v>
      </c>
      <c r="J250" s="62">
        <f t="shared" si="121"/>
        <v>1</v>
      </c>
      <c r="K250" s="62" t="s">
        <v>40</v>
      </c>
      <c r="L250" s="62">
        <f>I250*0.1</f>
        <v>18.51</v>
      </c>
      <c r="M250" s="62">
        <v>17</v>
      </c>
      <c r="N250" s="62">
        <v>22</v>
      </c>
      <c r="O250" s="62">
        <v>10</v>
      </c>
      <c r="P250" s="62">
        <v>237</v>
      </c>
      <c r="Q250" s="62">
        <f t="shared" si="122"/>
        <v>-7</v>
      </c>
      <c r="R250" s="62" t="s">
        <v>237</v>
      </c>
      <c r="S250" s="62">
        <f t="shared" si="144"/>
        <v>11.85</v>
      </c>
      <c r="T250" s="62">
        <f>Q250*1</f>
        <v>-7</v>
      </c>
      <c r="U250" s="62">
        <v>8</v>
      </c>
      <c r="V250" s="62">
        <v>10</v>
      </c>
      <c r="W250" s="62">
        <v>3</v>
      </c>
      <c r="X250" s="62">
        <v>90.5</v>
      </c>
      <c r="Y250" s="62">
        <f t="shared" si="133"/>
        <v>-5</v>
      </c>
      <c r="Z250" s="62" t="s">
        <v>237</v>
      </c>
      <c r="AA250" s="62">
        <f t="shared" si="145"/>
        <v>5.43</v>
      </c>
      <c r="AB250" s="62">
        <v>0</v>
      </c>
      <c r="AC250" s="62">
        <v>1</v>
      </c>
      <c r="AD250" s="62">
        <v>0</v>
      </c>
      <c r="AE250" s="62">
        <v>0</v>
      </c>
      <c r="AF250" s="62">
        <v>0</v>
      </c>
      <c r="AG250" s="62">
        <f t="shared" si="123"/>
        <v>0</v>
      </c>
      <c r="AH250" s="62" t="s">
        <v>39</v>
      </c>
      <c r="AI250" s="62">
        <f>AF250*0.08</f>
        <v>0</v>
      </c>
      <c r="AJ250" s="62"/>
      <c r="AK250" s="62">
        <v>8</v>
      </c>
      <c r="AL250" s="62">
        <v>9</v>
      </c>
      <c r="AM250" s="62">
        <v>4</v>
      </c>
      <c r="AN250" s="62">
        <v>414</v>
      </c>
      <c r="AO250" s="62">
        <f t="shared" si="124"/>
        <v>-4</v>
      </c>
      <c r="AP250" s="62" t="s">
        <v>237</v>
      </c>
      <c r="AQ250" s="62">
        <f>AN250*0.06</f>
        <v>24.84</v>
      </c>
      <c r="AR250" s="62">
        <v>2</v>
      </c>
      <c r="AS250" s="62">
        <v>2</v>
      </c>
      <c r="AT250" s="62">
        <v>0</v>
      </c>
      <c r="AU250" s="62">
        <v>0</v>
      </c>
      <c r="AV250" s="62">
        <f t="shared" si="125"/>
        <v>-2</v>
      </c>
      <c r="AW250" s="62" t="s">
        <v>237</v>
      </c>
      <c r="AX250" s="62">
        <f>AU250*0.06</f>
        <v>0</v>
      </c>
      <c r="AY250" s="62">
        <v>2</v>
      </c>
      <c r="AZ250" s="62">
        <v>3</v>
      </c>
      <c r="BA250" s="62">
        <v>0</v>
      </c>
      <c r="BB250" s="62">
        <v>0</v>
      </c>
      <c r="BC250" s="62">
        <f t="shared" si="126"/>
        <v>-2</v>
      </c>
      <c r="BD250" s="62" t="s">
        <v>237</v>
      </c>
      <c r="BE250" s="62">
        <f t="shared" si="139"/>
        <v>0</v>
      </c>
      <c r="BF250" s="62">
        <v>2</v>
      </c>
      <c r="BG250" s="62">
        <v>2</v>
      </c>
      <c r="BH250" s="62">
        <v>1</v>
      </c>
      <c r="BI250" s="62">
        <v>17.85</v>
      </c>
      <c r="BJ250" s="62">
        <f t="shared" si="127"/>
        <v>-1</v>
      </c>
      <c r="BK250" s="62" t="s">
        <v>242</v>
      </c>
      <c r="BL250" s="62">
        <f t="shared" si="143"/>
        <v>1.071</v>
      </c>
      <c r="BM250" s="62">
        <v>7</v>
      </c>
      <c r="BN250" s="62">
        <v>8</v>
      </c>
      <c r="BO250" s="63">
        <v>0</v>
      </c>
      <c r="BP250" s="63">
        <v>2</v>
      </c>
      <c r="BQ250" s="63">
        <v>2</v>
      </c>
      <c r="BR250" s="63">
        <v>0</v>
      </c>
      <c r="BS250" s="63">
        <v>1</v>
      </c>
      <c r="BT250" s="63">
        <v>1</v>
      </c>
      <c r="BU250" s="63">
        <v>0</v>
      </c>
      <c r="BV250" s="63">
        <v>0</v>
      </c>
      <c r="BW250" s="63">
        <v>0</v>
      </c>
      <c r="BX250" s="63">
        <v>0</v>
      </c>
      <c r="BY250" s="63">
        <v>0</v>
      </c>
      <c r="BZ250" s="62">
        <f t="shared" si="128"/>
        <v>21</v>
      </c>
      <c r="CA250" s="62">
        <f t="shared" si="129"/>
        <v>14</v>
      </c>
      <c r="CB250" s="62" t="s">
        <v>40</v>
      </c>
      <c r="CC250" s="62">
        <f>BO250*3+BP250*5+BQ250*25+BR250*24+BS250*6+BT250*56+BU250*70+BV250*6+BW250*30+BX250*61+BY250*15</f>
        <v>122</v>
      </c>
      <c r="CD250" s="62"/>
      <c r="CE250" s="62">
        <f t="shared" si="130"/>
        <v>184</v>
      </c>
      <c r="CF250" s="62">
        <f t="shared" si="131"/>
        <v>-7</v>
      </c>
    </row>
    <row r="251" customHeight="1" spans="1:84">
      <c r="A251" s="62">
        <v>999472</v>
      </c>
      <c r="B251" s="62" t="s">
        <v>520</v>
      </c>
      <c r="C251" s="62">
        <v>106066</v>
      </c>
      <c r="D251" s="62" t="s">
        <v>87</v>
      </c>
      <c r="E251" s="62" t="s">
        <v>239</v>
      </c>
      <c r="F251" s="62">
        <v>6</v>
      </c>
      <c r="G251" s="62">
        <v>7</v>
      </c>
      <c r="H251" s="62">
        <v>5</v>
      </c>
      <c r="I251" s="62">
        <v>136.8</v>
      </c>
      <c r="J251" s="62">
        <f t="shared" si="121"/>
        <v>-1</v>
      </c>
      <c r="K251" s="62" t="s">
        <v>237</v>
      </c>
      <c r="L251" s="62">
        <f t="shared" ref="L251:L258" si="146">I251*0.06</f>
        <v>8.208</v>
      </c>
      <c r="M251" s="62">
        <v>17</v>
      </c>
      <c r="N251" s="62">
        <v>22</v>
      </c>
      <c r="O251" s="62">
        <v>8</v>
      </c>
      <c r="P251" s="62">
        <v>248</v>
      </c>
      <c r="Q251" s="62">
        <f t="shared" si="122"/>
        <v>-9</v>
      </c>
      <c r="R251" s="62" t="s">
        <v>237</v>
      </c>
      <c r="S251" s="62">
        <f t="shared" si="144"/>
        <v>12.4</v>
      </c>
      <c r="T251" s="62">
        <f>Q251*1</f>
        <v>-9</v>
      </c>
      <c r="U251" s="62">
        <v>8</v>
      </c>
      <c r="V251" s="62">
        <v>10</v>
      </c>
      <c r="W251" s="62">
        <v>0</v>
      </c>
      <c r="X251" s="62">
        <v>0</v>
      </c>
      <c r="Y251" s="62">
        <f t="shared" si="133"/>
        <v>-8</v>
      </c>
      <c r="Z251" s="62" t="s">
        <v>237</v>
      </c>
      <c r="AA251" s="62">
        <f t="shared" si="145"/>
        <v>0</v>
      </c>
      <c r="AB251" s="62">
        <v>1</v>
      </c>
      <c r="AC251" s="62">
        <v>1</v>
      </c>
      <c r="AD251" s="62">
        <v>0</v>
      </c>
      <c r="AE251" s="62">
        <v>0</v>
      </c>
      <c r="AF251" s="62">
        <v>0</v>
      </c>
      <c r="AG251" s="62">
        <f t="shared" si="123"/>
        <v>-1</v>
      </c>
      <c r="AH251" s="62" t="s">
        <v>237</v>
      </c>
      <c r="AI251" s="62">
        <f>AF251*0.06</f>
        <v>0</v>
      </c>
      <c r="AJ251" s="62">
        <f>AG251*1</f>
        <v>-1</v>
      </c>
      <c r="AK251" s="62">
        <v>8</v>
      </c>
      <c r="AL251" s="62">
        <v>9</v>
      </c>
      <c r="AM251" s="62">
        <v>0</v>
      </c>
      <c r="AN251" s="62">
        <v>0</v>
      </c>
      <c r="AO251" s="62">
        <f t="shared" si="124"/>
        <v>-8</v>
      </c>
      <c r="AP251" s="62" t="s">
        <v>237</v>
      </c>
      <c r="AQ251" s="62">
        <f>AN251*0.06</f>
        <v>0</v>
      </c>
      <c r="AR251" s="62">
        <v>2</v>
      </c>
      <c r="AS251" s="62">
        <v>2</v>
      </c>
      <c r="AT251" s="62">
        <v>0</v>
      </c>
      <c r="AU251" s="62">
        <v>0</v>
      </c>
      <c r="AV251" s="62">
        <f t="shared" si="125"/>
        <v>-2</v>
      </c>
      <c r="AW251" s="62" t="s">
        <v>237</v>
      </c>
      <c r="AX251" s="62">
        <f>AU251*0.06</f>
        <v>0</v>
      </c>
      <c r="AY251" s="62">
        <v>2</v>
      </c>
      <c r="AZ251" s="62">
        <v>3</v>
      </c>
      <c r="BA251" s="62">
        <v>1</v>
      </c>
      <c r="BB251" s="62">
        <v>29.9</v>
      </c>
      <c r="BC251" s="62">
        <f t="shared" si="126"/>
        <v>-1</v>
      </c>
      <c r="BD251" s="62" t="s">
        <v>237</v>
      </c>
      <c r="BE251" s="62">
        <f t="shared" si="139"/>
        <v>1.794</v>
      </c>
      <c r="BF251" s="62">
        <v>2</v>
      </c>
      <c r="BG251" s="62">
        <v>2</v>
      </c>
      <c r="BH251" s="62">
        <v>0</v>
      </c>
      <c r="BI251" s="62">
        <v>0</v>
      </c>
      <c r="BJ251" s="62">
        <f t="shared" si="127"/>
        <v>-2</v>
      </c>
      <c r="BK251" s="62" t="s">
        <v>242</v>
      </c>
      <c r="BL251" s="62">
        <f t="shared" si="143"/>
        <v>0</v>
      </c>
      <c r="BM251" s="62">
        <v>7</v>
      </c>
      <c r="BN251" s="62">
        <v>8</v>
      </c>
      <c r="BO251" s="63">
        <v>0</v>
      </c>
      <c r="BP251" s="63">
        <v>0</v>
      </c>
      <c r="BQ251" s="63">
        <v>0</v>
      </c>
      <c r="BR251" s="63">
        <v>0</v>
      </c>
      <c r="BS251" s="63">
        <v>0</v>
      </c>
      <c r="BT251" s="63">
        <v>0</v>
      </c>
      <c r="BU251" s="63">
        <v>0</v>
      </c>
      <c r="BV251" s="63">
        <v>0</v>
      </c>
      <c r="BW251" s="63">
        <v>0</v>
      </c>
      <c r="BX251" s="63">
        <v>0</v>
      </c>
      <c r="BY251" s="63">
        <v>0</v>
      </c>
      <c r="BZ251" s="62">
        <f t="shared" si="128"/>
        <v>0</v>
      </c>
      <c r="CA251" s="62">
        <f t="shared" si="129"/>
        <v>-7</v>
      </c>
      <c r="CB251" s="62" t="s">
        <v>237</v>
      </c>
      <c r="CC251" s="62">
        <f>BO251*2+BP251*3+BQ251*15+BR251*15+BS251*3+BT251*40+BU251*50+BV251*4+BW251*20+BX251*40+BY251*10</f>
        <v>0</v>
      </c>
      <c r="CD251" s="62">
        <f>CA251*1</f>
        <v>-7</v>
      </c>
      <c r="CE251" s="62">
        <f t="shared" si="130"/>
        <v>22</v>
      </c>
      <c r="CF251" s="62">
        <f t="shared" si="131"/>
        <v>-17</v>
      </c>
    </row>
    <row r="252" customHeight="1" spans="1:84">
      <c r="A252" s="62">
        <v>999469</v>
      </c>
      <c r="B252" s="62" t="s">
        <v>521</v>
      </c>
      <c r="C252" s="62">
        <v>106066</v>
      </c>
      <c r="D252" s="62" t="s">
        <v>87</v>
      </c>
      <c r="E252" s="62" t="s">
        <v>239</v>
      </c>
      <c r="F252" s="62"/>
      <c r="G252" s="62"/>
      <c r="H252" s="62">
        <v>14</v>
      </c>
      <c r="I252" s="62">
        <v>334.88</v>
      </c>
      <c r="J252" s="62">
        <f t="shared" si="121"/>
        <v>14</v>
      </c>
      <c r="K252" s="62" t="s">
        <v>242</v>
      </c>
      <c r="L252" s="62">
        <f t="shared" si="146"/>
        <v>20.0928</v>
      </c>
      <c r="M252" s="62"/>
      <c r="N252" s="62"/>
      <c r="O252" s="62">
        <v>32</v>
      </c>
      <c r="P252" s="62">
        <v>889</v>
      </c>
      <c r="Q252" s="62">
        <f t="shared" si="122"/>
        <v>32</v>
      </c>
      <c r="R252" s="62" t="s">
        <v>242</v>
      </c>
      <c r="S252" s="62">
        <f t="shared" si="144"/>
        <v>44.45</v>
      </c>
      <c r="T252" s="62"/>
      <c r="U252" s="62"/>
      <c r="V252" s="62"/>
      <c r="W252" s="62">
        <v>12</v>
      </c>
      <c r="X252" s="62">
        <v>289.25</v>
      </c>
      <c r="Y252" s="62">
        <f t="shared" si="133"/>
        <v>12</v>
      </c>
      <c r="Z252" s="62" t="s">
        <v>242</v>
      </c>
      <c r="AA252" s="62">
        <f t="shared" si="145"/>
        <v>17.355</v>
      </c>
      <c r="AB252" s="62"/>
      <c r="AC252" s="62"/>
      <c r="AD252" s="62">
        <v>0</v>
      </c>
      <c r="AE252" s="62">
        <v>0</v>
      </c>
      <c r="AF252" s="62">
        <v>0</v>
      </c>
      <c r="AG252" s="62">
        <f t="shared" si="123"/>
        <v>0</v>
      </c>
      <c r="AH252" s="62" t="s">
        <v>40</v>
      </c>
      <c r="AI252" s="62">
        <f>AF252*0.1</f>
        <v>0</v>
      </c>
      <c r="AJ252" s="62"/>
      <c r="AK252" s="62"/>
      <c r="AL252" s="62"/>
      <c r="AM252" s="62">
        <v>26</v>
      </c>
      <c r="AN252" s="62">
        <v>2179.56</v>
      </c>
      <c r="AO252" s="62">
        <f t="shared" si="124"/>
        <v>26</v>
      </c>
      <c r="AP252" s="62" t="s">
        <v>40</v>
      </c>
      <c r="AQ252" s="62">
        <f>AN252*0.1</f>
        <v>217.956</v>
      </c>
      <c r="AR252" s="62"/>
      <c r="AS252" s="62"/>
      <c r="AT252" s="62">
        <v>0</v>
      </c>
      <c r="AU252" s="62">
        <v>0</v>
      </c>
      <c r="AV252" s="62">
        <f t="shared" si="125"/>
        <v>0</v>
      </c>
      <c r="AW252" s="62" t="s">
        <v>40</v>
      </c>
      <c r="AX252" s="62">
        <f>AU252*0.1</f>
        <v>0</v>
      </c>
      <c r="AY252" s="62"/>
      <c r="AZ252" s="62"/>
      <c r="BA252" s="62">
        <v>0</v>
      </c>
      <c r="BB252" s="62">
        <v>0</v>
      </c>
      <c r="BC252" s="62">
        <f t="shared" si="126"/>
        <v>0</v>
      </c>
      <c r="BD252" s="62" t="s">
        <v>242</v>
      </c>
      <c r="BE252" s="62">
        <f t="shared" si="139"/>
        <v>0</v>
      </c>
      <c r="BF252" s="62"/>
      <c r="BG252" s="62"/>
      <c r="BH252" s="62">
        <v>2</v>
      </c>
      <c r="BI252" s="62">
        <v>42</v>
      </c>
      <c r="BJ252" s="62">
        <f t="shared" si="127"/>
        <v>2</v>
      </c>
      <c r="BK252" s="62" t="s">
        <v>242</v>
      </c>
      <c r="BL252" s="62">
        <f t="shared" si="143"/>
        <v>2.52</v>
      </c>
      <c r="BM252" s="62"/>
      <c r="BN252" s="62"/>
      <c r="BO252" s="63">
        <v>0</v>
      </c>
      <c r="BP252" s="63">
        <v>1</v>
      </c>
      <c r="BQ252" s="63">
        <v>1</v>
      </c>
      <c r="BR252" s="63">
        <v>0</v>
      </c>
      <c r="BS252" s="63">
        <v>3</v>
      </c>
      <c r="BT252" s="63">
        <v>0</v>
      </c>
      <c r="BU252" s="63">
        <v>0</v>
      </c>
      <c r="BV252" s="63">
        <v>0</v>
      </c>
      <c r="BW252" s="63">
        <v>0</v>
      </c>
      <c r="BX252" s="63">
        <v>1</v>
      </c>
      <c r="BY252" s="63">
        <v>0</v>
      </c>
      <c r="BZ252" s="62">
        <f t="shared" si="128"/>
        <v>16</v>
      </c>
      <c r="CA252" s="62">
        <f t="shared" si="129"/>
        <v>16</v>
      </c>
      <c r="CB252" s="62" t="s">
        <v>242</v>
      </c>
      <c r="CC252" s="62">
        <f>BO252*2+BP252*3+BQ252*15+BR252*15+BS252*3+BT252*40+BU252*50+BV252*4+BW252*20+BX252*40+BY252*10</f>
        <v>67</v>
      </c>
      <c r="CD252" s="62"/>
      <c r="CE252" s="62">
        <f t="shared" si="130"/>
        <v>369</v>
      </c>
      <c r="CF252" s="62">
        <f t="shared" si="131"/>
        <v>0</v>
      </c>
    </row>
    <row r="253" customHeight="1" spans="1:84">
      <c r="A253" s="62">
        <v>998828</v>
      </c>
      <c r="B253" s="62" t="s">
        <v>522</v>
      </c>
      <c r="C253" s="62">
        <v>106066</v>
      </c>
      <c r="D253" s="62" t="s">
        <v>87</v>
      </c>
      <c r="E253" s="62" t="s">
        <v>239</v>
      </c>
      <c r="F253" s="62">
        <v>6</v>
      </c>
      <c r="G253" s="62">
        <v>7</v>
      </c>
      <c r="H253" s="62">
        <v>3</v>
      </c>
      <c r="I253" s="62">
        <v>84.5</v>
      </c>
      <c r="J253" s="62">
        <f t="shared" si="121"/>
        <v>-3</v>
      </c>
      <c r="K253" s="62" t="s">
        <v>237</v>
      </c>
      <c r="L253" s="62">
        <f t="shared" si="146"/>
        <v>5.07</v>
      </c>
      <c r="M253" s="62">
        <v>17</v>
      </c>
      <c r="N253" s="62">
        <v>22</v>
      </c>
      <c r="O253" s="62">
        <v>5</v>
      </c>
      <c r="P253" s="62">
        <v>146</v>
      </c>
      <c r="Q253" s="62">
        <f t="shared" si="122"/>
        <v>-12</v>
      </c>
      <c r="R253" s="62" t="s">
        <v>237</v>
      </c>
      <c r="S253" s="62">
        <f t="shared" si="144"/>
        <v>7.3</v>
      </c>
      <c r="T253" s="62">
        <f>Q253*1</f>
        <v>-12</v>
      </c>
      <c r="U253" s="62">
        <v>8</v>
      </c>
      <c r="V253" s="62">
        <v>10</v>
      </c>
      <c r="W253" s="62">
        <v>1</v>
      </c>
      <c r="X253" s="62">
        <v>19.9</v>
      </c>
      <c r="Y253" s="62">
        <f t="shared" si="133"/>
        <v>-7</v>
      </c>
      <c r="Z253" s="62" t="s">
        <v>237</v>
      </c>
      <c r="AA253" s="62">
        <f t="shared" si="145"/>
        <v>1.194</v>
      </c>
      <c r="AB253" s="62">
        <v>1</v>
      </c>
      <c r="AC253" s="62">
        <v>1</v>
      </c>
      <c r="AD253" s="62">
        <v>0</v>
      </c>
      <c r="AE253" s="62">
        <v>0</v>
      </c>
      <c r="AF253" s="62">
        <v>0</v>
      </c>
      <c r="AG253" s="62">
        <f t="shared" si="123"/>
        <v>-1</v>
      </c>
      <c r="AH253" s="62" t="s">
        <v>237</v>
      </c>
      <c r="AI253" s="62">
        <f>AF253*0.06</f>
        <v>0</v>
      </c>
      <c r="AJ253" s="62">
        <f>AG253*1</f>
        <v>-1</v>
      </c>
      <c r="AK253" s="62">
        <v>8</v>
      </c>
      <c r="AL253" s="62">
        <v>9</v>
      </c>
      <c r="AM253" s="62">
        <v>4</v>
      </c>
      <c r="AN253" s="62">
        <v>301</v>
      </c>
      <c r="AO253" s="62">
        <f t="shared" si="124"/>
        <v>-4</v>
      </c>
      <c r="AP253" s="62" t="s">
        <v>237</v>
      </c>
      <c r="AQ253" s="62">
        <f>AN253*0.06</f>
        <v>18.06</v>
      </c>
      <c r="AR253" s="62">
        <v>2</v>
      </c>
      <c r="AS253" s="62">
        <v>2</v>
      </c>
      <c r="AT253" s="62">
        <v>0</v>
      </c>
      <c r="AU253" s="62">
        <v>0</v>
      </c>
      <c r="AV253" s="62">
        <f t="shared" si="125"/>
        <v>-2</v>
      </c>
      <c r="AW253" s="62" t="s">
        <v>237</v>
      </c>
      <c r="AX253" s="62">
        <f>AU253*0.06</f>
        <v>0</v>
      </c>
      <c r="AY253" s="62">
        <v>2</v>
      </c>
      <c r="AZ253" s="62">
        <v>3</v>
      </c>
      <c r="BA253" s="62">
        <v>0</v>
      </c>
      <c r="BB253" s="62">
        <v>0</v>
      </c>
      <c r="BC253" s="62">
        <f t="shared" si="126"/>
        <v>-2</v>
      </c>
      <c r="BD253" s="62" t="s">
        <v>237</v>
      </c>
      <c r="BE253" s="62">
        <f t="shared" si="139"/>
        <v>0</v>
      </c>
      <c r="BF253" s="62">
        <v>2</v>
      </c>
      <c r="BG253" s="62">
        <v>2</v>
      </c>
      <c r="BH253" s="62">
        <v>0</v>
      </c>
      <c r="BI253" s="62">
        <v>0</v>
      </c>
      <c r="BJ253" s="62">
        <f t="shared" si="127"/>
        <v>-2</v>
      </c>
      <c r="BK253" s="62" t="s">
        <v>242</v>
      </c>
      <c r="BL253" s="62">
        <f t="shared" si="143"/>
        <v>0</v>
      </c>
      <c r="BM253" s="62">
        <v>7</v>
      </c>
      <c r="BN253" s="62">
        <v>8</v>
      </c>
      <c r="BO253" s="63">
        <v>0</v>
      </c>
      <c r="BP253" s="63">
        <v>0</v>
      </c>
      <c r="BQ253" s="63">
        <v>0</v>
      </c>
      <c r="BR253" s="63">
        <v>0</v>
      </c>
      <c r="BS253" s="63">
        <v>0</v>
      </c>
      <c r="BT253" s="63">
        <v>0</v>
      </c>
      <c r="BU253" s="63">
        <v>0</v>
      </c>
      <c r="BV253" s="63">
        <v>0</v>
      </c>
      <c r="BW253" s="63">
        <v>0</v>
      </c>
      <c r="BX253" s="63">
        <v>0</v>
      </c>
      <c r="BY253" s="63">
        <v>0</v>
      </c>
      <c r="BZ253" s="62">
        <f t="shared" si="128"/>
        <v>0</v>
      </c>
      <c r="CA253" s="62">
        <f t="shared" si="129"/>
        <v>-7</v>
      </c>
      <c r="CB253" s="62" t="s">
        <v>237</v>
      </c>
      <c r="CC253" s="62">
        <f>BO253*2+BP253*3+BQ253*15+BR253*15+BS253*3+BT253*40+BU253*50+BV253*4+BW253*20+BX253*40+BY253*10</f>
        <v>0</v>
      </c>
      <c r="CD253" s="62">
        <f>CA253*1</f>
        <v>-7</v>
      </c>
      <c r="CE253" s="62">
        <f t="shared" si="130"/>
        <v>32</v>
      </c>
      <c r="CF253" s="62">
        <f t="shared" si="131"/>
        <v>-20</v>
      </c>
    </row>
    <row r="254" customHeight="1" spans="1:84">
      <c r="A254" s="62">
        <v>1000430</v>
      </c>
      <c r="B254" s="62" t="s">
        <v>523</v>
      </c>
      <c r="C254" s="62">
        <v>742</v>
      </c>
      <c r="D254" s="62" t="s">
        <v>86</v>
      </c>
      <c r="E254" s="62" t="s">
        <v>239</v>
      </c>
      <c r="F254" s="62">
        <v>4</v>
      </c>
      <c r="G254" s="62">
        <v>5</v>
      </c>
      <c r="H254" s="62"/>
      <c r="I254" s="62"/>
      <c r="J254" s="62">
        <f t="shared" si="121"/>
        <v>-4</v>
      </c>
      <c r="K254" s="62" t="s">
        <v>237</v>
      </c>
      <c r="L254" s="62">
        <f t="shared" si="146"/>
        <v>0</v>
      </c>
      <c r="M254" s="62">
        <v>6</v>
      </c>
      <c r="N254" s="62">
        <v>8</v>
      </c>
      <c r="O254" s="62">
        <v>1</v>
      </c>
      <c r="P254" s="62">
        <v>24</v>
      </c>
      <c r="Q254" s="62">
        <f t="shared" si="122"/>
        <v>-5</v>
      </c>
      <c r="R254" s="62" t="s">
        <v>237</v>
      </c>
      <c r="S254" s="62">
        <f t="shared" si="144"/>
        <v>1.2</v>
      </c>
      <c r="T254" s="62">
        <f>Q254*1</f>
        <v>-5</v>
      </c>
      <c r="U254" s="62">
        <v>5</v>
      </c>
      <c r="V254" s="62">
        <v>6</v>
      </c>
      <c r="W254" s="62">
        <v>0</v>
      </c>
      <c r="X254" s="62">
        <v>0</v>
      </c>
      <c r="Y254" s="62">
        <f t="shared" si="133"/>
        <v>-5</v>
      </c>
      <c r="Z254" s="62" t="s">
        <v>237</v>
      </c>
      <c r="AA254" s="62">
        <f t="shared" si="145"/>
        <v>0</v>
      </c>
      <c r="AB254" s="62">
        <v>1</v>
      </c>
      <c r="AC254" s="62">
        <v>1</v>
      </c>
      <c r="AD254" s="62">
        <v>0</v>
      </c>
      <c r="AE254" s="62">
        <v>0</v>
      </c>
      <c r="AF254" s="62">
        <v>0</v>
      </c>
      <c r="AG254" s="62">
        <f t="shared" si="123"/>
        <v>-1</v>
      </c>
      <c r="AH254" s="62" t="s">
        <v>237</v>
      </c>
      <c r="AI254" s="62">
        <f>AF254*0.06</f>
        <v>0</v>
      </c>
      <c r="AJ254" s="62">
        <f>AG254*1</f>
        <v>-1</v>
      </c>
      <c r="AK254" s="62">
        <v>8</v>
      </c>
      <c r="AL254" s="62">
        <v>10</v>
      </c>
      <c r="AM254" s="62">
        <v>0</v>
      </c>
      <c r="AN254" s="62">
        <v>0</v>
      </c>
      <c r="AO254" s="62">
        <f t="shared" si="124"/>
        <v>-8</v>
      </c>
      <c r="AP254" s="62" t="s">
        <v>237</v>
      </c>
      <c r="AQ254" s="62">
        <f>AN254*0.06</f>
        <v>0</v>
      </c>
      <c r="AR254" s="62">
        <v>2</v>
      </c>
      <c r="AS254" s="62">
        <v>2</v>
      </c>
      <c r="AT254" s="62">
        <v>0</v>
      </c>
      <c r="AU254" s="62">
        <v>0</v>
      </c>
      <c r="AV254" s="62">
        <f t="shared" si="125"/>
        <v>-2</v>
      </c>
      <c r="AW254" s="62" t="s">
        <v>237</v>
      </c>
      <c r="AX254" s="62">
        <f>AU254*0.06</f>
        <v>0</v>
      </c>
      <c r="AY254" s="62">
        <v>2</v>
      </c>
      <c r="AZ254" s="62">
        <v>3</v>
      </c>
      <c r="BA254" s="62">
        <v>0</v>
      </c>
      <c r="BB254" s="62">
        <v>0</v>
      </c>
      <c r="BC254" s="62">
        <f t="shared" si="126"/>
        <v>-2</v>
      </c>
      <c r="BD254" s="62" t="s">
        <v>237</v>
      </c>
      <c r="BE254" s="62">
        <f t="shared" si="139"/>
        <v>0</v>
      </c>
      <c r="BF254" s="62">
        <v>2</v>
      </c>
      <c r="BG254" s="62">
        <v>2</v>
      </c>
      <c r="BH254" s="62">
        <v>0</v>
      </c>
      <c r="BI254" s="62">
        <v>0</v>
      </c>
      <c r="BJ254" s="62">
        <f t="shared" si="127"/>
        <v>-2</v>
      </c>
      <c r="BK254" s="62" t="s">
        <v>242</v>
      </c>
      <c r="BL254" s="62">
        <f t="shared" si="143"/>
        <v>0</v>
      </c>
      <c r="BM254" s="62">
        <v>2</v>
      </c>
      <c r="BN254" s="62">
        <v>3</v>
      </c>
      <c r="BO254" s="63">
        <v>0</v>
      </c>
      <c r="BP254" s="63">
        <v>0</v>
      </c>
      <c r="BQ254" s="63">
        <v>0</v>
      </c>
      <c r="BR254" s="63">
        <v>0</v>
      </c>
      <c r="BS254" s="63">
        <v>0</v>
      </c>
      <c r="BT254" s="63">
        <v>0</v>
      </c>
      <c r="BU254" s="63">
        <v>0</v>
      </c>
      <c r="BV254" s="63">
        <v>0</v>
      </c>
      <c r="BW254" s="63">
        <v>0</v>
      </c>
      <c r="BX254" s="63">
        <v>0</v>
      </c>
      <c r="BY254" s="63">
        <v>0</v>
      </c>
      <c r="BZ254" s="62">
        <f t="shared" si="128"/>
        <v>0</v>
      </c>
      <c r="CA254" s="62">
        <f t="shared" si="129"/>
        <v>-2</v>
      </c>
      <c r="CB254" s="62" t="s">
        <v>237</v>
      </c>
      <c r="CC254" s="62">
        <f>BO254*2+BP254*3+BQ254*15+BR254*15+BS254*3+BT254*40+BU254*50+BV254*4+BW254*20+BX254*40+BY254*10</f>
        <v>0</v>
      </c>
      <c r="CD254" s="62">
        <f>CA254*1</f>
        <v>-2</v>
      </c>
      <c r="CE254" s="62">
        <f t="shared" si="130"/>
        <v>1</v>
      </c>
      <c r="CF254" s="62">
        <f t="shared" si="131"/>
        <v>-8</v>
      </c>
    </row>
    <row r="255" customHeight="1" spans="1:84">
      <c r="A255" s="62">
        <v>1000451</v>
      </c>
      <c r="B255" s="62" t="s">
        <v>524</v>
      </c>
      <c r="C255" s="62">
        <v>742</v>
      </c>
      <c r="D255" s="62" t="s">
        <v>86</v>
      </c>
      <c r="E255" s="62" t="s">
        <v>239</v>
      </c>
      <c r="F255" s="62">
        <v>10</v>
      </c>
      <c r="G255" s="62">
        <v>12</v>
      </c>
      <c r="H255" s="62">
        <v>2</v>
      </c>
      <c r="I255" s="62">
        <v>55.5</v>
      </c>
      <c r="J255" s="62">
        <f t="shared" si="121"/>
        <v>-8</v>
      </c>
      <c r="K255" s="62" t="s">
        <v>237</v>
      </c>
      <c r="L255" s="62">
        <f t="shared" si="146"/>
        <v>3.33</v>
      </c>
      <c r="M255" s="62">
        <v>15</v>
      </c>
      <c r="N255" s="62">
        <v>17</v>
      </c>
      <c r="O255" s="62">
        <v>8</v>
      </c>
      <c r="P255" s="62">
        <v>212.5</v>
      </c>
      <c r="Q255" s="62">
        <f t="shared" si="122"/>
        <v>-7</v>
      </c>
      <c r="R255" s="62" t="s">
        <v>237</v>
      </c>
      <c r="S255" s="62">
        <f t="shared" si="144"/>
        <v>10.625</v>
      </c>
      <c r="T255" s="62">
        <f>Q255*1</f>
        <v>-7</v>
      </c>
      <c r="U255" s="62">
        <v>11</v>
      </c>
      <c r="V255" s="62">
        <v>15</v>
      </c>
      <c r="W255" s="62">
        <v>10</v>
      </c>
      <c r="X255" s="62">
        <v>235.3</v>
      </c>
      <c r="Y255" s="62">
        <f t="shared" si="133"/>
        <v>-1</v>
      </c>
      <c r="Z255" s="62" t="s">
        <v>237</v>
      </c>
      <c r="AA255" s="62">
        <f t="shared" si="145"/>
        <v>14.118</v>
      </c>
      <c r="AB255" s="62">
        <v>2</v>
      </c>
      <c r="AC255" s="62">
        <v>2</v>
      </c>
      <c r="AD255" s="62">
        <v>0</v>
      </c>
      <c r="AE255" s="62">
        <v>0</v>
      </c>
      <c r="AF255" s="62">
        <v>0</v>
      </c>
      <c r="AG255" s="62">
        <f t="shared" si="123"/>
        <v>-2</v>
      </c>
      <c r="AH255" s="62" t="s">
        <v>237</v>
      </c>
      <c r="AI255" s="62">
        <f>AF255*0.06</f>
        <v>0</v>
      </c>
      <c r="AJ255" s="62">
        <f>AG255*1</f>
        <v>-2</v>
      </c>
      <c r="AK255" s="62">
        <v>18</v>
      </c>
      <c r="AL255" s="62">
        <v>22</v>
      </c>
      <c r="AM255" s="62">
        <v>15</v>
      </c>
      <c r="AN255" s="62">
        <v>1179</v>
      </c>
      <c r="AO255" s="62">
        <f t="shared" si="124"/>
        <v>-3</v>
      </c>
      <c r="AP255" s="62" t="s">
        <v>237</v>
      </c>
      <c r="AQ255" s="62">
        <f>AN255*0.06</f>
        <v>70.74</v>
      </c>
      <c r="AR255" s="62">
        <v>4</v>
      </c>
      <c r="AS255" s="62">
        <v>5</v>
      </c>
      <c r="AT255" s="62">
        <v>1</v>
      </c>
      <c r="AU255" s="62">
        <v>29.75</v>
      </c>
      <c r="AV255" s="62">
        <f t="shared" si="125"/>
        <v>-3</v>
      </c>
      <c r="AW255" s="62" t="s">
        <v>237</v>
      </c>
      <c r="AX255" s="62">
        <f>AU255*0.06</f>
        <v>1.785</v>
      </c>
      <c r="AY255" s="62">
        <v>5</v>
      </c>
      <c r="AZ255" s="62">
        <v>6</v>
      </c>
      <c r="BA255" s="62">
        <v>7</v>
      </c>
      <c r="BB255" s="62">
        <v>149.5</v>
      </c>
      <c r="BC255" s="62">
        <f t="shared" si="126"/>
        <v>2</v>
      </c>
      <c r="BD255" s="62" t="s">
        <v>40</v>
      </c>
      <c r="BE255" s="62">
        <f>BB255*0.1</f>
        <v>14.95</v>
      </c>
      <c r="BF255" s="62">
        <v>4</v>
      </c>
      <c r="BG255" s="62">
        <v>5</v>
      </c>
      <c r="BH255" s="62">
        <v>0</v>
      </c>
      <c r="BI255" s="62">
        <v>0</v>
      </c>
      <c r="BJ255" s="62">
        <f t="shared" si="127"/>
        <v>-4</v>
      </c>
      <c r="BK255" s="62" t="s">
        <v>242</v>
      </c>
      <c r="BL255" s="62">
        <f t="shared" si="143"/>
        <v>0</v>
      </c>
      <c r="BM255" s="62">
        <v>6</v>
      </c>
      <c r="BN255" s="62">
        <v>7</v>
      </c>
      <c r="BO255" s="63">
        <v>0</v>
      </c>
      <c r="BP255" s="63">
        <v>2</v>
      </c>
      <c r="BQ255" s="63">
        <v>0</v>
      </c>
      <c r="BR255" s="63">
        <v>0</v>
      </c>
      <c r="BS255" s="63">
        <v>0</v>
      </c>
      <c r="BT255" s="63">
        <v>0</v>
      </c>
      <c r="BU255" s="63">
        <v>0</v>
      </c>
      <c r="BV255" s="63">
        <v>0</v>
      </c>
      <c r="BW255" s="63">
        <v>0</v>
      </c>
      <c r="BX255" s="63">
        <v>1</v>
      </c>
      <c r="BY255" s="63">
        <v>0</v>
      </c>
      <c r="BZ255" s="62">
        <f t="shared" si="128"/>
        <v>9</v>
      </c>
      <c r="CA255" s="62">
        <f t="shared" si="129"/>
        <v>3</v>
      </c>
      <c r="CB255" s="62" t="s">
        <v>40</v>
      </c>
      <c r="CC255" s="62">
        <f>BO255*3+BP255*5+BQ255*25+BR255*24+BS255*6+BT255*56+BU255*70+BV255*6+BW255*30+BX255*61+BY255*15</f>
        <v>71</v>
      </c>
      <c r="CD255" s="62"/>
      <c r="CE255" s="62">
        <f t="shared" si="130"/>
        <v>187</v>
      </c>
      <c r="CF255" s="62">
        <f t="shared" si="131"/>
        <v>-9</v>
      </c>
    </row>
    <row r="256" customHeight="1" spans="1:84">
      <c r="A256" s="62">
        <v>1000437</v>
      </c>
      <c r="B256" s="62" t="s">
        <v>525</v>
      </c>
      <c r="C256" s="62">
        <v>742</v>
      </c>
      <c r="D256" s="62" t="s">
        <v>86</v>
      </c>
      <c r="E256" s="62" t="s">
        <v>239</v>
      </c>
      <c r="F256" s="62">
        <v>9</v>
      </c>
      <c r="G256" s="62">
        <v>11</v>
      </c>
      <c r="H256" s="62">
        <v>6</v>
      </c>
      <c r="I256" s="62">
        <v>171.8</v>
      </c>
      <c r="J256" s="62">
        <f t="shared" si="121"/>
        <v>-3</v>
      </c>
      <c r="K256" s="62" t="s">
        <v>237</v>
      </c>
      <c r="L256" s="62">
        <f t="shared" si="146"/>
        <v>10.308</v>
      </c>
      <c r="M256" s="62">
        <v>14</v>
      </c>
      <c r="N256" s="62">
        <v>17</v>
      </c>
      <c r="O256" s="62">
        <v>15</v>
      </c>
      <c r="P256" s="62">
        <v>382.54</v>
      </c>
      <c r="Q256" s="62">
        <f t="shared" si="122"/>
        <v>1</v>
      </c>
      <c r="R256" s="62" t="s">
        <v>39</v>
      </c>
      <c r="S256" s="62">
        <f>P256*0.06</f>
        <v>22.9524</v>
      </c>
      <c r="T256" s="62"/>
      <c r="U256" s="62">
        <v>11</v>
      </c>
      <c r="V256" s="62">
        <v>14</v>
      </c>
      <c r="W256" s="62">
        <v>1</v>
      </c>
      <c r="X256" s="62">
        <v>32</v>
      </c>
      <c r="Y256" s="62">
        <f t="shared" si="133"/>
        <v>-10</v>
      </c>
      <c r="Z256" s="62" t="s">
        <v>237</v>
      </c>
      <c r="AA256" s="62">
        <f t="shared" si="145"/>
        <v>1.92</v>
      </c>
      <c r="AB256" s="62">
        <v>2</v>
      </c>
      <c r="AC256" s="62">
        <v>2</v>
      </c>
      <c r="AD256" s="62">
        <v>2</v>
      </c>
      <c r="AE256" s="62">
        <v>0</v>
      </c>
      <c r="AF256" s="62">
        <v>116</v>
      </c>
      <c r="AG256" s="62">
        <f t="shared" si="123"/>
        <v>2</v>
      </c>
      <c r="AH256" s="62" t="s">
        <v>40</v>
      </c>
      <c r="AI256" s="62">
        <f>AF256*0.1</f>
        <v>11.6</v>
      </c>
      <c r="AJ256" s="62"/>
      <c r="AK256" s="62">
        <v>18</v>
      </c>
      <c r="AL256" s="62">
        <v>21</v>
      </c>
      <c r="AM256" s="62">
        <v>0</v>
      </c>
      <c r="AN256" s="62">
        <v>0</v>
      </c>
      <c r="AO256" s="62">
        <f t="shared" si="124"/>
        <v>-18</v>
      </c>
      <c r="AP256" s="62" t="s">
        <v>237</v>
      </c>
      <c r="AQ256" s="62">
        <f>AN256*0.06</f>
        <v>0</v>
      </c>
      <c r="AR256" s="62">
        <v>4</v>
      </c>
      <c r="AS256" s="62">
        <v>5</v>
      </c>
      <c r="AT256" s="62">
        <v>10</v>
      </c>
      <c r="AU256" s="62">
        <v>280</v>
      </c>
      <c r="AV256" s="62">
        <f t="shared" si="125"/>
        <v>6</v>
      </c>
      <c r="AW256" s="62" t="s">
        <v>40</v>
      </c>
      <c r="AX256" s="62">
        <f>AU256*0.1</f>
        <v>28</v>
      </c>
      <c r="AY256" s="62">
        <v>5</v>
      </c>
      <c r="AZ256" s="62">
        <v>6</v>
      </c>
      <c r="BA256" s="62">
        <v>9</v>
      </c>
      <c r="BB256" s="62">
        <v>209.3</v>
      </c>
      <c r="BC256" s="62">
        <f t="shared" si="126"/>
        <v>4</v>
      </c>
      <c r="BD256" s="62" t="s">
        <v>40</v>
      </c>
      <c r="BE256" s="62">
        <f>BB256*0.1</f>
        <v>20.93</v>
      </c>
      <c r="BF256" s="62">
        <v>4</v>
      </c>
      <c r="BG256" s="62">
        <v>5</v>
      </c>
      <c r="BH256" s="62">
        <v>3</v>
      </c>
      <c r="BI256" s="62">
        <v>53.27</v>
      </c>
      <c r="BJ256" s="62">
        <f t="shared" si="127"/>
        <v>-1</v>
      </c>
      <c r="BK256" s="62" t="s">
        <v>242</v>
      </c>
      <c r="BL256" s="62">
        <f t="shared" si="143"/>
        <v>3.1962</v>
      </c>
      <c r="BM256" s="62">
        <v>5</v>
      </c>
      <c r="BN256" s="62">
        <v>6</v>
      </c>
      <c r="BO256" s="63">
        <v>0</v>
      </c>
      <c r="BP256" s="63">
        <v>0</v>
      </c>
      <c r="BQ256" s="63">
        <v>0</v>
      </c>
      <c r="BR256" s="63">
        <v>0</v>
      </c>
      <c r="BS256" s="63">
        <v>0</v>
      </c>
      <c r="BT256" s="63">
        <v>1</v>
      </c>
      <c r="BU256" s="63">
        <v>0</v>
      </c>
      <c r="BV256" s="63">
        <v>0</v>
      </c>
      <c r="BW256" s="63">
        <v>0</v>
      </c>
      <c r="BX256" s="63">
        <v>0</v>
      </c>
      <c r="BY256" s="63">
        <v>0</v>
      </c>
      <c r="BZ256" s="62">
        <f t="shared" si="128"/>
        <v>8</v>
      </c>
      <c r="CA256" s="62">
        <f t="shared" si="129"/>
        <v>3</v>
      </c>
      <c r="CB256" s="62" t="s">
        <v>40</v>
      </c>
      <c r="CC256" s="62">
        <f>BO256*3+BP256*5+BQ256*25+BR256*24+BS256*6+BT256*56+BU256*70+BV256*6+BW256*30+BX256*61+BY256*15</f>
        <v>56</v>
      </c>
      <c r="CD256" s="62"/>
      <c r="CE256" s="62">
        <f t="shared" si="130"/>
        <v>155</v>
      </c>
      <c r="CF256" s="62">
        <f t="shared" si="131"/>
        <v>0</v>
      </c>
    </row>
    <row r="257" customHeight="1" spans="1:84">
      <c r="A257" s="62">
        <v>1000431</v>
      </c>
      <c r="B257" s="62" t="s">
        <v>526</v>
      </c>
      <c r="C257" s="62">
        <v>742</v>
      </c>
      <c r="D257" s="62" t="s">
        <v>86</v>
      </c>
      <c r="E257" s="62" t="s">
        <v>239</v>
      </c>
      <c r="F257" s="62">
        <v>4</v>
      </c>
      <c r="G257" s="62">
        <v>4</v>
      </c>
      <c r="H257" s="62">
        <v>3</v>
      </c>
      <c r="I257" s="62">
        <v>77.02</v>
      </c>
      <c r="J257" s="62">
        <f t="shared" si="121"/>
        <v>-1</v>
      </c>
      <c r="K257" s="62" t="s">
        <v>237</v>
      </c>
      <c r="L257" s="62">
        <f t="shared" si="146"/>
        <v>4.6212</v>
      </c>
      <c r="M257" s="62">
        <v>5</v>
      </c>
      <c r="N257" s="62">
        <v>7</v>
      </c>
      <c r="O257" s="62">
        <v>4</v>
      </c>
      <c r="P257" s="62">
        <v>119.69</v>
      </c>
      <c r="Q257" s="62">
        <f t="shared" si="122"/>
        <v>-1</v>
      </c>
      <c r="R257" s="62" t="s">
        <v>237</v>
      </c>
      <c r="S257" s="62">
        <f t="shared" ref="S257:S264" si="147">P257*0.05</f>
        <v>5.9845</v>
      </c>
      <c r="T257" s="62">
        <f t="shared" ref="T257:T264" si="148">Q257*1</f>
        <v>-1</v>
      </c>
      <c r="U257" s="62">
        <v>4</v>
      </c>
      <c r="V257" s="62">
        <v>5</v>
      </c>
      <c r="W257" s="62">
        <v>1</v>
      </c>
      <c r="X257" s="62">
        <v>35</v>
      </c>
      <c r="Y257" s="62">
        <f t="shared" si="133"/>
        <v>-3</v>
      </c>
      <c r="Z257" s="62" t="s">
        <v>237</v>
      </c>
      <c r="AA257" s="62">
        <f t="shared" si="145"/>
        <v>2.1</v>
      </c>
      <c r="AB257" s="62">
        <v>0</v>
      </c>
      <c r="AC257" s="62">
        <v>1</v>
      </c>
      <c r="AD257" s="62">
        <v>0</v>
      </c>
      <c r="AE257" s="62">
        <v>0</v>
      </c>
      <c r="AF257" s="62">
        <v>0</v>
      </c>
      <c r="AG257" s="62">
        <f t="shared" si="123"/>
        <v>0</v>
      </c>
      <c r="AH257" s="62" t="s">
        <v>39</v>
      </c>
      <c r="AI257" s="62">
        <f>AF257*0.08</f>
        <v>0</v>
      </c>
      <c r="AJ257" s="62"/>
      <c r="AK257" s="62">
        <v>7</v>
      </c>
      <c r="AL257" s="62">
        <v>8</v>
      </c>
      <c r="AM257" s="62">
        <v>3</v>
      </c>
      <c r="AN257" s="62">
        <v>275</v>
      </c>
      <c r="AO257" s="62">
        <f t="shared" si="124"/>
        <v>-4</v>
      </c>
      <c r="AP257" s="62" t="s">
        <v>237</v>
      </c>
      <c r="AQ257" s="62">
        <f>AN257*0.06</f>
        <v>16.5</v>
      </c>
      <c r="AR257" s="62">
        <v>1</v>
      </c>
      <c r="AS257" s="62">
        <v>1</v>
      </c>
      <c r="AT257" s="62">
        <v>0</v>
      </c>
      <c r="AU257" s="62">
        <v>0</v>
      </c>
      <c r="AV257" s="62">
        <f t="shared" si="125"/>
        <v>-1</v>
      </c>
      <c r="AW257" s="62" t="s">
        <v>237</v>
      </c>
      <c r="AX257" s="62">
        <f>AU257*0.06</f>
        <v>0</v>
      </c>
      <c r="AY257" s="62">
        <v>1</v>
      </c>
      <c r="AZ257" s="62">
        <v>1</v>
      </c>
      <c r="BA257" s="62">
        <v>0</v>
      </c>
      <c r="BB257" s="62">
        <v>0</v>
      </c>
      <c r="BC257" s="62">
        <f t="shared" si="126"/>
        <v>-1</v>
      </c>
      <c r="BD257" s="62" t="s">
        <v>237</v>
      </c>
      <c r="BE257" s="62">
        <f>BB257*0.06</f>
        <v>0</v>
      </c>
      <c r="BF257" s="62">
        <v>0</v>
      </c>
      <c r="BG257" s="62">
        <v>1</v>
      </c>
      <c r="BH257" s="62">
        <v>1</v>
      </c>
      <c r="BI257" s="62">
        <v>21</v>
      </c>
      <c r="BJ257" s="62">
        <f t="shared" si="127"/>
        <v>1</v>
      </c>
      <c r="BK257" s="62" t="s">
        <v>242</v>
      </c>
      <c r="BL257" s="62">
        <f t="shared" si="143"/>
        <v>1.26</v>
      </c>
      <c r="BM257" s="62">
        <v>2</v>
      </c>
      <c r="BN257" s="62">
        <v>2</v>
      </c>
      <c r="BO257" s="63">
        <v>2</v>
      </c>
      <c r="BP257" s="63">
        <v>2</v>
      </c>
      <c r="BQ257" s="63">
        <v>1</v>
      </c>
      <c r="BR257" s="63">
        <v>0</v>
      </c>
      <c r="BS257" s="63">
        <v>0</v>
      </c>
      <c r="BT257" s="63">
        <v>0</v>
      </c>
      <c r="BU257" s="63">
        <v>0</v>
      </c>
      <c r="BV257" s="63">
        <v>0</v>
      </c>
      <c r="BW257" s="63">
        <v>0</v>
      </c>
      <c r="BX257" s="63">
        <v>0</v>
      </c>
      <c r="BY257" s="63">
        <v>0</v>
      </c>
      <c r="BZ257" s="62">
        <f t="shared" si="128"/>
        <v>8</v>
      </c>
      <c r="CA257" s="62">
        <f t="shared" si="129"/>
        <v>6</v>
      </c>
      <c r="CB257" s="62" t="s">
        <v>40</v>
      </c>
      <c r="CC257" s="62">
        <f>BO257*3+BP257*5+BQ257*25+BR257*24+BS257*6+BT257*56+BU257*70+BV257*6+BW257*30+BX257*61+BY257*15</f>
        <v>41</v>
      </c>
      <c r="CD257" s="62"/>
      <c r="CE257" s="62">
        <f t="shared" si="130"/>
        <v>71</v>
      </c>
      <c r="CF257" s="62">
        <f t="shared" si="131"/>
        <v>-1</v>
      </c>
    </row>
    <row r="258" customHeight="1" spans="1:84">
      <c r="A258" s="62">
        <v>1000433</v>
      </c>
      <c r="B258" s="62" t="s">
        <v>527</v>
      </c>
      <c r="C258" s="62">
        <v>742</v>
      </c>
      <c r="D258" s="62" t="s">
        <v>86</v>
      </c>
      <c r="E258" s="62" t="s">
        <v>528</v>
      </c>
      <c r="F258" s="62"/>
      <c r="G258" s="62"/>
      <c r="H258" s="62"/>
      <c r="I258" s="62"/>
      <c r="J258" s="62">
        <f t="shared" si="121"/>
        <v>0</v>
      </c>
      <c r="K258" s="62" t="s">
        <v>242</v>
      </c>
      <c r="L258" s="62">
        <f t="shared" si="146"/>
        <v>0</v>
      </c>
      <c r="M258" s="62"/>
      <c r="N258" s="62"/>
      <c r="O258" s="62">
        <v>0</v>
      </c>
      <c r="P258" s="62">
        <v>0</v>
      </c>
      <c r="Q258" s="62">
        <f t="shared" si="122"/>
        <v>0</v>
      </c>
      <c r="R258" s="62" t="s">
        <v>242</v>
      </c>
      <c r="S258" s="62">
        <f t="shared" si="147"/>
        <v>0</v>
      </c>
      <c r="T258" s="62">
        <f t="shared" si="148"/>
        <v>0</v>
      </c>
      <c r="U258" s="62"/>
      <c r="V258" s="62"/>
      <c r="W258" s="62">
        <v>0</v>
      </c>
      <c r="X258" s="62">
        <v>0</v>
      </c>
      <c r="Y258" s="62">
        <f t="shared" si="133"/>
        <v>0</v>
      </c>
      <c r="Z258" s="62" t="s">
        <v>242</v>
      </c>
      <c r="AA258" s="62">
        <f t="shared" si="145"/>
        <v>0</v>
      </c>
      <c r="AB258" s="62"/>
      <c r="AC258" s="62"/>
      <c r="AD258" s="62">
        <v>0</v>
      </c>
      <c r="AE258" s="62">
        <v>0</v>
      </c>
      <c r="AF258" s="62">
        <v>0</v>
      </c>
      <c r="AG258" s="62">
        <f t="shared" si="123"/>
        <v>0</v>
      </c>
      <c r="AH258" s="62" t="s">
        <v>40</v>
      </c>
      <c r="AI258" s="62">
        <f>AF258*0.1</f>
        <v>0</v>
      </c>
      <c r="AJ258" s="62"/>
      <c r="AK258" s="62"/>
      <c r="AL258" s="62"/>
      <c r="AM258" s="62">
        <v>1</v>
      </c>
      <c r="AN258" s="62">
        <v>138</v>
      </c>
      <c r="AO258" s="62">
        <f t="shared" si="124"/>
        <v>1</v>
      </c>
      <c r="AP258" s="62" t="s">
        <v>40</v>
      </c>
      <c r="AQ258" s="62">
        <f>AN258*0.1</f>
        <v>13.8</v>
      </c>
      <c r="AR258" s="62"/>
      <c r="AS258" s="62"/>
      <c r="AT258" s="62">
        <v>0</v>
      </c>
      <c r="AU258" s="62">
        <v>0</v>
      </c>
      <c r="AV258" s="62">
        <f t="shared" si="125"/>
        <v>0</v>
      </c>
      <c r="AW258" s="62" t="s">
        <v>40</v>
      </c>
      <c r="AX258" s="62">
        <f>AU258*0.1</f>
        <v>0</v>
      </c>
      <c r="AY258" s="62"/>
      <c r="AZ258" s="62"/>
      <c r="BA258" s="62">
        <v>0</v>
      </c>
      <c r="BB258" s="62">
        <v>0</v>
      </c>
      <c r="BC258" s="62">
        <f t="shared" si="126"/>
        <v>0</v>
      </c>
      <c r="BD258" s="62" t="s">
        <v>242</v>
      </c>
      <c r="BE258" s="62">
        <f>BB258*0.06</f>
        <v>0</v>
      </c>
      <c r="BF258" s="62"/>
      <c r="BG258" s="62"/>
      <c r="BH258" s="62">
        <v>0</v>
      </c>
      <c r="BI258" s="62">
        <v>0</v>
      </c>
      <c r="BJ258" s="62">
        <f t="shared" si="127"/>
        <v>0</v>
      </c>
      <c r="BK258" s="62" t="s">
        <v>242</v>
      </c>
      <c r="BL258" s="62">
        <f t="shared" si="143"/>
        <v>0</v>
      </c>
      <c r="BM258" s="62"/>
      <c r="BN258" s="62"/>
      <c r="BO258" s="63">
        <v>0</v>
      </c>
      <c r="BP258" s="63">
        <v>0</v>
      </c>
      <c r="BQ258" s="63">
        <v>0</v>
      </c>
      <c r="BR258" s="63">
        <v>0</v>
      </c>
      <c r="BS258" s="63">
        <v>0</v>
      </c>
      <c r="BT258" s="63">
        <v>0</v>
      </c>
      <c r="BU258" s="63">
        <v>0</v>
      </c>
      <c r="BV258" s="63">
        <v>0</v>
      </c>
      <c r="BW258" s="63">
        <v>0</v>
      </c>
      <c r="BX258" s="63">
        <v>0</v>
      </c>
      <c r="BY258" s="63">
        <v>0</v>
      </c>
      <c r="BZ258" s="62">
        <f t="shared" si="128"/>
        <v>0</v>
      </c>
      <c r="CA258" s="62">
        <f t="shared" si="129"/>
        <v>0</v>
      </c>
      <c r="CB258" s="62" t="s">
        <v>242</v>
      </c>
      <c r="CC258" s="62">
        <f>BO258*2+BP258*3+BQ258*15+BR258*15+BS258*3+BT258*40+BU258*50+BV258*4+BW258*20+BX258*40+BY258*10</f>
        <v>0</v>
      </c>
      <c r="CD258" s="62"/>
      <c r="CE258" s="62">
        <f t="shared" si="130"/>
        <v>14</v>
      </c>
      <c r="CF258" s="62">
        <f t="shared" si="131"/>
        <v>0</v>
      </c>
    </row>
    <row r="259" customHeight="1" spans="1:84">
      <c r="A259" s="62">
        <v>1000434</v>
      </c>
      <c r="B259" s="62" t="s">
        <v>529</v>
      </c>
      <c r="C259" s="62">
        <v>742</v>
      </c>
      <c r="D259" s="62" t="s">
        <v>86</v>
      </c>
      <c r="E259" s="62" t="s">
        <v>239</v>
      </c>
      <c r="F259" s="62">
        <v>9</v>
      </c>
      <c r="G259" s="62">
        <v>12</v>
      </c>
      <c r="H259" s="62">
        <v>3</v>
      </c>
      <c r="I259" s="62">
        <v>72.5</v>
      </c>
      <c r="J259" s="62">
        <f t="shared" si="121"/>
        <v>-6</v>
      </c>
      <c r="K259" s="62" t="s">
        <v>237</v>
      </c>
      <c r="L259" s="62">
        <f t="shared" ref="L259:L266" si="149">I259*0.06</f>
        <v>4.35</v>
      </c>
      <c r="M259" s="62">
        <v>14</v>
      </c>
      <c r="N259" s="62">
        <v>17</v>
      </c>
      <c r="O259" s="62">
        <v>8</v>
      </c>
      <c r="P259" s="62">
        <v>201.43</v>
      </c>
      <c r="Q259" s="62">
        <f t="shared" si="122"/>
        <v>-6</v>
      </c>
      <c r="R259" s="62" t="s">
        <v>237</v>
      </c>
      <c r="S259" s="62">
        <f t="shared" si="147"/>
        <v>10.0715</v>
      </c>
      <c r="T259" s="62">
        <f t="shared" si="148"/>
        <v>-6</v>
      </c>
      <c r="U259" s="62">
        <v>11</v>
      </c>
      <c r="V259" s="62">
        <v>14</v>
      </c>
      <c r="W259" s="62">
        <v>5</v>
      </c>
      <c r="X259" s="62">
        <v>137</v>
      </c>
      <c r="Y259" s="62">
        <f t="shared" si="133"/>
        <v>-6</v>
      </c>
      <c r="Z259" s="62" t="s">
        <v>237</v>
      </c>
      <c r="AA259" s="62">
        <f t="shared" si="145"/>
        <v>8.22</v>
      </c>
      <c r="AB259" s="62">
        <v>2</v>
      </c>
      <c r="AC259" s="62">
        <v>2</v>
      </c>
      <c r="AD259" s="62">
        <v>1</v>
      </c>
      <c r="AE259" s="62">
        <v>0</v>
      </c>
      <c r="AF259" s="62">
        <v>59</v>
      </c>
      <c r="AG259" s="62">
        <f t="shared" si="123"/>
        <v>0</v>
      </c>
      <c r="AH259" s="62" t="s">
        <v>40</v>
      </c>
      <c r="AI259" s="62">
        <f>AF259*0.1</f>
        <v>5.9</v>
      </c>
      <c r="AJ259" s="62"/>
      <c r="AK259" s="62">
        <v>18</v>
      </c>
      <c r="AL259" s="62">
        <v>22</v>
      </c>
      <c r="AM259" s="62">
        <v>2</v>
      </c>
      <c r="AN259" s="62">
        <v>276</v>
      </c>
      <c r="AO259" s="62">
        <f t="shared" si="124"/>
        <v>-16</v>
      </c>
      <c r="AP259" s="62" t="s">
        <v>237</v>
      </c>
      <c r="AQ259" s="62">
        <f t="shared" ref="AQ259:AQ272" si="150">AN259*0.06</f>
        <v>16.56</v>
      </c>
      <c r="AR259" s="62">
        <v>4</v>
      </c>
      <c r="AS259" s="62">
        <v>5</v>
      </c>
      <c r="AT259" s="62">
        <v>6</v>
      </c>
      <c r="AU259" s="62">
        <v>175</v>
      </c>
      <c r="AV259" s="62">
        <f t="shared" si="125"/>
        <v>2</v>
      </c>
      <c r="AW259" s="62" t="s">
        <v>40</v>
      </c>
      <c r="AX259" s="62">
        <f>AU259*0.1</f>
        <v>17.5</v>
      </c>
      <c r="AY259" s="62">
        <v>5</v>
      </c>
      <c r="AZ259" s="62">
        <v>6</v>
      </c>
      <c r="BA259" s="62">
        <v>0</v>
      </c>
      <c r="BB259" s="62">
        <v>0</v>
      </c>
      <c r="BC259" s="62">
        <f t="shared" si="126"/>
        <v>-5</v>
      </c>
      <c r="BD259" s="62" t="s">
        <v>237</v>
      </c>
      <c r="BE259" s="62">
        <f t="shared" ref="BE259:BE264" si="151">BB259*0.06</f>
        <v>0</v>
      </c>
      <c r="BF259" s="62">
        <v>4</v>
      </c>
      <c r="BG259" s="62">
        <v>5</v>
      </c>
      <c r="BH259" s="62">
        <v>0</v>
      </c>
      <c r="BI259" s="62">
        <v>0</v>
      </c>
      <c r="BJ259" s="62">
        <f t="shared" si="127"/>
        <v>-4</v>
      </c>
      <c r="BK259" s="62" t="s">
        <v>242</v>
      </c>
      <c r="BL259" s="62">
        <f t="shared" si="143"/>
        <v>0</v>
      </c>
      <c r="BM259" s="62">
        <v>6</v>
      </c>
      <c r="BN259" s="62">
        <v>7</v>
      </c>
      <c r="BO259" s="63">
        <v>0</v>
      </c>
      <c r="BP259" s="63">
        <v>0</v>
      </c>
      <c r="BQ259" s="63">
        <v>0</v>
      </c>
      <c r="BR259" s="63">
        <v>0</v>
      </c>
      <c r="BS259" s="63">
        <v>1</v>
      </c>
      <c r="BT259" s="63">
        <v>0</v>
      </c>
      <c r="BU259" s="63">
        <v>0</v>
      </c>
      <c r="BV259" s="63">
        <v>0</v>
      </c>
      <c r="BW259" s="63">
        <v>0</v>
      </c>
      <c r="BX259" s="63">
        <v>0</v>
      </c>
      <c r="BY259" s="63">
        <v>0</v>
      </c>
      <c r="BZ259" s="62">
        <f t="shared" si="128"/>
        <v>1</v>
      </c>
      <c r="CA259" s="62">
        <f t="shared" si="129"/>
        <v>-5</v>
      </c>
      <c r="CB259" s="62" t="s">
        <v>237</v>
      </c>
      <c r="CC259" s="62">
        <f t="shared" ref="CC259:CC266" si="152">BO259*2+BP259*3+BQ259*15+BR259*15+BS259*3+BT259*40+BU259*50+BV259*4+BW259*20+BX259*40+BY259*10</f>
        <v>3</v>
      </c>
      <c r="CD259" s="62">
        <f t="shared" ref="CD259:CD266" si="153">CA259*1</f>
        <v>-5</v>
      </c>
      <c r="CE259" s="62">
        <f t="shared" si="130"/>
        <v>66</v>
      </c>
      <c r="CF259" s="62">
        <f t="shared" si="131"/>
        <v>-11</v>
      </c>
    </row>
    <row r="260" customHeight="1" spans="1:84">
      <c r="A260" s="62">
        <v>1000435</v>
      </c>
      <c r="B260" s="62" t="s">
        <v>530</v>
      </c>
      <c r="C260" s="62">
        <v>742</v>
      </c>
      <c r="D260" s="62" t="s">
        <v>86</v>
      </c>
      <c r="E260" s="62" t="s">
        <v>239</v>
      </c>
      <c r="F260" s="62">
        <v>8</v>
      </c>
      <c r="G260" s="62">
        <v>9</v>
      </c>
      <c r="H260" s="62">
        <v>5</v>
      </c>
      <c r="I260" s="62">
        <v>133.56</v>
      </c>
      <c r="J260" s="62">
        <f t="shared" ref="J260:J323" si="154">H260-F260</f>
        <v>-3</v>
      </c>
      <c r="K260" s="62" t="s">
        <v>237</v>
      </c>
      <c r="L260" s="62">
        <f t="shared" si="149"/>
        <v>8.0136</v>
      </c>
      <c r="M260" s="62">
        <v>12</v>
      </c>
      <c r="N260" s="62">
        <v>15</v>
      </c>
      <c r="O260" s="62">
        <v>7</v>
      </c>
      <c r="P260" s="62">
        <v>158.23</v>
      </c>
      <c r="Q260" s="62">
        <f t="shared" ref="Q260:Q323" si="155">O260-M260</f>
        <v>-5</v>
      </c>
      <c r="R260" s="62" t="s">
        <v>237</v>
      </c>
      <c r="S260" s="62">
        <f t="shared" si="147"/>
        <v>7.9115</v>
      </c>
      <c r="T260" s="62">
        <f t="shared" si="148"/>
        <v>-5</v>
      </c>
      <c r="U260" s="62">
        <v>9</v>
      </c>
      <c r="V260" s="62">
        <v>12</v>
      </c>
      <c r="W260" s="62">
        <v>1</v>
      </c>
      <c r="X260" s="62">
        <v>39.8</v>
      </c>
      <c r="Y260" s="62">
        <f t="shared" si="133"/>
        <v>-8</v>
      </c>
      <c r="Z260" s="62" t="s">
        <v>237</v>
      </c>
      <c r="AA260" s="62">
        <f t="shared" si="145"/>
        <v>2.388</v>
      </c>
      <c r="AB260" s="62">
        <v>1</v>
      </c>
      <c r="AC260" s="62">
        <v>2</v>
      </c>
      <c r="AD260" s="62">
        <v>0</v>
      </c>
      <c r="AE260" s="62">
        <v>0</v>
      </c>
      <c r="AF260" s="62">
        <v>0</v>
      </c>
      <c r="AG260" s="62">
        <f t="shared" ref="AG260:AG323" si="156">(AD260*2+AE260)-AB260</f>
        <v>-1</v>
      </c>
      <c r="AH260" s="62" t="s">
        <v>237</v>
      </c>
      <c r="AI260" s="62">
        <f>AF260*0.06</f>
        <v>0</v>
      </c>
      <c r="AJ260" s="62">
        <f>AG260*1</f>
        <v>-1</v>
      </c>
      <c r="AK260" s="62">
        <v>15</v>
      </c>
      <c r="AL260" s="62">
        <v>18</v>
      </c>
      <c r="AM260" s="62">
        <v>1</v>
      </c>
      <c r="AN260" s="62">
        <v>25</v>
      </c>
      <c r="AO260" s="62">
        <f t="shared" ref="AO260:AO323" si="157">AM260-AK260</f>
        <v>-14</v>
      </c>
      <c r="AP260" s="62" t="s">
        <v>237</v>
      </c>
      <c r="AQ260" s="62">
        <f t="shared" si="150"/>
        <v>1.5</v>
      </c>
      <c r="AR260" s="62">
        <v>3</v>
      </c>
      <c r="AS260" s="62">
        <v>4</v>
      </c>
      <c r="AT260" s="62">
        <v>1</v>
      </c>
      <c r="AU260" s="62">
        <v>26.03</v>
      </c>
      <c r="AV260" s="62">
        <f t="shared" ref="AV260:AV323" si="158">AT260-AR260</f>
        <v>-2</v>
      </c>
      <c r="AW260" s="62" t="s">
        <v>237</v>
      </c>
      <c r="AX260" s="62">
        <f t="shared" ref="AX260:AX266" si="159">AU260*0.06</f>
        <v>1.5618</v>
      </c>
      <c r="AY260" s="62">
        <v>4</v>
      </c>
      <c r="AZ260" s="62">
        <v>5</v>
      </c>
      <c r="BA260" s="62">
        <v>0</v>
      </c>
      <c r="BB260" s="62">
        <v>0</v>
      </c>
      <c r="BC260" s="62">
        <f t="shared" ref="BC260:BC323" si="160">BA260-AY260</f>
        <v>-4</v>
      </c>
      <c r="BD260" s="62" t="s">
        <v>237</v>
      </c>
      <c r="BE260" s="62">
        <f t="shared" si="151"/>
        <v>0</v>
      </c>
      <c r="BF260" s="62">
        <v>3</v>
      </c>
      <c r="BG260" s="62">
        <v>4</v>
      </c>
      <c r="BH260" s="62">
        <v>1</v>
      </c>
      <c r="BI260" s="62">
        <v>19.58</v>
      </c>
      <c r="BJ260" s="62">
        <f t="shared" ref="BJ260:BJ323" si="161">BH260-BF260</f>
        <v>-2</v>
      </c>
      <c r="BK260" s="62" t="s">
        <v>242</v>
      </c>
      <c r="BL260" s="62">
        <f t="shared" si="143"/>
        <v>1.1748</v>
      </c>
      <c r="BM260" s="62">
        <v>4</v>
      </c>
      <c r="BN260" s="62">
        <v>5</v>
      </c>
      <c r="BO260" s="63">
        <v>0</v>
      </c>
      <c r="BP260" s="63">
        <v>0</v>
      </c>
      <c r="BQ260" s="63">
        <v>0</v>
      </c>
      <c r="BR260" s="63">
        <v>0</v>
      </c>
      <c r="BS260" s="63">
        <v>0</v>
      </c>
      <c r="BT260" s="63">
        <v>0</v>
      </c>
      <c r="BU260" s="63">
        <v>0</v>
      </c>
      <c r="BV260" s="63">
        <v>0</v>
      </c>
      <c r="BW260" s="63">
        <v>0</v>
      </c>
      <c r="BX260" s="63">
        <v>0</v>
      </c>
      <c r="BY260" s="63">
        <v>0</v>
      </c>
      <c r="BZ260" s="62">
        <f t="shared" ref="BZ260:BZ323" si="162">BO260*0.5+BP260*1+BQ260*5+BR260*4+BS260*1+BT260*8+BU260*10+BV260*1+BW260*5+BX260*7+BY260*2.5</f>
        <v>0</v>
      </c>
      <c r="CA260" s="62">
        <f t="shared" ref="CA260:CA323" si="163">BZ260-BM260</f>
        <v>-4</v>
      </c>
      <c r="CB260" s="62" t="s">
        <v>237</v>
      </c>
      <c r="CC260" s="62">
        <f t="shared" si="152"/>
        <v>0</v>
      </c>
      <c r="CD260" s="62">
        <f t="shared" si="153"/>
        <v>-4</v>
      </c>
      <c r="CE260" s="62">
        <f t="shared" ref="CE260:CE323" si="164">ROUND(L260+S260+AA260+AI260+AQ260+AX260+BE260+BL260+CC260,0)</f>
        <v>23</v>
      </c>
      <c r="CF260" s="62">
        <f t="shared" ref="CF260:CF323" si="165">ROUND(T260+AJ260+CD260,1)</f>
        <v>-10</v>
      </c>
    </row>
    <row r="261" customHeight="1" spans="1:84">
      <c r="A261" s="62">
        <v>1000452</v>
      </c>
      <c r="B261" s="62" t="s">
        <v>531</v>
      </c>
      <c r="C261" s="62">
        <v>742</v>
      </c>
      <c r="D261" s="62" t="s">
        <v>86</v>
      </c>
      <c r="E261" s="62" t="s">
        <v>239</v>
      </c>
      <c r="F261" s="62">
        <v>9</v>
      </c>
      <c r="G261" s="62">
        <v>11</v>
      </c>
      <c r="H261" s="62">
        <v>2</v>
      </c>
      <c r="I261" s="62">
        <v>47.18</v>
      </c>
      <c r="J261" s="62">
        <f t="shared" si="154"/>
        <v>-7</v>
      </c>
      <c r="K261" s="62" t="s">
        <v>237</v>
      </c>
      <c r="L261" s="62">
        <f t="shared" si="149"/>
        <v>2.8308</v>
      </c>
      <c r="M261" s="62">
        <v>14</v>
      </c>
      <c r="N261" s="62">
        <v>17</v>
      </c>
      <c r="O261" s="62">
        <v>6</v>
      </c>
      <c r="P261" s="62">
        <v>154.5</v>
      </c>
      <c r="Q261" s="62">
        <f t="shared" si="155"/>
        <v>-8</v>
      </c>
      <c r="R261" s="62" t="s">
        <v>237</v>
      </c>
      <c r="S261" s="62">
        <f t="shared" si="147"/>
        <v>7.725</v>
      </c>
      <c r="T261" s="62">
        <f t="shared" si="148"/>
        <v>-8</v>
      </c>
      <c r="U261" s="62">
        <v>11</v>
      </c>
      <c r="V261" s="62">
        <v>14</v>
      </c>
      <c r="W261" s="62">
        <v>4</v>
      </c>
      <c r="X261" s="62">
        <v>89</v>
      </c>
      <c r="Y261" s="62">
        <f t="shared" si="133"/>
        <v>-7</v>
      </c>
      <c r="Z261" s="62" t="s">
        <v>237</v>
      </c>
      <c r="AA261" s="62">
        <f t="shared" si="145"/>
        <v>5.34</v>
      </c>
      <c r="AB261" s="62">
        <v>2</v>
      </c>
      <c r="AC261" s="62">
        <v>2</v>
      </c>
      <c r="AD261" s="62">
        <v>0</v>
      </c>
      <c r="AE261" s="62">
        <v>0</v>
      </c>
      <c r="AF261" s="62">
        <v>0</v>
      </c>
      <c r="AG261" s="62">
        <f t="shared" si="156"/>
        <v>-2</v>
      </c>
      <c r="AH261" s="62" t="s">
        <v>237</v>
      </c>
      <c r="AI261" s="62">
        <f>AF261*0.06</f>
        <v>0</v>
      </c>
      <c r="AJ261" s="62">
        <f>AG261*1</f>
        <v>-2</v>
      </c>
      <c r="AK261" s="62">
        <v>18</v>
      </c>
      <c r="AL261" s="62">
        <v>22</v>
      </c>
      <c r="AM261" s="62">
        <v>10</v>
      </c>
      <c r="AN261" s="62">
        <v>845</v>
      </c>
      <c r="AO261" s="62">
        <f t="shared" si="157"/>
        <v>-8</v>
      </c>
      <c r="AP261" s="62" t="s">
        <v>237</v>
      </c>
      <c r="AQ261" s="62">
        <f t="shared" si="150"/>
        <v>50.7</v>
      </c>
      <c r="AR261" s="62">
        <v>4</v>
      </c>
      <c r="AS261" s="62">
        <v>5</v>
      </c>
      <c r="AT261" s="62">
        <v>0</v>
      </c>
      <c r="AU261" s="62">
        <v>0</v>
      </c>
      <c r="AV261" s="62">
        <f t="shared" si="158"/>
        <v>-4</v>
      </c>
      <c r="AW261" s="62" t="s">
        <v>237</v>
      </c>
      <c r="AX261" s="62">
        <f t="shared" si="159"/>
        <v>0</v>
      </c>
      <c r="AY261" s="62">
        <v>5</v>
      </c>
      <c r="AZ261" s="62">
        <v>6</v>
      </c>
      <c r="BA261" s="62">
        <v>1</v>
      </c>
      <c r="BB261" s="62">
        <v>29.9</v>
      </c>
      <c r="BC261" s="62">
        <f t="shared" si="160"/>
        <v>-4</v>
      </c>
      <c r="BD261" s="62" t="s">
        <v>237</v>
      </c>
      <c r="BE261" s="62">
        <f t="shared" si="151"/>
        <v>1.794</v>
      </c>
      <c r="BF261" s="62">
        <v>4</v>
      </c>
      <c r="BG261" s="62">
        <v>5</v>
      </c>
      <c r="BH261" s="62">
        <v>0</v>
      </c>
      <c r="BI261" s="62">
        <v>0</v>
      </c>
      <c r="BJ261" s="62">
        <f t="shared" si="161"/>
        <v>-4</v>
      </c>
      <c r="BK261" s="62" t="s">
        <v>242</v>
      </c>
      <c r="BL261" s="62">
        <f t="shared" si="143"/>
        <v>0</v>
      </c>
      <c r="BM261" s="62">
        <v>6</v>
      </c>
      <c r="BN261" s="62">
        <v>7</v>
      </c>
      <c r="BO261" s="63">
        <v>0</v>
      </c>
      <c r="BP261" s="63">
        <v>1</v>
      </c>
      <c r="BQ261" s="63">
        <v>0</v>
      </c>
      <c r="BR261" s="63">
        <v>0</v>
      </c>
      <c r="BS261" s="63">
        <v>1</v>
      </c>
      <c r="BT261" s="63">
        <v>0</v>
      </c>
      <c r="BU261" s="63">
        <v>0</v>
      </c>
      <c r="BV261" s="63">
        <v>0</v>
      </c>
      <c r="BW261" s="63">
        <v>0</v>
      </c>
      <c r="BX261" s="63">
        <v>0</v>
      </c>
      <c r="BY261" s="63">
        <v>0</v>
      </c>
      <c r="BZ261" s="62">
        <f t="shared" si="162"/>
        <v>2</v>
      </c>
      <c r="CA261" s="62">
        <f t="shared" si="163"/>
        <v>-4</v>
      </c>
      <c r="CB261" s="62" t="s">
        <v>237</v>
      </c>
      <c r="CC261" s="62">
        <f t="shared" si="152"/>
        <v>6</v>
      </c>
      <c r="CD261" s="62">
        <f t="shared" si="153"/>
        <v>-4</v>
      </c>
      <c r="CE261" s="62">
        <f t="shared" si="164"/>
        <v>74</v>
      </c>
      <c r="CF261" s="62">
        <f t="shared" si="165"/>
        <v>-14</v>
      </c>
    </row>
    <row r="262" customHeight="1" spans="1:84">
      <c r="A262" s="62">
        <v>1000438</v>
      </c>
      <c r="B262" s="62" t="s">
        <v>532</v>
      </c>
      <c r="C262" s="62">
        <v>742</v>
      </c>
      <c r="D262" s="62" t="s">
        <v>86</v>
      </c>
      <c r="E262" s="62" t="s">
        <v>239</v>
      </c>
      <c r="F262" s="62">
        <v>4</v>
      </c>
      <c r="G262" s="62">
        <v>5</v>
      </c>
      <c r="H262" s="62">
        <v>1</v>
      </c>
      <c r="I262" s="62">
        <v>27.8</v>
      </c>
      <c r="J262" s="62">
        <f t="shared" si="154"/>
        <v>-3</v>
      </c>
      <c r="K262" s="62" t="s">
        <v>237</v>
      </c>
      <c r="L262" s="62">
        <f t="shared" si="149"/>
        <v>1.668</v>
      </c>
      <c r="M262" s="62">
        <v>6</v>
      </c>
      <c r="N262" s="62">
        <v>8</v>
      </c>
      <c r="O262" s="62">
        <v>1</v>
      </c>
      <c r="P262" s="62">
        <v>22.5</v>
      </c>
      <c r="Q262" s="62">
        <f t="shared" si="155"/>
        <v>-5</v>
      </c>
      <c r="R262" s="62" t="s">
        <v>237</v>
      </c>
      <c r="S262" s="62">
        <f t="shared" si="147"/>
        <v>1.125</v>
      </c>
      <c r="T262" s="62">
        <f t="shared" si="148"/>
        <v>-5</v>
      </c>
      <c r="U262" s="62">
        <v>4</v>
      </c>
      <c r="V262" s="62">
        <v>6</v>
      </c>
      <c r="W262" s="62">
        <v>0</v>
      </c>
      <c r="X262" s="62">
        <v>0</v>
      </c>
      <c r="Y262" s="62">
        <f t="shared" si="133"/>
        <v>-4</v>
      </c>
      <c r="Z262" s="62" t="s">
        <v>237</v>
      </c>
      <c r="AA262" s="62">
        <f t="shared" si="145"/>
        <v>0</v>
      </c>
      <c r="AB262" s="62">
        <v>0</v>
      </c>
      <c r="AC262" s="62">
        <v>1</v>
      </c>
      <c r="AD262" s="62">
        <v>0</v>
      </c>
      <c r="AE262" s="62">
        <v>0</v>
      </c>
      <c r="AF262" s="62">
        <v>0</v>
      </c>
      <c r="AG262" s="62">
        <f t="shared" si="156"/>
        <v>0</v>
      </c>
      <c r="AH262" s="62" t="s">
        <v>39</v>
      </c>
      <c r="AI262" s="62">
        <f>AF262*0.08</f>
        <v>0</v>
      </c>
      <c r="AJ262" s="62"/>
      <c r="AK262" s="62">
        <v>8</v>
      </c>
      <c r="AL262" s="62">
        <v>10</v>
      </c>
      <c r="AM262" s="62">
        <v>0</v>
      </c>
      <c r="AN262" s="62">
        <v>0</v>
      </c>
      <c r="AO262" s="62">
        <f t="shared" si="157"/>
        <v>-8</v>
      </c>
      <c r="AP262" s="62" t="s">
        <v>237</v>
      </c>
      <c r="AQ262" s="62">
        <f t="shared" si="150"/>
        <v>0</v>
      </c>
      <c r="AR262" s="62">
        <v>2</v>
      </c>
      <c r="AS262" s="62">
        <v>2</v>
      </c>
      <c r="AT262" s="62">
        <v>0</v>
      </c>
      <c r="AU262" s="62">
        <v>0</v>
      </c>
      <c r="AV262" s="62">
        <f t="shared" si="158"/>
        <v>-2</v>
      </c>
      <c r="AW262" s="62" t="s">
        <v>237</v>
      </c>
      <c r="AX262" s="62">
        <f t="shared" si="159"/>
        <v>0</v>
      </c>
      <c r="AY262" s="62">
        <v>2</v>
      </c>
      <c r="AZ262" s="62">
        <v>2</v>
      </c>
      <c r="BA262" s="62">
        <v>0</v>
      </c>
      <c r="BB262" s="62">
        <v>0</v>
      </c>
      <c r="BC262" s="62">
        <f t="shared" si="160"/>
        <v>-2</v>
      </c>
      <c r="BD262" s="62" t="s">
        <v>237</v>
      </c>
      <c r="BE262" s="62">
        <f t="shared" si="151"/>
        <v>0</v>
      </c>
      <c r="BF262" s="62">
        <v>2</v>
      </c>
      <c r="BG262" s="62">
        <v>2</v>
      </c>
      <c r="BH262" s="62">
        <v>0</v>
      </c>
      <c r="BI262" s="62">
        <v>0</v>
      </c>
      <c r="BJ262" s="62">
        <f t="shared" si="161"/>
        <v>-2</v>
      </c>
      <c r="BK262" s="62" t="s">
        <v>242</v>
      </c>
      <c r="BL262" s="62">
        <f t="shared" si="143"/>
        <v>0</v>
      </c>
      <c r="BM262" s="62">
        <v>2</v>
      </c>
      <c r="BN262" s="62">
        <v>3</v>
      </c>
      <c r="BO262" s="63">
        <v>0</v>
      </c>
      <c r="BP262" s="63">
        <v>0</v>
      </c>
      <c r="BQ262" s="63">
        <v>0</v>
      </c>
      <c r="BR262" s="63">
        <v>0</v>
      </c>
      <c r="BS262" s="63">
        <v>0</v>
      </c>
      <c r="BT262" s="63">
        <v>0</v>
      </c>
      <c r="BU262" s="63">
        <v>0</v>
      </c>
      <c r="BV262" s="63">
        <v>0</v>
      </c>
      <c r="BW262" s="63">
        <v>0</v>
      </c>
      <c r="BX262" s="63">
        <v>0</v>
      </c>
      <c r="BY262" s="63">
        <v>0</v>
      </c>
      <c r="BZ262" s="62">
        <f t="shared" si="162"/>
        <v>0</v>
      </c>
      <c r="CA262" s="62">
        <f t="shared" si="163"/>
        <v>-2</v>
      </c>
      <c r="CB262" s="62" t="s">
        <v>237</v>
      </c>
      <c r="CC262" s="62">
        <f t="shared" si="152"/>
        <v>0</v>
      </c>
      <c r="CD262" s="62">
        <f t="shared" si="153"/>
        <v>-2</v>
      </c>
      <c r="CE262" s="62">
        <f t="shared" si="164"/>
        <v>3</v>
      </c>
      <c r="CF262" s="62">
        <f t="shared" si="165"/>
        <v>-7</v>
      </c>
    </row>
    <row r="263" customHeight="1" spans="1:84">
      <c r="A263" s="62">
        <v>1000456</v>
      </c>
      <c r="B263" s="62" t="s">
        <v>533</v>
      </c>
      <c r="C263" s="62">
        <v>742</v>
      </c>
      <c r="D263" s="62" t="s">
        <v>86</v>
      </c>
      <c r="E263" s="62" t="s">
        <v>239</v>
      </c>
      <c r="F263" s="62">
        <v>9</v>
      </c>
      <c r="G263" s="62">
        <v>11</v>
      </c>
      <c r="H263" s="62">
        <v>5</v>
      </c>
      <c r="I263" s="62">
        <v>141</v>
      </c>
      <c r="J263" s="62">
        <f t="shared" si="154"/>
        <v>-4</v>
      </c>
      <c r="K263" s="62" t="s">
        <v>237</v>
      </c>
      <c r="L263" s="62">
        <f t="shared" si="149"/>
        <v>8.46</v>
      </c>
      <c r="M263" s="62">
        <v>14</v>
      </c>
      <c r="N263" s="62">
        <v>17</v>
      </c>
      <c r="O263" s="62">
        <v>8</v>
      </c>
      <c r="P263" s="62">
        <v>228</v>
      </c>
      <c r="Q263" s="62">
        <f t="shared" si="155"/>
        <v>-6</v>
      </c>
      <c r="R263" s="62" t="s">
        <v>237</v>
      </c>
      <c r="S263" s="62">
        <f t="shared" si="147"/>
        <v>11.4</v>
      </c>
      <c r="T263" s="62">
        <f t="shared" si="148"/>
        <v>-6</v>
      </c>
      <c r="U263" s="62">
        <v>11</v>
      </c>
      <c r="V263" s="62">
        <v>14</v>
      </c>
      <c r="W263" s="62">
        <v>7</v>
      </c>
      <c r="X263" s="62">
        <v>192.8</v>
      </c>
      <c r="Y263" s="62">
        <f t="shared" si="133"/>
        <v>-4</v>
      </c>
      <c r="Z263" s="62" t="s">
        <v>237</v>
      </c>
      <c r="AA263" s="62">
        <f t="shared" si="145"/>
        <v>11.568</v>
      </c>
      <c r="AB263" s="62">
        <v>2</v>
      </c>
      <c r="AC263" s="62">
        <v>2</v>
      </c>
      <c r="AD263" s="62">
        <v>0</v>
      </c>
      <c r="AE263" s="62">
        <v>0</v>
      </c>
      <c r="AF263" s="62">
        <v>0</v>
      </c>
      <c r="AG263" s="62">
        <f t="shared" si="156"/>
        <v>-2</v>
      </c>
      <c r="AH263" s="62" t="s">
        <v>237</v>
      </c>
      <c r="AI263" s="62">
        <f>AF263*0.06</f>
        <v>0</v>
      </c>
      <c r="AJ263" s="62">
        <f>AG263*1</f>
        <v>-2</v>
      </c>
      <c r="AK263" s="62">
        <v>18</v>
      </c>
      <c r="AL263" s="62">
        <v>21</v>
      </c>
      <c r="AM263" s="62">
        <v>6</v>
      </c>
      <c r="AN263" s="62">
        <v>497.6</v>
      </c>
      <c r="AO263" s="62">
        <f t="shared" si="157"/>
        <v>-12</v>
      </c>
      <c r="AP263" s="62" t="s">
        <v>237</v>
      </c>
      <c r="AQ263" s="62">
        <f t="shared" si="150"/>
        <v>29.856</v>
      </c>
      <c r="AR263" s="62">
        <v>4</v>
      </c>
      <c r="AS263" s="62">
        <v>5</v>
      </c>
      <c r="AT263" s="62">
        <v>0</v>
      </c>
      <c r="AU263" s="62">
        <v>0</v>
      </c>
      <c r="AV263" s="62">
        <f t="shared" si="158"/>
        <v>-4</v>
      </c>
      <c r="AW263" s="62" t="s">
        <v>237</v>
      </c>
      <c r="AX263" s="62">
        <f t="shared" si="159"/>
        <v>0</v>
      </c>
      <c r="AY263" s="62">
        <v>5</v>
      </c>
      <c r="AZ263" s="62">
        <v>6</v>
      </c>
      <c r="BA263" s="62">
        <v>0</v>
      </c>
      <c r="BB263" s="62">
        <v>0</v>
      </c>
      <c r="BC263" s="62">
        <f t="shared" si="160"/>
        <v>-5</v>
      </c>
      <c r="BD263" s="62" t="s">
        <v>237</v>
      </c>
      <c r="BE263" s="62">
        <f t="shared" si="151"/>
        <v>0</v>
      </c>
      <c r="BF263" s="62">
        <v>4</v>
      </c>
      <c r="BG263" s="62">
        <v>5</v>
      </c>
      <c r="BH263" s="62">
        <v>1</v>
      </c>
      <c r="BI263" s="62">
        <v>21</v>
      </c>
      <c r="BJ263" s="62">
        <f t="shared" si="161"/>
        <v>-3</v>
      </c>
      <c r="BK263" s="62" t="s">
        <v>242</v>
      </c>
      <c r="BL263" s="62">
        <f t="shared" si="143"/>
        <v>1.26</v>
      </c>
      <c r="BM263" s="62">
        <v>5</v>
      </c>
      <c r="BN263" s="62">
        <v>6</v>
      </c>
      <c r="BO263" s="63">
        <v>0</v>
      </c>
      <c r="BP263" s="63">
        <v>1</v>
      </c>
      <c r="BQ263" s="63">
        <v>0</v>
      </c>
      <c r="BR263" s="63">
        <v>0</v>
      </c>
      <c r="BS263" s="63">
        <v>0</v>
      </c>
      <c r="BT263" s="63">
        <v>0</v>
      </c>
      <c r="BU263" s="63">
        <v>0</v>
      </c>
      <c r="BV263" s="63">
        <v>0</v>
      </c>
      <c r="BW263" s="63">
        <v>0</v>
      </c>
      <c r="BX263" s="63">
        <v>0</v>
      </c>
      <c r="BY263" s="63">
        <v>1</v>
      </c>
      <c r="BZ263" s="62">
        <f t="shared" si="162"/>
        <v>3.5</v>
      </c>
      <c r="CA263" s="62">
        <f t="shared" si="163"/>
        <v>-1.5</v>
      </c>
      <c r="CB263" s="62" t="s">
        <v>237</v>
      </c>
      <c r="CC263" s="62">
        <f t="shared" si="152"/>
        <v>13</v>
      </c>
      <c r="CD263" s="62">
        <f t="shared" si="153"/>
        <v>-1.5</v>
      </c>
      <c r="CE263" s="62">
        <f t="shared" si="164"/>
        <v>76</v>
      </c>
      <c r="CF263" s="62">
        <f t="shared" si="165"/>
        <v>-9.5</v>
      </c>
    </row>
    <row r="264" customHeight="1" spans="1:84">
      <c r="A264" s="62">
        <v>1000509</v>
      </c>
      <c r="B264" s="62" t="s">
        <v>534</v>
      </c>
      <c r="C264" s="62">
        <v>742</v>
      </c>
      <c r="D264" s="62" t="s">
        <v>86</v>
      </c>
      <c r="E264" s="62" t="s">
        <v>239</v>
      </c>
      <c r="F264" s="62">
        <v>4</v>
      </c>
      <c r="G264" s="62">
        <v>4</v>
      </c>
      <c r="H264" s="62"/>
      <c r="I264" s="62"/>
      <c r="J264" s="62">
        <f t="shared" si="154"/>
        <v>-4</v>
      </c>
      <c r="K264" s="62" t="s">
        <v>237</v>
      </c>
      <c r="L264" s="62">
        <f t="shared" si="149"/>
        <v>0</v>
      </c>
      <c r="M264" s="62">
        <v>5</v>
      </c>
      <c r="N264" s="62">
        <v>7</v>
      </c>
      <c r="O264" s="62">
        <v>4</v>
      </c>
      <c r="P264" s="62">
        <v>130.73</v>
      </c>
      <c r="Q264" s="62">
        <f t="shared" si="155"/>
        <v>-1</v>
      </c>
      <c r="R264" s="62" t="s">
        <v>237</v>
      </c>
      <c r="S264" s="62">
        <f t="shared" si="147"/>
        <v>6.5365</v>
      </c>
      <c r="T264" s="62">
        <f t="shared" si="148"/>
        <v>-1</v>
      </c>
      <c r="U264" s="62">
        <v>4</v>
      </c>
      <c r="V264" s="62">
        <v>5</v>
      </c>
      <c r="W264" s="62">
        <v>4</v>
      </c>
      <c r="X264" s="62">
        <v>62</v>
      </c>
      <c r="Y264" s="62">
        <f t="shared" si="133"/>
        <v>0</v>
      </c>
      <c r="Z264" s="62" t="s">
        <v>39</v>
      </c>
      <c r="AA264" s="62">
        <f>X264*0.08</f>
        <v>4.96</v>
      </c>
      <c r="AB264" s="62">
        <v>0</v>
      </c>
      <c r="AC264" s="62">
        <v>1</v>
      </c>
      <c r="AD264" s="62">
        <v>0</v>
      </c>
      <c r="AE264" s="62">
        <v>0</v>
      </c>
      <c r="AF264" s="62">
        <v>0</v>
      </c>
      <c r="AG264" s="62">
        <f t="shared" si="156"/>
        <v>0</v>
      </c>
      <c r="AH264" s="62" t="s">
        <v>39</v>
      </c>
      <c r="AI264" s="62">
        <f>AF264*0.08</f>
        <v>0</v>
      </c>
      <c r="AJ264" s="62"/>
      <c r="AK264" s="62">
        <v>7</v>
      </c>
      <c r="AL264" s="62">
        <v>8</v>
      </c>
      <c r="AM264" s="62">
        <v>0</v>
      </c>
      <c r="AN264" s="62">
        <v>0</v>
      </c>
      <c r="AO264" s="62">
        <f t="shared" si="157"/>
        <v>-7</v>
      </c>
      <c r="AP264" s="62" t="s">
        <v>237</v>
      </c>
      <c r="AQ264" s="62">
        <f t="shared" si="150"/>
        <v>0</v>
      </c>
      <c r="AR264" s="62">
        <v>1</v>
      </c>
      <c r="AS264" s="62">
        <v>1</v>
      </c>
      <c r="AT264" s="62">
        <v>0</v>
      </c>
      <c r="AU264" s="62">
        <v>0</v>
      </c>
      <c r="AV264" s="62">
        <f t="shared" si="158"/>
        <v>-1</v>
      </c>
      <c r="AW264" s="62" t="s">
        <v>237</v>
      </c>
      <c r="AX264" s="62">
        <f t="shared" si="159"/>
        <v>0</v>
      </c>
      <c r="AY264" s="62">
        <v>1</v>
      </c>
      <c r="AZ264" s="62">
        <v>1</v>
      </c>
      <c r="BA264" s="62">
        <v>0</v>
      </c>
      <c r="BB264" s="62">
        <v>0</v>
      </c>
      <c r="BC264" s="62">
        <f t="shared" si="160"/>
        <v>-1</v>
      </c>
      <c r="BD264" s="62" t="s">
        <v>237</v>
      </c>
      <c r="BE264" s="62">
        <f t="shared" si="151"/>
        <v>0</v>
      </c>
      <c r="BF264" s="62">
        <v>0</v>
      </c>
      <c r="BG264" s="62">
        <v>1</v>
      </c>
      <c r="BH264" s="62">
        <v>0</v>
      </c>
      <c r="BI264" s="62">
        <v>0</v>
      </c>
      <c r="BJ264" s="62">
        <f t="shared" si="161"/>
        <v>0</v>
      </c>
      <c r="BK264" s="62" t="s">
        <v>242</v>
      </c>
      <c r="BL264" s="62">
        <f t="shared" si="143"/>
        <v>0</v>
      </c>
      <c r="BM264" s="62">
        <v>2</v>
      </c>
      <c r="BN264" s="62">
        <v>2</v>
      </c>
      <c r="BO264" s="63">
        <v>0</v>
      </c>
      <c r="BP264" s="63">
        <v>1</v>
      </c>
      <c r="BQ264" s="63">
        <v>0</v>
      </c>
      <c r="BR264" s="63">
        <v>0</v>
      </c>
      <c r="BS264" s="63">
        <v>0</v>
      </c>
      <c r="BT264" s="63">
        <v>0</v>
      </c>
      <c r="BU264" s="63">
        <v>0</v>
      </c>
      <c r="BV264" s="63">
        <v>0</v>
      </c>
      <c r="BW264" s="63">
        <v>0</v>
      </c>
      <c r="BX264" s="63">
        <v>0</v>
      </c>
      <c r="BY264" s="63">
        <v>0</v>
      </c>
      <c r="BZ264" s="62">
        <f t="shared" si="162"/>
        <v>1</v>
      </c>
      <c r="CA264" s="62">
        <f t="shared" si="163"/>
        <v>-1</v>
      </c>
      <c r="CB264" s="62" t="s">
        <v>237</v>
      </c>
      <c r="CC264" s="62">
        <f t="shared" si="152"/>
        <v>3</v>
      </c>
      <c r="CD264" s="62">
        <f t="shared" si="153"/>
        <v>-1</v>
      </c>
      <c r="CE264" s="62">
        <f t="shared" si="164"/>
        <v>14</v>
      </c>
      <c r="CF264" s="62">
        <f t="shared" si="165"/>
        <v>-2</v>
      </c>
    </row>
    <row r="265" customHeight="1" spans="1:84">
      <c r="A265" s="62">
        <v>6123</v>
      </c>
      <c r="B265" s="62" t="s">
        <v>483</v>
      </c>
      <c r="C265" s="62">
        <v>546</v>
      </c>
      <c r="D265" s="62" t="s">
        <v>92</v>
      </c>
      <c r="E265" s="62" t="s">
        <v>236</v>
      </c>
      <c r="F265" s="62">
        <v>26</v>
      </c>
      <c r="G265" s="62">
        <v>32</v>
      </c>
      <c r="H265" s="62">
        <v>18</v>
      </c>
      <c r="I265" s="62">
        <v>474.95</v>
      </c>
      <c r="J265" s="62">
        <f t="shared" si="154"/>
        <v>-8</v>
      </c>
      <c r="K265" s="62" t="s">
        <v>237</v>
      </c>
      <c r="L265" s="62">
        <f t="shared" si="149"/>
        <v>28.497</v>
      </c>
      <c r="M265" s="62">
        <v>45</v>
      </c>
      <c r="N265" s="62">
        <v>56</v>
      </c>
      <c r="O265" s="62">
        <v>46</v>
      </c>
      <c r="P265" s="62">
        <v>1170.09</v>
      </c>
      <c r="Q265" s="62">
        <f t="shared" si="155"/>
        <v>1</v>
      </c>
      <c r="R265" s="62" t="s">
        <v>39</v>
      </c>
      <c r="S265" s="62">
        <f>P265*0.06</f>
        <v>70.2054</v>
      </c>
      <c r="T265" s="62"/>
      <c r="U265" s="62">
        <v>26</v>
      </c>
      <c r="V265" s="62">
        <v>33</v>
      </c>
      <c r="W265" s="62">
        <v>15</v>
      </c>
      <c r="X265" s="62">
        <v>408</v>
      </c>
      <c r="Y265" s="62">
        <f t="shared" si="133"/>
        <v>-11</v>
      </c>
      <c r="Z265" s="62" t="s">
        <v>237</v>
      </c>
      <c r="AA265" s="62">
        <f>X265*0.06</f>
        <v>24.48</v>
      </c>
      <c r="AB265" s="62">
        <v>4</v>
      </c>
      <c r="AC265" s="62">
        <v>4</v>
      </c>
      <c r="AD265" s="62">
        <v>0</v>
      </c>
      <c r="AE265" s="62">
        <v>0</v>
      </c>
      <c r="AF265" s="62">
        <v>0</v>
      </c>
      <c r="AG265" s="62">
        <f t="shared" si="156"/>
        <v>-4</v>
      </c>
      <c r="AH265" s="62" t="s">
        <v>237</v>
      </c>
      <c r="AI265" s="62">
        <f>AF265*0.06</f>
        <v>0</v>
      </c>
      <c r="AJ265" s="62">
        <f>AG265*1</f>
        <v>-4</v>
      </c>
      <c r="AK265" s="62">
        <v>50</v>
      </c>
      <c r="AL265" s="62">
        <v>60</v>
      </c>
      <c r="AM265" s="62">
        <v>24</v>
      </c>
      <c r="AN265" s="62">
        <v>2139</v>
      </c>
      <c r="AO265" s="62">
        <f t="shared" si="157"/>
        <v>-26</v>
      </c>
      <c r="AP265" s="62" t="s">
        <v>237</v>
      </c>
      <c r="AQ265" s="62">
        <f t="shared" si="150"/>
        <v>128.34</v>
      </c>
      <c r="AR265" s="62">
        <v>8</v>
      </c>
      <c r="AS265" s="62">
        <v>9</v>
      </c>
      <c r="AT265" s="62">
        <v>2</v>
      </c>
      <c r="AU265" s="62">
        <v>70</v>
      </c>
      <c r="AV265" s="62">
        <f t="shared" si="158"/>
        <v>-6</v>
      </c>
      <c r="AW265" s="62" t="s">
        <v>237</v>
      </c>
      <c r="AX265" s="62">
        <f t="shared" si="159"/>
        <v>4.2</v>
      </c>
      <c r="AY265" s="62">
        <v>10</v>
      </c>
      <c r="AZ265" s="62">
        <v>12</v>
      </c>
      <c r="BA265" s="62">
        <v>15</v>
      </c>
      <c r="BB265" s="62">
        <v>299</v>
      </c>
      <c r="BC265" s="62">
        <f t="shared" si="160"/>
        <v>5</v>
      </c>
      <c r="BD265" s="62" t="s">
        <v>40</v>
      </c>
      <c r="BE265" s="62">
        <f>BB265*0.1</f>
        <v>29.9</v>
      </c>
      <c r="BF265" s="62">
        <v>6</v>
      </c>
      <c r="BG265" s="62">
        <v>8</v>
      </c>
      <c r="BH265" s="62">
        <v>0</v>
      </c>
      <c r="BI265" s="62">
        <v>0</v>
      </c>
      <c r="BJ265" s="62">
        <f t="shared" si="161"/>
        <v>-6</v>
      </c>
      <c r="BK265" s="62" t="s">
        <v>242</v>
      </c>
      <c r="BL265" s="62">
        <f t="shared" si="143"/>
        <v>0</v>
      </c>
      <c r="BM265" s="62">
        <v>13</v>
      </c>
      <c r="BN265" s="62">
        <v>16</v>
      </c>
      <c r="BO265" s="63">
        <v>1</v>
      </c>
      <c r="BP265" s="63">
        <v>1</v>
      </c>
      <c r="BQ265" s="63">
        <v>0</v>
      </c>
      <c r="BR265" s="63">
        <v>0</v>
      </c>
      <c r="BS265" s="63">
        <v>0</v>
      </c>
      <c r="BT265" s="63">
        <v>0</v>
      </c>
      <c r="BU265" s="63">
        <v>0</v>
      </c>
      <c r="BV265" s="63">
        <v>0</v>
      </c>
      <c r="BW265" s="63">
        <v>0</v>
      </c>
      <c r="BX265" s="63">
        <v>0</v>
      </c>
      <c r="BY265" s="63">
        <v>0</v>
      </c>
      <c r="BZ265" s="62">
        <f t="shared" si="162"/>
        <v>1.5</v>
      </c>
      <c r="CA265" s="62">
        <f t="shared" si="163"/>
        <v>-11.5</v>
      </c>
      <c r="CB265" s="62" t="s">
        <v>237</v>
      </c>
      <c r="CC265" s="62">
        <f t="shared" si="152"/>
        <v>5</v>
      </c>
      <c r="CD265" s="62">
        <f t="shared" si="153"/>
        <v>-11.5</v>
      </c>
      <c r="CE265" s="62">
        <f t="shared" si="164"/>
        <v>291</v>
      </c>
      <c r="CF265" s="62">
        <f t="shared" si="165"/>
        <v>-15.5</v>
      </c>
    </row>
    <row r="266" customHeight="1" spans="1:84">
      <c r="A266" s="62">
        <v>9689</v>
      </c>
      <c r="B266" s="62" t="s">
        <v>535</v>
      </c>
      <c r="C266" s="62">
        <v>546</v>
      </c>
      <c r="D266" s="62" t="s">
        <v>92</v>
      </c>
      <c r="E266" s="62" t="s">
        <v>536</v>
      </c>
      <c r="F266" s="62">
        <v>26</v>
      </c>
      <c r="G266" s="62">
        <v>32</v>
      </c>
      <c r="H266" s="62">
        <v>18</v>
      </c>
      <c r="I266" s="62">
        <v>453.62</v>
      </c>
      <c r="J266" s="62">
        <f t="shared" si="154"/>
        <v>-8</v>
      </c>
      <c r="K266" s="62" t="s">
        <v>237</v>
      </c>
      <c r="L266" s="62">
        <f t="shared" si="149"/>
        <v>27.2172</v>
      </c>
      <c r="M266" s="62">
        <v>45</v>
      </c>
      <c r="N266" s="62">
        <v>55</v>
      </c>
      <c r="O266" s="62">
        <v>54</v>
      </c>
      <c r="P266" s="62">
        <v>1220.97</v>
      </c>
      <c r="Q266" s="62">
        <f t="shared" si="155"/>
        <v>9</v>
      </c>
      <c r="R266" s="62" t="s">
        <v>39</v>
      </c>
      <c r="S266" s="62">
        <f>P266*0.06</f>
        <v>73.2582</v>
      </c>
      <c r="T266" s="62"/>
      <c r="U266" s="62">
        <v>26</v>
      </c>
      <c r="V266" s="62">
        <v>33</v>
      </c>
      <c r="W266" s="62">
        <v>13</v>
      </c>
      <c r="X266" s="62">
        <v>383.74</v>
      </c>
      <c r="Y266" s="62">
        <f t="shared" si="133"/>
        <v>-13</v>
      </c>
      <c r="Z266" s="62" t="s">
        <v>237</v>
      </c>
      <c r="AA266" s="62">
        <f>X266*0.06</f>
        <v>23.0244</v>
      </c>
      <c r="AB266" s="62">
        <v>3</v>
      </c>
      <c r="AC266" s="62">
        <v>4</v>
      </c>
      <c r="AD266" s="62">
        <v>1</v>
      </c>
      <c r="AE266" s="62">
        <v>2</v>
      </c>
      <c r="AF266" s="62">
        <v>116.6</v>
      </c>
      <c r="AG266" s="62">
        <f t="shared" si="156"/>
        <v>1</v>
      </c>
      <c r="AH266" s="62" t="s">
        <v>40</v>
      </c>
      <c r="AI266" s="62">
        <f>AF266*0.1</f>
        <v>11.66</v>
      </c>
      <c r="AJ266" s="62"/>
      <c r="AK266" s="62">
        <v>50</v>
      </c>
      <c r="AL266" s="62">
        <v>60</v>
      </c>
      <c r="AM266" s="62">
        <v>25</v>
      </c>
      <c r="AN266" s="62">
        <v>2013.01</v>
      </c>
      <c r="AO266" s="62">
        <f t="shared" si="157"/>
        <v>-25</v>
      </c>
      <c r="AP266" s="62" t="s">
        <v>237</v>
      </c>
      <c r="AQ266" s="62">
        <f t="shared" si="150"/>
        <v>120.7806</v>
      </c>
      <c r="AR266" s="62">
        <v>7</v>
      </c>
      <c r="AS266" s="62">
        <v>9</v>
      </c>
      <c r="AT266" s="62">
        <v>6</v>
      </c>
      <c r="AU266" s="62">
        <v>175.01</v>
      </c>
      <c r="AV266" s="62">
        <f t="shared" si="158"/>
        <v>-1</v>
      </c>
      <c r="AW266" s="62" t="s">
        <v>237</v>
      </c>
      <c r="AX266" s="62">
        <f t="shared" si="159"/>
        <v>10.5006</v>
      </c>
      <c r="AY266" s="62">
        <v>10</v>
      </c>
      <c r="AZ266" s="62">
        <v>12</v>
      </c>
      <c r="BA266" s="62">
        <v>0</v>
      </c>
      <c r="BB266" s="62">
        <v>0</v>
      </c>
      <c r="BC266" s="62">
        <f t="shared" si="160"/>
        <v>-10</v>
      </c>
      <c r="BD266" s="62" t="s">
        <v>237</v>
      </c>
      <c r="BE266" s="62">
        <f>BB266*0.06</f>
        <v>0</v>
      </c>
      <c r="BF266" s="62">
        <v>6</v>
      </c>
      <c r="BG266" s="62">
        <v>8</v>
      </c>
      <c r="BH266" s="62">
        <v>6</v>
      </c>
      <c r="BI266" s="62">
        <v>113.6</v>
      </c>
      <c r="BJ266" s="62">
        <f t="shared" si="161"/>
        <v>0</v>
      </c>
      <c r="BK266" s="62" t="s">
        <v>39</v>
      </c>
      <c r="BL266" s="62">
        <f>BI266*0.08</f>
        <v>9.088</v>
      </c>
      <c r="BM266" s="62">
        <v>13</v>
      </c>
      <c r="BN266" s="62">
        <v>16</v>
      </c>
      <c r="BO266" s="63">
        <v>0</v>
      </c>
      <c r="BP266" s="63">
        <v>0</v>
      </c>
      <c r="BQ266" s="63">
        <v>0</v>
      </c>
      <c r="BR266" s="63">
        <v>0</v>
      </c>
      <c r="BS266" s="63">
        <v>0</v>
      </c>
      <c r="BT266" s="63">
        <v>0</v>
      </c>
      <c r="BU266" s="63">
        <v>0</v>
      </c>
      <c r="BV266" s="63">
        <v>0</v>
      </c>
      <c r="BW266" s="63">
        <v>0</v>
      </c>
      <c r="BX266" s="63">
        <v>0</v>
      </c>
      <c r="BY266" s="63">
        <v>0</v>
      </c>
      <c r="BZ266" s="62">
        <f t="shared" si="162"/>
        <v>0</v>
      </c>
      <c r="CA266" s="62">
        <f t="shared" si="163"/>
        <v>-13</v>
      </c>
      <c r="CB266" s="62" t="s">
        <v>237</v>
      </c>
      <c r="CC266" s="62">
        <f t="shared" si="152"/>
        <v>0</v>
      </c>
      <c r="CD266" s="62">
        <f t="shared" si="153"/>
        <v>-13</v>
      </c>
      <c r="CE266" s="62">
        <f t="shared" si="164"/>
        <v>276</v>
      </c>
      <c r="CF266" s="62">
        <f t="shared" si="165"/>
        <v>-13</v>
      </c>
    </row>
    <row r="267" customHeight="1" spans="1:84">
      <c r="A267" s="62">
        <v>11377</v>
      </c>
      <c r="B267" s="62" t="s">
        <v>537</v>
      </c>
      <c r="C267" s="62">
        <v>546</v>
      </c>
      <c r="D267" s="62" t="s">
        <v>92</v>
      </c>
      <c r="E267" s="62" t="s">
        <v>239</v>
      </c>
      <c r="F267" s="62">
        <v>26</v>
      </c>
      <c r="G267" s="62">
        <v>32</v>
      </c>
      <c r="H267" s="62">
        <v>38</v>
      </c>
      <c r="I267" s="62">
        <v>940.75</v>
      </c>
      <c r="J267" s="62">
        <f t="shared" si="154"/>
        <v>12</v>
      </c>
      <c r="K267" s="62" t="s">
        <v>40</v>
      </c>
      <c r="L267" s="62">
        <f>I267*0.1</f>
        <v>94.075</v>
      </c>
      <c r="M267" s="62">
        <v>45</v>
      </c>
      <c r="N267" s="62">
        <v>55</v>
      </c>
      <c r="O267" s="62">
        <v>61</v>
      </c>
      <c r="P267" s="62">
        <v>1335.25</v>
      </c>
      <c r="Q267" s="62">
        <f t="shared" si="155"/>
        <v>16</v>
      </c>
      <c r="R267" s="62" t="s">
        <v>40</v>
      </c>
      <c r="S267" s="62">
        <f t="shared" ref="S267:S274" si="166">P267*0.08</f>
        <v>106.82</v>
      </c>
      <c r="T267" s="62"/>
      <c r="U267" s="62">
        <v>26</v>
      </c>
      <c r="V267" s="62">
        <v>33</v>
      </c>
      <c r="W267" s="62">
        <v>56</v>
      </c>
      <c r="X267" s="62">
        <v>1559.78</v>
      </c>
      <c r="Y267" s="62">
        <f t="shared" ref="Y267:Y330" si="167">W267-U267</f>
        <v>30</v>
      </c>
      <c r="Z267" s="62" t="s">
        <v>40</v>
      </c>
      <c r="AA267" s="62">
        <f>X267*0.1</f>
        <v>155.978</v>
      </c>
      <c r="AB267" s="62">
        <v>3</v>
      </c>
      <c r="AC267" s="62">
        <v>4</v>
      </c>
      <c r="AD267" s="62">
        <v>4</v>
      </c>
      <c r="AE267" s="62">
        <v>2</v>
      </c>
      <c r="AF267" s="62">
        <v>289</v>
      </c>
      <c r="AG267" s="62">
        <f t="shared" si="156"/>
        <v>7</v>
      </c>
      <c r="AH267" s="62" t="s">
        <v>40</v>
      </c>
      <c r="AI267" s="62">
        <f>AF267*0.1</f>
        <v>28.9</v>
      </c>
      <c r="AJ267" s="62"/>
      <c r="AK267" s="62">
        <v>50</v>
      </c>
      <c r="AL267" s="62">
        <v>60</v>
      </c>
      <c r="AM267" s="62">
        <v>38</v>
      </c>
      <c r="AN267" s="62">
        <v>3139</v>
      </c>
      <c r="AO267" s="62">
        <f t="shared" si="157"/>
        <v>-12</v>
      </c>
      <c r="AP267" s="62" t="s">
        <v>237</v>
      </c>
      <c r="AQ267" s="62">
        <f t="shared" si="150"/>
        <v>188.34</v>
      </c>
      <c r="AR267" s="62">
        <v>8</v>
      </c>
      <c r="AS267" s="62">
        <v>9</v>
      </c>
      <c r="AT267" s="62">
        <v>10</v>
      </c>
      <c r="AU267" s="62">
        <v>315</v>
      </c>
      <c r="AV267" s="62">
        <f t="shared" si="158"/>
        <v>2</v>
      </c>
      <c r="AW267" s="62" t="s">
        <v>40</v>
      </c>
      <c r="AX267" s="62">
        <f>AU267*0.1</f>
        <v>31.5</v>
      </c>
      <c r="AY267" s="62">
        <v>11</v>
      </c>
      <c r="AZ267" s="62">
        <v>12</v>
      </c>
      <c r="BA267" s="62">
        <v>23</v>
      </c>
      <c r="BB267" s="62">
        <v>478.4</v>
      </c>
      <c r="BC267" s="62">
        <f t="shared" si="160"/>
        <v>12</v>
      </c>
      <c r="BD267" s="62" t="s">
        <v>40</v>
      </c>
      <c r="BE267" s="62">
        <f>BB267*0.1</f>
        <v>47.84</v>
      </c>
      <c r="BF267" s="62">
        <v>6</v>
      </c>
      <c r="BG267" s="62">
        <v>8</v>
      </c>
      <c r="BH267" s="62">
        <v>13</v>
      </c>
      <c r="BI267" s="62">
        <v>171.62</v>
      </c>
      <c r="BJ267" s="62">
        <f t="shared" si="161"/>
        <v>7</v>
      </c>
      <c r="BK267" s="62" t="s">
        <v>40</v>
      </c>
      <c r="BL267" s="62">
        <f>BI267*0.1</f>
        <v>17.162</v>
      </c>
      <c r="BM267" s="62">
        <v>13</v>
      </c>
      <c r="BN267" s="62">
        <v>16</v>
      </c>
      <c r="BO267" s="63">
        <v>1</v>
      </c>
      <c r="BP267" s="63">
        <v>2</v>
      </c>
      <c r="BQ267" s="63">
        <v>1</v>
      </c>
      <c r="BR267" s="63">
        <v>1</v>
      </c>
      <c r="BS267" s="63">
        <v>3</v>
      </c>
      <c r="BT267" s="63">
        <v>0</v>
      </c>
      <c r="BU267" s="63">
        <v>0</v>
      </c>
      <c r="BV267" s="63">
        <v>0</v>
      </c>
      <c r="BW267" s="63">
        <v>0</v>
      </c>
      <c r="BX267" s="63">
        <v>0</v>
      </c>
      <c r="BY267" s="63">
        <v>0</v>
      </c>
      <c r="BZ267" s="62">
        <f t="shared" si="162"/>
        <v>14.5</v>
      </c>
      <c r="CA267" s="62">
        <f t="shared" si="163"/>
        <v>1.5</v>
      </c>
      <c r="CB267" s="62" t="s">
        <v>40</v>
      </c>
      <c r="CC267" s="62">
        <f>BO267*3+BP267*5+BQ267*25+BR267*24+BS267*6+BT267*56+BU267*70+BV267*6+BW267*30+BX267*61+BY267*15</f>
        <v>80</v>
      </c>
      <c r="CD267" s="62"/>
      <c r="CE267" s="62">
        <f t="shared" si="164"/>
        <v>751</v>
      </c>
      <c r="CF267" s="62">
        <f t="shared" si="165"/>
        <v>0</v>
      </c>
    </row>
    <row r="268" customHeight="1" spans="1:84">
      <c r="A268" s="62">
        <v>13410</v>
      </c>
      <c r="B268" s="62" t="s">
        <v>538</v>
      </c>
      <c r="C268" s="62">
        <v>546</v>
      </c>
      <c r="D268" s="62" t="s">
        <v>92</v>
      </c>
      <c r="E268" s="62" t="s">
        <v>539</v>
      </c>
      <c r="F268" s="62">
        <v>11</v>
      </c>
      <c r="G268" s="62">
        <v>12</v>
      </c>
      <c r="H268" s="62">
        <v>10</v>
      </c>
      <c r="I268" s="62">
        <v>238</v>
      </c>
      <c r="J268" s="62">
        <f t="shared" si="154"/>
        <v>-1</v>
      </c>
      <c r="K268" s="62" t="s">
        <v>237</v>
      </c>
      <c r="L268" s="62">
        <f>I268*0.06</f>
        <v>14.28</v>
      </c>
      <c r="M268" s="62">
        <v>17</v>
      </c>
      <c r="N268" s="62">
        <v>22</v>
      </c>
      <c r="O268" s="62">
        <v>30</v>
      </c>
      <c r="P268" s="62">
        <v>732</v>
      </c>
      <c r="Q268" s="62">
        <f t="shared" si="155"/>
        <v>13</v>
      </c>
      <c r="R268" s="62" t="s">
        <v>40</v>
      </c>
      <c r="S268" s="62">
        <f t="shared" si="166"/>
        <v>58.56</v>
      </c>
      <c r="T268" s="62"/>
      <c r="U268" s="62">
        <v>10</v>
      </c>
      <c r="V268" s="62">
        <v>14</v>
      </c>
      <c r="W268" s="62">
        <v>18</v>
      </c>
      <c r="X268" s="62">
        <v>521.5</v>
      </c>
      <c r="Y268" s="62">
        <f t="shared" si="167"/>
        <v>8</v>
      </c>
      <c r="Z268" s="62" t="s">
        <v>40</v>
      </c>
      <c r="AA268" s="62">
        <f>X268*0.1</f>
        <v>52.15</v>
      </c>
      <c r="AB268" s="62">
        <v>1</v>
      </c>
      <c r="AC268" s="62">
        <v>2</v>
      </c>
      <c r="AD268" s="62">
        <v>0</v>
      </c>
      <c r="AE268" s="62">
        <v>0</v>
      </c>
      <c r="AF268" s="62">
        <v>0</v>
      </c>
      <c r="AG268" s="62">
        <f t="shared" si="156"/>
        <v>-1</v>
      </c>
      <c r="AH268" s="62" t="s">
        <v>237</v>
      </c>
      <c r="AI268" s="62">
        <f>AF268*0.06</f>
        <v>0</v>
      </c>
      <c r="AJ268" s="62">
        <f>AG268*1</f>
        <v>-1</v>
      </c>
      <c r="AK268" s="62">
        <v>20</v>
      </c>
      <c r="AL268" s="62">
        <v>24</v>
      </c>
      <c r="AM268" s="62">
        <v>2</v>
      </c>
      <c r="AN268" s="62">
        <v>250</v>
      </c>
      <c r="AO268" s="62">
        <f t="shared" si="157"/>
        <v>-18</v>
      </c>
      <c r="AP268" s="62" t="s">
        <v>237</v>
      </c>
      <c r="AQ268" s="62">
        <f t="shared" si="150"/>
        <v>15</v>
      </c>
      <c r="AR268" s="62">
        <v>3</v>
      </c>
      <c r="AS268" s="62">
        <v>4</v>
      </c>
      <c r="AT268" s="62">
        <v>0</v>
      </c>
      <c r="AU268" s="62">
        <v>0</v>
      </c>
      <c r="AV268" s="62">
        <f t="shared" si="158"/>
        <v>-3</v>
      </c>
      <c r="AW268" s="62" t="s">
        <v>237</v>
      </c>
      <c r="AX268" s="62">
        <f>AU268*0.06</f>
        <v>0</v>
      </c>
      <c r="AY268" s="62">
        <v>2</v>
      </c>
      <c r="AZ268" s="62">
        <v>3</v>
      </c>
      <c r="BA268" s="62">
        <v>0</v>
      </c>
      <c r="BB268" s="62">
        <v>0</v>
      </c>
      <c r="BC268" s="62">
        <f t="shared" si="160"/>
        <v>-2</v>
      </c>
      <c r="BD268" s="62" t="s">
        <v>237</v>
      </c>
      <c r="BE268" s="62">
        <f>BB268*0.06</f>
        <v>0</v>
      </c>
      <c r="BF268" s="62">
        <v>3</v>
      </c>
      <c r="BG268" s="62">
        <v>4</v>
      </c>
      <c r="BH268" s="62">
        <v>7</v>
      </c>
      <c r="BI268" s="62">
        <v>147</v>
      </c>
      <c r="BJ268" s="62">
        <f t="shared" si="161"/>
        <v>4</v>
      </c>
      <c r="BK268" s="62" t="s">
        <v>40</v>
      </c>
      <c r="BL268" s="62">
        <f>BI268*0.1</f>
        <v>14.7</v>
      </c>
      <c r="BM268" s="62">
        <v>5</v>
      </c>
      <c r="BN268" s="62">
        <v>6</v>
      </c>
      <c r="BO268" s="63">
        <v>0</v>
      </c>
      <c r="BP268" s="63">
        <v>0</v>
      </c>
      <c r="BQ268" s="63">
        <v>0</v>
      </c>
      <c r="BR268" s="63">
        <v>0</v>
      </c>
      <c r="BS268" s="63">
        <v>0</v>
      </c>
      <c r="BT268" s="63">
        <v>0</v>
      </c>
      <c r="BU268" s="63">
        <v>0</v>
      </c>
      <c r="BV268" s="63">
        <v>0</v>
      </c>
      <c r="BW268" s="63">
        <v>0</v>
      </c>
      <c r="BX268" s="63">
        <v>0</v>
      </c>
      <c r="BY268" s="63">
        <v>0</v>
      </c>
      <c r="BZ268" s="62">
        <f t="shared" si="162"/>
        <v>0</v>
      </c>
      <c r="CA268" s="62">
        <f t="shared" si="163"/>
        <v>-5</v>
      </c>
      <c r="CB268" s="62" t="s">
        <v>237</v>
      </c>
      <c r="CC268" s="62">
        <f>BO268*2+BP268*3+BQ268*15+BR268*15+BS268*3+BT268*40+BU268*50+BV268*4+BW268*20+BX268*40+BY268*10</f>
        <v>0</v>
      </c>
      <c r="CD268" s="62">
        <f>CA268*1</f>
        <v>-5</v>
      </c>
      <c r="CE268" s="62">
        <f t="shared" si="164"/>
        <v>155</v>
      </c>
      <c r="CF268" s="62">
        <f t="shared" si="165"/>
        <v>-6</v>
      </c>
    </row>
    <row r="269" customHeight="1" spans="1:84">
      <c r="A269" s="62">
        <v>13412</v>
      </c>
      <c r="B269" s="62" t="s">
        <v>540</v>
      </c>
      <c r="C269" s="62">
        <v>546</v>
      </c>
      <c r="D269" s="62" t="s">
        <v>92</v>
      </c>
      <c r="E269" s="62" t="s">
        <v>539</v>
      </c>
      <c r="F269" s="62">
        <v>11</v>
      </c>
      <c r="G269" s="62">
        <v>12</v>
      </c>
      <c r="H269" s="62">
        <v>27</v>
      </c>
      <c r="I269" s="62">
        <v>672.62</v>
      </c>
      <c r="J269" s="62">
        <f t="shared" si="154"/>
        <v>16</v>
      </c>
      <c r="K269" s="62" t="s">
        <v>40</v>
      </c>
      <c r="L269" s="62">
        <f>I269*0.1</f>
        <v>67.262</v>
      </c>
      <c r="M269" s="62">
        <v>18</v>
      </c>
      <c r="N269" s="62">
        <v>23</v>
      </c>
      <c r="O269" s="62">
        <v>46</v>
      </c>
      <c r="P269" s="62">
        <v>1061.49</v>
      </c>
      <c r="Q269" s="62">
        <f t="shared" si="155"/>
        <v>28</v>
      </c>
      <c r="R269" s="62" t="s">
        <v>40</v>
      </c>
      <c r="S269" s="62">
        <f t="shared" si="166"/>
        <v>84.9192</v>
      </c>
      <c r="T269" s="62"/>
      <c r="U269" s="62">
        <v>10</v>
      </c>
      <c r="V269" s="62">
        <v>14</v>
      </c>
      <c r="W269" s="62">
        <v>11</v>
      </c>
      <c r="X269" s="62">
        <v>239.79</v>
      </c>
      <c r="Y269" s="62">
        <f t="shared" si="167"/>
        <v>1</v>
      </c>
      <c r="Z269" s="62" t="s">
        <v>39</v>
      </c>
      <c r="AA269" s="62">
        <f>X269*0.08</f>
        <v>19.1832</v>
      </c>
      <c r="AB269" s="62">
        <v>1</v>
      </c>
      <c r="AC269" s="62">
        <v>2</v>
      </c>
      <c r="AD269" s="62">
        <v>1</v>
      </c>
      <c r="AE269" s="62">
        <v>2</v>
      </c>
      <c r="AF269" s="62">
        <v>114</v>
      </c>
      <c r="AG269" s="62">
        <f t="shared" si="156"/>
        <v>3</v>
      </c>
      <c r="AH269" s="62" t="s">
        <v>40</v>
      </c>
      <c r="AI269" s="62">
        <f>AF269*0.1</f>
        <v>11.4</v>
      </c>
      <c r="AJ269" s="62"/>
      <c r="AK269" s="62">
        <v>20</v>
      </c>
      <c r="AL269" s="62">
        <v>24</v>
      </c>
      <c r="AM269" s="62">
        <v>14</v>
      </c>
      <c r="AN269" s="62">
        <v>1042</v>
      </c>
      <c r="AO269" s="62">
        <f t="shared" si="157"/>
        <v>-6</v>
      </c>
      <c r="AP269" s="62" t="s">
        <v>237</v>
      </c>
      <c r="AQ269" s="62">
        <f t="shared" si="150"/>
        <v>62.52</v>
      </c>
      <c r="AR269" s="62">
        <v>3</v>
      </c>
      <c r="AS269" s="62">
        <v>4</v>
      </c>
      <c r="AT269" s="62">
        <v>10</v>
      </c>
      <c r="AU269" s="62">
        <v>280</v>
      </c>
      <c r="AV269" s="62">
        <f t="shared" si="158"/>
        <v>7</v>
      </c>
      <c r="AW269" s="62" t="s">
        <v>40</v>
      </c>
      <c r="AX269" s="62">
        <f>AU269*0.1</f>
        <v>28</v>
      </c>
      <c r="AY269" s="62">
        <v>2</v>
      </c>
      <c r="AZ269" s="62">
        <v>3</v>
      </c>
      <c r="BA269" s="62">
        <v>0</v>
      </c>
      <c r="BB269" s="62">
        <v>0</v>
      </c>
      <c r="BC269" s="62">
        <f t="shared" si="160"/>
        <v>-2</v>
      </c>
      <c r="BD269" s="62" t="s">
        <v>237</v>
      </c>
      <c r="BE269" s="62">
        <f>BB269*0.06</f>
        <v>0</v>
      </c>
      <c r="BF269" s="62">
        <v>3</v>
      </c>
      <c r="BG269" s="62">
        <v>4</v>
      </c>
      <c r="BH269" s="62">
        <v>9</v>
      </c>
      <c r="BI269" s="62">
        <v>169.1</v>
      </c>
      <c r="BJ269" s="62">
        <f t="shared" si="161"/>
        <v>6</v>
      </c>
      <c r="BK269" s="62" t="s">
        <v>40</v>
      </c>
      <c r="BL269" s="62">
        <f>BI269*0.1</f>
        <v>16.91</v>
      </c>
      <c r="BM269" s="62">
        <v>6</v>
      </c>
      <c r="BN269" s="62">
        <v>6</v>
      </c>
      <c r="BO269" s="63">
        <v>0</v>
      </c>
      <c r="BP269" s="63">
        <v>1</v>
      </c>
      <c r="BQ269" s="63">
        <v>0</v>
      </c>
      <c r="BR269" s="63">
        <v>0</v>
      </c>
      <c r="BS269" s="63">
        <v>0</v>
      </c>
      <c r="BT269" s="63">
        <v>0</v>
      </c>
      <c r="BU269" s="63">
        <v>1</v>
      </c>
      <c r="BV269" s="63">
        <v>0</v>
      </c>
      <c r="BW269" s="63">
        <v>0</v>
      </c>
      <c r="BX269" s="63">
        <v>0</v>
      </c>
      <c r="BY269" s="63">
        <v>0</v>
      </c>
      <c r="BZ269" s="62">
        <f t="shared" si="162"/>
        <v>11</v>
      </c>
      <c r="CA269" s="62">
        <f t="shared" si="163"/>
        <v>5</v>
      </c>
      <c r="CB269" s="62" t="s">
        <v>40</v>
      </c>
      <c r="CC269" s="62">
        <f>BO269*3+BP269*5+BQ269*25+BR269*24+BS269*6+BT269*56+BU269*70+BV269*6+BW269*30+BX269*61+BY269*15</f>
        <v>75</v>
      </c>
      <c r="CD269" s="62"/>
      <c r="CE269" s="62">
        <f t="shared" si="164"/>
        <v>365</v>
      </c>
      <c r="CF269" s="62">
        <f t="shared" si="165"/>
        <v>0</v>
      </c>
    </row>
    <row r="270" customHeight="1" spans="1:84">
      <c r="A270" s="62">
        <v>11178</v>
      </c>
      <c r="B270" s="62" t="s">
        <v>541</v>
      </c>
      <c r="C270" s="62">
        <v>598</v>
      </c>
      <c r="D270" s="62" t="s">
        <v>99</v>
      </c>
      <c r="E270" s="62" t="s">
        <v>239</v>
      </c>
      <c r="F270" s="62">
        <v>16</v>
      </c>
      <c r="G270" s="62">
        <v>18</v>
      </c>
      <c r="H270" s="62">
        <v>27</v>
      </c>
      <c r="I270" s="62">
        <v>694.36</v>
      </c>
      <c r="J270" s="62">
        <f t="shared" si="154"/>
        <v>11</v>
      </c>
      <c r="K270" s="62" t="s">
        <v>40</v>
      </c>
      <c r="L270" s="62">
        <f>I270*0.1</f>
        <v>69.436</v>
      </c>
      <c r="M270" s="62">
        <v>26</v>
      </c>
      <c r="N270" s="62">
        <v>31</v>
      </c>
      <c r="O270" s="62">
        <v>64</v>
      </c>
      <c r="P270" s="62">
        <v>1527.01</v>
      </c>
      <c r="Q270" s="62">
        <f t="shared" si="155"/>
        <v>38</v>
      </c>
      <c r="R270" s="62" t="s">
        <v>40</v>
      </c>
      <c r="S270" s="62">
        <f t="shared" si="166"/>
        <v>122.1608</v>
      </c>
      <c r="T270" s="62"/>
      <c r="U270" s="62">
        <v>18</v>
      </c>
      <c r="V270" s="62">
        <v>23</v>
      </c>
      <c r="W270" s="62">
        <v>22</v>
      </c>
      <c r="X270" s="62">
        <v>578.2</v>
      </c>
      <c r="Y270" s="62">
        <f t="shared" si="167"/>
        <v>4</v>
      </c>
      <c r="Z270" s="62" t="s">
        <v>39</v>
      </c>
      <c r="AA270" s="62">
        <f>X270*0.08</f>
        <v>46.256</v>
      </c>
      <c r="AB270" s="62">
        <v>6</v>
      </c>
      <c r="AC270" s="62">
        <v>7</v>
      </c>
      <c r="AD270" s="62">
        <v>0</v>
      </c>
      <c r="AE270" s="62">
        <v>1</v>
      </c>
      <c r="AF270" s="62">
        <v>28.5</v>
      </c>
      <c r="AG270" s="62">
        <f t="shared" si="156"/>
        <v>-5</v>
      </c>
      <c r="AH270" s="62" t="s">
        <v>237</v>
      </c>
      <c r="AI270" s="62">
        <f t="shared" ref="AI270:AI276" si="168">AF270*0.06</f>
        <v>1.71</v>
      </c>
      <c r="AJ270" s="62">
        <f t="shared" ref="AJ270:AJ276" si="169">AG270*1</f>
        <v>-5</v>
      </c>
      <c r="AK270" s="62">
        <v>29</v>
      </c>
      <c r="AL270" s="62">
        <v>35</v>
      </c>
      <c r="AM270" s="62">
        <v>26</v>
      </c>
      <c r="AN270" s="62">
        <v>2401.8</v>
      </c>
      <c r="AO270" s="62">
        <f t="shared" si="157"/>
        <v>-3</v>
      </c>
      <c r="AP270" s="62" t="s">
        <v>237</v>
      </c>
      <c r="AQ270" s="62">
        <f t="shared" si="150"/>
        <v>144.108</v>
      </c>
      <c r="AR270" s="62">
        <v>4</v>
      </c>
      <c r="AS270" s="62">
        <v>5</v>
      </c>
      <c r="AT270" s="62">
        <v>2</v>
      </c>
      <c r="AU270" s="62">
        <v>70</v>
      </c>
      <c r="AV270" s="62">
        <f t="shared" si="158"/>
        <v>-2</v>
      </c>
      <c r="AW270" s="62" t="s">
        <v>237</v>
      </c>
      <c r="AX270" s="62">
        <f>AU270*0.06</f>
        <v>4.2</v>
      </c>
      <c r="AY270" s="62">
        <v>7</v>
      </c>
      <c r="AZ270" s="62">
        <v>8</v>
      </c>
      <c r="BA270" s="62">
        <v>0</v>
      </c>
      <c r="BB270" s="62">
        <v>0</v>
      </c>
      <c r="BC270" s="62">
        <f t="shared" si="160"/>
        <v>-7</v>
      </c>
      <c r="BD270" s="62" t="s">
        <v>237</v>
      </c>
      <c r="BE270" s="62">
        <f>BB270*0.06</f>
        <v>0</v>
      </c>
      <c r="BF270" s="62">
        <v>7</v>
      </c>
      <c r="BG270" s="62">
        <v>8</v>
      </c>
      <c r="BH270" s="62">
        <v>7</v>
      </c>
      <c r="BI270" s="62">
        <v>145.25</v>
      </c>
      <c r="BJ270" s="62">
        <f t="shared" si="161"/>
        <v>0</v>
      </c>
      <c r="BK270" s="62" t="s">
        <v>39</v>
      </c>
      <c r="BL270" s="62">
        <f>BI270*0.08</f>
        <v>11.62</v>
      </c>
      <c r="BM270" s="62">
        <v>16</v>
      </c>
      <c r="BN270" s="62">
        <v>19</v>
      </c>
      <c r="BO270" s="63">
        <v>0</v>
      </c>
      <c r="BP270" s="63">
        <v>2</v>
      </c>
      <c r="BQ270" s="63">
        <v>0</v>
      </c>
      <c r="BR270" s="63">
        <v>0</v>
      </c>
      <c r="BS270" s="63">
        <v>0</v>
      </c>
      <c r="BT270" s="63">
        <v>0</v>
      </c>
      <c r="BU270" s="63">
        <v>0</v>
      </c>
      <c r="BV270" s="63">
        <v>0</v>
      </c>
      <c r="BW270" s="63">
        <v>0</v>
      </c>
      <c r="BX270" s="63">
        <v>0</v>
      </c>
      <c r="BY270" s="63">
        <v>0</v>
      </c>
      <c r="BZ270" s="62">
        <f t="shared" si="162"/>
        <v>2</v>
      </c>
      <c r="CA270" s="62">
        <f t="shared" si="163"/>
        <v>-14</v>
      </c>
      <c r="CB270" s="62" t="s">
        <v>237</v>
      </c>
      <c r="CC270" s="62">
        <f>BO270*2+BP270*3+BQ270*15+BR270*15+BS270*3+BT270*40+BU270*50+BV270*4+BW270*20+BX270*40+BY270*10</f>
        <v>6</v>
      </c>
      <c r="CD270" s="62">
        <f>CA270*1</f>
        <v>-14</v>
      </c>
      <c r="CE270" s="62">
        <f t="shared" si="164"/>
        <v>405</v>
      </c>
      <c r="CF270" s="62">
        <f t="shared" si="165"/>
        <v>-19</v>
      </c>
    </row>
    <row r="271" customHeight="1" spans="1:84">
      <c r="A271" s="62">
        <v>11797</v>
      </c>
      <c r="B271" s="62" t="s">
        <v>542</v>
      </c>
      <c r="C271" s="62">
        <v>598</v>
      </c>
      <c r="D271" s="62" t="s">
        <v>99</v>
      </c>
      <c r="E271" s="62" t="s">
        <v>236</v>
      </c>
      <c r="F271" s="62">
        <v>16</v>
      </c>
      <c r="G271" s="62">
        <v>18</v>
      </c>
      <c r="H271" s="62">
        <v>12</v>
      </c>
      <c r="I271" s="62">
        <v>279.02</v>
      </c>
      <c r="J271" s="62">
        <f t="shared" si="154"/>
        <v>-4</v>
      </c>
      <c r="K271" s="62" t="s">
        <v>237</v>
      </c>
      <c r="L271" s="62">
        <f>I271*0.06</f>
        <v>16.7412</v>
      </c>
      <c r="M271" s="62">
        <v>26</v>
      </c>
      <c r="N271" s="62">
        <v>31</v>
      </c>
      <c r="O271" s="62">
        <v>45</v>
      </c>
      <c r="P271" s="62">
        <v>1161</v>
      </c>
      <c r="Q271" s="62">
        <f t="shared" si="155"/>
        <v>19</v>
      </c>
      <c r="R271" s="62" t="s">
        <v>40</v>
      </c>
      <c r="S271" s="62">
        <f t="shared" si="166"/>
        <v>92.88</v>
      </c>
      <c r="T271" s="62"/>
      <c r="U271" s="62">
        <v>18</v>
      </c>
      <c r="V271" s="62">
        <v>23</v>
      </c>
      <c r="W271" s="62">
        <v>7</v>
      </c>
      <c r="X271" s="62">
        <v>142.05</v>
      </c>
      <c r="Y271" s="62">
        <f t="shared" si="167"/>
        <v>-11</v>
      </c>
      <c r="Z271" s="62" t="s">
        <v>237</v>
      </c>
      <c r="AA271" s="62">
        <f>X271*0.06</f>
        <v>8.523</v>
      </c>
      <c r="AB271" s="62">
        <v>6</v>
      </c>
      <c r="AC271" s="62">
        <v>7</v>
      </c>
      <c r="AD271" s="62">
        <v>0</v>
      </c>
      <c r="AE271" s="62">
        <v>0</v>
      </c>
      <c r="AF271" s="62">
        <v>0</v>
      </c>
      <c r="AG271" s="62">
        <f t="shared" si="156"/>
        <v>-6</v>
      </c>
      <c r="AH271" s="62" t="s">
        <v>237</v>
      </c>
      <c r="AI271" s="62">
        <f t="shared" si="168"/>
        <v>0</v>
      </c>
      <c r="AJ271" s="62">
        <f t="shared" si="169"/>
        <v>-6</v>
      </c>
      <c r="AK271" s="62">
        <v>29</v>
      </c>
      <c r="AL271" s="62">
        <v>35</v>
      </c>
      <c r="AM271" s="62">
        <v>14</v>
      </c>
      <c r="AN271" s="62">
        <v>1250</v>
      </c>
      <c r="AO271" s="62">
        <f t="shared" si="157"/>
        <v>-15</v>
      </c>
      <c r="AP271" s="62" t="s">
        <v>237</v>
      </c>
      <c r="AQ271" s="62">
        <f t="shared" si="150"/>
        <v>75</v>
      </c>
      <c r="AR271" s="62">
        <v>4</v>
      </c>
      <c r="AS271" s="62">
        <v>5</v>
      </c>
      <c r="AT271" s="62">
        <v>17</v>
      </c>
      <c r="AU271" s="62">
        <v>481.63</v>
      </c>
      <c r="AV271" s="62">
        <f t="shared" si="158"/>
        <v>13</v>
      </c>
      <c r="AW271" s="62" t="s">
        <v>40</v>
      </c>
      <c r="AX271" s="62">
        <f>AU271*0.1</f>
        <v>48.163</v>
      </c>
      <c r="AY271" s="62">
        <v>7</v>
      </c>
      <c r="AZ271" s="62">
        <v>8</v>
      </c>
      <c r="BA271" s="62">
        <v>22</v>
      </c>
      <c r="BB271" s="62">
        <v>448.5</v>
      </c>
      <c r="BC271" s="62">
        <f t="shared" si="160"/>
        <v>15</v>
      </c>
      <c r="BD271" s="62" t="s">
        <v>40</v>
      </c>
      <c r="BE271" s="62">
        <f>BB271*0.1</f>
        <v>44.85</v>
      </c>
      <c r="BF271" s="62">
        <v>7</v>
      </c>
      <c r="BG271" s="62">
        <v>8</v>
      </c>
      <c r="BH271" s="62">
        <v>10</v>
      </c>
      <c r="BI271" s="62">
        <v>189</v>
      </c>
      <c r="BJ271" s="62">
        <f t="shared" si="161"/>
        <v>3</v>
      </c>
      <c r="BK271" s="62" t="s">
        <v>40</v>
      </c>
      <c r="BL271" s="62">
        <f>BI271*0.1</f>
        <v>18.9</v>
      </c>
      <c r="BM271" s="62">
        <v>16</v>
      </c>
      <c r="BN271" s="62">
        <v>19</v>
      </c>
      <c r="BO271" s="63">
        <v>0</v>
      </c>
      <c r="BP271" s="63">
        <v>7</v>
      </c>
      <c r="BQ271" s="63">
        <v>1</v>
      </c>
      <c r="BR271" s="63">
        <v>0</v>
      </c>
      <c r="BS271" s="63">
        <v>2</v>
      </c>
      <c r="BT271" s="63">
        <v>0</v>
      </c>
      <c r="BU271" s="63">
        <v>2</v>
      </c>
      <c r="BV271" s="63">
        <v>0</v>
      </c>
      <c r="BW271" s="63">
        <v>0</v>
      </c>
      <c r="BX271" s="63">
        <v>1</v>
      </c>
      <c r="BY271" s="63">
        <v>0</v>
      </c>
      <c r="BZ271" s="62">
        <f t="shared" si="162"/>
        <v>41</v>
      </c>
      <c r="CA271" s="62">
        <f t="shared" si="163"/>
        <v>25</v>
      </c>
      <c r="CB271" s="62" t="s">
        <v>40</v>
      </c>
      <c r="CC271" s="62">
        <f>BO271*3+BP271*5+BQ271*25+BR271*24+BS271*6+BT271*56+BU271*70+BV271*6+BW271*30+BX271*61+BY271*15</f>
        <v>273</v>
      </c>
      <c r="CD271" s="62"/>
      <c r="CE271" s="62">
        <f t="shared" si="164"/>
        <v>578</v>
      </c>
      <c r="CF271" s="62">
        <f t="shared" si="165"/>
        <v>-6</v>
      </c>
    </row>
    <row r="272" customHeight="1" spans="1:84">
      <c r="A272" s="62">
        <v>12888</v>
      </c>
      <c r="B272" s="62" t="s">
        <v>543</v>
      </c>
      <c r="C272" s="62">
        <v>598</v>
      </c>
      <c r="D272" s="62" t="s">
        <v>99</v>
      </c>
      <c r="E272" s="62" t="s">
        <v>239</v>
      </c>
      <c r="F272" s="62">
        <v>16</v>
      </c>
      <c r="G272" s="62">
        <v>18</v>
      </c>
      <c r="H272" s="62">
        <v>11</v>
      </c>
      <c r="I272" s="62">
        <v>296.7</v>
      </c>
      <c r="J272" s="62">
        <f t="shared" si="154"/>
        <v>-5</v>
      </c>
      <c r="K272" s="62" t="s">
        <v>237</v>
      </c>
      <c r="L272" s="62">
        <f>I272*0.06</f>
        <v>17.802</v>
      </c>
      <c r="M272" s="62">
        <v>26</v>
      </c>
      <c r="N272" s="62">
        <v>31</v>
      </c>
      <c r="O272" s="62">
        <v>51</v>
      </c>
      <c r="P272" s="62">
        <v>1314</v>
      </c>
      <c r="Q272" s="62">
        <f t="shared" si="155"/>
        <v>25</v>
      </c>
      <c r="R272" s="62" t="s">
        <v>40</v>
      </c>
      <c r="S272" s="62">
        <f t="shared" si="166"/>
        <v>105.12</v>
      </c>
      <c r="T272" s="62"/>
      <c r="U272" s="62">
        <v>18</v>
      </c>
      <c r="V272" s="62">
        <v>23</v>
      </c>
      <c r="W272" s="62">
        <v>8</v>
      </c>
      <c r="X272" s="62">
        <v>224.69</v>
      </c>
      <c r="Y272" s="62">
        <f t="shared" si="167"/>
        <v>-10</v>
      </c>
      <c r="Z272" s="62" t="s">
        <v>237</v>
      </c>
      <c r="AA272" s="62">
        <f>X272*0.06</f>
        <v>13.4814</v>
      </c>
      <c r="AB272" s="62">
        <v>5</v>
      </c>
      <c r="AC272" s="62">
        <v>7</v>
      </c>
      <c r="AD272" s="62">
        <v>1</v>
      </c>
      <c r="AE272" s="62">
        <v>0</v>
      </c>
      <c r="AF272" s="62">
        <v>57</v>
      </c>
      <c r="AG272" s="62">
        <f t="shared" si="156"/>
        <v>-3</v>
      </c>
      <c r="AH272" s="62" t="s">
        <v>237</v>
      </c>
      <c r="AI272" s="62">
        <f t="shared" si="168"/>
        <v>3.42</v>
      </c>
      <c r="AJ272" s="62">
        <f t="shared" si="169"/>
        <v>-3</v>
      </c>
      <c r="AK272" s="62">
        <v>29</v>
      </c>
      <c r="AL272" s="62">
        <v>35</v>
      </c>
      <c r="AM272" s="62">
        <v>11</v>
      </c>
      <c r="AN272" s="62">
        <v>1008.8</v>
      </c>
      <c r="AO272" s="62">
        <f t="shared" si="157"/>
        <v>-18</v>
      </c>
      <c r="AP272" s="62" t="s">
        <v>237</v>
      </c>
      <c r="AQ272" s="62">
        <f t="shared" si="150"/>
        <v>60.528</v>
      </c>
      <c r="AR272" s="62">
        <v>4</v>
      </c>
      <c r="AS272" s="62">
        <v>5</v>
      </c>
      <c r="AT272" s="62">
        <v>5</v>
      </c>
      <c r="AU272" s="62">
        <v>162.5</v>
      </c>
      <c r="AV272" s="62">
        <f t="shared" si="158"/>
        <v>1</v>
      </c>
      <c r="AW272" s="62" t="s">
        <v>40</v>
      </c>
      <c r="AX272" s="62">
        <f>AU272*0.1</f>
        <v>16.25</v>
      </c>
      <c r="AY272" s="62">
        <v>7</v>
      </c>
      <c r="AZ272" s="62">
        <v>8</v>
      </c>
      <c r="BA272" s="62">
        <v>0</v>
      </c>
      <c r="BB272" s="62">
        <v>0</v>
      </c>
      <c r="BC272" s="62">
        <f t="shared" si="160"/>
        <v>-7</v>
      </c>
      <c r="BD272" s="62" t="s">
        <v>237</v>
      </c>
      <c r="BE272" s="62">
        <f>BB272*0.06</f>
        <v>0</v>
      </c>
      <c r="BF272" s="62">
        <v>7</v>
      </c>
      <c r="BG272" s="62">
        <v>8</v>
      </c>
      <c r="BH272" s="62">
        <v>10</v>
      </c>
      <c r="BI272" s="62">
        <v>210</v>
      </c>
      <c r="BJ272" s="62">
        <f t="shared" si="161"/>
        <v>3</v>
      </c>
      <c r="BK272" s="62" t="s">
        <v>40</v>
      </c>
      <c r="BL272" s="62">
        <f>BI272*0.1</f>
        <v>21</v>
      </c>
      <c r="BM272" s="62">
        <v>16</v>
      </c>
      <c r="BN272" s="62">
        <v>19</v>
      </c>
      <c r="BO272" s="63">
        <v>0</v>
      </c>
      <c r="BP272" s="63">
        <v>2</v>
      </c>
      <c r="BQ272" s="63">
        <v>2</v>
      </c>
      <c r="BR272" s="63">
        <v>0</v>
      </c>
      <c r="BS272" s="63">
        <v>1</v>
      </c>
      <c r="BT272" s="63">
        <v>0</v>
      </c>
      <c r="BU272" s="63">
        <v>1</v>
      </c>
      <c r="BV272" s="63">
        <v>0</v>
      </c>
      <c r="BW272" s="63">
        <v>0</v>
      </c>
      <c r="BX272" s="63">
        <v>0</v>
      </c>
      <c r="BY272" s="63">
        <v>0</v>
      </c>
      <c r="BZ272" s="62">
        <f t="shared" si="162"/>
        <v>23</v>
      </c>
      <c r="CA272" s="62">
        <f t="shared" si="163"/>
        <v>7</v>
      </c>
      <c r="CB272" s="62" t="s">
        <v>40</v>
      </c>
      <c r="CC272" s="62">
        <f>BO272*3+BP272*5+BQ272*25+BR272*24+BS272*6+BT272*56+BU272*70+BV272*6+BW272*30+BX272*61+BY272*15</f>
        <v>136</v>
      </c>
      <c r="CD272" s="62"/>
      <c r="CE272" s="62">
        <f t="shared" si="164"/>
        <v>374</v>
      </c>
      <c r="CF272" s="62">
        <f t="shared" si="165"/>
        <v>-3</v>
      </c>
    </row>
    <row r="273" customHeight="1" spans="1:84">
      <c r="A273" s="62">
        <v>13404</v>
      </c>
      <c r="B273" s="62" t="s">
        <v>544</v>
      </c>
      <c r="C273" s="62">
        <v>598</v>
      </c>
      <c r="D273" s="62" t="s">
        <v>99</v>
      </c>
      <c r="E273" s="62" t="s">
        <v>545</v>
      </c>
      <c r="F273" s="62">
        <v>2</v>
      </c>
      <c r="G273" s="62">
        <v>6</v>
      </c>
      <c r="H273" s="62">
        <v>11</v>
      </c>
      <c r="I273" s="62">
        <v>272.5</v>
      </c>
      <c r="J273" s="62">
        <f t="shared" si="154"/>
        <v>9</v>
      </c>
      <c r="K273" s="62" t="s">
        <v>40</v>
      </c>
      <c r="L273" s="62">
        <f>I273*0.1</f>
        <v>27.25</v>
      </c>
      <c r="M273" s="62">
        <v>4</v>
      </c>
      <c r="N273" s="62">
        <v>9</v>
      </c>
      <c r="O273" s="62">
        <v>26</v>
      </c>
      <c r="P273" s="62">
        <v>645</v>
      </c>
      <c r="Q273" s="62">
        <f t="shared" si="155"/>
        <v>22</v>
      </c>
      <c r="R273" s="62" t="s">
        <v>40</v>
      </c>
      <c r="S273" s="62">
        <f t="shared" si="166"/>
        <v>51.6</v>
      </c>
      <c r="T273" s="62"/>
      <c r="U273" s="62">
        <v>3</v>
      </c>
      <c r="V273" s="62">
        <v>5</v>
      </c>
      <c r="W273" s="62">
        <v>6</v>
      </c>
      <c r="X273" s="62">
        <v>122</v>
      </c>
      <c r="Y273" s="62">
        <f t="shared" si="167"/>
        <v>3</v>
      </c>
      <c r="Z273" s="62" t="s">
        <v>40</v>
      </c>
      <c r="AA273" s="62">
        <f>X273*0.1</f>
        <v>12.2</v>
      </c>
      <c r="AB273" s="62">
        <v>1</v>
      </c>
      <c r="AC273" s="62">
        <v>2</v>
      </c>
      <c r="AD273" s="62">
        <v>0</v>
      </c>
      <c r="AE273" s="62">
        <v>0</v>
      </c>
      <c r="AF273" s="62">
        <v>0</v>
      </c>
      <c r="AG273" s="62">
        <f t="shared" si="156"/>
        <v>-1</v>
      </c>
      <c r="AH273" s="62" t="s">
        <v>237</v>
      </c>
      <c r="AI273" s="62">
        <f t="shared" si="168"/>
        <v>0</v>
      </c>
      <c r="AJ273" s="62">
        <f t="shared" si="169"/>
        <v>-1</v>
      </c>
      <c r="AK273" s="62">
        <v>8</v>
      </c>
      <c r="AL273" s="62">
        <v>9</v>
      </c>
      <c r="AM273" s="62">
        <v>12</v>
      </c>
      <c r="AN273" s="62">
        <v>951</v>
      </c>
      <c r="AO273" s="62">
        <f t="shared" si="157"/>
        <v>4</v>
      </c>
      <c r="AP273" s="62" t="s">
        <v>40</v>
      </c>
      <c r="AQ273" s="62">
        <f>AN273*0.1</f>
        <v>95.1</v>
      </c>
      <c r="AR273" s="62">
        <v>2</v>
      </c>
      <c r="AS273" s="62">
        <v>2</v>
      </c>
      <c r="AT273" s="62">
        <v>2</v>
      </c>
      <c r="AU273" s="62">
        <v>70</v>
      </c>
      <c r="AV273" s="62">
        <f t="shared" si="158"/>
        <v>0</v>
      </c>
      <c r="AW273" s="62" t="s">
        <v>40</v>
      </c>
      <c r="AX273" s="62">
        <f>AU273*0.1</f>
        <v>7</v>
      </c>
      <c r="AY273" s="62">
        <v>2</v>
      </c>
      <c r="AZ273" s="62">
        <v>4</v>
      </c>
      <c r="BA273" s="62">
        <v>0</v>
      </c>
      <c r="BB273" s="62">
        <v>0</v>
      </c>
      <c r="BC273" s="62">
        <f t="shared" si="160"/>
        <v>-2</v>
      </c>
      <c r="BD273" s="62" t="s">
        <v>237</v>
      </c>
      <c r="BE273" s="62">
        <f>BB273*0.06</f>
        <v>0</v>
      </c>
      <c r="BF273" s="62">
        <v>1</v>
      </c>
      <c r="BG273" s="62">
        <v>4</v>
      </c>
      <c r="BH273" s="62">
        <v>4</v>
      </c>
      <c r="BI273" s="62">
        <v>82.5</v>
      </c>
      <c r="BJ273" s="62">
        <f t="shared" si="161"/>
        <v>3</v>
      </c>
      <c r="BK273" s="62" t="s">
        <v>40</v>
      </c>
      <c r="BL273" s="62">
        <f>BI273*0.1</f>
        <v>8.25</v>
      </c>
      <c r="BM273" s="62">
        <v>3</v>
      </c>
      <c r="BN273" s="62">
        <v>4</v>
      </c>
      <c r="BO273" s="63">
        <v>0</v>
      </c>
      <c r="BP273" s="63">
        <v>2</v>
      </c>
      <c r="BQ273" s="63">
        <v>1</v>
      </c>
      <c r="BR273" s="63">
        <v>0</v>
      </c>
      <c r="BS273" s="63">
        <v>0</v>
      </c>
      <c r="BT273" s="63">
        <v>0</v>
      </c>
      <c r="BU273" s="63">
        <v>0</v>
      </c>
      <c r="BV273" s="63">
        <v>0</v>
      </c>
      <c r="BW273" s="63">
        <v>0</v>
      </c>
      <c r="BX273" s="63">
        <v>0</v>
      </c>
      <c r="BY273" s="63">
        <v>0</v>
      </c>
      <c r="BZ273" s="62">
        <f t="shared" si="162"/>
        <v>7</v>
      </c>
      <c r="CA273" s="62">
        <f t="shared" si="163"/>
        <v>4</v>
      </c>
      <c r="CB273" s="62" t="s">
        <v>40</v>
      </c>
      <c r="CC273" s="62">
        <f>BO273*3+BP273*5+BQ273*25+BR273*24+BS273*6+BT273*56+BU273*70+BV273*6+BW273*30+BX273*61+BY273*15</f>
        <v>35</v>
      </c>
      <c r="CD273" s="62"/>
      <c r="CE273" s="62">
        <f t="shared" si="164"/>
        <v>236</v>
      </c>
      <c r="CF273" s="62">
        <f t="shared" si="165"/>
        <v>-1</v>
      </c>
    </row>
    <row r="274" customHeight="1" spans="1:84">
      <c r="A274" s="62">
        <v>6456</v>
      </c>
      <c r="B274" s="62" t="s">
        <v>546</v>
      </c>
      <c r="C274" s="62">
        <v>727</v>
      </c>
      <c r="D274" s="62" t="s">
        <v>72</v>
      </c>
      <c r="E274" s="62" t="s">
        <v>236</v>
      </c>
      <c r="F274" s="62">
        <v>10</v>
      </c>
      <c r="G274" s="62">
        <v>12</v>
      </c>
      <c r="H274" s="62">
        <v>4</v>
      </c>
      <c r="I274" s="62">
        <v>94.7</v>
      </c>
      <c r="J274" s="62">
        <f t="shared" si="154"/>
        <v>-6</v>
      </c>
      <c r="K274" s="62" t="s">
        <v>237</v>
      </c>
      <c r="L274" s="62">
        <f t="shared" ref="L274:L283" si="170">I274*0.06</f>
        <v>5.682</v>
      </c>
      <c r="M274" s="62">
        <v>18</v>
      </c>
      <c r="N274" s="62">
        <v>22</v>
      </c>
      <c r="O274" s="62">
        <v>28</v>
      </c>
      <c r="P274" s="62">
        <v>668.14</v>
      </c>
      <c r="Q274" s="62">
        <f t="shared" si="155"/>
        <v>10</v>
      </c>
      <c r="R274" s="62" t="s">
        <v>40</v>
      </c>
      <c r="S274" s="62">
        <f t="shared" si="166"/>
        <v>53.4512</v>
      </c>
      <c r="T274" s="62"/>
      <c r="U274" s="62">
        <v>13</v>
      </c>
      <c r="V274" s="62">
        <v>17</v>
      </c>
      <c r="W274" s="62">
        <v>24</v>
      </c>
      <c r="X274" s="62">
        <v>644.42</v>
      </c>
      <c r="Y274" s="62">
        <f t="shared" si="167"/>
        <v>11</v>
      </c>
      <c r="Z274" s="62" t="s">
        <v>40</v>
      </c>
      <c r="AA274" s="62">
        <f>X274*0.1</f>
        <v>64.442</v>
      </c>
      <c r="AB274" s="62">
        <v>2</v>
      </c>
      <c r="AC274" s="62">
        <v>2</v>
      </c>
      <c r="AD274" s="62">
        <v>0</v>
      </c>
      <c r="AE274" s="62">
        <v>0</v>
      </c>
      <c r="AF274" s="62">
        <v>0</v>
      </c>
      <c r="AG274" s="62">
        <f t="shared" si="156"/>
        <v>-2</v>
      </c>
      <c r="AH274" s="62" t="s">
        <v>237</v>
      </c>
      <c r="AI274" s="62">
        <f t="shared" si="168"/>
        <v>0</v>
      </c>
      <c r="AJ274" s="62">
        <f t="shared" si="169"/>
        <v>-2</v>
      </c>
      <c r="AK274" s="62">
        <v>19</v>
      </c>
      <c r="AL274" s="62">
        <v>22</v>
      </c>
      <c r="AM274" s="62">
        <v>23</v>
      </c>
      <c r="AN274" s="62">
        <v>2029.85</v>
      </c>
      <c r="AO274" s="62">
        <f t="shared" si="157"/>
        <v>4</v>
      </c>
      <c r="AP274" s="62" t="s">
        <v>40</v>
      </c>
      <c r="AQ274" s="62">
        <f>AN274*0.1</f>
        <v>202.985</v>
      </c>
      <c r="AR274" s="62">
        <v>6</v>
      </c>
      <c r="AS274" s="62">
        <v>7</v>
      </c>
      <c r="AT274" s="62">
        <v>3</v>
      </c>
      <c r="AU274" s="62">
        <v>103.25</v>
      </c>
      <c r="AV274" s="62">
        <f t="shared" si="158"/>
        <v>-3</v>
      </c>
      <c r="AW274" s="62" t="s">
        <v>237</v>
      </c>
      <c r="AX274" s="62">
        <f>AU274*0.06</f>
        <v>6.195</v>
      </c>
      <c r="AY274" s="62">
        <v>7</v>
      </c>
      <c r="AZ274" s="62">
        <v>8</v>
      </c>
      <c r="BA274" s="62">
        <v>0</v>
      </c>
      <c r="BB274" s="62">
        <v>0</v>
      </c>
      <c r="BC274" s="62">
        <f t="shared" si="160"/>
        <v>-7</v>
      </c>
      <c r="BD274" s="62" t="s">
        <v>237</v>
      </c>
      <c r="BE274" s="62">
        <f>BB274*0.06</f>
        <v>0</v>
      </c>
      <c r="BF274" s="62">
        <v>6</v>
      </c>
      <c r="BG274" s="62">
        <v>8</v>
      </c>
      <c r="BH274" s="62">
        <v>6</v>
      </c>
      <c r="BI274" s="62">
        <v>123.03</v>
      </c>
      <c r="BJ274" s="62">
        <f t="shared" si="161"/>
        <v>0</v>
      </c>
      <c r="BK274" s="62" t="s">
        <v>39</v>
      </c>
      <c r="BL274" s="62">
        <f>BI274*0.08</f>
        <v>9.8424</v>
      </c>
      <c r="BM274" s="62">
        <v>15</v>
      </c>
      <c r="BN274" s="62">
        <v>18</v>
      </c>
      <c r="BO274" s="63">
        <v>0</v>
      </c>
      <c r="BP274" s="63">
        <v>0</v>
      </c>
      <c r="BQ274" s="63">
        <v>0</v>
      </c>
      <c r="BR274" s="63">
        <v>0</v>
      </c>
      <c r="BS274" s="63">
        <v>0</v>
      </c>
      <c r="BT274" s="63">
        <v>0</v>
      </c>
      <c r="BU274" s="63">
        <v>0</v>
      </c>
      <c r="BV274" s="63">
        <v>0</v>
      </c>
      <c r="BW274" s="63">
        <v>0</v>
      </c>
      <c r="BX274" s="63">
        <v>0</v>
      </c>
      <c r="BY274" s="63">
        <v>0</v>
      </c>
      <c r="BZ274" s="62">
        <f t="shared" si="162"/>
        <v>0</v>
      </c>
      <c r="CA274" s="62">
        <f t="shared" si="163"/>
        <v>-15</v>
      </c>
      <c r="CB274" s="62" t="s">
        <v>237</v>
      </c>
      <c r="CC274" s="62">
        <f>BO274*2+BP274*3+BQ274*15+BR274*15+BS274*3+BT274*40+BU274*50+BV274*4+BW274*20+BX274*40+BY274*10</f>
        <v>0</v>
      </c>
      <c r="CD274" s="62">
        <f>CA274*1</f>
        <v>-15</v>
      </c>
      <c r="CE274" s="62">
        <f t="shared" si="164"/>
        <v>343</v>
      </c>
      <c r="CF274" s="62">
        <f t="shared" si="165"/>
        <v>-17</v>
      </c>
    </row>
    <row r="275" customHeight="1" spans="1:84">
      <c r="A275" s="62">
        <v>8060</v>
      </c>
      <c r="B275" s="62" t="s">
        <v>547</v>
      </c>
      <c r="C275" s="62">
        <v>727</v>
      </c>
      <c r="D275" s="62" t="s">
        <v>72</v>
      </c>
      <c r="E275" s="62" t="s">
        <v>239</v>
      </c>
      <c r="F275" s="62">
        <v>11</v>
      </c>
      <c r="G275" s="62">
        <v>13</v>
      </c>
      <c r="H275" s="62">
        <v>8</v>
      </c>
      <c r="I275" s="62">
        <v>212.8</v>
      </c>
      <c r="J275" s="62">
        <f t="shared" si="154"/>
        <v>-3</v>
      </c>
      <c r="K275" s="62" t="s">
        <v>237</v>
      </c>
      <c r="L275" s="62">
        <f t="shared" si="170"/>
        <v>12.768</v>
      </c>
      <c r="M275" s="62">
        <v>19</v>
      </c>
      <c r="N275" s="62">
        <v>24</v>
      </c>
      <c r="O275" s="62">
        <v>19</v>
      </c>
      <c r="P275" s="62">
        <v>508.58</v>
      </c>
      <c r="Q275" s="62">
        <f t="shared" si="155"/>
        <v>0</v>
      </c>
      <c r="R275" s="62" t="s">
        <v>39</v>
      </c>
      <c r="S275" s="62">
        <f>P275*0.06</f>
        <v>30.5148</v>
      </c>
      <c r="T275" s="62"/>
      <c r="U275" s="62">
        <v>14</v>
      </c>
      <c r="V275" s="62">
        <v>18</v>
      </c>
      <c r="W275" s="62">
        <v>23</v>
      </c>
      <c r="X275" s="62">
        <v>504.75</v>
      </c>
      <c r="Y275" s="62">
        <f t="shared" si="167"/>
        <v>9</v>
      </c>
      <c r="Z275" s="62" t="s">
        <v>40</v>
      </c>
      <c r="AA275" s="62">
        <f>X275*0.1</f>
        <v>50.475</v>
      </c>
      <c r="AB275" s="62">
        <v>3</v>
      </c>
      <c r="AC275" s="62">
        <v>3</v>
      </c>
      <c r="AD275" s="62">
        <v>0</v>
      </c>
      <c r="AE275" s="62">
        <v>0</v>
      </c>
      <c r="AF275" s="62">
        <v>0</v>
      </c>
      <c r="AG275" s="62">
        <f t="shared" si="156"/>
        <v>-3</v>
      </c>
      <c r="AH275" s="62" t="s">
        <v>237</v>
      </c>
      <c r="AI275" s="62">
        <f t="shared" si="168"/>
        <v>0</v>
      </c>
      <c r="AJ275" s="62">
        <f t="shared" si="169"/>
        <v>-3</v>
      </c>
      <c r="AK275" s="62">
        <v>20</v>
      </c>
      <c r="AL275" s="62">
        <v>24</v>
      </c>
      <c r="AM275" s="62">
        <v>11</v>
      </c>
      <c r="AN275" s="62">
        <v>1050.21</v>
      </c>
      <c r="AO275" s="62">
        <f t="shared" si="157"/>
        <v>-9</v>
      </c>
      <c r="AP275" s="62" t="s">
        <v>237</v>
      </c>
      <c r="AQ275" s="62">
        <f>AN275*0.06</f>
        <v>63.0126</v>
      </c>
      <c r="AR275" s="62">
        <v>7</v>
      </c>
      <c r="AS275" s="62">
        <v>8</v>
      </c>
      <c r="AT275" s="62">
        <v>8</v>
      </c>
      <c r="AU275" s="62">
        <v>285.01</v>
      </c>
      <c r="AV275" s="62">
        <f t="shared" si="158"/>
        <v>1</v>
      </c>
      <c r="AW275" s="62" t="s">
        <v>40</v>
      </c>
      <c r="AX275" s="62">
        <f t="shared" ref="AX275:AX280" si="171">AU275*0.1</f>
        <v>28.501</v>
      </c>
      <c r="AY275" s="62">
        <v>7</v>
      </c>
      <c r="AZ275" s="62">
        <v>8</v>
      </c>
      <c r="BA275" s="62">
        <v>7</v>
      </c>
      <c r="BB275" s="62">
        <v>149.5</v>
      </c>
      <c r="BC275" s="62">
        <f t="shared" si="160"/>
        <v>0</v>
      </c>
      <c r="BD275" s="62" t="s">
        <v>39</v>
      </c>
      <c r="BE275" s="62">
        <f>BB275*0.08</f>
        <v>11.96</v>
      </c>
      <c r="BF275" s="62">
        <v>7</v>
      </c>
      <c r="BG275" s="62">
        <v>9</v>
      </c>
      <c r="BH275" s="62">
        <v>6</v>
      </c>
      <c r="BI275" s="62">
        <v>126</v>
      </c>
      <c r="BJ275" s="62">
        <f t="shared" si="161"/>
        <v>-1</v>
      </c>
      <c r="BK275" s="62" t="s">
        <v>242</v>
      </c>
      <c r="BL275" s="62">
        <f>BI275*0.06</f>
        <v>7.56</v>
      </c>
      <c r="BM275" s="62">
        <v>16</v>
      </c>
      <c r="BN275" s="62">
        <v>19</v>
      </c>
      <c r="BO275" s="63">
        <v>0</v>
      </c>
      <c r="BP275" s="63">
        <v>0</v>
      </c>
      <c r="BQ275" s="63">
        <v>0</v>
      </c>
      <c r="BR275" s="63">
        <v>0</v>
      </c>
      <c r="BS275" s="63">
        <v>0</v>
      </c>
      <c r="BT275" s="63">
        <v>0</v>
      </c>
      <c r="BU275" s="63">
        <v>0</v>
      </c>
      <c r="BV275" s="63">
        <v>0</v>
      </c>
      <c r="BW275" s="63">
        <v>0</v>
      </c>
      <c r="BX275" s="63">
        <v>0</v>
      </c>
      <c r="BY275" s="63">
        <v>0</v>
      </c>
      <c r="BZ275" s="62">
        <f t="shared" si="162"/>
        <v>0</v>
      </c>
      <c r="CA275" s="62">
        <f t="shared" si="163"/>
        <v>-16</v>
      </c>
      <c r="CB275" s="62" t="s">
        <v>237</v>
      </c>
      <c r="CC275" s="62">
        <f>BO275*2+BP275*3+BQ275*15+BR275*15+BS275*3+BT275*40+BU275*50+BV275*4+BW275*20+BX275*40+BY275*10</f>
        <v>0</v>
      </c>
      <c r="CD275" s="62">
        <f>CA275*1</f>
        <v>-16</v>
      </c>
      <c r="CE275" s="62">
        <f t="shared" si="164"/>
        <v>205</v>
      </c>
      <c r="CF275" s="62">
        <f t="shared" si="165"/>
        <v>-19</v>
      </c>
    </row>
    <row r="276" customHeight="1" spans="1:84">
      <c r="A276" s="62">
        <v>12915</v>
      </c>
      <c r="B276" s="62" t="s">
        <v>548</v>
      </c>
      <c r="C276" s="62">
        <v>727</v>
      </c>
      <c r="D276" s="62" t="s">
        <v>72</v>
      </c>
      <c r="E276" s="62" t="s">
        <v>239</v>
      </c>
      <c r="F276" s="62">
        <v>9</v>
      </c>
      <c r="G276" s="62">
        <v>11</v>
      </c>
      <c r="H276" s="62">
        <v>6</v>
      </c>
      <c r="I276" s="62">
        <v>126.3</v>
      </c>
      <c r="J276" s="62">
        <f t="shared" si="154"/>
        <v>-3</v>
      </c>
      <c r="K276" s="62" t="s">
        <v>237</v>
      </c>
      <c r="L276" s="62">
        <f t="shared" si="170"/>
        <v>7.578</v>
      </c>
      <c r="M276" s="62">
        <v>16</v>
      </c>
      <c r="N276" s="62">
        <v>20</v>
      </c>
      <c r="O276" s="62">
        <v>13</v>
      </c>
      <c r="P276" s="62">
        <v>373.81</v>
      </c>
      <c r="Q276" s="62">
        <f t="shared" si="155"/>
        <v>-3</v>
      </c>
      <c r="R276" s="62" t="s">
        <v>237</v>
      </c>
      <c r="S276" s="62">
        <f>P276*0.05</f>
        <v>18.6905</v>
      </c>
      <c r="T276" s="62">
        <f>Q276*1</f>
        <v>-3</v>
      </c>
      <c r="U276" s="62">
        <v>12</v>
      </c>
      <c r="V276" s="62">
        <v>16</v>
      </c>
      <c r="W276" s="62">
        <v>12</v>
      </c>
      <c r="X276" s="62">
        <v>273.75</v>
      </c>
      <c r="Y276" s="62">
        <f t="shared" si="167"/>
        <v>0</v>
      </c>
      <c r="Z276" s="62" t="s">
        <v>39</v>
      </c>
      <c r="AA276" s="62">
        <f>X276*0.08</f>
        <v>21.9</v>
      </c>
      <c r="AB276" s="62">
        <v>1</v>
      </c>
      <c r="AC276" s="62">
        <v>2</v>
      </c>
      <c r="AD276" s="62">
        <v>0</v>
      </c>
      <c r="AE276" s="62">
        <v>0</v>
      </c>
      <c r="AF276" s="62">
        <v>0</v>
      </c>
      <c r="AG276" s="62">
        <f t="shared" si="156"/>
        <v>-1</v>
      </c>
      <c r="AH276" s="62" t="s">
        <v>237</v>
      </c>
      <c r="AI276" s="62">
        <f t="shared" si="168"/>
        <v>0</v>
      </c>
      <c r="AJ276" s="62">
        <f t="shared" si="169"/>
        <v>-1</v>
      </c>
      <c r="AK276" s="62">
        <v>16</v>
      </c>
      <c r="AL276" s="62">
        <v>19</v>
      </c>
      <c r="AM276" s="62">
        <v>6</v>
      </c>
      <c r="AN276" s="62">
        <v>350</v>
      </c>
      <c r="AO276" s="62">
        <f t="shared" si="157"/>
        <v>-10</v>
      </c>
      <c r="AP276" s="62" t="s">
        <v>237</v>
      </c>
      <c r="AQ276" s="62">
        <f>AN276*0.06</f>
        <v>21</v>
      </c>
      <c r="AR276" s="62">
        <v>5</v>
      </c>
      <c r="AS276" s="62">
        <v>6</v>
      </c>
      <c r="AT276" s="62">
        <v>6</v>
      </c>
      <c r="AU276" s="62">
        <v>175</v>
      </c>
      <c r="AV276" s="62">
        <f t="shared" si="158"/>
        <v>1</v>
      </c>
      <c r="AW276" s="62" t="s">
        <v>40</v>
      </c>
      <c r="AX276" s="62">
        <f t="shared" si="171"/>
        <v>17.5</v>
      </c>
      <c r="AY276" s="62">
        <v>5</v>
      </c>
      <c r="AZ276" s="62">
        <v>7</v>
      </c>
      <c r="BA276" s="62">
        <v>0</v>
      </c>
      <c r="BB276" s="62">
        <v>0</v>
      </c>
      <c r="BC276" s="62">
        <f t="shared" si="160"/>
        <v>-5</v>
      </c>
      <c r="BD276" s="62" t="s">
        <v>237</v>
      </c>
      <c r="BE276" s="62">
        <f>BB276*0.06</f>
        <v>0</v>
      </c>
      <c r="BF276" s="62">
        <v>5</v>
      </c>
      <c r="BG276" s="62">
        <v>7</v>
      </c>
      <c r="BH276" s="62">
        <v>2</v>
      </c>
      <c r="BI276" s="62">
        <v>37.42</v>
      </c>
      <c r="BJ276" s="62">
        <f t="shared" si="161"/>
        <v>-3</v>
      </c>
      <c r="BK276" s="62" t="s">
        <v>242</v>
      </c>
      <c r="BL276" s="62">
        <f>BI276*0.06</f>
        <v>2.2452</v>
      </c>
      <c r="BM276" s="62">
        <v>13</v>
      </c>
      <c r="BN276" s="62">
        <v>16</v>
      </c>
      <c r="BO276" s="63">
        <v>0</v>
      </c>
      <c r="BP276" s="63">
        <v>0</v>
      </c>
      <c r="BQ276" s="63">
        <v>0</v>
      </c>
      <c r="BR276" s="63">
        <v>0</v>
      </c>
      <c r="BS276" s="63">
        <v>1</v>
      </c>
      <c r="BT276" s="63">
        <v>0</v>
      </c>
      <c r="BU276" s="63">
        <v>0</v>
      </c>
      <c r="BV276" s="63">
        <v>0</v>
      </c>
      <c r="BW276" s="63">
        <v>0</v>
      </c>
      <c r="BX276" s="63">
        <v>0</v>
      </c>
      <c r="BY276" s="63">
        <v>0</v>
      </c>
      <c r="BZ276" s="62">
        <f t="shared" si="162"/>
        <v>1</v>
      </c>
      <c r="CA276" s="62">
        <f t="shared" si="163"/>
        <v>-12</v>
      </c>
      <c r="CB276" s="62" t="s">
        <v>237</v>
      </c>
      <c r="CC276" s="62">
        <f>BO276*2+BP276*3+BQ276*15+BR276*15+BS276*3+BT276*40+BU276*50+BV276*4+BW276*20+BX276*40+BY276*10</f>
        <v>3</v>
      </c>
      <c r="CD276" s="62">
        <f>CA276*1</f>
        <v>-12</v>
      </c>
      <c r="CE276" s="62">
        <f t="shared" si="164"/>
        <v>92</v>
      </c>
      <c r="CF276" s="62">
        <f t="shared" si="165"/>
        <v>-16</v>
      </c>
    </row>
    <row r="277" customHeight="1" spans="1:84">
      <c r="A277" s="62">
        <v>13195</v>
      </c>
      <c r="B277" s="62" t="s">
        <v>549</v>
      </c>
      <c r="C277" s="62">
        <v>727</v>
      </c>
      <c r="D277" s="62" t="s">
        <v>72</v>
      </c>
      <c r="E277" s="62" t="s">
        <v>550</v>
      </c>
      <c r="F277" s="62"/>
      <c r="G277" s="62"/>
      <c r="H277" s="62"/>
      <c r="I277" s="62"/>
      <c r="J277" s="62">
        <f t="shared" si="154"/>
        <v>0</v>
      </c>
      <c r="K277" s="62" t="s">
        <v>242</v>
      </c>
      <c r="L277" s="62">
        <f t="shared" si="170"/>
        <v>0</v>
      </c>
      <c r="M277" s="62"/>
      <c r="N277" s="62"/>
      <c r="O277" s="62">
        <v>0</v>
      </c>
      <c r="P277" s="62">
        <v>0</v>
      </c>
      <c r="Q277" s="62">
        <f t="shared" si="155"/>
        <v>0</v>
      </c>
      <c r="R277" s="62" t="s">
        <v>242</v>
      </c>
      <c r="S277" s="62">
        <f>P277*0.05</f>
        <v>0</v>
      </c>
      <c r="T277" s="62">
        <f>Q277*1</f>
        <v>0</v>
      </c>
      <c r="U277" s="62"/>
      <c r="V277" s="62"/>
      <c r="W277" s="62">
        <v>2</v>
      </c>
      <c r="X277" s="62">
        <v>40.44</v>
      </c>
      <c r="Y277" s="62">
        <f t="shared" si="167"/>
        <v>2</v>
      </c>
      <c r="Z277" s="62" t="s">
        <v>242</v>
      </c>
      <c r="AA277" s="62">
        <f>X277*0.06</f>
        <v>2.4264</v>
      </c>
      <c r="AB277" s="62"/>
      <c r="AC277" s="62"/>
      <c r="AD277" s="62">
        <v>0</v>
      </c>
      <c r="AE277" s="62">
        <v>0</v>
      </c>
      <c r="AF277" s="62">
        <v>0</v>
      </c>
      <c r="AG277" s="62">
        <f t="shared" si="156"/>
        <v>0</v>
      </c>
      <c r="AH277" s="62" t="s">
        <v>40</v>
      </c>
      <c r="AI277" s="62">
        <f>AF277*0.1</f>
        <v>0</v>
      </c>
      <c r="AJ277" s="62"/>
      <c r="AK277" s="62"/>
      <c r="AL277" s="62"/>
      <c r="AM277" s="62">
        <v>1</v>
      </c>
      <c r="AN277" s="62">
        <v>138</v>
      </c>
      <c r="AO277" s="62">
        <f t="shared" si="157"/>
        <v>1</v>
      </c>
      <c r="AP277" s="62" t="s">
        <v>40</v>
      </c>
      <c r="AQ277" s="62">
        <f>AN277*0.1</f>
        <v>13.8</v>
      </c>
      <c r="AR277" s="62"/>
      <c r="AS277" s="62"/>
      <c r="AT277" s="62">
        <v>1</v>
      </c>
      <c r="AU277" s="62">
        <v>35</v>
      </c>
      <c r="AV277" s="62">
        <f t="shared" si="158"/>
        <v>1</v>
      </c>
      <c r="AW277" s="62" t="s">
        <v>40</v>
      </c>
      <c r="AX277" s="62">
        <f t="shared" si="171"/>
        <v>3.5</v>
      </c>
      <c r="AY277" s="62"/>
      <c r="AZ277" s="62"/>
      <c r="BA277" s="62">
        <v>0</v>
      </c>
      <c r="BB277" s="62">
        <v>0</v>
      </c>
      <c r="BC277" s="62">
        <f t="shared" si="160"/>
        <v>0</v>
      </c>
      <c r="BD277" s="62" t="s">
        <v>242</v>
      </c>
      <c r="BE277" s="62">
        <f>BB277*0.06</f>
        <v>0</v>
      </c>
      <c r="BF277" s="62"/>
      <c r="BG277" s="62"/>
      <c r="BH277" s="62">
        <v>0</v>
      </c>
      <c r="BI277" s="62">
        <v>0</v>
      </c>
      <c r="BJ277" s="62">
        <f t="shared" si="161"/>
        <v>0</v>
      </c>
      <c r="BK277" s="62" t="s">
        <v>242</v>
      </c>
      <c r="BL277" s="62">
        <f>BI277*0.06</f>
        <v>0</v>
      </c>
      <c r="BM277" s="62"/>
      <c r="BN277" s="62"/>
      <c r="BO277" s="63">
        <v>0</v>
      </c>
      <c r="BP277" s="63">
        <v>0</v>
      </c>
      <c r="BQ277" s="63">
        <v>0</v>
      </c>
      <c r="BR277" s="63">
        <v>0</v>
      </c>
      <c r="BS277" s="63">
        <v>0</v>
      </c>
      <c r="BT277" s="63">
        <v>0</v>
      </c>
      <c r="BU277" s="63">
        <v>0</v>
      </c>
      <c r="BV277" s="63">
        <v>0</v>
      </c>
      <c r="BW277" s="63">
        <v>0</v>
      </c>
      <c r="BX277" s="63">
        <v>0</v>
      </c>
      <c r="BY277" s="63">
        <v>0</v>
      </c>
      <c r="BZ277" s="62">
        <f t="shared" si="162"/>
        <v>0</v>
      </c>
      <c r="CA277" s="62">
        <f t="shared" si="163"/>
        <v>0</v>
      </c>
      <c r="CB277" s="62" t="s">
        <v>242</v>
      </c>
      <c r="CC277" s="62">
        <f>BO277*2+BP277*3+BQ277*15+BR277*15+BS277*3+BT277*40+BU277*50+BV277*4+BW277*20+BX277*40+BY277*10</f>
        <v>0</v>
      </c>
      <c r="CD277" s="62"/>
      <c r="CE277" s="62">
        <f t="shared" si="164"/>
        <v>20</v>
      </c>
      <c r="CF277" s="62">
        <f t="shared" si="165"/>
        <v>0</v>
      </c>
    </row>
    <row r="278" customHeight="1" spans="1:84">
      <c r="A278" s="62">
        <v>4117</v>
      </c>
      <c r="B278" s="62" t="s">
        <v>551</v>
      </c>
      <c r="C278" s="62">
        <v>111219</v>
      </c>
      <c r="D278" s="62" t="s">
        <v>57</v>
      </c>
      <c r="E278" s="62" t="s">
        <v>236</v>
      </c>
      <c r="F278" s="62">
        <v>15</v>
      </c>
      <c r="G278" s="62">
        <v>18</v>
      </c>
      <c r="H278" s="62">
        <v>5</v>
      </c>
      <c r="I278" s="62">
        <v>131.19</v>
      </c>
      <c r="J278" s="62">
        <f t="shared" si="154"/>
        <v>-10</v>
      </c>
      <c r="K278" s="62" t="s">
        <v>237</v>
      </c>
      <c r="L278" s="62">
        <f t="shared" si="170"/>
        <v>7.8714</v>
      </c>
      <c r="M278" s="62">
        <v>27</v>
      </c>
      <c r="N278" s="62">
        <v>32</v>
      </c>
      <c r="O278" s="62">
        <v>67</v>
      </c>
      <c r="P278" s="62">
        <v>1446.66</v>
      </c>
      <c r="Q278" s="62">
        <f t="shared" si="155"/>
        <v>40</v>
      </c>
      <c r="R278" s="62" t="s">
        <v>40</v>
      </c>
      <c r="S278" s="62">
        <f t="shared" ref="S278:S285" si="172">P278*0.08</f>
        <v>115.7328</v>
      </c>
      <c r="T278" s="62"/>
      <c r="U278" s="62">
        <v>15</v>
      </c>
      <c r="V278" s="62">
        <v>20</v>
      </c>
      <c r="W278" s="62">
        <v>21</v>
      </c>
      <c r="X278" s="62">
        <v>535.01</v>
      </c>
      <c r="Y278" s="62">
        <f t="shared" si="167"/>
        <v>6</v>
      </c>
      <c r="Z278" s="62" t="s">
        <v>40</v>
      </c>
      <c r="AA278" s="62">
        <f>X278*0.1</f>
        <v>53.501</v>
      </c>
      <c r="AB278" s="62">
        <v>2</v>
      </c>
      <c r="AC278" s="62">
        <v>3</v>
      </c>
      <c r="AD278" s="62">
        <v>2</v>
      </c>
      <c r="AE278" s="62">
        <v>1</v>
      </c>
      <c r="AF278" s="62">
        <v>142.5</v>
      </c>
      <c r="AG278" s="62">
        <f t="shared" si="156"/>
        <v>3</v>
      </c>
      <c r="AH278" s="62" t="s">
        <v>40</v>
      </c>
      <c r="AI278" s="62">
        <f>AF278*0.1</f>
        <v>14.25</v>
      </c>
      <c r="AJ278" s="62"/>
      <c r="AK278" s="62">
        <v>21</v>
      </c>
      <c r="AL278" s="62">
        <v>25</v>
      </c>
      <c r="AM278" s="62">
        <v>28</v>
      </c>
      <c r="AN278" s="62">
        <v>2810.65</v>
      </c>
      <c r="AO278" s="62">
        <f t="shared" si="157"/>
        <v>7</v>
      </c>
      <c r="AP278" s="62" t="s">
        <v>40</v>
      </c>
      <c r="AQ278" s="62">
        <f>AN278*0.1</f>
        <v>281.065</v>
      </c>
      <c r="AR278" s="62">
        <v>4</v>
      </c>
      <c r="AS278" s="62">
        <v>5</v>
      </c>
      <c r="AT278" s="62">
        <v>15</v>
      </c>
      <c r="AU278" s="62">
        <v>377.89</v>
      </c>
      <c r="AV278" s="62">
        <f t="shared" si="158"/>
        <v>11</v>
      </c>
      <c r="AW278" s="62" t="s">
        <v>40</v>
      </c>
      <c r="AX278" s="62">
        <f t="shared" si="171"/>
        <v>37.789</v>
      </c>
      <c r="AY278" s="62">
        <v>5</v>
      </c>
      <c r="AZ278" s="62">
        <v>6</v>
      </c>
      <c r="BA278" s="62">
        <v>0</v>
      </c>
      <c r="BB278" s="62">
        <v>0</v>
      </c>
      <c r="BC278" s="62">
        <f t="shared" si="160"/>
        <v>-5</v>
      </c>
      <c r="BD278" s="62" t="s">
        <v>237</v>
      </c>
      <c r="BE278" s="62">
        <f>BB278*0.06</f>
        <v>0</v>
      </c>
      <c r="BF278" s="62">
        <v>5</v>
      </c>
      <c r="BG278" s="62">
        <v>7</v>
      </c>
      <c r="BH278" s="62">
        <v>10</v>
      </c>
      <c r="BI278" s="62">
        <v>170</v>
      </c>
      <c r="BJ278" s="62">
        <f t="shared" si="161"/>
        <v>5</v>
      </c>
      <c r="BK278" s="62" t="s">
        <v>40</v>
      </c>
      <c r="BL278" s="62">
        <f>BI278*0.1</f>
        <v>17</v>
      </c>
      <c r="BM278" s="62">
        <v>4</v>
      </c>
      <c r="BN278" s="62">
        <v>4</v>
      </c>
      <c r="BO278" s="63">
        <v>1</v>
      </c>
      <c r="BP278" s="63">
        <v>0</v>
      </c>
      <c r="BQ278" s="63">
        <v>0</v>
      </c>
      <c r="BR278" s="63">
        <v>1</v>
      </c>
      <c r="BS278" s="63">
        <v>2</v>
      </c>
      <c r="BT278" s="63">
        <v>0</v>
      </c>
      <c r="BU278" s="63">
        <v>0</v>
      </c>
      <c r="BV278" s="63">
        <v>0</v>
      </c>
      <c r="BW278" s="63">
        <v>0</v>
      </c>
      <c r="BX278" s="63">
        <v>0</v>
      </c>
      <c r="BY278" s="63">
        <v>0</v>
      </c>
      <c r="BZ278" s="62">
        <f t="shared" si="162"/>
        <v>6.5</v>
      </c>
      <c r="CA278" s="62">
        <f t="shared" si="163"/>
        <v>2.5</v>
      </c>
      <c r="CB278" s="62" t="s">
        <v>40</v>
      </c>
      <c r="CC278" s="62">
        <f t="shared" ref="CC277:CC286" si="173">BO278*3+BP278*5+BQ278*25+BR278*24+BS278*6+BT278*56+BU278*70+BV278*6+BW278*30+BX278*61+BY278*15</f>
        <v>39</v>
      </c>
      <c r="CD278" s="62"/>
      <c r="CE278" s="62">
        <f t="shared" si="164"/>
        <v>566</v>
      </c>
      <c r="CF278" s="62">
        <f t="shared" si="165"/>
        <v>0</v>
      </c>
    </row>
    <row r="279" customHeight="1" spans="1:84">
      <c r="A279" s="62">
        <v>11231</v>
      </c>
      <c r="B279" s="62" t="s">
        <v>552</v>
      </c>
      <c r="C279" s="62">
        <v>111219</v>
      </c>
      <c r="D279" s="62" t="s">
        <v>57</v>
      </c>
      <c r="E279" s="62" t="s">
        <v>239</v>
      </c>
      <c r="F279" s="62">
        <v>15</v>
      </c>
      <c r="G279" s="62">
        <v>18</v>
      </c>
      <c r="H279" s="62">
        <v>7</v>
      </c>
      <c r="I279" s="62">
        <v>197</v>
      </c>
      <c r="J279" s="62">
        <f t="shared" si="154"/>
        <v>-8</v>
      </c>
      <c r="K279" s="62" t="s">
        <v>237</v>
      </c>
      <c r="L279" s="62">
        <f t="shared" si="170"/>
        <v>11.82</v>
      </c>
      <c r="M279" s="62">
        <v>26</v>
      </c>
      <c r="N279" s="62">
        <v>33</v>
      </c>
      <c r="O279" s="62">
        <v>43</v>
      </c>
      <c r="P279" s="62">
        <v>1029.9</v>
      </c>
      <c r="Q279" s="62">
        <f t="shared" si="155"/>
        <v>17</v>
      </c>
      <c r="R279" s="62" t="s">
        <v>40</v>
      </c>
      <c r="S279" s="62">
        <f t="shared" si="172"/>
        <v>82.392</v>
      </c>
      <c r="T279" s="62"/>
      <c r="U279" s="62">
        <v>15</v>
      </c>
      <c r="V279" s="62">
        <v>19</v>
      </c>
      <c r="W279" s="62">
        <v>15</v>
      </c>
      <c r="X279" s="62">
        <v>360.6</v>
      </c>
      <c r="Y279" s="62">
        <f t="shared" si="167"/>
        <v>0</v>
      </c>
      <c r="Z279" s="62" t="s">
        <v>39</v>
      </c>
      <c r="AA279" s="62">
        <f>X279*0.08</f>
        <v>28.848</v>
      </c>
      <c r="AB279" s="62">
        <v>2</v>
      </c>
      <c r="AC279" s="62">
        <v>3</v>
      </c>
      <c r="AD279" s="62">
        <v>4</v>
      </c>
      <c r="AE279" s="62">
        <v>2</v>
      </c>
      <c r="AF279" s="62">
        <v>288.3</v>
      </c>
      <c r="AG279" s="62">
        <f t="shared" si="156"/>
        <v>8</v>
      </c>
      <c r="AH279" s="62" t="s">
        <v>40</v>
      </c>
      <c r="AI279" s="62">
        <f>AF279*0.1</f>
        <v>28.83</v>
      </c>
      <c r="AJ279" s="62"/>
      <c r="AK279" s="62">
        <v>21</v>
      </c>
      <c r="AL279" s="62">
        <v>25</v>
      </c>
      <c r="AM279" s="62">
        <v>27</v>
      </c>
      <c r="AN279" s="62">
        <v>2141</v>
      </c>
      <c r="AO279" s="62">
        <f t="shared" si="157"/>
        <v>6</v>
      </c>
      <c r="AP279" s="62" t="s">
        <v>40</v>
      </c>
      <c r="AQ279" s="62">
        <f>AN279*0.1</f>
        <v>214.1</v>
      </c>
      <c r="AR279" s="62">
        <v>4</v>
      </c>
      <c r="AS279" s="62">
        <v>5</v>
      </c>
      <c r="AT279" s="62">
        <v>10</v>
      </c>
      <c r="AU279" s="62">
        <v>235</v>
      </c>
      <c r="AV279" s="62">
        <f t="shared" si="158"/>
        <v>6</v>
      </c>
      <c r="AW279" s="62" t="s">
        <v>40</v>
      </c>
      <c r="AX279" s="62">
        <f t="shared" si="171"/>
        <v>23.5</v>
      </c>
      <c r="AY279" s="62">
        <v>5</v>
      </c>
      <c r="AZ279" s="62">
        <v>6</v>
      </c>
      <c r="BA279" s="62">
        <v>10</v>
      </c>
      <c r="BB279" s="62">
        <v>149.5</v>
      </c>
      <c r="BC279" s="62">
        <f t="shared" si="160"/>
        <v>5</v>
      </c>
      <c r="BD279" s="62" t="s">
        <v>40</v>
      </c>
      <c r="BE279" s="62">
        <f>BB279*0.1</f>
        <v>14.95</v>
      </c>
      <c r="BF279" s="62">
        <v>5</v>
      </c>
      <c r="BG279" s="62">
        <v>7</v>
      </c>
      <c r="BH279" s="62">
        <v>8</v>
      </c>
      <c r="BI279" s="62">
        <v>166.5</v>
      </c>
      <c r="BJ279" s="62">
        <f t="shared" si="161"/>
        <v>3</v>
      </c>
      <c r="BK279" s="62" t="s">
        <v>40</v>
      </c>
      <c r="BL279" s="62">
        <f>BI279*0.1</f>
        <v>16.65</v>
      </c>
      <c r="BM279" s="62">
        <v>3</v>
      </c>
      <c r="BN279" s="62">
        <v>5</v>
      </c>
      <c r="BO279" s="63">
        <v>0</v>
      </c>
      <c r="BP279" s="63">
        <v>0</v>
      </c>
      <c r="BQ279" s="63">
        <v>0</v>
      </c>
      <c r="BR279" s="63">
        <v>2</v>
      </c>
      <c r="BS279" s="63">
        <v>4</v>
      </c>
      <c r="BT279" s="63">
        <v>0</v>
      </c>
      <c r="BU279" s="63">
        <v>0</v>
      </c>
      <c r="BV279" s="63">
        <v>0</v>
      </c>
      <c r="BW279" s="63">
        <v>0</v>
      </c>
      <c r="BX279" s="63">
        <v>1</v>
      </c>
      <c r="BY279" s="63">
        <v>0</v>
      </c>
      <c r="BZ279" s="62">
        <f t="shared" si="162"/>
        <v>19</v>
      </c>
      <c r="CA279" s="62">
        <f t="shared" si="163"/>
        <v>16</v>
      </c>
      <c r="CB279" s="62" t="s">
        <v>40</v>
      </c>
      <c r="CC279" s="62">
        <f t="shared" si="173"/>
        <v>133</v>
      </c>
      <c r="CD279" s="62"/>
      <c r="CE279" s="62">
        <f t="shared" si="164"/>
        <v>554</v>
      </c>
      <c r="CF279" s="62">
        <f t="shared" si="165"/>
        <v>0</v>
      </c>
    </row>
    <row r="280" customHeight="1" spans="1:84">
      <c r="A280" s="62">
        <v>13019</v>
      </c>
      <c r="B280" s="62" t="s">
        <v>553</v>
      </c>
      <c r="C280" s="62">
        <v>111219</v>
      </c>
      <c r="D280" s="62" t="s">
        <v>57</v>
      </c>
      <c r="E280" s="62" t="s">
        <v>239</v>
      </c>
      <c r="F280" s="62">
        <v>15</v>
      </c>
      <c r="G280" s="62">
        <v>18</v>
      </c>
      <c r="H280" s="62">
        <v>7</v>
      </c>
      <c r="I280" s="62">
        <v>171.5</v>
      </c>
      <c r="J280" s="62">
        <f t="shared" si="154"/>
        <v>-8</v>
      </c>
      <c r="K280" s="62" t="s">
        <v>237</v>
      </c>
      <c r="L280" s="62">
        <f t="shared" si="170"/>
        <v>10.29</v>
      </c>
      <c r="M280" s="62">
        <v>26</v>
      </c>
      <c r="N280" s="62">
        <v>32</v>
      </c>
      <c r="O280" s="62">
        <v>42</v>
      </c>
      <c r="P280" s="62">
        <v>976.43</v>
      </c>
      <c r="Q280" s="62">
        <f t="shared" si="155"/>
        <v>16</v>
      </c>
      <c r="R280" s="62" t="s">
        <v>40</v>
      </c>
      <c r="S280" s="62">
        <f t="shared" si="172"/>
        <v>78.1144</v>
      </c>
      <c r="T280" s="62"/>
      <c r="U280" s="62">
        <v>15</v>
      </c>
      <c r="V280" s="62">
        <v>19</v>
      </c>
      <c r="W280" s="62">
        <v>6</v>
      </c>
      <c r="X280" s="62">
        <v>151.5</v>
      </c>
      <c r="Y280" s="62">
        <f t="shared" si="167"/>
        <v>-9</v>
      </c>
      <c r="Z280" s="62" t="s">
        <v>237</v>
      </c>
      <c r="AA280" s="62">
        <f>X280*0.06</f>
        <v>9.09</v>
      </c>
      <c r="AB280" s="62">
        <v>3</v>
      </c>
      <c r="AC280" s="62">
        <v>3</v>
      </c>
      <c r="AD280" s="62">
        <v>1</v>
      </c>
      <c r="AE280" s="62">
        <v>0</v>
      </c>
      <c r="AF280" s="62">
        <v>57</v>
      </c>
      <c r="AG280" s="62">
        <f t="shared" si="156"/>
        <v>-1</v>
      </c>
      <c r="AH280" s="62" t="s">
        <v>237</v>
      </c>
      <c r="AI280" s="62">
        <f>AF280*0.06</f>
        <v>3.42</v>
      </c>
      <c r="AJ280" s="62">
        <f>AG280*1</f>
        <v>-1</v>
      </c>
      <c r="AK280" s="62">
        <v>21</v>
      </c>
      <c r="AL280" s="62">
        <v>26</v>
      </c>
      <c r="AM280" s="62">
        <v>14</v>
      </c>
      <c r="AN280" s="62">
        <v>818.8</v>
      </c>
      <c r="AO280" s="62">
        <f t="shared" si="157"/>
        <v>-7</v>
      </c>
      <c r="AP280" s="62" t="s">
        <v>237</v>
      </c>
      <c r="AQ280" s="62">
        <f>AN280*0.06</f>
        <v>49.128</v>
      </c>
      <c r="AR280" s="62">
        <v>5</v>
      </c>
      <c r="AS280" s="62">
        <v>5</v>
      </c>
      <c r="AT280" s="62">
        <v>8</v>
      </c>
      <c r="AU280" s="62">
        <v>144</v>
      </c>
      <c r="AV280" s="62">
        <f t="shared" si="158"/>
        <v>3</v>
      </c>
      <c r="AW280" s="62" t="s">
        <v>40</v>
      </c>
      <c r="AX280" s="62">
        <f t="shared" si="171"/>
        <v>14.4</v>
      </c>
      <c r="AY280" s="62">
        <v>4</v>
      </c>
      <c r="AZ280" s="62">
        <v>6</v>
      </c>
      <c r="BA280" s="62">
        <v>0</v>
      </c>
      <c r="BB280" s="62">
        <v>0</v>
      </c>
      <c r="BC280" s="62">
        <f t="shared" si="160"/>
        <v>-4</v>
      </c>
      <c r="BD280" s="62" t="s">
        <v>237</v>
      </c>
      <c r="BE280" s="62">
        <f>BB280*0.06</f>
        <v>0</v>
      </c>
      <c r="BF280" s="62">
        <v>6</v>
      </c>
      <c r="BG280" s="62">
        <v>7</v>
      </c>
      <c r="BH280" s="62">
        <v>3</v>
      </c>
      <c r="BI280" s="62">
        <v>53</v>
      </c>
      <c r="BJ280" s="62">
        <f t="shared" si="161"/>
        <v>-3</v>
      </c>
      <c r="BK280" s="62" t="s">
        <v>242</v>
      </c>
      <c r="BL280" s="62">
        <f>BI280*0.06</f>
        <v>3.18</v>
      </c>
      <c r="BM280" s="62">
        <v>4</v>
      </c>
      <c r="BN280" s="62">
        <v>4</v>
      </c>
      <c r="BO280" s="63">
        <v>1</v>
      </c>
      <c r="BP280" s="63">
        <v>1</v>
      </c>
      <c r="BQ280" s="63">
        <v>0</v>
      </c>
      <c r="BR280" s="63">
        <v>0</v>
      </c>
      <c r="BS280" s="63">
        <v>3</v>
      </c>
      <c r="BT280" s="63">
        <v>0</v>
      </c>
      <c r="BU280" s="63">
        <v>0</v>
      </c>
      <c r="BV280" s="63">
        <v>1</v>
      </c>
      <c r="BW280" s="63">
        <v>0</v>
      </c>
      <c r="BX280" s="63">
        <v>0</v>
      </c>
      <c r="BY280" s="63">
        <v>0</v>
      </c>
      <c r="BZ280" s="62">
        <f t="shared" si="162"/>
        <v>5.5</v>
      </c>
      <c r="CA280" s="62">
        <f t="shared" si="163"/>
        <v>1.5</v>
      </c>
      <c r="CB280" s="62" t="s">
        <v>40</v>
      </c>
      <c r="CC280" s="62">
        <f t="shared" si="173"/>
        <v>32</v>
      </c>
      <c r="CD280" s="62"/>
      <c r="CE280" s="62">
        <f t="shared" si="164"/>
        <v>200</v>
      </c>
      <c r="CF280" s="62">
        <f t="shared" si="165"/>
        <v>-1</v>
      </c>
    </row>
    <row r="281" customHeight="1" spans="1:84">
      <c r="A281" s="62">
        <v>12880</v>
      </c>
      <c r="B281" s="62" t="s">
        <v>554</v>
      </c>
      <c r="C281" s="62">
        <v>111219</v>
      </c>
      <c r="D281" s="62" t="s">
        <v>57</v>
      </c>
      <c r="E281" s="62" t="s">
        <v>239</v>
      </c>
      <c r="F281" s="62">
        <v>15</v>
      </c>
      <c r="G281" s="62">
        <v>18</v>
      </c>
      <c r="H281" s="62">
        <v>8</v>
      </c>
      <c r="I281" s="62">
        <v>224</v>
      </c>
      <c r="J281" s="62">
        <f t="shared" si="154"/>
        <v>-7</v>
      </c>
      <c r="K281" s="62" t="s">
        <v>237</v>
      </c>
      <c r="L281" s="62">
        <f t="shared" si="170"/>
        <v>13.44</v>
      </c>
      <c r="M281" s="62">
        <v>26</v>
      </c>
      <c r="N281" s="62">
        <v>33</v>
      </c>
      <c r="O281" s="62">
        <v>36</v>
      </c>
      <c r="P281" s="62">
        <v>911.37</v>
      </c>
      <c r="Q281" s="62">
        <f t="shared" si="155"/>
        <v>10</v>
      </c>
      <c r="R281" s="62" t="s">
        <v>40</v>
      </c>
      <c r="S281" s="62">
        <f t="shared" si="172"/>
        <v>72.9096</v>
      </c>
      <c r="T281" s="62"/>
      <c r="U281" s="62">
        <v>15</v>
      </c>
      <c r="V281" s="62">
        <v>20</v>
      </c>
      <c r="W281" s="62">
        <v>3</v>
      </c>
      <c r="X281" s="62">
        <v>61</v>
      </c>
      <c r="Y281" s="62">
        <f t="shared" si="167"/>
        <v>-12</v>
      </c>
      <c r="Z281" s="62" t="s">
        <v>237</v>
      </c>
      <c r="AA281" s="62">
        <f>X281*0.06</f>
        <v>3.66</v>
      </c>
      <c r="AB281" s="62">
        <v>3</v>
      </c>
      <c r="AC281" s="62">
        <v>4</v>
      </c>
      <c r="AD281" s="62">
        <v>0</v>
      </c>
      <c r="AE281" s="62">
        <v>1</v>
      </c>
      <c r="AF281" s="62">
        <v>28.5</v>
      </c>
      <c r="AG281" s="62">
        <f t="shared" si="156"/>
        <v>-2</v>
      </c>
      <c r="AH281" s="62" t="s">
        <v>237</v>
      </c>
      <c r="AI281" s="62">
        <f>AF281*0.06</f>
        <v>1.71</v>
      </c>
      <c r="AJ281" s="62">
        <f>AG281*1</f>
        <v>-2</v>
      </c>
      <c r="AK281" s="62">
        <v>21</v>
      </c>
      <c r="AL281" s="62">
        <v>26</v>
      </c>
      <c r="AM281" s="62">
        <v>8</v>
      </c>
      <c r="AN281" s="62">
        <v>441.8</v>
      </c>
      <c r="AO281" s="62">
        <f t="shared" si="157"/>
        <v>-13</v>
      </c>
      <c r="AP281" s="62" t="s">
        <v>237</v>
      </c>
      <c r="AQ281" s="62">
        <f>AN281*0.06</f>
        <v>26.508</v>
      </c>
      <c r="AR281" s="62">
        <v>5</v>
      </c>
      <c r="AS281" s="62">
        <v>6</v>
      </c>
      <c r="AT281" s="62">
        <v>5</v>
      </c>
      <c r="AU281" s="62">
        <v>175</v>
      </c>
      <c r="AV281" s="62">
        <f t="shared" si="158"/>
        <v>0</v>
      </c>
      <c r="AW281" s="62" t="s">
        <v>39</v>
      </c>
      <c r="AX281" s="62">
        <f>AU281*0.08</f>
        <v>14</v>
      </c>
      <c r="AY281" s="62">
        <v>5</v>
      </c>
      <c r="AZ281" s="62">
        <v>5</v>
      </c>
      <c r="BA281" s="62">
        <v>2</v>
      </c>
      <c r="BB281" s="62">
        <v>59.8</v>
      </c>
      <c r="BC281" s="62">
        <f t="shared" si="160"/>
        <v>-3</v>
      </c>
      <c r="BD281" s="62" t="s">
        <v>237</v>
      </c>
      <c r="BE281" s="62">
        <f>BB281*0.06</f>
        <v>3.588</v>
      </c>
      <c r="BF281" s="62">
        <v>6</v>
      </c>
      <c r="BG281" s="62">
        <v>7</v>
      </c>
      <c r="BH281" s="62">
        <v>3</v>
      </c>
      <c r="BI281" s="62">
        <v>51</v>
      </c>
      <c r="BJ281" s="62">
        <f t="shared" si="161"/>
        <v>-3</v>
      </c>
      <c r="BK281" s="62" t="s">
        <v>242</v>
      </c>
      <c r="BL281" s="62">
        <f>BI281*0.06</f>
        <v>3.06</v>
      </c>
      <c r="BM281" s="62">
        <v>4</v>
      </c>
      <c r="BN281" s="62">
        <v>5</v>
      </c>
      <c r="BO281" s="63">
        <v>0</v>
      </c>
      <c r="BP281" s="63">
        <v>3</v>
      </c>
      <c r="BQ281" s="63">
        <v>0</v>
      </c>
      <c r="BR281" s="63">
        <v>0</v>
      </c>
      <c r="BS281" s="63">
        <v>2</v>
      </c>
      <c r="BT281" s="63">
        <v>0</v>
      </c>
      <c r="BU281" s="63">
        <v>1</v>
      </c>
      <c r="BV281" s="63">
        <v>0</v>
      </c>
      <c r="BW281" s="63">
        <v>0</v>
      </c>
      <c r="BX281" s="63">
        <v>0</v>
      </c>
      <c r="BY281" s="63">
        <v>0</v>
      </c>
      <c r="BZ281" s="62">
        <f t="shared" si="162"/>
        <v>15</v>
      </c>
      <c r="CA281" s="62">
        <f t="shared" si="163"/>
        <v>11</v>
      </c>
      <c r="CB281" s="62" t="s">
        <v>40</v>
      </c>
      <c r="CC281" s="62">
        <f t="shared" si="173"/>
        <v>97</v>
      </c>
      <c r="CD281" s="62"/>
      <c r="CE281" s="62">
        <f t="shared" si="164"/>
        <v>236</v>
      </c>
      <c r="CF281" s="62">
        <f t="shared" si="165"/>
        <v>-2</v>
      </c>
    </row>
    <row r="282" customHeight="1" spans="1:84">
      <c r="A282" s="62">
        <v>13294</v>
      </c>
      <c r="B282" s="62" t="s">
        <v>555</v>
      </c>
      <c r="C282" s="62">
        <v>111219</v>
      </c>
      <c r="D282" s="62" t="s">
        <v>57</v>
      </c>
      <c r="E282" s="62" t="s">
        <v>556</v>
      </c>
      <c r="F282" s="62"/>
      <c r="G282" s="62"/>
      <c r="H282" s="62">
        <v>4</v>
      </c>
      <c r="I282" s="62">
        <v>96.23</v>
      </c>
      <c r="J282" s="62">
        <f t="shared" si="154"/>
        <v>4</v>
      </c>
      <c r="K282" s="62" t="s">
        <v>242</v>
      </c>
      <c r="L282" s="62">
        <f t="shared" si="170"/>
        <v>5.7738</v>
      </c>
      <c r="M282" s="62"/>
      <c r="N282" s="62"/>
      <c r="O282" s="62">
        <v>11</v>
      </c>
      <c r="P282" s="62">
        <v>262.5</v>
      </c>
      <c r="Q282" s="62">
        <f t="shared" si="155"/>
        <v>11</v>
      </c>
      <c r="R282" s="62" t="s">
        <v>242</v>
      </c>
      <c r="S282" s="62">
        <f>P282*0.05</f>
        <v>13.125</v>
      </c>
      <c r="T282" s="62"/>
      <c r="U282" s="62"/>
      <c r="V282" s="62"/>
      <c r="W282" s="62">
        <v>5</v>
      </c>
      <c r="X282" s="62">
        <v>148.3</v>
      </c>
      <c r="Y282" s="62">
        <f t="shared" si="167"/>
        <v>5</v>
      </c>
      <c r="Z282" s="62" t="s">
        <v>242</v>
      </c>
      <c r="AA282" s="62">
        <f>X282*0.06</f>
        <v>8.898</v>
      </c>
      <c r="AB282" s="62"/>
      <c r="AC282" s="62"/>
      <c r="AD282" s="62">
        <v>0</v>
      </c>
      <c r="AE282" s="62">
        <v>0</v>
      </c>
      <c r="AF282" s="62">
        <v>0</v>
      </c>
      <c r="AG282" s="62">
        <f t="shared" si="156"/>
        <v>0</v>
      </c>
      <c r="AH282" s="62" t="s">
        <v>40</v>
      </c>
      <c r="AI282" s="62">
        <f>AF282*0.1</f>
        <v>0</v>
      </c>
      <c r="AJ282" s="62"/>
      <c r="AK282" s="62"/>
      <c r="AL282" s="62"/>
      <c r="AM282" s="62">
        <v>4</v>
      </c>
      <c r="AN282" s="62">
        <v>97.62</v>
      </c>
      <c r="AO282" s="62">
        <f t="shared" si="157"/>
        <v>4</v>
      </c>
      <c r="AP282" s="62" t="s">
        <v>40</v>
      </c>
      <c r="AQ282" s="62">
        <f>AN282*0.1</f>
        <v>9.762</v>
      </c>
      <c r="AR282" s="62"/>
      <c r="AS282" s="62"/>
      <c r="AT282" s="62">
        <v>0</v>
      </c>
      <c r="AU282" s="62">
        <v>0</v>
      </c>
      <c r="AV282" s="62">
        <f t="shared" si="158"/>
        <v>0</v>
      </c>
      <c r="AW282" s="62" t="s">
        <v>40</v>
      </c>
      <c r="AX282" s="62">
        <f>AU282*0.1</f>
        <v>0</v>
      </c>
      <c r="AY282" s="62"/>
      <c r="AZ282" s="62"/>
      <c r="BA282" s="62">
        <v>0</v>
      </c>
      <c r="BB282" s="62">
        <v>0</v>
      </c>
      <c r="BC282" s="62">
        <f t="shared" si="160"/>
        <v>0</v>
      </c>
      <c r="BD282" s="62" t="s">
        <v>242</v>
      </c>
      <c r="BE282" s="62">
        <f>BB282*0.06</f>
        <v>0</v>
      </c>
      <c r="BF282" s="62"/>
      <c r="BG282" s="62"/>
      <c r="BH282" s="62">
        <v>1</v>
      </c>
      <c r="BI282" s="62">
        <v>21</v>
      </c>
      <c r="BJ282" s="62">
        <f t="shared" si="161"/>
        <v>1</v>
      </c>
      <c r="BK282" s="62" t="s">
        <v>242</v>
      </c>
      <c r="BL282" s="62">
        <f>BI282*0.06</f>
        <v>1.26</v>
      </c>
      <c r="BM282" s="62"/>
      <c r="BN282" s="62"/>
      <c r="BO282" s="63">
        <v>3</v>
      </c>
      <c r="BP282" s="63">
        <v>0</v>
      </c>
      <c r="BQ282" s="63">
        <v>0</v>
      </c>
      <c r="BR282" s="63">
        <v>0</v>
      </c>
      <c r="BS282" s="63">
        <v>0</v>
      </c>
      <c r="BT282" s="63">
        <v>0</v>
      </c>
      <c r="BU282" s="63">
        <v>0</v>
      </c>
      <c r="BV282" s="63">
        <v>0</v>
      </c>
      <c r="BW282" s="63">
        <v>0</v>
      </c>
      <c r="BX282" s="63">
        <v>0</v>
      </c>
      <c r="BY282" s="63">
        <v>0</v>
      </c>
      <c r="BZ282" s="62">
        <f t="shared" si="162"/>
        <v>1.5</v>
      </c>
      <c r="CA282" s="62">
        <f t="shared" si="163"/>
        <v>1.5</v>
      </c>
      <c r="CB282" s="62" t="s">
        <v>242</v>
      </c>
      <c r="CC282" s="62">
        <f>BO282*2+BP282*3+BQ282*15+BR282*15+BS282*3+BT282*40+BU282*50+BV282*4+BW282*20+BX282*40+BY282*10</f>
        <v>6</v>
      </c>
      <c r="CD282" s="62"/>
      <c r="CE282" s="62">
        <f t="shared" si="164"/>
        <v>45</v>
      </c>
      <c r="CF282" s="62">
        <f t="shared" si="165"/>
        <v>0</v>
      </c>
    </row>
    <row r="283" customHeight="1" spans="1:84">
      <c r="A283" s="62">
        <v>13311</v>
      </c>
      <c r="B283" s="62" t="s">
        <v>557</v>
      </c>
      <c r="C283" s="62">
        <v>111219</v>
      </c>
      <c r="D283" s="62" t="s">
        <v>57</v>
      </c>
      <c r="E283" s="62" t="s">
        <v>556</v>
      </c>
      <c r="F283" s="62"/>
      <c r="G283" s="62"/>
      <c r="H283" s="62">
        <v>4</v>
      </c>
      <c r="I283" s="62">
        <v>106</v>
      </c>
      <c r="J283" s="62">
        <f t="shared" si="154"/>
        <v>4</v>
      </c>
      <c r="K283" s="62" t="s">
        <v>242</v>
      </c>
      <c r="L283" s="62">
        <f t="shared" si="170"/>
        <v>6.36</v>
      </c>
      <c r="M283" s="62"/>
      <c r="N283" s="62"/>
      <c r="O283" s="62">
        <v>20</v>
      </c>
      <c r="P283" s="62">
        <v>427.85</v>
      </c>
      <c r="Q283" s="62">
        <f t="shared" si="155"/>
        <v>20</v>
      </c>
      <c r="R283" s="62" t="s">
        <v>242</v>
      </c>
      <c r="S283" s="62">
        <f>P283*0.05</f>
        <v>21.3925</v>
      </c>
      <c r="T283" s="62"/>
      <c r="U283" s="62"/>
      <c r="V283" s="62"/>
      <c r="W283" s="62">
        <v>1</v>
      </c>
      <c r="X283" s="62">
        <v>19.9</v>
      </c>
      <c r="Y283" s="62">
        <f t="shared" si="167"/>
        <v>1</v>
      </c>
      <c r="Z283" s="62" t="s">
        <v>242</v>
      </c>
      <c r="AA283" s="62">
        <f>X283*0.06</f>
        <v>1.194</v>
      </c>
      <c r="AB283" s="62"/>
      <c r="AC283" s="62"/>
      <c r="AD283" s="62">
        <v>0</v>
      </c>
      <c r="AE283" s="62">
        <v>0</v>
      </c>
      <c r="AF283" s="62">
        <v>0</v>
      </c>
      <c r="AG283" s="62">
        <f t="shared" si="156"/>
        <v>0</v>
      </c>
      <c r="AH283" s="62" t="s">
        <v>40</v>
      </c>
      <c r="AI283" s="62">
        <f>AF283*0.1</f>
        <v>0</v>
      </c>
      <c r="AJ283" s="62"/>
      <c r="AK283" s="62"/>
      <c r="AL283" s="62"/>
      <c r="AM283" s="62">
        <v>2</v>
      </c>
      <c r="AN283" s="62">
        <v>185</v>
      </c>
      <c r="AO283" s="62">
        <f t="shared" si="157"/>
        <v>2</v>
      </c>
      <c r="AP283" s="62" t="s">
        <v>40</v>
      </c>
      <c r="AQ283" s="62">
        <f>AN283*0.1</f>
        <v>18.5</v>
      </c>
      <c r="AR283" s="62"/>
      <c r="AS283" s="62"/>
      <c r="AT283" s="62">
        <v>0</v>
      </c>
      <c r="AU283" s="62">
        <v>0</v>
      </c>
      <c r="AV283" s="62">
        <f t="shared" si="158"/>
        <v>0</v>
      </c>
      <c r="AW283" s="62" t="s">
        <v>40</v>
      </c>
      <c r="AX283" s="62">
        <f>AU283*0.1</f>
        <v>0</v>
      </c>
      <c r="AY283" s="62"/>
      <c r="AZ283" s="62"/>
      <c r="BA283" s="62">
        <v>0</v>
      </c>
      <c r="BB283" s="62">
        <v>0</v>
      </c>
      <c r="BC283" s="62">
        <f t="shared" si="160"/>
        <v>0</v>
      </c>
      <c r="BD283" s="62" t="s">
        <v>242</v>
      </c>
      <c r="BE283" s="62">
        <f>BB283*0.06</f>
        <v>0</v>
      </c>
      <c r="BF283" s="62"/>
      <c r="BG283" s="62"/>
      <c r="BH283" s="62">
        <v>3</v>
      </c>
      <c r="BI283" s="62">
        <v>63</v>
      </c>
      <c r="BJ283" s="62">
        <f t="shared" si="161"/>
        <v>3</v>
      </c>
      <c r="BK283" s="62" t="s">
        <v>242</v>
      </c>
      <c r="BL283" s="62">
        <f>BI283*0.06</f>
        <v>3.78</v>
      </c>
      <c r="BM283" s="62"/>
      <c r="BN283" s="62"/>
      <c r="BO283" s="63">
        <v>0</v>
      </c>
      <c r="BP283" s="63">
        <v>0</v>
      </c>
      <c r="BQ283" s="63">
        <v>0</v>
      </c>
      <c r="BR283" s="63">
        <v>0</v>
      </c>
      <c r="BS283" s="63">
        <v>0</v>
      </c>
      <c r="BT283" s="63">
        <v>0</v>
      </c>
      <c r="BU283" s="63">
        <v>0</v>
      </c>
      <c r="BV283" s="63">
        <v>0</v>
      </c>
      <c r="BW283" s="63">
        <v>0</v>
      </c>
      <c r="BX283" s="63">
        <v>0</v>
      </c>
      <c r="BY283" s="63">
        <v>0</v>
      </c>
      <c r="BZ283" s="62">
        <f t="shared" si="162"/>
        <v>0</v>
      </c>
      <c r="CA283" s="62">
        <f t="shared" si="163"/>
        <v>0</v>
      </c>
      <c r="CB283" s="62" t="s">
        <v>242</v>
      </c>
      <c r="CC283" s="62">
        <f>BO283*2+BP283*3+BQ283*15+BR283*15+BS283*3+BT283*40+BU283*50+BV283*4+BW283*20+BX283*40+BY283*10</f>
        <v>0</v>
      </c>
      <c r="CD283" s="62"/>
      <c r="CE283" s="62">
        <f t="shared" si="164"/>
        <v>51</v>
      </c>
      <c r="CF283" s="62">
        <f t="shared" si="165"/>
        <v>0</v>
      </c>
    </row>
    <row r="284" customHeight="1" spans="1:84">
      <c r="A284" s="62">
        <v>6607</v>
      </c>
      <c r="B284" s="62" t="s">
        <v>558</v>
      </c>
      <c r="C284" s="62">
        <v>726</v>
      </c>
      <c r="D284" s="62" t="s">
        <v>60</v>
      </c>
      <c r="E284" s="62" t="s">
        <v>236</v>
      </c>
      <c r="F284" s="62">
        <v>12</v>
      </c>
      <c r="G284" s="62">
        <v>14</v>
      </c>
      <c r="H284" s="62">
        <v>11</v>
      </c>
      <c r="I284" s="62">
        <v>278.69</v>
      </c>
      <c r="J284" s="62">
        <f t="shared" si="154"/>
        <v>-1</v>
      </c>
      <c r="K284" s="62" t="s">
        <v>237</v>
      </c>
      <c r="L284" s="62">
        <f t="shared" ref="L284:L294" si="174">I284*0.06</f>
        <v>16.7214</v>
      </c>
      <c r="M284" s="62">
        <v>23</v>
      </c>
      <c r="N284" s="62">
        <v>29</v>
      </c>
      <c r="O284" s="62">
        <v>56</v>
      </c>
      <c r="P284" s="62">
        <v>1367.03</v>
      </c>
      <c r="Q284" s="62">
        <f t="shared" si="155"/>
        <v>33</v>
      </c>
      <c r="R284" s="62" t="s">
        <v>40</v>
      </c>
      <c r="S284" s="62">
        <f t="shared" si="172"/>
        <v>109.3624</v>
      </c>
      <c r="T284" s="62"/>
      <c r="U284" s="62">
        <v>26</v>
      </c>
      <c r="V284" s="62">
        <v>34</v>
      </c>
      <c r="W284" s="62">
        <v>14</v>
      </c>
      <c r="X284" s="62">
        <v>404.8</v>
      </c>
      <c r="Y284" s="62">
        <f t="shared" si="167"/>
        <v>-12</v>
      </c>
      <c r="Z284" s="62" t="s">
        <v>237</v>
      </c>
      <c r="AA284" s="62">
        <f t="shared" ref="AA284:AA292" si="175">X284*0.06</f>
        <v>24.288</v>
      </c>
      <c r="AB284" s="62">
        <v>3</v>
      </c>
      <c r="AC284" s="62">
        <v>4</v>
      </c>
      <c r="AD284" s="62">
        <v>0</v>
      </c>
      <c r="AE284" s="62">
        <v>0</v>
      </c>
      <c r="AF284" s="62">
        <v>0</v>
      </c>
      <c r="AG284" s="62">
        <f t="shared" si="156"/>
        <v>-3</v>
      </c>
      <c r="AH284" s="62" t="s">
        <v>237</v>
      </c>
      <c r="AI284" s="62">
        <f>AF284*0.06</f>
        <v>0</v>
      </c>
      <c r="AJ284" s="62">
        <f>AG284*1</f>
        <v>-3</v>
      </c>
      <c r="AK284" s="62">
        <v>27</v>
      </c>
      <c r="AL284" s="62">
        <v>32</v>
      </c>
      <c r="AM284" s="62">
        <v>19.072</v>
      </c>
      <c r="AN284" s="62">
        <v>1695</v>
      </c>
      <c r="AO284" s="62">
        <f t="shared" si="157"/>
        <v>-7.928</v>
      </c>
      <c r="AP284" s="62" t="s">
        <v>237</v>
      </c>
      <c r="AQ284" s="62">
        <f>AN284*0.06</f>
        <v>101.7</v>
      </c>
      <c r="AR284" s="62">
        <v>11</v>
      </c>
      <c r="AS284" s="62">
        <v>13</v>
      </c>
      <c r="AT284" s="62">
        <v>21</v>
      </c>
      <c r="AU284" s="62">
        <v>490</v>
      </c>
      <c r="AV284" s="62">
        <f t="shared" si="158"/>
        <v>10</v>
      </c>
      <c r="AW284" s="62" t="s">
        <v>40</v>
      </c>
      <c r="AX284" s="62">
        <f>AU284*0.1</f>
        <v>49</v>
      </c>
      <c r="AY284" s="62">
        <v>8</v>
      </c>
      <c r="AZ284" s="62">
        <v>10</v>
      </c>
      <c r="BA284" s="62">
        <v>0</v>
      </c>
      <c r="BB284" s="62">
        <v>0</v>
      </c>
      <c r="BC284" s="62">
        <f t="shared" si="160"/>
        <v>-8</v>
      </c>
      <c r="BD284" s="62" t="s">
        <v>237</v>
      </c>
      <c r="BE284" s="62">
        <f t="shared" ref="BE284:BE305" si="176">BB284*0.06</f>
        <v>0</v>
      </c>
      <c r="BF284" s="62">
        <v>6</v>
      </c>
      <c r="BG284" s="62">
        <v>8</v>
      </c>
      <c r="BH284" s="62">
        <v>3</v>
      </c>
      <c r="BI284" s="62">
        <v>63</v>
      </c>
      <c r="BJ284" s="62">
        <f t="shared" si="161"/>
        <v>-3</v>
      </c>
      <c r="BK284" s="62" t="s">
        <v>242</v>
      </c>
      <c r="BL284" s="62">
        <f>BI284*0.06</f>
        <v>3.78</v>
      </c>
      <c r="BM284" s="62">
        <v>9</v>
      </c>
      <c r="BN284" s="62">
        <v>10</v>
      </c>
      <c r="BO284" s="63">
        <v>0</v>
      </c>
      <c r="BP284" s="63">
        <v>4</v>
      </c>
      <c r="BQ284" s="63">
        <v>2</v>
      </c>
      <c r="BR284" s="63">
        <v>0</v>
      </c>
      <c r="BS284" s="63">
        <v>1</v>
      </c>
      <c r="BT284" s="63">
        <v>1</v>
      </c>
      <c r="BU284" s="63">
        <v>0</v>
      </c>
      <c r="BV284" s="63">
        <v>0</v>
      </c>
      <c r="BW284" s="63">
        <v>0</v>
      </c>
      <c r="BX284" s="63">
        <v>1</v>
      </c>
      <c r="BY284" s="63">
        <v>0</v>
      </c>
      <c r="BZ284" s="62">
        <f t="shared" si="162"/>
        <v>30</v>
      </c>
      <c r="CA284" s="62">
        <f t="shared" si="163"/>
        <v>21</v>
      </c>
      <c r="CB284" s="62" t="s">
        <v>40</v>
      </c>
      <c r="CC284" s="62">
        <f t="shared" si="173"/>
        <v>193</v>
      </c>
      <c r="CD284" s="62"/>
      <c r="CE284" s="62">
        <f t="shared" si="164"/>
        <v>498</v>
      </c>
      <c r="CF284" s="62">
        <f t="shared" si="165"/>
        <v>-3</v>
      </c>
    </row>
    <row r="285" customHeight="1" spans="1:84">
      <c r="A285" s="62">
        <v>10177</v>
      </c>
      <c r="B285" s="62" t="s">
        <v>559</v>
      </c>
      <c r="C285" s="62">
        <v>726</v>
      </c>
      <c r="D285" s="62" t="s">
        <v>60</v>
      </c>
      <c r="E285" s="62" t="s">
        <v>239</v>
      </c>
      <c r="F285" s="62">
        <v>13</v>
      </c>
      <c r="G285" s="62">
        <v>15</v>
      </c>
      <c r="H285" s="62">
        <v>11</v>
      </c>
      <c r="I285" s="62">
        <v>241.25</v>
      </c>
      <c r="J285" s="62">
        <f t="shared" si="154"/>
        <v>-2</v>
      </c>
      <c r="K285" s="62" t="s">
        <v>237</v>
      </c>
      <c r="L285" s="62">
        <f t="shared" si="174"/>
        <v>14.475</v>
      </c>
      <c r="M285" s="62">
        <v>26</v>
      </c>
      <c r="N285" s="62">
        <v>33</v>
      </c>
      <c r="O285" s="62">
        <v>75</v>
      </c>
      <c r="P285" s="62">
        <v>1734.11</v>
      </c>
      <c r="Q285" s="62">
        <f t="shared" si="155"/>
        <v>49</v>
      </c>
      <c r="R285" s="62" t="s">
        <v>40</v>
      </c>
      <c r="S285" s="62">
        <f t="shared" si="172"/>
        <v>138.7288</v>
      </c>
      <c r="T285" s="62"/>
      <c r="U285" s="62">
        <v>29</v>
      </c>
      <c r="V285" s="62">
        <v>37</v>
      </c>
      <c r="W285" s="62">
        <v>17</v>
      </c>
      <c r="X285" s="62">
        <v>428.7</v>
      </c>
      <c r="Y285" s="62">
        <f t="shared" si="167"/>
        <v>-12</v>
      </c>
      <c r="Z285" s="62" t="s">
        <v>237</v>
      </c>
      <c r="AA285" s="62">
        <f t="shared" si="175"/>
        <v>25.722</v>
      </c>
      <c r="AB285" s="62">
        <v>3</v>
      </c>
      <c r="AC285" s="62">
        <v>4</v>
      </c>
      <c r="AD285" s="62">
        <v>1</v>
      </c>
      <c r="AE285" s="62">
        <v>2</v>
      </c>
      <c r="AF285" s="62">
        <v>88.8</v>
      </c>
      <c r="AG285" s="62">
        <f t="shared" si="156"/>
        <v>1</v>
      </c>
      <c r="AH285" s="62" t="s">
        <v>40</v>
      </c>
      <c r="AI285" s="62">
        <f>AF285*0.1</f>
        <v>8.88</v>
      </c>
      <c r="AJ285" s="62"/>
      <c r="AK285" s="62">
        <v>30</v>
      </c>
      <c r="AL285" s="62">
        <v>36</v>
      </c>
      <c r="AM285" s="62">
        <v>30.44</v>
      </c>
      <c r="AN285" s="62">
        <v>2241.51</v>
      </c>
      <c r="AO285" s="62">
        <f t="shared" si="157"/>
        <v>0.440000000000001</v>
      </c>
      <c r="AP285" s="62" t="s">
        <v>39</v>
      </c>
      <c r="AQ285" s="62">
        <f>AN285*0.08</f>
        <v>179.3208</v>
      </c>
      <c r="AR285" s="62">
        <v>12</v>
      </c>
      <c r="AS285" s="62">
        <v>14</v>
      </c>
      <c r="AT285" s="62">
        <v>8</v>
      </c>
      <c r="AU285" s="62">
        <v>224</v>
      </c>
      <c r="AV285" s="62">
        <f t="shared" si="158"/>
        <v>-4</v>
      </c>
      <c r="AW285" s="62" t="s">
        <v>237</v>
      </c>
      <c r="AX285" s="62">
        <f>AU285*0.06</f>
        <v>13.44</v>
      </c>
      <c r="AY285" s="62">
        <v>9</v>
      </c>
      <c r="AZ285" s="62">
        <v>11</v>
      </c>
      <c r="BA285" s="62">
        <v>0</v>
      </c>
      <c r="BB285" s="62">
        <v>0</v>
      </c>
      <c r="BC285" s="62">
        <f t="shared" si="160"/>
        <v>-9</v>
      </c>
      <c r="BD285" s="62" t="s">
        <v>237</v>
      </c>
      <c r="BE285" s="62">
        <f t="shared" si="176"/>
        <v>0</v>
      </c>
      <c r="BF285" s="62">
        <v>7</v>
      </c>
      <c r="BG285" s="62">
        <v>9</v>
      </c>
      <c r="BH285" s="62">
        <v>13</v>
      </c>
      <c r="BI285" s="62">
        <v>235</v>
      </c>
      <c r="BJ285" s="62">
        <f t="shared" si="161"/>
        <v>6</v>
      </c>
      <c r="BK285" s="62" t="s">
        <v>40</v>
      </c>
      <c r="BL285" s="62">
        <f>BI285*0.1</f>
        <v>23.5</v>
      </c>
      <c r="BM285" s="62">
        <v>9</v>
      </c>
      <c r="BN285" s="62">
        <v>11</v>
      </c>
      <c r="BO285" s="63">
        <v>0</v>
      </c>
      <c r="BP285" s="63">
        <v>3</v>
      </c>
      <c r="BQ285" s="63">
        <v>2</v>
      </c>
      <c r="BR285" s="63">
        <v>0</v>
      </c>
      <c r="BS285" s="63">
        <v>0</v>
      </c>
      <c r="BT285" s="63">
        <v>0</v>
      </c>
      <c r="BU285" s="63">
        <v>0</v>
      </c>
      <c r="BV285" s="63">
        <v>0</v>
      </c>
      <c r="BW285" s="63">
        <v>0</v>
      </c>
      <c r="BX285" s="63">
        <v>0</v>
      </c>
      <c r="BY285" s="63">
        <v>0</v>
      </c>
      <c r="BZ285" s="62">
        <f t="shared" si="162"/>
        <v>13</v>
      </c>
      <c r="CA285" s="62">
        <f t="shared" si="163"/>
        <v>4</v>
      </c>
      <c r="CB285" s="62" t="s">
        <v>40</v>
      </c>
      <c r="CC285" s="62">
        <f t="shared" si="173"/>
        <v>65</v>
      </c>
      <c r="CD285" s="62"/>
      <c r="CE285" s="62">
        <f t="shared" si="164"/>
        <v>469</v>
      </c>
      <c r="CF285" s="62">
        <f t="shared" si="165"/>
        <v>0</v>
      </c>
    </row>
    <row r="286" customHeight="1" spans="1:84">
      <c r="A286" s="62">
        <v>12909</v>
      </c>
      <c r="B286" s="62" t="s">
        <v>560</v>
      </c>
      <c r="C286" s="62">
        <v>726</v>
      </c>
      <c r="D286" s="62" t="s">
        <v>60</v>
      </c>
      <c r="E286" s="62" t="s">
        <v>239</v>
      </c>
      <c r="F286" s="62">
        <v>11</v>
      </c>
      <c r="G286" s="62">
        <v>12</v>
      </c>
      <c r="H286" s="62">
        <v>8</v>
      </c>
      <c r="I286" s="62">
        <v>199.67</v>
      </c>
      <c r="J286" s="62">
        <f t="shared" si="154"/>
        <v>-3</v>
      </c>
      <c r="K286" s="62" t="s">
        <v>237</v>
      </c>
      <c r="L286" s="62">
        <f t="shared" si="174"/>
        <v>11.9802</v>
      </c>
      <c r="M286" s="62">
        <v>21</v>
      </c>
      <c r="N286" s="62">
        <v>26</v>
      </c>
      <c r="O286" s="62">
        <v>20</v>
      </c>
      <c r="P286" s="62">
        <v>486</v>
      </c>
      <c r="Q286" s="62">
        <f t="shared" si="155"/>
        <v>-1</v>
      </c>
      <c r="R286" s="62" t="s">
        <v>237</v>
      </c>
      <c r="S286" s="62">
        <f>P286*0.05</f>
        <v>24.3</v>
      </c>
      <c r="T286" s="62">
        <f>Q286*1</f>
        <v>-1</v>
      </c>
      <c r="U286" s="62">
        <v>23</v>
      </c>
      <c r="V286" s="62">
        <v>31</v>
      </c>
      <c r="W286" s="62">
        <v>7</v>
      </c>
      <c r="X286" s="62">
        <v>175</v>
      </c>
      <c r="Y286" s="62">
        <f t="shared" si="167"/>
        <v>-16</v>
      </c>
      <c r="Z286" s="62" t="s">
        <v>237</v>
      </c>
      <c r="AA286" s="62">
        <f t="shared" si="175"/>
        <v>10.5</v>
      </c>
      <c r="AB286" s="62">
        <v>3</v>
      </c>
      <c r="AC286" s="62">
        <v>4</v>
      </c>
      <c r="AD286" s="62">
        <v>0</v>
      </c>
      <c r="AE286" s="62">
        <v>4</v>
      </c>
      <c r="AF286" s="62">
        <v>114</v>
      </c>
      <c r="AG286" s="62">
        <f t="shared" si="156"/>
        <v>1</v>
      </c>
      <c r="AH286" s="62" t="s">
        <v>40</v>
      </c>
      <c r="AI286" s="62">
        <f>AF286*0.1</f>
        <v>11.4</v>
      </c>
      <c r="AJ286" s="62"/>
      <c r="AK286" s="62">
        <v>24</v>
      </c>
      <c r="AL286" s="62">
        <v>29</v>
      </c>
      <c r="AM286" s="62">
        <v>2.525</v>
      </c>
      <c r="AN286" s="62">
        <v>0.109999999999994</v>
      </c>
      <c r="AO286" s="62">
        <f t="shared" si="157"/>
        <v>-21.475</v>
      </c>
      <c r="AP286" s="62" t="s">
        <v>237</v>
      </c>
      <c r="AQ286" s="62">
        <f>AN286*0.06</f>
        <v>0.00659999999999964</v>
      </c>
      <c r="AR286" s="62">
        <v>10</v>
      </c>
      <c r="AS286" s="62">
        <v>12</v>
      </c>
      <c r="AT286" s="62">
        <v>0</v>
      </c>
      <c r="AU286" s="62">
        <v>0</v>
      </c>
      <c r="AV286" s="62">
        <f t="shared" si="158"/>
        <v>-10</v>
      </c>
      <c r="AW286" s="62" t="s">
        <v>237</v>
      </c>
      <c r="AX286" s="62">
        <f>AU286*0.06</f>
        <v>0</v>
      </c>
      <c r="AY286" s="62">
        <v>7</v>
      </c>
      <c r="AZ286" s="62">
        <v>9</v>
      </c>
      <c r="BA286" s="62">
        <v>0</v>
      </c>
      <c r="BB286" s="62">
        <v>0</v>
      </c>
      <c r="BC286" s="62">
        <f t="shared" si="160"/>
        <v>-7</v>
      </c>
      <c r="BD286" s="62" t="s">
        <v>237</v>
      </c>
      <c r="BE286" s="62">
        <f t="shared" si="176"/>
        <v>0</v>
      </c>
      <c r="BF286" s="62">
        <v>5</v>
      </c>
      <c r="BG286" s="62">
        <v>7</v>
      </c>
      <c r="BH286" s="62">
        <v>3</v>
      </c>
      <c r="BI286" s="62">
        <v>63</v>
      </c>
      <c r="BJ286" s="62">
        <f t="shared" si="161"/>
        <v>-2</v>
      </c>
      <c r="BK286" s="62" t="s">
        <v>242</v>
      </c>
      <c r="BL286" s="62">
        <f>BI286*0.06</f>
        <v>3.78</v>
      </c>
      <c r="BM286" s="62">
        <v>7</v>
      </c>
      <c r="BN286" s="62">
        <v>9</v>
      </c>
      <c r="BO286" s="63">
        <v>0</v>
      </c>
      <c r="BP286" s="63">
        <v>0</v>
      </c>
      <c r="BQ286" s="63">
        <v>0</v>
      </c>
      <c r="BR286" s="63">
        <v>0</v>
      </c>
      <c r="BS286" s="63">
        <v>1</v>
      </c>
      <c r="BT286" s="63">
        <v>0</v>
      </c>
      <c r="BU286" s="63">
        <v>0</v>
      </c>
      <c r="BV286" s="63">
        <v>0</v>
      </c>
      <c r="BW286" s="63">
        <v>0</v>
      </c>
      <c r="BX286" s="63">
        <v>1</v>
      </c>
      <c r="BY286" s="63">
        <v>0</v>
      </c>
      <c r="BZ286" s="62">
        <f t="shared" si="162"/>
        <v>8</v>
      </c>
      <c r="CA286" s="62">
        <f t="shared" si="163"/>
        <v>1</v>
      </c>
      <c r="CB286" s="62" t="s">
        <v>40</v>
      </c>
      <c r="CC286" s="62">
        <f t="shared" si="173"/>
        <v>67</v>
      </c>
      <c r="CD286" s="62"/>
      <c r="CE286" s="62">
        <f t="shared" si="164"/>
        <v>129</v>
      </c>
      <c r="CF286" s="62">
        <f t="shared" si="165"/>
        <v>-1</v>
      </c>
    </row>
    <row r="287" customHeight="1" spans="1:84">
      <c r="A287" s="62">
        <v>13261</v>
      </c>
      <c r="B287" s="62" t="s">
        <v>561</v>
      </c>
      <c r="C287" s="62">
        <v>726</v>
      </c>
      <c r="D287" s="62" t="s">
        <v>60</v>
      </c>
      <c r="E287" s="62" t="s">
        <v>239</v>
      </c>
      <c r="F287" s="62">
        <v>4</v>
      </c>
      <c r="G287" s="62">
        <v>7</v>
      </c>
      <c r="H287" s="62">
        <v>1</v>
      </c>
      <c r="I287" s="62">
        <v>24.5</v>
      </c>
      <c r="J287" s="62">
        <f t="shared" si="154"/>
        <v>-3</v>
      </c>
      <c r="K287" s="62" t="s">
        <v>237</v>
      </c>
      <c r="L287" s="62">
        <f t="shared" si="174"/>
        <v>1.47</v>
      </c>
      <c r="M287" s="62">
        <v>13</v>
      </c>
      <c r="N287" s="62">
        <v>16</v>
      </c>
      <c r="O287" s="62">
        <v>6</v>
      </c>
      <c r="P287" s="62">
        <v>162.5</v>
      </c>
      <c r="Q287" s="62">
        <f t="shared" si="155"/>
        <v>-7</v>
      </c>
      <c r="R287" s="62" t="s">
        <v>237</v>
      </c>
      <c r="S287" s="62">
        <f>P287*0.05</f>
        <v>8.125</v>
      </c>
      <c r="T287" s="62">
        <f>Q287*1</f>
        <v>-7</v>
      </c>
      <c r="U287" s="62">
        <v>15</v>
      </c>
      <c r="V287" s="62">
        <v>19</v>
      </c>
      <c r="W287" s="62">
        <v>13</v>
      </c>
      <c r="X287" s="62">
        <v>385</v>
      </c>
      <c r="Y287" s="62">
        <f t="shared" si="167"/>
        <v>-2</v>
      </c>
      <c r="Z287" s="62" t="s">
        <v>237</v>
      </c>
      <c r="AA287" s="62">
        <f t="shared" si="175"/>
        <v>23.1</v>
      </c>
      <c r="AB287" s="62">
        <v>2</v>
      </c>
      <c r="AC287" s="62">
        <v>3</v>
      </c>
      <c r="AD287" s="62">
        <v>0</v>
      </c>
      <c r="AE287" s="62">
        <v>0</v>
      </c>
      <c r="AF287" s="62">
        <v>0</v>
      </c>
      <c r="AG287" s="62">
        <f t="shared" si="156"/>
        <v>-2</v>
      </c>
      <c r="AH287" s="62" t="s">
        <v>237</v>
      </c>
      <c r="AI287" s="62">
        <f>AF287*0.06</f>
        <v>0</v>
      </c>
      <c r="AJ287" s="62">
        <f>AG287*1</f>
        <v>-2</v>
      </c>
      <c r="AK287" s="62">
        <v>14</v>
      </c>
      <c r="AL287" s="62">
        <v>17</v>
      </c>
      <c r="AM287" s="62">
        <v>1</v>
      </c>
      <c r="AN287" s="62">
        <v>63</v>
      </c>
      <c r="AO287" s="62">
        <f t="shared" si="157"/>
        <v>-13</v>
      </c>
      <c r="AP287" s="62" t="s">
        <v>237</v>
      </c>
      <c r="AQ287" s="62">
        <f>AN287*0.06</f>
        <v>3.78</v>
      </c>
      <c r="AR287" s="62">
        <v>5</v>
      </c>
      <c r="AS287" s="62">
        <v>6</v>
      </c>
      <c r="AT287" s="62">
        <v>7</v>
      </c>
      <c r="AU287" s="62">
        <v>140</v>
      </c>
      <c r="AV287" s="62">
        <f t="shared" si="158"/>
        <v>2</v>
      </c>
      <c r="AW287" s="62" t="s">
        <v>40</v>
      </c>
      <c r="AX287" s="62">
        <f>AU287*0.1</f>
        <v>14</v>
      </c>
      <c r="AY287" s="62">
        <v>5</v>
      </c>
      <c r="AZ287" s="62">
        <v>5</v>
      </c>
      <c r="BA287" s="62">
        <v>0</v>
      </c>
      <c r="BB287" s="62">
        <v>0</v>
      </c>
      <c r="BC287" s="62">
        <f t="shared" si="160"/>
        <v>-5</v>
      </c>
      <c r="BD287" s="62" t="s">
        <v>237</v>
      </c>
      <c r="BE287" s="62">
        <f t="shared" si="176"/>
        <v>0</v>
      </c>
      <c r="BF287" s="62">
        <v>4</v>
      </c>
      <c r="BG287" s="62">
        <v>4</v>
      </c>
      <c r="BH287" s="62">
        <v>4</v>
      </c>
      <c r="BI287" s="62">
        <v>58.5</v>
      </c>
      <c r="BJ287" s="62">
        <f t="shared" si="161"/>
        <v>0</v>
      </c>
      <c r="BK287" s="62" t="s">
        <v>40</v>
      </c>
      <c r="BL287" s="62">
        <f>BI287*0.1</f>
        <v>5.85</v>
      </c>
      <c r="BM287" s="62">
        <v>3</v>
      </c>
      <c r="BN287" s="62">
        <v>3</v>
      </c>
      <c r="BO287" s="63">
        <v>0</v>
      </c>
      <c r="BP287" s="63">
        <v>1</v>
      </c>
      <c r="BQ287" s="63">
        <v>0</v>
      </c>
      <c r="BR287" s="63">
        <v>0</v>
      </c>
      <c r="BS287" s="63">
        <v>0</v>
      </c>
      <c r="BT287" s="63">
        <v>0</v>
      </c>
      <c r="BU287" s="63">
        <v>0</v>
      </c>
      <c r="BV287" s="63">
        <v>0</v>
      </c>
      <c r="BW287" s="63">
        <v>0</v>
      </c>
      <c r="BX287" s="63">
        <v>0</v>
      </c>
      <c r="BY287" s="63">
        <v>0</v>
      </c>
      <c r="BZ287" s="62">
        <f t="shared" si="162"/>
        <v>1</v>
      </c>
      <c r="CA287" s="62">
        <f t="shared" si="163"/>
        <v>-2</v>
      </c>
      <c r="CB287" s="62" t="s">
        <v>237</v>
      </c>
      <c r="CC287" s="62">
        <f>BO287*2+BP287*3+BQ287*15+BR287*15+BS287*3+BT287*40+BU287*50+BV287*4+BW287*20+BX287*40+BY287*10</f>
        <v>3</v>
      </c>
      <c r="CD287" s="62">
        <f>CA287*1</f>
        <v>-2</v>
      </c>
      <c r="CE287" s="62">
        <f t="shared" si="164"/>
        <v>59</v>
      </c>
      <c r="CF287" s="62">
        <f t="shared" si="165"/>
        <v>-11</v>
      </c>
    </row>
    <row r="288" customHeight="1" spans="1:84">
      <c r="A288" s="62">
        <v>11330</v>
      </c>
      <c r="B288" s="62" t="s">
        <v>562</v>
      </c>
      <c r="C288" s="62">
        <v>107829</v>
      </c>
      <c r="D288" s="62" t="s">
        <v>140</v>
      </c>
      <c r="E288" s="62" t="s">
        <v>236</v>
      </c>
      <c r="F288" s="62">
        <v>18</v>
      </c>
      <c r="G288" s="62">
        <v>24</v>
      </c>
      <c r="H288" s="62">
        <v>4</v>
      </c>
      <c r="I288" s="62">
        <v>108.5</v>
      </c>
      <c r="J288" s="62">
        <f t="shared" si="154"/>
        <v>-14</v>
      </c>
      <c r="K288" s="62" t="s">
        <v>237</v>
      </c>
      <c r="L288" s="62">
        <f t="shared" si="174"/>
        <v>6.51</v>
      </c>
      <c r="M288" s="62">
        <v>35</v>
      </c>
      <c r="N288" s="62">
        <v>44</v>
      </c>
      <c r="O288" s="62">
        <v>26</v>
      </c>
      <c r="P288" s="62">
        <v>602.67</v>
      </c>
      <c r="Q288" s="62">
        <f t="shared" si="155"/>
        <v>-9</v>
      </c>
      <c r="R288" s="62" t="s">
        <v>237</v>
      </c>
      <c r="S288" s="62">
        <f>P288*0.05</f>
        <v>30.1335</v>
      </c>
      <c r="T288" s="62">
        <f>Q288*1</f>
        <v>-9</v>
      </c>
      <c r="U288" s="62">
        <v>12</v>
      </c>
      <c r="V288" s="62">
        <v>20</v>
      </c>
      <c r="W288" s="62">
        <v>5</v>
      </c>
      <c r="X288" s="62">
        <v>148.03</v>
      </c>
      <c r="Y288" s="62">
        <f t="shared" si="167"/>
        <v>-7</v>
      </c>
      <c r="Z288" s="62" t="s">
        <v>237</v>
      </c>
      <c r="AA288" s="62">
        <f t="shared" si="175"/>
        <v>8.8818</v>
      </c>
      <c r="AB288" s="62">
        <v>2</v>
      </c>
      <c r="AC288" s="62">
        <v>3</v>
      </c>
      <c r="AD288" s="62">
        <v>0</v>
      </c>
      <c r="AE288" s="62">
        <v>0</v>
      </c>
      <c r="AF288" s="62">
        <v>0</v>
      </c>
      <c r="AG288" s="62">
        <f t="shared" si="156"/>
        <v>-2</v>
      </c>
      <c r="AH288" s="62" t="s">
        <v>237</v>
      </c>
      <c r="AI288" s="62">
        <f>AF288*0.06</f>
        <v>0</v>
      </c>
      <c r="AJ288" s="62">
        <f>AG288*1</f>
        <v>-2</v>
      </c>
      <c r="AK288" s="62">
        <v>19</v>
      </c>
      <c r="AL288" s="62">
        <v>22</v>
      </c>
      <c r="AM288" s="62">
        <v>2</v>
      </c>
      <c r="AN288" s="62">
        <v>167.23</v>
      </c>
      <c r="AO288" s="62">
        <f t="shared" si="157"/>
        <v>-17</v>
      </c>
      <c r="AP288" s="62" t="s">
        <v>237</v>
      </c>
      <c r="AQ288" s="62">
        <f>AN288*0.06</f>
        <v>10.0338</v>
      </c>
      <c r="AR288" s="62">
        <v>6</v>
      </c>
      <c r="AS288" s="62">
        <v>7</v>
      </c>
      <c r="AT288" s="62">
        <v>1</v>
      </c>
      <c r="AU288" s="62">
        <v>35</v>
      </c>
      <c r="AV288" s="62">
        <f t="shared" si="158"/>
        <v>-5</v>
      </c>
      <c r="AW288" s="62" t="s">
        <v>237</v>
      </c>
      <c r="AX288" s="62">
        <f>AU288*0.06</f>
        <v>2.1</v>
      </c>
      <c r="AY288" s="62">
        <v>8</v>
      </c>
      <c r="AZ288" s="62">
        <v>10</v>
      </c>
      <c r="BA288" s="62">
        <v>0</v>
      </c>
      <c r="BB288" s="62">
        <v>0</v>
      </c>
      <c r="BC288" s="62">
        <f t="shared" si="160"/>
        <v>-8</v>
      </c>
      <c r="BD288" s="62" t="s">
        <v>237</v>
      </c>
      <c r="BE288" s="62">
        <f t="shared" si="176"/>
        <v>0</v>
      </c>
      <c r="BF288" s="62">
        <v>11</v>
      </c>
      <c r="BG288" s="62">
        <v>14</v>
      </c>
      <c r="BH288" s="62">
        <v>3</v>
      </c>
      <c r="BI288" s="62">
        <v>63</v>
      </c>
      <c r="BJ288" s="62">
        <f t="shared" si="161"/>
        <v>-8</v>
      </c>
      <c r="BK288" s="62" t="s">
        <v>242</v>
      </c>
      <c r="BL288" s="62">
        <f>BI288*0.06</f>
        <v>3.78</v>
      </c>
      <c r="BM288" s="62">
        <v>14</v>
      </c>
      <c r="BN288" s="62">
        <v>17</v>
      </c>
      <c r="BO288" s="63">
        <v>0</v>
      </c>
      <c r="BP288" s="63">
        <v>2</v>
      </c>
      <c r="BQ288" s="63">
        <v>1</v>
      </c>
      <c r="BR288" s="63">
        <v>0</v>
      </c>
      <c r="BS288" s="63">
        <v>1</v>
      </c>
      <c r="BT288" s="63">
        <v>0</v>
      </c>
      <c r="BU288" s="63">
        <v>0</v>
      </c>
      <c r="BV288" s="63">
        <v>0</v>
      </c>
      <c r="BW288" s="63">
        <v>0</v>
      </c>
      <c r="BX288" s="63">
        <v>0</v>
      </c>
      <c r="BY288" s="63">
        <v>0</v>
      </c>
      <c r="BZ288" s="62">
        <f t="shared" si="162"/>
        <v>8</v>
      </c>
      <c r="CA288" s="62">
        <f t="shared" si="163"/>
        <v>-6</v>
      </c>
      <c r="CB288" s="62" t="s">
        <v>237</v>
      </c>
      <c r="CC288" s="62">
        <f>BO288*2+BP288*3+BQ288*15+BR288*15+BS288*3+BT288*40+BU288*50+BV288*4+BW288*20+BX288*40+BY288*10</f>
        <v>24</v>
      </c>
      <c r="CD288" s="62">
        <f>CA288*1</f>
        <v>-6</v>
      </c>
      <c r="CE288" s="62">
        <f t="shared" si="164"/>
        <v>85</v>
      </c>
      <c r="CF288" s="62">
        <f t="shared" si="165"/>
        <v>-17</v>
      </c>
    </row>
    <row r="289" customHeight="1" spans="1:84">
      <c r="A289" s="62">
        <v>13340</v>
      </c>
      <c r="B289" s="62" t="s">
        <v>563</v>
      </c>
      <c r="C289" s="62">
        <v>107829</v>
      </c>
      <c r="D289" s="62" t="s">
        <v>140</v>
      </c>
      <c r="E289" s="62" t="s">
        <v>248</v>
      </c>
      <c r="F289" s="62">
        <v>12</v>
      </c>
      <c r="G289" s="62">
        <v>12</v>
      </c>
      <c r="H289" s="62">
        <v>6</v>
      </c>
      <c r="I289" s="62">
        <v>160.6</v>
      </c>
      <c r="J289" s="62">
        <f t="shared" si="154"/>
        <v>-6</v>
      </c>
      <c r="K289" s="62" t="s">
        <v>237</v>
      </c>
      <c r="L289" s="62">
        <f t="shared" si="174"/>
        <v>9.636</v>
      </c>
      <c r="M289" s="62">
        <v>24</v>
      </c>
      <c r="N289" s="62">
        <v>29</v>
      </c>
      <c r="O289" s="62">
        <v>16</v>
      </c>
      <c r="P289" s="62">
        <v>435.07</v>
      </c>
      <c r="Q289" s="62">
        <f t="shared" si="155"/>
        <v>-8</v>
      </c>
      <c r="R289" s="62" t="s">
        <v>237</v>
      </c>
      <c r="S289" s="62">
        <f>P289*0.05</f>
        <v>21.7535</v>
      </c>
      <c r="T289" s="62">
        <f>Q289*1</f>
        <v>-8</v>
      </c>
      <c r="U289" s="62">
        <v>11</v>
      </c>
      <c r="V289" s="62">
        <v>11</v>
      </c>
      <c r="W289" s="62">
        <v>1</v>
      </c>
      <c r="X289" s="62">
        <v>35</v>
      </c>
      <c r="Y289" s="62">
        <f t="shared" si="167"/>
        <v>-10</v>
      </c>
      <c r="Z289" s="62" t="s">
        <v>237</v>
      </c>
      <c r="AA289" s="62">
        <f t="shared" si="175"/>
        <v>2.1</v>
      </c>
      <c r="AB289" s="62">
        <v>2</v>
      </c>
      <c r="AC289" s="62">
        <v>2</v>
      </c>
      <c r="AD289" s="62">
        <v>0</v>
      </c>
      <c r="AE289" s="62">
        <v>0</v>
      </c>
      <c r="AF289" s="62">
        <v>0</v>
      </c>
      <c r="AG289" s="62">
        <f t="shared" si="156"/>
        <v>-2</v>
      </c>
      <c r="AH289" s="62" t="s">
        <v>237</v>
      </c>
      <c r="AI289" s="62">
        <f>AF289*0.06</f>
        <v>0</v>
      </c>
      <c r="AJ289" s="62">
        <f>AG289*1</f>
        <v>-2</v>
      </c>
      <c r="AK289" s="62">
        <v>13</v>
      </c>
      <c r="AL289" s="62">
        <v>15</v>
      </c>
      <c r="AM289" s="62">
        <v>14</v>
      </c>
      <c r="AN289" s="62">
        <v>1117.52</v>
      </c>
      <c r="AO289" s="62">
        <f t="shared" si="157"/>
        <v>1</v>
      </c>
      <c r="AP289" s="62" t="s">
        <v>39</v>
      </c>
      <c r="AQ289" s="62">
        <f>AN289*0.08</f>
        <v>89.4016</v>
      </c>
      <c r="AR289" s="62">
        <v>4</v>
      </c>
      <c r="AS289" s="62">
        <v>5</v>
      </c>
      <c r="AT289" s="62">
        <v>0</v>
      </c>
      <c r="AU289" s="62">
        <v>0</v>
      </c>
      <c r="AV289" s="62">
        <f t="shared" si="158"/>
        <v>-4</v>
      </c>
      <c r="AW289" s="62" t="s">
        <v>237</v>
      </c>
      <c r="AX289" s="62">
        <f>AU289*0.06</f>
        <v>0</v>
      </c>
      <c r="AY289" s="62">
        <v>5</v>
      </c>
      <c r="AZ289" s="62">
        <v>6</v>
      </c>
      <c r="BA289" s="62">
        <v>0</v>
      </c>
      <c r="BB289" s="62">
        <v>0</v>
      </c>
      <c r="BC289" s="62">
        <f t="shared" si="160"/>
        <v>-5</v>
      </c>
      <c r="BD289" s="62" t="s">
        <v>237</v>
      </c>
      <c r="BE289" s="62">
        <f t="shared" si="176"/>
        <v>0</v>
      </c>
      <c r="BF289" s="62">
        <v>7</v>
      </c>
      <c r="BG289" s="62">
        <v>10</v>
      </c>
      <c r="BH289" s="62">
        <v>0</v>
      </c>
      <c r="BI289" s="62">
        <v>0</v>
      </c>
      <c r="BJ289" s="62">
        <f t="shared" si="161"/>
        <v>-7</v>
      </c>
      <c r="BK289" s="62" t="s">
        <v>242</v>
      </c>
      <c r="BL289" s="62">
        <f>BI289*0.06</f>
        <v>0</v>
      </c>
      <c r="BM289" s="62">
        <v>10</v>
      </c>
      <c r="BN289" s="62">
        <v>12</v>
      </c>
      <c r="BO289" s="63">
        <v>0</v>
      </c>
      <c r="BP289" s="63">
        <v>2</v>
      </c>
      <c r="BQ289" s="63">
        <v>0</v>
      </c>
      <c r="BR289" s="63">
        <v>0</v>
      </c>
      <c r="BS289" s="63">
        <v>0</v>
      </c>
      <c r="BT289" s="63">
        <v>0</v>
      </c>
      <c r="BU289" s="63">
        <v>0</v>
      </c>
      <c r="BV289" s="63">
        <v>0</v>
      </c>
      <c r="BW289" s="63">
        <v>0</v>
      </c>
      <c r="BX289" s="63">
        <v>0</v>
      </c>
      <c r="BY289" s="63">
        <v>0</v>
      </c>
      <c r="BZ289" s="62">
        <f t="shared" si="162"/>
        <v>2</v>
      </c>
      <c r="CA289" s="62">
        <f t="shared" si="163"/>
        <v>-8</v>
      </c>
      <c r="CB289" s="62" t="s">
        <v>237</v>
      </c>
      <c r="CC289" s="62">
        <f>BO289*2+BP289*3+BQ289*15+BR289*15+BS289*3+BT289*40+BU289*50+BV289*4+BW289*20+BX289*40+BY289*10</f>
        <v>6</v>
      </c>
      <c r="CD289" s="62">
        <f>CA289*1</f>
        <v>-8</v>
      </c>
      <c r="CE289" s="62">
        <f t="shared" si="164"/>
        <v>129</v>
      </c>
      <c r="CF289" s="62">
        <f t="shared" si="165"/>
        <v>-18</v>
      </c>
    </row>
    <row r="290" customHeight="1" spans="1:84">
      <c r="A290" s="62">
        <v>11504</v>
      </c>
      <c r="B290" s="62" t="s">
        <v>564</v>
      </c>
      <c r="C290" s="62">
        <v>745</v>
      </c>
      <c r="D290" s="62" t="s">
        <v>66</v>
      </c>
      <c r="E290" s="62" t="s">
        <v>236</v>
      </c>
      <c r="F290" s="62">
        <v>12</v>
      </c>
      <c r="G290" s="62">
        <v>16</v>
      </c>
      <c r="H290" s="62">
        <v>2</v>
      </c>
      <c r="I290" s="62">
        <v>4.82</v>
      </c>
      <c r="J290" s="62">
        <f t="shared" si="154"/>
        <v>-10</v>
      </c>
      <c r="K290" s="62" t="s">
        <v>237</v>
      </c>
      <c r="L290" s="62">
        <f t="shared" si="174"/>
        <v>0.2892</v>
      </c>
      <c r="M290" s="62">
        <v>22</v>
      </c>
      <c r="N290" s="62">
        <v>27</v>
      </c>
      <c r="O290" s="62">
        <v>26</v>
      </c>
      <c r="P290" s="62">
        <v>660.38</v>
      </c>
      <c r="Q290" s="62">
        <f t="shared" si="155"/>
        <v>4</v>
      </c>
      <c r="R290" s="62" t="s">
        <v>39</v>
      </c>
      <c r="S290" s="62">
        <f>P290*0.06</f>
        <v>39.6228</v>
      </c>
      <c r="T290" s="62"/>
      <c r="U290" s="62">
        <v>18</v>
      </c>
      <c r="V290" s="62">
        <v>24</v>
      </c>
      <c r="W290" s="62">
        <v>11</v>
      </c>
      <c r="X290" s="62">
        <v>270</v>
      </c>
      <c r="Y290" s="62">
        <f t="shared" si="167"/>
        <v>-7</v>
      </c>
      <c r="Z290" s="62" t="s">
        <v>237</v>
      </c>
      <c r="AA290" s="62">
        <f t="shared" si="175"/>
        <v>16.2</v>
      </c>
      <c r="AB290" s="62">
        <v>3</v>
      </c>
      <c r="AC290" s="62">
        <v>4</v>
      </c>
      <c r="AD290" s="62">
        <v>0</v>
      </c>
      <c r="AE290" s="62">
        <v>0</v>
      </c>
      <c r="AF290" s="62">
        <v>0</v>
      </c>
      <c r="AG290" s="62">
        <f t="shared" si="156"/>
        <v>-3</v>
      </c>
      <c r="AH290" s="62" t="s">
        <v>237</v>
      </c>
      <c r="AI290" s="62">
        <f>AF290*0.06</f>
        <v>0</v>
      </c>
      <c r="AJ290" s="62">
        <f>AG290*1</f>
        <v>-3</v>
      </c>
      <c r="AK290" s="62">
        <v>26</v>
      </c>
      <c r="AL290" s="62">
        <v>32</v>
      </c>
      <c r="AM290" s="62">
        <v>19</v>
      </c>
      <c r="AN290" s="62">
        <v>1205.92</v>
      </c>
      <c r="AO290" s="62">
        <f t="shared" si="157"/>
        <v>-7</v>
      </c>
      <c r="AP290" s="62" t="s">
        <v>237</v>
      </c>
      <c r="AQ290" s="62">
        <f t="shared" ref="AQ290:AQ304" si="177">AN290*0.06</f>
        <v>72.3552</v>
      </c>
      <c r="AR290" s="62">
        <v>6</v>
      </c>
      <c r="AS290" s="62">
        <v>7</v>
      </c>
      <c r="AT290" s="62">
        <v>1</v>
      </c>
      <c r="AU290" s="62">
        <v>28.8</v>
      </c>
      <c r="AV290" s="62">
        <f t="shared" si="158"/>
        <v>-5</v>
      </c>
      <c r="AW290" s="62" t="s">
        <v>237</v>
      </c>
      <c r="AX290" s="62">
        <f>AU290*0.06</f>
        <v>1.728</v>
      </c>
      <c r="AY290" s="62">
        <v>7</v>
      </c>
      <c r="AZ290" s="62">
        <v>7</v>
      </c>
      <c r="BA290" s="62">
        <v>0</v>
      </c>
      <c r="BB290" s="62">
        <v>0</v>
      </c>
      <c r="BC290" s="62">
        <f t="shared" si="160"/>
        <v>-7</v>
      </c>
      <c r="BD290" s="62" t="s">
        <v>237</v>
      </c>
      <c r="BE290" s="62">
        <f t="shared" si="176"/>
        <v>0</v>
      </c>
      <c r="BF290" s="62">
        <v>6</v>
      </c>
      <c r="BG290" s="62">
        <v>7</v>
      </c>
      <c r="BH290" s="62">
        <v>6</v>
      </c>
      <c r="BI290" s="62">
        <v>123.92</v>
      </c>
      <c r="BJ290" s="62">
        <f t="shared" si="161"/>
        <v>0</v>
      </c>
      <c r="BK290" s="62" t="s">
        <v>39</v>
      </c>
      <c r="BL290" s="62">
        <f>BI290*0.08</f>
        <v>9.9136</v>
      </c>
      <c r="BM290" s="62">
        <v>7</v>
      </c>
      <c r="BN290" s="62">
        <v>8</v>
      </c>
      <c r="BO290" s="63">
        <v>0</v>
      </c>
      <c r="BP290" s="63">
        <v>3</v>
      </c>
      <c r="BQ290" s="63">
        <v>1</v>
      </c>
      <c r="BR290" s="63">
        <v>1</v>
      </c>
      <c r="BS290" s="63">
        <v>1</v>
      </c>
      <c r="BT290" s="63">
        <v>0</v>
      </c>
      <c r="BU290" s="63">
        <v>0</v>
      </c>
      <c r="BV290" s="63">
        <v>0</v>
      </c>
      <c r="BW290" s="63">
        <v>0</v>
      </c>
      <c r="BX290" s="63">
        <v>0</v>
      </c>
      <c r="BY290" s="63">
        <v>0</v>
      </c>
      <c r="BZ290" s="62">
        <f t="shared" si="162"/>
        <v>13</v>
      </c>
      <c r="CA290" s="62">
        <f t="shared" si="163"/>
        <v>6</v>
      </c>
      <c r="CB290" s="62" t="s">
        <v>40</v>
      </c>
      <c r="CC290" s="62">
        <f t="shared" ref="CC290:CC295" si="178">BO290*3+BP290*5+BQ290*25+BR290*24+BS290*6+BT290*56+BU290*70+BV290*6+BW290*30+BX290*61+BY290*15</f>
        <v>70</v>
      </c>
      <c r="CD290" s="62"/>
      <c r="CE290" s="62">
        <f t="shared" si="164"/>
        <v>210</v>
      </c>
      <c r="CF290" s="62">
        <f t="shared" si="165"/>
        <v>-3</v>
      </c>
    </row>
    <row r="291" customHeight="1" spans="1:84">
      <c r="A291" s="62">
        <v>13039</v>
      </c>
      <c r="B291" s="62" t="s">
        <v>565</v>
      </c>
      <c r="C291" s="62">
        <v>745</v>
      </c>
      <c r="D291" s="62" t="s">
        <v>66</v>
      </c>
      <c r="E291" s="62" t="s">
        <v>329</v>
      </c>
      <c r="F291" s="62">
        <v>12</v>
      </c>
      <c r="G291" s="62">
        <v>14</v>
      </c>
      <c r="H291" s="62">
        <v>1</v>
      </c>
      <c r="I291" s="62">
        <v>24.5</v>
      </c>
      <c r="J291" s="62">
        <f t="shared" si="154"/>
        <v>-11</v>
      </c>
      <c r="K291" s="62" t="s">
        <v>237</v>
      </c>
      <c r="L291" s="62">
        <f t="shared" si="174"/>
        <v>1.47</v>
      </c>
      <c r="M291" s="62">
        <v>20</v>
      </c>
      <c r="N291" s="62">
        <v>25</v>
      </c>
      <c r="O291" s="62">
        <v>30</v>
      </c>
      <c r="P291" s="62">
        <v>573.2</v>
      </c>
      <c r="Q291" s="62">
        <f t="shared" si="155"/>
        <v>10</v>
      </c>
      <c r="R291" s="62" t="s">
        <v>40</v>
      </c>
      <c r="S291" s="62">
        <f>P291*0.08</f>
        <v>45.856</v>
      </c>
      <c r="T291" s="62"/>
      <c r="U291" s="62">
        <v>17</v>
      </c>
      <c r="V291" s="62">
        <v>22</v>
      </c>
      <c r="W291" s="62">
        <v>3</v>
      </c>
      <c r="X291" s="62">
        <v>52</v>
      </c>
      <c r="Y291" s="62">
        <f t="shared" si="167"/>
        <v>-14</v>
      </c>
      <c r="Z291" s="62" t="s">
        <v>237</v>
      </c>
      <c r="AA291" s="62">
        <f t="shared" si="175"/>
        <v>3.12</v>
      </c>
      <c r="AB291" s="62">
        <v>2</v>
      </c>
      <c r="AC291" s="62">
        <v>4</v>
      </c>
      <c r="AD291" s="62">
        <v>1</v>
      </c>
      <c r="AE291" s="62">
        <v>1</v>
      </c>
      <c r="AF291" s="62">
        <v>59</v>
      </c>
      <c r="AG291" s="62">
        <f t="shared" si="156"/>
        <v>1</v>
      </c>
      <c r="AH291" s="62" t="s">
        <v>39</v>
      </c>
      <c r="AI291" s="62">
        <f>AF291*0.08</f>
        <v>4.72</v>
      </c>
      <c r="AJ291" s="62"/>
      <c r="AK291" s="62">
        <v>23</v>
      </c>
      <c r="AL291" s="62">
        <v>28</v>
      </c>
      <c r="AM291" s="62">
        <v>6</v>
      </c>
      <c r="AN291" s="62">
        <v>295</v>
      </c>
      <c r="AO291" s="62">
        <f t="shared" si="157"/>
        <v>-17</v>
      </c>
      <c r="AP291" s="62" t="s">
        <v>237</v>
      </c>
      <c r="AQ291" s="62">
        <f t="shared" si="177"/>
        <v>17.7</v>
      </c>
      <c r="AR291" s="62">
        <v>5</v>
      </c>
      <c r="AS291" s="62">
        <v>6</v>
      </c>
      <c r="AT291" s="62">
        <v>4</v>
      </c>
      <c r="AU291" s="62">
        <v>94.16</v>
      </c>
      <c r="AV291" s="62">
        <f t="shared" si="158"/>
        <v>-1</v>
      </c>
      <c r="AW291" s="62" t="s">
        <v>237</v>
      </c>
      <c r="AX291" s="62">
        <f>AU291*0.06</f>
        <v>5.6496</v>
      </c>
      <c r="AY291" s="62">
        <v>6</v>
      </c>
      <c r="AZ291" s="62">
        <v>7</v>
      </c>
      <c r="BA291" s="62">
        <v>0</v>
      </c>
      <c r="BB291" s="62">
        <v>0</v>
      </c>
      <c r="BC291" s="62">
        <f t="shared" si="160"/>
        <v>-6</v>
      </c>
      <c r="BD291" s="62" t="s">
        <v>237</v>
      </c>
      <c r="BE291" s="62">
        <f t="shared" si="176"/>
        <v>0</v>
      </c>
      <c r="BF291" s="62">
        <v>6</v>
      </c>
      <c r="BG291" s="62">
        <v>7</v>
      </c>
      <c r="BH291" s="62">
        <v>6</v>
      </c>
      <c r="BI291" s="62">
        <v>89.52</v>
      </c>
      <c r="BJ291" s="62">
        <f t="shared" si="161"/>
        <v>0</v>
      </c>
      <c r="BK291" s="62" t="s">
        <v>39</v>
      </c>
      <c r="BL291" s="62">
        <f>BI291*0.08</f>
        <v>7.1616</v>
      </c>
      <c r="BM291" s="62">
        <v>7</v>
      </c>
      <c r="BN291" s="62">
        <v>8</v>
      </c>
      <c r="BO291" s="63">
        <v>0</v>
      </c>
      <c r="BP291" s="63">
        <v>0</v>
      </c>
      <c r="BQ291" s="63">
        <v>0</v>
      </c>
      <c r="BR291" s="63">
        <v>0</v>
      </c>
      <c r="BS291" s="63">
        <v>3</v>
      </c>
      <c r="BT291" s="63">
        <v>1</v>
      </c>
      <c r="BU291" s="63">
        <v>0</v>
      </c>
      <c r="BV291" s="63">
        <v>0</v>
      </c>
      <c r="BW291" s="63">
        <v>0</v>
      </c>
      <c r="BX291" s="63">
        <v>2</v>
      </c>
      <c r="BY291" s="63">
        <v>0</v>
      </c>
      <c r="BZ291" s="62">
        <f t="shared" si="162"/>
        <v>25</v>
      </c>
      <c r="CA291" s="62">
        <f t="shared" si="163"/>
        <v>18</v>
      </c>
      <c r="CB291" s="62" t="s">
        <v>40</v>
      </c>
      <c r="CC291" s="62">
        <f t="shared" si="178"/>
        <v>196</v>
      </c>
      <c r="CD291" s="62"/>
      <c r="CE291" s="62">
        <f t="shared" si="164"/>
        <v>282</v>
      </c>
      <c r="CF291" s="62">
        <f t="shared" si="165"/>
        <v>0</v>
      </c>
    </row>
    <row r="292" customHeight="1" spans="1:84">
      <c r="A292" s="62">
        <v>13223</v>
      </c>
      <c r="B292" s="62" t="s">
        <v>566</v>
      </c>
      <c r="C292" s="62">
        <v>745</v>
      </c>
      <c r="D292" s="62" t="s">
        <v>66</v>
      </c>
      <c r="E292" s="62" t="s">
        <v>248</v>
      </c>
      <c r="F292" s="62">
        <v>8</v>
      </c>
      <c r="G292" s="62">
        <v>9</v>
      </c>
      <c r="H292" s="62">
        <v>3</v>
      </c>
      <c r="I292" s="62">
        <v>66.4</v>
      </c>
      <c r="J292" s="62">
        <f t="shared" si="154"/>
        <v>-5</v>
      </c>
      <c r="K292" s="62" t="s">
        <v>237</v>
      </c>
      <c r="L292" s="62">
        <f t="shared" si="174"/>
        <v>3.984</v>
      </c>
      <c r="M292" s="62">
        <v>12</v>
      </c>
      <c r="N292" s="62">
        <v>16</v>
      </c>
      <c r="O292" s="62">
        <v>29</v>
      </c>
      <c r="P292" s="62">
        <v>710.79</v>
      </c>
      <c r="Q292" s="62">
        <f t="shared" si="155"/>
        <v>17</v>
      </c>
      <c r="R292" s="62" t="s">
        <v>40</v>
      </c>
      <c r="S292" s="62">
        <f>P292*0.08</f>
        <v>56.8632</v>
      </c>
      <c r="T292" s="62"/>
      <c r="U292" s="62">
        <v>10</v>
      </c>
      <c r="V292" s="62">
        <v>13</v>
      </c>
      <c r="W292" s="62">
        <v>0</v>
      </c>
      <c r="X292" s="62">
        <v>0</v>
      </c>
      <c r="Y292" s="62">
        <f t="shared" si="167"/>
        <v>-10</v>
      </c>
      <c r="Z292" s="62" t="s">
        <v>237</v>
      </c>
      <c r="AA292" s="62">
        <f t="shared" si="175"/>
        <v>0</v>
      </c>
      <c r="AB292" s="62">
        <v>1</v>
      </c>
      <c r="AC292" s="62">
        <v>1</v>
      </c>
      <c r="AD292" s="62">
        <v>0</v>
      </c>
      <c r="AE292" s="62">
        <v>0</v>
      </c>
      <c r="AF292" s="62">
        <v>0</v>
      </c>
      <c r="AG292" s="62">
        <f t="shared" si="156"/>
        <v>-1</v>
      </c>
      <c r="AH292" s="62" t="s">
        <v>237</v>
      </c>
      <c r="AI292" s="62">
        <f>AF292*0.06</f>
        <v>0</v>
      </c>
      <c r="AJ292" s="62">
        <f>AG292*1</f>
        <v>-1</v>
      </c>
      <c r="AK292" s="62">
        <v>16</v>
      </c>
      <c r="AL292" s="62">
        <v>19</v>
      </c>
      <c r="AM292" s="62">
        <v>13</v>
      </c>
      <c r="AN292" s="62">
        <v>989</v>
      </c>
      <c r="AO292" s="62">
        <f t="shared" si="157"/>
        <v>-3</v>
      </c>
      <c r="AP292" s="62" t="s">
        <v>237</v>
      </c>
      <c r="AQ292" s="62">
        <f t="shared" si="177"/>
        <v>59.34</v>
      </c>
      <c r="AR292" s="62">
        <v>1</v>
      </c>
      <c r="AS292" s="62">
        <v>2</v>
      </c>
      <c r="AT292" s="62">
        <v>1</v>
      </c>
      <c r="AU292" s="62">
        <v>28.8</v>
      </c>
      <c r="AV292" s="62">
        <f t="shared" si="158"/>
        <v>0</v>
      </c>
      <c r="AW292" s="62" t="s">
        <v>39</v>
      </c>
      <c r="AX292" s="62">
        <f>AU292*0.08</f>
        <v>2.304</v>
      </c>
      <c r="AY292" s="62">
        <v>5</v>
      </c>
      <c r="AZ292" s="62">
        <v>7</v>
      </c>
      <c r="BA292" s="62">
        <v>0</v>
      </c>
      <c r="BB292" s="62">
        <v>0</v>
      </c>
      <c r="BC292" s="62">
        <f t="shared" si="160"/>
        <v>-5</v>
      </c>
      <c r="BD292" s="62" t="s">
        <v>237</v>
      </c>
      <c r="BE292" s="62">
        <f t="shared" si="176"/>
        <v>0</v>
      </c>
      <c r="BF292" s="62">
        <v>5</v>
      </c>
      <c r="BG292" s="62">
        <v>7</v>
      </c>
      <c r="BH292" s="62">
        <v>5</v>
      </c>
      <c r="BI292" s="62">
        <v>105</v>
      </c>
      <c r="BJ292" s="62">
        <f t="shared" si="161"/>
        <v>0</v>
      </c>
      <c r="BK292" s="62" t="s">
        <v>39</v>
      </c>
      <c r="BL292" s="62">
        <f>BI292*0.08</f>
        <v>8.4</v>
      </c>
      <c r="BM292" s="62">
        <v>7</v>
      </c>
      <c r="BN292" s="62">
        <v>8</v>
      </c>
      <c r="BO292" s="63">
        <v>0</v>
      </c>
      <c r="BP292" s="63">
        <v>4</v>
      </c>
      <c r="BQ292" s="63">
        <v>1</v>
      </c>
      <c r="BR292" s="63">
        <v>0</v>
      </c>
      <c r="BS292" s="63">
        <v>0</v>
      </c>
      <c r="BT292" s="63">
        <v>0</v>
      </c>
      <c r="BU292" s="63">
        <v>0</v>
      </c>
      <c r="BV292" s="63">
        <v>0</v>
      </c>
      <c r="BW292" s="63">
        <v>0</v>
      </c>
      <c r="BX292" s="63">
        <v>0</v>
      </c>
      <c r="BY292" s="63">
        <v>0</v>
      </c>
      <c r="BZ292" s="62">
        <f t="shared" si="162"/>
        <v>9</v>
      </c>
      <c r="CA292" s="62">
        <f t="shared" si="163"/>
        <v>2</v>
      </c>
      <c r="CB292" s="62" t="s">
        <v>40</v>
      </c>
      <c r="CC292" s="62">
        <f t="shared" si="178"/>
        <v>45</v>
      </c>
      <c r="CD292" s="62"/>
      <c r="CE292" s="62">
        <f t="shared" si="164"/>
        <v>176</v>
      </c>
      <c r="CF292" s="62">
        <f t="shared" si="165"/>
        <v>-1</v>
      </c>
    </row>
    <row r="293" customHeight="1" spans="1:84">
      <c r="A293" s="62">
        <v>13282</v>
      </c>
      <c r="B293" s="62" t="s">
        <v>567</v>
      </c>
      <c r="C293" s="62">
        <v>745</v>
      </c>
      <c r="D293" s="62" t="s">
        <v>66</v>
      </c>
      <c r="E293" s="62" t="s">
        <v>248</v>
      </c>
      <c r="F293" s="62">
        <v>8</v>
      </c>
      <c r="G293" s="62">
        <v>9</v>
      </c>
      <c r="H293" s="62">
        <v>1</v>
      </c>
      <c r="I293" s="62">
        <v>24.5</v>
      </c>
      <c r="J293" s="62">
        <f t="shared" si="154"/>
        <v>-7</v>
      </c>
      <c r="K293" s="62" t="s">
        <v>237</v>
      </c>
      <c r="L293" s="62">
        <f t="shared" si="174"/>
        <v>1.47</v>
      </c>
      <c r="M293" s="62">
        <v>13</v>
      </c>
      <c r="N293" s="62">
        <v>16</v>
      </c>
      <c r="O293" s="62">
        <v>20</v>
      </c>
      <c r="P293" s="62">
        <v>475.78</v>
      </c>
      <c r="Q293" s="62">
        <f t="shared" si="155"/>
        <v>7</v>
      </c>
      <c r="R293" s="62" t="s">
        <v>40</v>
      </c>
      <c r="S293" s="62">
        <f>P293*0.08</f>
        <v>38.0624</v>
      </c>
      <c r="T293" s="62"/>
      <c r="U293" s="62">
        <v>11</v>
      </c>
      <c r="V293" s="62">
        <v>14</v>
      </c>
      <c r="W293" s="62">
        <v>12</v>
      </c>
      <c r="X293" s="62">
        <v>261</v>
      </c>
      <c r="Y293" s="62">
        <f t="shared" si="167"/>
        <v>1</v>
      </c>
      <c r="Z293" s="62" t="s">
        <v>39</v>
      </c>
      <c r="AA293" s="62">
        <f>X293*0.08</f>
        <v>20.88</v>
      </c>
      <c r="AB293" s="62">
        <v>2</v>
      </c>
      <c r="AC293" s="62">
        <v>2</v>
      </c>
      <c r="AD293" s="62">
        <v>0</v>
      </c>
      <c r="AE293" s="62">
        <v>0</v>
      </c>
      <c r="AF293" s="62">
        <v>0</v>
      </c>
      <c r="AG293" s="62">
        <f t="shared" si="156"/>
        <v>-2</v>
      </c>
      <c r="AH293" s="62" t="s">
        <v>237</v>
      </c>
      <c r="AI293" s="62">
        <f>AF293*0.06</f>
        <v>0</v>
      </c>
      <c r="AJ293" s="62">
        <f>AG293*1</f>
        <v>-2</v>
      </c>
      <c r="AK293" s="62">
        <v>17</v>
      </c>
      <c r="AL293" s="62">
        <v>19</v>
      </c>
      <c r="AM293" s="62">
        <v>5</v>
      </c>
      <c r="AN293" s="62">
        <v>238</v>
      </c>
      <c r="AO293" s="62">
        <f t="shared" si="157"/>
        <v>-12</v>
      </c>
      <c r="AP293" s="62" t="s">
        <v>237</v>
      </c>
      <c r="AQ293" s="62">
        <f t="shared" si="177"/>
        <v>14.28</v>
      </c>
      <c r="AR293" s="62">
        <v>2</v>
      </c>
      <c r="AS293" s="62">
        <v>2</v>
      </c>
      <c r="AT293" s="62">
        <v>4</v>
      </c>
      <c r="AU293" s="62">
        <v>90.22</v>
      </c>
      <c r="AV293" s="62">
        <f t="shared" si="158"/>
        <v>2</v>
      </c>
      <c r="AW293" s="62" t="s">
        <v>40</v>
      </c>
      <c r="AX293" s="62">
        <f>AU293*0.1</f>
        <v>9.022</v>
      </c>
      <c r="AY293" s="62">
        <v>5</v>
      </c>
      <c r="AZ293" s="62">
        <v>7</v>
      </c>
      <c r="BA293" s="62">
        <v>0</v>
      </c>
      <c r="BB293" s="62">
        <v>0</v>
      </c>
      <c r="BC293" s="62">
        <f t="shared" si="160"/>
        <v>-5</v>
      </c>
      <c r="BD293" s="62" t="s">
        <v>237</v>
      </c>
      <c r="BE293" s="62">
        <f t="shared" si="176"/>
        <v>0</v>
      </c>
      <c r="BF293" s="62">
        <v>5</v>
      </c>
      <c r="BG293" s="62">
        <v>7</v>
      </c>
      <c r="BH293" s="62">
        <v>3</v>
      </c>
      <c r="BI293" s="62">
        <v>52.58</v>
      </c>
      <c r="BJ293" s="62">
        <f t="shared" si="161"/>
        <v>-2</v>
      </c>
      <c r="BK293" s="62" t="s">
        <v>242</v>
      </c>
      <c r="BL293" s="62">
        <f>BI293*0.06</f>
        <v>3.1548</v>
      </c>
      <c r="BM293" s="62">
        <v>7</v>
      </c>
      <c r="BN293" s="62">
        <v>9</v>
      </c>
      <c r="BO293" s="63">
        <v>0</v>
      </c>
      <c r="BP293" s="63">
        <v>2</v>
      </c>
      <c r="BQ293" s="63">
        <v>0</v>
      </c>
      <c r="BR293" s="63">
        <v>0</v>
      </c>
      <c r="BS293" s="63">
        <v>1</v>
      </c>
      <c r="BT293" s="63">
        <v>0</v>
      </c>
      <c r="BU293" s="63">
        <v>1</v>
      </c>
      <c r="BV293" s="63">
        <v>0</v>
      </c>
      <c r="BW293" s="63">
        <v>0</v>
      </c>
      <c r="BX293" s="63">
        <v>1</v>
      </c>
      <c r="BY293" s="63">
        <v>0</v>
      </c>
      <c r="BZ293" s="62">
        <f t="shared" si="162"/>
        <v>20</v>
      </c>
      <c r="CA293" s="62">
        <f t="shared" si="163"/>
        <v>13</v>
      </c>
      <c r="CB293" s="62" t="s">
        <v>40</v>
      </c>
      <c r="CC293" s="62">
        <f t="shared" si="178"/>
        <v>147</v>
      </c>
      <c r="CD293" s="62"/>
      <c r="CE293" s="62">
        <f t="shared" si="164"/>
        <v>234</v>
      </c>
      <c r="CF293" s="62">
        <f t="shared" si="165"/>
        <v>-2</v>
      </c>
    </row>
    <row r="294" customHeight="1" spans="1:84">
      <c r="A294" s="62">
        <v>5457</v>
      </c>
      <c r="B294" s="62" t="s">
        <v>568</v>
      </c>
      <c r="C294" s="62">
        <v>105267</v>
      </c>
      <c r="D294" s="62" t="s">
        <v>63</v>
      </c>
      <c r="E294" s="62" t="s">
        <v>236</v>
      </c>
      <c r="F294" s="62">
        <v>13</v>
      </c>
      <c r="G294" s="62">
        <v>15</v>
      </c>
      <c r="H294" s="62">
        <v>8</v>
      </c>
      <c r="I294" s="62">
        <v>211.11</v>
      </c>
      <c r="J294" s="62">
        <f t="shared" si="154"/>
        <v>-5</v>
      </c>
      <c r="K294" s="62" t="s">
        <v>237</v>
      </c>
      <c r="L294" s="62">
        <f t="shared" si="174"/>
        <v>12.6666</v>
      </c>
      <c r="M294" s="62">
        <v>22</v>
      </c>
      <c r="N294" s="62">
        <v>27</v>
      </c>
      <c r="O294" s="62">
        <v>33</v>
      </c>
      <c r="P294" s="62">
        <v>798.41</v>
      </c>
      <c r="Q294" s="62">
        <f t="shared" si="155"/>
        <v>11</v>
      </c>
      <c r="R294" s="62" t="s">
        <v>40</v>
      </c>
      <c r="S294" s="62">
        <f>P294*0.08</f>
        <v>63.8728</v>
      </c>
      <c r="T294" s="62"/>
      <c r="U294" s="62">
        <v>21</v>
      </c>
      <c r="V294" s="62">
        <v>27</v>
      </c>
      <c r="W294" s="62">
        <v>22</v>
      </c>
      <c r="X294" s="62">
        <v>544.5</v>
      </c>
      <c r="Y294" s="62">
        <f t="shared" si="167"/>
        <v>1</v>
      </c>
      <c r="Z294" s="62" t="s">
        <v>39</v>
      </c>
      <c r="AA294" s="62">
        <f>X294*0.08</f>
        <v>43.56</v>
      </c>
      <c r="AB294" s="62">
        <v>4</v>
      </c>
      <c r="AC294" s="62">
        <v>6</v>
      </c>
      <c r="AD294" s="62">
        <v>1</v>
      </c>
      <c r="AE294" s="62">
        <v>1</v>
      </c>
      <c r="AF294" s="62">
        <v>59</v>
      </c>
      <c r="AG294" s="62">
        <f t="shared" si="156"/>
        <v>-1</v>
      </c>
      <c r="AH294" s="62" t="s">
        <v>237</v>
      </c>
      <c r="AI294" s="62">
        <f>AF294*0.06</f>
        <v>3.54</v>
      </c>
      <c r="AJ294" s="62">
        <f>AG294*1</f>
        <v>-1</v>
      </c>
      <c r="AK294" s="62">
        <v>27</v>
      </c>
      <c r="AL294" s="62">
        <v>32</v>
      </c>
      <c r="AM294" s="62">
        <v>16</v>
      </c>
      <c r="AN294" s="62">
        <v>1059</v>
      </c>
      <c r="AO294" s="62">
        <f t="shared" si="157"/>
        <v>-11</v>
      </c>
      <c r="AP294" s="62" t="s">
        <v>237</v>
      </c>
      <c r="AQ294" s="62">
        <f t="shared" si="177"/>
        <v>63.54</v>
      </c>
      <c r="AR294" s="62">
        <v>5</v>
      </c>
      <c r="AS294" s="62">
        <v>6</v>
      </c>
      <c r="AT294" s="62">
        <v>2</v>
      </c>
      <c r="AU294" s="62">
        <v>70</v>
      </c>
      <c r="AV294" s="62">
        <f t="shared" si="158"/>
        <v>-3</v>
      </c>
      <c r="AW294" s="62" t="s">
        <v>237</v>
      </c>
      <c r="AX294" s="62">
        <f>AU294*0.06</f>
        <v>4.2</v>
      </c>
      <c r="AY294" s="62">
        <v>7</v>
      </c>
      <c r="AZ294" s="62">
        <v>8</v>
      </c>
      <c r="BA294" s="62">
        <v>0</v>
      </c>
      <c r="BB294" s="62">
        <v>0</v>
      </c>
      <c r="BC294" s="62">
        <f t="shared" si="160"/>
        <v>-7</v>
      </c>
      <c r="BD294" s="62" t="s">
        <v>237</v>
      </c>
      <c r="BE294" s="62">
        <f t="shared" si="176"/>
        <v>0</v>
      </c>
      <c r="BF294" s="62">
        <v>5</v>
      </c>
      <c r="BG294" s="62">
        <v>7</v>
      </c>
      <c r="BH294" s="62">
        <v>5</v>
      </c>
      <c r="BI294" s="62">
        <v>103.5</v>
      </c>
      <c r="BJ294" s="62">
        <f t="shared" si="161"/>
        <v>0</v>
      </c>
      <c r="BK294" s="62" t="s">
        <v>39</v>
      </c>
      <c r="BL294" s="62">
        <f>BI294*0.08</f>
        <v>8.28</v>
      </c>
      <c r="BM294" s="62">
        <v>11</v>
      </c>
      <c r="BN294" s="62">
        <v>13</v>
      </c>
      <c r="BO294" s="63">
        <v>0</v>
      </c>
      <c r="BP294" s="63">
        <v>2</v>
      </c>
      <c r="BQ294" s="63">
        <v>0</v>
      </c>
      <c r="BR294" s="63">
        <v>0</v>
      </c>
      <c r="BS294" s="63">
        <v>3</v>
      </c>
      <c r="BT294" s="63">
        <v>1</v>
      </c>
      <c r="BU294" s="63">
        <v>0</v>
      </c>
      <c r="BV294" s="63">
        <v>0</v>
      </c>
      <c r="BW294" s="63">
        <v>0</v>
      </c>
      <c r="BX294" s="63">
        <v>1</v>
      </c>
      <c r="BY294" s="63">
        <v>0</v>
      </c>
      <c r="BZ294" s="62">
        <f t="shared" si="162"/>
        <v>20</v>
      </c>
      <c r="CA294" s="62">
        <f t="shared" si="163"/>
        <v>9</v>
      </c>
      <c r="CB294" s="62" t="s">
        <v>40</v>
      </c>
      <c r="CC294" s="62">
        <f t="shared" si="178"/>
        <v>145</v>
      </c>
      <c r="CD294" s="62"/>
      <c r="CE294" s="62">
        <f t="shared" si="164"/>
        <v>345</v>
      </c>
      <c r="CF294" s="62">
        <f t="shared" si="165"/>
        <v>-1</v>
      </c>
    </row>
    <row r="295" customHeight="1" spans="1:84">
      <c r="A295" s="62">
        <v>12886</v>
      </c>
      <c r="B295" s="62" t="s">
        <v>569</v>
      </c>
      <c r="C295" s="62">
        <v>105267</v>
      </c>
      <c r="D295" s="62" t="s">
        <v>63</v>
      </c>
      <c r="E295" s="62" t="s">
        <v>570</v>
      </c>
      <c r="F295" s="62">
        <v>17</v>
      </c>
      <c r="G295" s="62">
        <v>20</v>
      </c>
      <c r="H295" s="62">
        <v>23</v>
      </c>
      <c r="I295" s="62">
        <v>609.85</v>
      </c>
      <c r="J295" s="62">
        <f t="shared" si="154"/>
        <v>6</v>
      </c>
      <c r="K295" s="62" t="s">
        <v>40</v>
      </c>
      <c r="L295" s="62">
        <f>I295*0.1</f>
        <v>60.985</v>
      </c>
      <c r="M295" s="62">
        <v>29</v>
      </c>
      <c r="N295" s="62">
        <v>36</v>
      </c>
      <c r="O295" s="62">
        <v>69</v>
      </c>
      <c r="P295" s="62">
        <v>1542.56</v>
      </c>
      <c r="Q295" s="62">
        <f t="shared" si="155"/>
        <v>40</v>
      </c>
      <c r="R295" s="62" t="s">
        <v>40</v>
      </c>
      <c r="S295" s="62">
        <f>P295*0.08</f>
        <v>123.4048</v>
      </c>
      <c r="T295" s="62"/>
      <c r="U295" s="62">
        <v>28</v>
      </c>
      <c r="V295" s="62">
        <v>36</v>
      </c>
      <c r="W295" s="62">
        <v>30</v>
      </c>
      <c r="X295" s="62">
        <v>802.8</v>
      </c>
      <c r="Y295" s="62">
        <f t="shared" si="167"/>
        <v>2</v>
      </c>
      <c r="Z295" s="62" t="s">
        <v>39</v>
      </c>
      <c r="AA295" s="62">
        <f>X295*0.08</f>
        <v>64.224</v>
      </c>
      <c r="AB295" s="62">
        <v>6</v>
      </c>
      <c r="AC295" s="62">
        <v>8</v>
      </c>
      <c r="AD295" s="62">
        <v>4</v>
      </c>
      <c r="AE295" s="62">
        <v>0</v>
      </c>
      <c r="AF295" s="62">
        <v>229.82</v>
      </c>
      <c r="AG295" s="62">
        <f t="shared" si="156"/>
        <v>2</v>
      </c>
      <c r="AH295" s="62" t="s">
        <v>40</v>
      </c>
      <c r="AI295" s="62">
        <f>AF295*0.1</f>
        <v>22.982</v>
      </c>
      <c r="AJ295" s="62"/>
      <c r="AK295" s="62">
        <v>35</v>
      </c>
      <c r="AL295" s="62">
        <v>42</v>
      </c>
      <c r="AM295" s="62">
        <v>33</v>
      </c>
      <c r="AN295" s="62">
        <v>2455.27</v>
      </c>
      <c r="AO295" s="62">
        <f t="shared" si="157"/>
        <v>-2</v>
      </c>
      <c r="AP295" s="62" t="s">
        <v>237</v>
      </c>
      <c r="AQ295" s="62">
        <f t="shared" si="177"/>
        <v>147.3162</v>
      </c>
      <c r="AR295" s="62">
        <v>6</v>
      </c>
      <c r="AS295" s="62">
        <v>7</v>
      </c>
      <c r="AT295" s="62">
        <v>7</v>
      </c>
      <c r="AU295" s="62">
        <v>210</v>
      </c>
      <c r="AV295" s="62">
        <f t="shared" si="158"/>
        <v>1</v>
      </c>
      <c r="AW295" s="62" t="s">
        <v>40</v>
      </c>
      <c r="AX295" s="62">
        <f>AU295*0.1</f>
        <v>21</v>
      </c>
      <c r="AY295" s="62">
        <v>9</v>
      </c>
      <c r="AZ295" s="62">
        <v>11</v>
      </c>
      <c r="BA295" s="62">
        <v>0</v>
      </c>
      <c r="BB295" s="62">
        <v>0</v>
      </c>
      <c r="BC295" s="62">
        <f t="shared" si="160"/>
        <v>-9</v>
      </c>
      <c r="BD295" s="62" t="s">
        <v>237</v>
      </c>
      <c r="BE295" s="62">
        <f t="shared" si="176"/>
        <v>0</v>
      </c>
      <c r="BF295" s="62">
        <v>7</v>
      </c>
      <c r="BG295" s="62">
        <v>9</v>
      </c>
      <c r="BH295" s="62">
        <v>10</v>
      </c>
      <c r="BI295" s="62">
        <v>177</v>
      </c>
      <c r="BJ295" s="62">
        <f t="shared" si="161"/>
        <v>3</v>
      </c>
      <c r="BK295" s="62" t="s">
        <v>40</v>
      </c>
      <c r="BL295" s="62">
        <f>BI295*0.1</f>
        <v>17.7</v>
      </c>
      <c r="BM295" s="62">
        <v>14</v>
      </c>
      <c r="BN295" s="62">
        <v>17</v>
      </c>
      <c r="BO295" s="63">
        <v>0</v>
      </c>
      <c r="BP295" s="63">
        <v>2</v>
      </c>
      <c r="BQ295" s="63">
        <v>0</v>
      </c>
      <c r="BR295" s="63">
        <v>1</v>
      </c>
      <c r="BS295" s="63">
        <v>4</v>
      </c>
      <c r="BT295" s="63">
        <v>1</v>
      </c>
      <c r="BU295" s="63">
        <v>0</v>
      </c>
      <c r="BV295" s="63">
        <v>0</v>
      </c>
      <c r="BW295" s="63">
        <v>0</v>
      </c>
      <c r="BX295" s="63">
        <v>0</v>
      </c>
      <c r="BY295" s="63">
        <v>0</v>
      </c>
      <c r="BZ295" s="62">
        <f t="shared" si="162"/>
        <v>18</v>
      </c>
      <c r="CA295" s="62">
        <f t="shared" si="163"/>
        <v>4</v>
      </c>
      <c r="CB295" s="62" t="s">
        <v>40</v>
      </c>
      <c r="CC295" s="62">
        <f t="shared" si="178"/>
        <v>114</v>
      </c>
      <c r="CD295" s="62"/>
      <c r="CE295" s="62">
        <f t="shared" si="164"/>
        <v>572</v>
      </c>
      <c r="CF295" s="62">
        <f t="shared" si="165"/>
        <v>0</v>
      </c>
    </row>
    <row r="296" customHeight="1" spans="1:84">
      <c r="A296" s="62">
        <v>13645</v>
      </c>
      <c r="B296" s="62" t="s">
        <v>571</v>
      </c>
      <c r="C296" s="62">
        <v>105267</v>
      </c>
      <c r="D296" s="62" t="s">
        <v>63</v>
      </c>
      <c r="E296" s="62" t="s">
        <v>572</v>
      </c>
      <c r="F296" s="62">
        <v>9</v>
      </c>
      <c r="G296" s="62">
        <v>11</v>
      </c>
      <c r="H296" s="62">
        <v>5</v>
      </c>
      <c r="I296" s="62">
        <v>124.5</v>
      </c>
      <c r="J296" s="62">
        <f t="shared" si="154"/>
        <v>-4</v>
      </c>
      <c r="K296" s="62" t="s">
        <v>237</v>
      </c>
      <c r="L296" s="62">
        <f t="shared" ref="L296:L307" si="179">I296*0.06</f>
        <v>7.47</v>
      </c>
      <c r="M296" s="62">
        <v>14</v>
      </c>
      <c r="N296" s="62">
        <v>18</v>
      </c>
      <c r="O296" s="62">
        <v>14</v>
      </c>
      <c r="P296" s="62">
        <v>369.12</v>
      </c>
      <c r="Q296" s="62">
        <f t="shared" si="155"/>
        <v>0</v>
      </c>
      <c r="R296" s="62" t="s">
        <v>39</v>
      </c>
      <c r="S296" s="62">
        <f>P296*0.06</f>
        <v>22.1472</v>
      </c>
      <c r="T296" s="62"/>
      <c r="U296" s="62">
        <v>14</v>
      </c>
      <c r="V296" s="62">
        <v>18</v>
      </c>
      <c r="W296" s="62">
        <v>5</v>
      </c>
      <c r="X296" s="62">
        <v>86</v>
      </c>
      <c r="Y296" s="62">
        <f t="shared" si="167"/>
        <v>-9</v>
      </c>
      <c r="Z296" s="62" t="s">
        <v>237</v>
      </c>
      <c r="AA296" s="62">
        <f>X296*0.06</f>
        <v>5.16</v>
      </c>
      <c r="AB296" s="62">
        <v>3</v>
      </c>
      <c r="AC296" s="62">
        <v>4</v>
      </c>
      <c r="AD296" s="62">
        <v>0</v>
      </c>
      <c r="AE296" s="62">
        <v>0</v>
      </c>
      <c r="AF296" s="62">
        <v>0</v>
      </c>
      <c r="AG296" s="62">
        <f t="shared" si="156"/>
        <v>-3</v>
      </c>
      <c r="AH296" s="62" t="s">
        <v>237</v>
      </c>
      <c r="AI296" s="62">
        <f>AF296*0.06</f>
        <v>0</v>
      </c>
      <c r="AJ296" s="62">
        <f>AG296*1</f>
        <v>-3</v>
      </c>
      <c r="AK296" s="62">
        <v>18</v>
      </c>
      <c r="AL296" s="62">
        <v>21</v>
      </c>
      <c r="AM296" s="62">
        <v>8</v>
      </c>
      <c r="AN296" s="62">
        <v>627</v>
      </c>
      <c r="AO296" s="62">
        <f t="shared" si="157"/>
        <v>-10</v>
      </c>
      <c r="AP296" s="62" t="s">
        <v>237</v>
      </c>
      <c r="AQ296" s="62">
        <f t="shared" si="177"/>
        <v>37.62</v>
      </c>
      <c r="AR296" s="62">
        <v>3</v>
      </c>
      <c r="AS296" s="62">
        <v>4</v>
      </c>
      <c r="AT296" s="62">
        <v>49</v>
      </c>
      <c r="AU296" s="62">
        <v>1106</v>
      </c>
      <c r="AV296" s="62">
        <f t="shared" si="158"/>
        <v>46</v>
      </c>
      <c r="AW296" s="62" t="s">
        <v>40</v>
      </c>
      <c r="AX296" s="62">
        <f>AU296*0.1</f>
        <v>110.6</v>
      </c>
      <c r="AY296" s="62">
        <v>5</v>
      </c>
      <c r="AZ296" s="62">
        <v>6</v>
      </c>
      <c r="BA296" s="62">
        <v>0</v>
      </c>
      <c r="BB296" s="62">
        <v>0</v>
      </c>
      <c r="BC296" s="62">
        <f t="shared" si="160"/>
        <v>-5</v>
      </c>
      <c r="BD296" s="62" t="s">
        <v>237</v>
      </c>
      <c r="BE296" s="62">
        <f t="shared" si="176"/>
        <v>0</v>
      </c>
      <c r="BF296" s="62">
        <v>4</v>
      </c>
      <c r="BG296" s="62">
        <v>5</v>
      </c>
      <c r="BH296" s="62">
        <v>7</v>
      </c>
      <c r="BI296" s="62">
        <v>117</v>
      </c>
      <c r="BJ296" s="62">
        <f t="shared" si="161"/>
        <v>3</v>
      </c>
      <c r="BK296" s="62" t="s">
        <v>40</v>
      </c>
      <c r="BL296" s="62">
        <f>BI296*0.1</f>
        <v>11.7</v>
      </c>
      <c r="BM296" s="62">
        <v>7</v>
      </c>
      <c r="BN296" s="62">
        <v>8</v>
      </c>
      <c r="BO296" s="63">
        <v>0</v>
      </c>
      <c r="BP296" s="63">
        <v>1</v>
      </c>
      <c r="BQ296" s="63">
        <v>0</v>
      </c>
      <c r="BR296" s="63">
        <v>0</v>
      </c>
      <c r="BS296" s="63">
        <v>0</v>
      </c>
      <c r="BT296" s="63">
        <v>0</v>
      </c>
      <c r="BU296" s="63">
        <v>0</v>
      </c>
      <c r="BV296" s="63">
        <v>1</v>
      </c>
      <c r="BW296" s="63">
        <v>0</v>
      </c>
      <c r="BX296" s="63">
        <v>0</v>
      </c>
      <c r="BY296" s="63">
        <v>0</v>
      </c>
      <c r="BZ296" s="62">
        <f t="shared" si="162"/>
        <v>2</v>
      </c>
      <c r="CA296" s="62">
        <f t="shared" si="163"/>
        <v>-5</v>
      </c>
      <c r="CB296" s="62" t="s">
        <v>237</v>
      </c>
      <c r="CC296" s="62">
        <f>BO296*2+BP296*3+BQ296*15+BR296*15+BS296*3+BT296*40+BU296*50+BV296*4+BW296*20+BX296*40+BY296*10</f>
        <v>7</v>
      </c>
      <c r="CD296" s="62">
        <f>CA296*1</f>
        <v>-5</v>
      </c>
      <c r="CE296" s="62">
        <f t="shared" si="164"/>
        <v>202</v>
      </c>
      <c r="CF296" s="62">
        <f t="shared" si="165"/>
        <v>-8</v>
      </c>
    </row>
    <row r="297" customHeight="1" spans="1:84">
      <c r="A297" s="62">
        <v>13125</v>
      </c>
      <c r="B297" s="62" t="s">
        <v>573</v>
      </c>
      <c r="C297" s="62">
        <v>105267</v>
      </c>
      <c r="D297" s="62" t="s">
        <v>63</v>
      </c>
      <c r="E297" s="62" t="s">
        <v>574</v>
      </c>
      <c r="F297" s="62">
        <v>9</v>
      </c>
      <c r="G297" s="62">
        <v>11</v>
      </c>
      <c r="H297" s="62">
        <v>1</v>
      </c>
      <c r="I297" s="62">
        <v>24.5</v>
      </c>
      <c r="J297" s="62">
        <f t="shared" si="154"/>
        <v>-8</v>
      </c>
      <c r="K297" s="62" t="s">
        <v>237</v>
      </c>
      <c r="L297" s="62">
        <f t="shared" si="179"/>
        <v>1.47</v>
      </c>
      <c r="M297" s="62">
        <v>14</v>
      </c>
      <c r="N297" s="62">
        <v>18</v>
      </c>
      <c r="O297" s="62">
        <v>16</v>
      </c>
      <c r="P297" s="62">
        <v>392</v>
      </c>
      <c r="Q297" s="62">
        <f t="shared" si="155"/>
        <v>2</v>
      </c>
      <c r="R297" s="62" t="s">
        <v>39</v>
      </c>
      <c r="S297" s="62">
        <f>P297*0.06</f>
        <v>23.52</v>
      </c>
      <c r="T297" s="62"/>
      <c r="U297" s="62">
        <v>14</v>
      </c>
      <c r="V297" s="62">
        <v>18</v>
      </c>
      <c r="W297" s="62">
        <v>5</v>
      </c>
      <c r="X297" s="62">
        <v>130.3</v>
      </c>
      <c r="Y297" s="62">
        <f t="shared" si="167"/>
        <v>-9</v>
      </c>
      <c r="Z297" s="62" t="s">
        <v>237</v>
      </c>
      <c r="AA297" s="62">
        <f>X297*0.06</f>
        <v>7.818</v>
      </c>
      <c r="AB297" s="62">
        <v>3</v>
      </c>
      <c r="AC297" s="62">
        <v>4</v>
      </c>
      <c r="AD297" s="62">
        <v>0</v>
      </c>
      <c r="AE297" s="62">
        <v>0</v>
      </c>
      <c r="AF297" s="62">
        <v>0</v>
      </c>
      <c r="AG297" s="62">
        <f t="shared" si="156"/>
        <v>-3</v>
      </c>
      <c r="AH297" s="62" t="s">
        <v>237</v>
      </c>
      <c r="AI297" s="62">
        <f>AF297*0.06</f>
        <v>0</v>
      </c>
      <c r="AJ297" s="62">
        <f>AG297*1</f>
        <v>-3</v>
      </c>
      <c r="AK297" s="62">
        <v>18</v>
      </c>
      <c r="AL297" s="62">
        <v>21</v>
      </c>
      <c r="AM297" s="62">
        <v>2</v>
      </c>
      <c r="AN297" s="62">
        <v>66.8</v>
      </c>
      <c r="AO297" s="62">
        <f t="shared" si="157"/>
        <v>-16</v>
      </c>
      <c r="AP297" s="62" t="s">
        <v>237</v>
      </c>
      <c r="AQ297" s="62">
        <f t="shared" si="177"/>
        <v>4.008</v>
      </c>
      <c r="AR297" s="62">
        <v>3</v>
      </c>
      <c r="AS297" s="62">
        <v>4</v>
      </c>
      <c r="AT297" s="62">
        <v>1</v>
      </c>
      <c r="AU297" s="62">
        <v>35</v>
      </c>
      <c r="AV297" s="62">
        <f t="shared" si="158"/>
        <v>-2</v>
      </c>
      <c r="AW297" s="62" t="s">
        <v>237</v>
      </c>
      <c r="AX297" s="62">
        <f>AU297*0.06</f>
        <v>2.1</v>
      </c>
      <c r="AY297" s="62">
        <v>5</v>
      </c>
      <c r="AZ297" s="62">
        <v>6</v>
      </c>
      <c r="BA297" s="62">
        <v>0</v>
      </c>
      <c r="BB297" s="62">
        <v>0</v>
      </c>
      <c r="BC297" s="62">
        <f t="shared" si="160"/>
        <v>-5</v>
      </c>
      <c r="BD297" s="62" t="s">
        <v>237</v>
      </c>
      <c r="BE297" s="62">
        <f t="shared" si="176"/>
        <v>0</v>
      </c>
      <c r="BF297" s="62">
        <v>4</v>
      </c>
      <c r="BG297" s="62">
        <v>5</v>
      </c>
      <c r="BH297" s="62">
        <v>2</v>
      </c>
      <c r="BI297" s="62">
        <v>42</v>
      </c>
      <c r="BJ297" s="62">
        <f t="shared" si="161"/>
        <v>-2</v>
      </c>
      <c r="BK297" s="62" t="s">
        <v>242</v>
      </c>
      <c r="BL297" s="62">
        <f>BI297*0.06</f>
        <v>2.52</v>
      </c>
      <c r="BM297" s="62">
        <v>7</v>
      </c>
      <c r="BN297" s="62">
        <v>8</v>
      </c>
      <c r="BO297" s="63">
        <v>0</v>
      </c>
      <c r="BP297" s="63">
        <v>1</v>
      </c>
      <c r="BQ297" s="63">
        <v>1</v>
      </c>
      <c r="BR297" s="63">
        <v>0</v>
      </c>
      <c r="BS297" s="63">
        <v>0</v>
      </c>
      <c r="BT297" s="63">
        <v>0</v>
      </c>
      <c r="BU297" s="63">
        <v>0</v>
      </c>
      <c r="BV297" s="63">
        <v>0</v>
      </c>
      <c r="BW297" s="63">
        <v>0</v>
      </c>
      <c r="BX297" s="63">
        <v>0</v>
      </c>
      <c r="BY297" s="63">
        <v>0</v>
      </c>
      <c r="BZ297" s="62">
        <f t="shared" si="162"/>
        <v>6</v>
      </c>
      <c r="CA297" s="62">
        <f t="shared" si="163"/>
        <v>-1</v>
      </c>
      <c r="CB297" s="62" t="s">
        <v>237</v>
      </c>
      <c r="CC297" s="62">
        <f>BO297*2+BP297*3+BQ297*15+BR297*15+BS297*3+BT297*40+BU297*50+BV297*4+BW297*20+BX297*40+BY297*10</f>
        <v>18</v>
      </c>
      <c r="CD297" s="62">
        <f>CA297*1</f>
        <v>-1</v>
      </c>
      <c r="CE297" s="62">
        <f t="shared" si="164"/>
        <v>59</v>
      </c>
      <c r="CF297" s="62">
        <f t="shared" si="165"/>
        <v>-4</v>
      </c>
    </row>
    <row r="298" customHeight="1" spans="1:84">
      <c r="A298" s="62">
        <v>13279</v>
      </c>
      <c r="B298" s="62" t="s">
        <v>575</v>
      </c>
      <c r="C298" s="62">
        <v>105267</v>
      </c>
      <c r="D298" s="62" t="s">
        <v>63</v>
      </c>
      <c r="E298" s="62" t="s">
        <v>576</v>
      </c>
      <c r="F298" s="62">
        <v>6</v>
      </c>
      <c r="G298" s="62">
        <v>8</v>
      </c>
      <c r="H298" s="62">
        <v>2</v>
      </c>
      <c r="I298" s="62">
        <v>52.3</v>
      </c>
      <c r="J298" s="62">
        <f t="shared" si="154"/>
        <v>-4</v>
      </c>
      <c r="K298" s="62" t="s">
        <v>237</v>
      </c>
      <c r="L298" s="62">
        <f t="shared" si="179"/>
        <v>3.138</v>
      </c>
      <c r="M298" s="62">
        <v>12</v>
      </c>
      <c r="N298" s="62">
        <v>14</v>
      </c>
      <c r="O298" s="62">
        <v>36</v>
      </c>
      <c r="P298" s="62">
        <v>832.47</v>
      </c>
      <c r="Q298" s="62">
        <f t="shared" si="155"/>
        <v>24</v>
      </c>
      <c r="R298" s="62" t="s">
        <v>40</v>
      </c>
      <c r="S298" s="62">
        <f>P298*0.08</f>
        <v>66.5976</v>
      </c>
      <c r="T298" s="62"/>
      <c r="U298" s="62">
        <v>12</v>
      </c>
      <c r="V298" s="62">
        <v>17</v>
      </c>
      <c r="W298" s="62">
        <v>15</v>
      </c>
      <c r="X298" s="62">
        <v>365.4</v>
      </c>
      <c r="Y298" s="62">
        <f t="shared" si="167"/>
        <v>3</v>
      </c>
      <c r="Z298" s="62" t="s">
        <v>39</v>
      </c>
      <c r="AA298" s="62">
        <f>X298*0.08</f>
        <v>29.232</v>
      </c>
      <c r="AB298" s="62">
        <v>2</v>
      </c>
      <c r="AC298" s="62">
        <v>3</v>
      </c>
      <c r="AD298" s="62">
        <v>0</v>
      </c>
      <c r="AE298" s="62">
        <v>1</v>
      </c>
      <c r="AF298" s="62">
        <v>29.8</v>
      </c>
      <c r="AG298" s="62">
        <f t="shared" si="156"/>
        <v>-1</v>
      </c>
      <c r="AH298" s="62" t="s">
        <v>237</v>
      </c>
      <c r="AI298" s="62">
        <f>AF298*0.06</f>
        <v>1.788</v>
      </c>
      <c r="AJ298" s="62">
        <f>AG298*1</f>
        <v>-1</v>
      </c>
      <c r="AK298" s="62">
        <v>14</v>
      </c>
      <c r="AL298" s="62">
        <v>18</v>
      </c>
      <c r="AM298" s="62">
        <v>10</v>
      </c>
      <c r="AN298" s="62">
        <v>610.62</v>
      </c>
      <c r="AO298" s="62">
        <f t="shared" si="157"/>
        <v>-4</v>
      </c>
      <c r="AP298" s="62" t="s">
        <v>237</v>
      </c>
      <c r="AQ298" s="62">
        <f t="shared" si="177"/>
        <v>36.6372</v>
      </c>
      <c r="AR298" s="62">
        <v>3</v>
      </c>
      <c r="AS298" s="62">
        <v>3</v>
      </c>
      <c r="AT298" s="62">
        <v>2</v>
      </c>
      <c r="AU298" s="62">
        <v>68.25</v>
      </c>
      <c r="AV298" s="62">
        <f t="shared" si="158"/>
        <v>-1</v>
      </c>
      <c r="AW298" s="62" t="s">
        <v>237</v>
      </c>
      <c r="AX298" s="62">
        <f>AU298*0.06</f>
        <v>4.095</v>
      </c>
      <c r="AY298" s="62">
        <v>3</v>
      </c>
      <c r="AZ298" s="62">
        <v>4</v>
      </c>
      <c r="BA298" s="62">
        <v>0</v>
      </c>
      <c r="BB298" s="62">
        <v>0</v>
      </c>
      <c r="BC298" s="62">
        <f t="shared" si="160"/>
        <v>-3</v>
      </c>
      <c r="BD298" s="62" t="s">
        <v>237</v>
      </c>
      <c r="BE298" s="62">
        <f t="shared" si="176"/>
        <v>0</v>
      </c>
      <c r="BF298" s="62">
        <v>2</v>
      </c>
      <c r="BG298" s="62">
        <v>2</v>
      </c>
      <c r="BH298" s="62">
        <v>1</v>
      </c>
      <c r="BI298" s="62">
        <v>21</v>
      </c>
      <c r="BJ298" s="62">
        <f t="shared" si="161"/>
        <v>-1</v>
      </c>
      <c r="BK298" s="62" t="s">
        <v>242</v>
      </c>
      <c r="BL298" s="62">
        <f>BI298*0.06</f>
        <v>1.26</v>
      </c>
      <c r="BM298" s="62">
        <v>5</v>
      </c>
      <c r="BN298" s="62">
        <v>7</v>
      </c>
      <c r="BO298" s="63">
        <v>0</v>
      </c>
      <c r="BP298" s="63">
        <v>1</v>
      </c>
      <c r="BQ298" s="63">
        <v>0</v>
      </c>
      <c r="BR298" s="63">
        <v>0</v>
      </c>
      <c r="BS298" s="63">
        <v>0</v>
      </c>
      <c r="BT298" s="63">
        <v>0</v>
      </c>
      <c r="BU298" s="63">
        <v>1</v>
      </c>
      <c r="BV298" s="63">
        <v>0</v>
      </c>
      <c r="BW298" s="63">
        <v>0</v>
      </c>
      <c r="BX298" s="63">
        <v>0</v>
      </c>
      <c r="BY298" s="63">
        <v>1</v>
      </c>
      <c r="BZ298" s="62">
        <f t="shared" si="162"/>
        <v>13.5</v>
      </c>
      <c r="CA298" s="62">
        <f t="shared" si="163"/>
        <v>8.5</v>
      </c>
      <c r="CB298" s="62" t="s">
        <v>40</v>
      </c>
      <c r="CC298" s="62">
        <f>BO298*3+BP298*5+BQ298*25+BR298*24+BS298*6+BT298*56+BU298*70+BV298*6+BW298*30+BX298*61+BY298*15</f>
        <v>90</v>
      </c>
      <c r="CD298" s="62"/>
      <c r="CE298" s="62">
        <f t="shared" si="164"/>
        <v>233</v>
      </c>
      <c r="CF298" s="62">
        <f t="shared" si="165"/>
        <v>-1</v>
      </c>
    </row>
    <row r="299" customHeight="1" spans="1:84">
      <c r="A299" s="62">
        <v>4188</v>
      </c>
      <c r="B299" s="62" t="s">
        <v>577</v>
      </c>
      <c r="C299" s="62">
        <v>112415</v>
      </c>
      <c r="D299" s="62" t="s">
        <v>76</v>
      </c>
      <c r="E299" s="62" t="s">
        <v>236</v>
      </c>
      <c r="F299" s="62">
        <v>8</v>
      </c>
      <c r="G299" s="62">
        <v>10</v>
      </c>
      <c r="H299" s="62">
        <v>3</v>
      </c>
      <c r="I299" s="62">
        <v>83</v>
      </c>
      <c r="J299" s="62">
        <f t="shared" si="154"/>
        <v>-5</v>
      </c>
      <c r="K299" s="62" t="s">
        <v>237</v>
      </c>
      <c r="L299" s="62">
        <f t="shared" si="179"/>
        <v>4.98</v>
      </c>
      <c r="M299" s="62">
        <v>15</v>
      </c>
      <c r="N299" s="62">
        <v>18</v>
      </c>
      <c r="O299" s="62">
        <v>38</v>
      </c>
      <c r="P299" s="62">
        <v>849.88</v>
      </c>
      <c r="Q299" s="62">
        <f t="shared" si="155"/>
        <v>23</v>
      </c>
      <c r="R299" s="62" t="s">
        <v>40</v>
      </c>
      <c r="S299" s="62">
        <f>P299*0.08</f>
        <v>67.9904</v>
      </c>
      <c r="T299" s="62"/>
      <c r="U299" s="62">
        <v>9</v>
      </c>
      <c r="V299" s="62">
        <v>12</v>
      </c>
      <c r="W299" s="62">
        <v>13</v>
      </c>
      <c r="X299" s="62">
        <v>307.5</v>
      </c>
      <c r="Y299" s="62">
        <f t="shared" si="167"/>
        <v>4</v>
      </c>
      <c r="Z299" s="62" t="s">
        <v>40</v>
      </c>
      <c r="AA299" s="62">
        <f>X299*0.1</f>
        <v>30.75</v>
      </c>
      <c r="AB299" s="62">
        <v>2</v>
      </c>
      <c r="AC299" s="62">
        <v>2</v>
      </c>
      <c r="AD299" s="62">
        <v>1</v>
      </c>
      <c r="AE299" s="62">
        <v>0</v>
      </c>
      <c r="AF299" s="62">
        <v>57</v>
      </c>
      <c r="AG299" s="62">
        <f t="shared" si="156"/>
        <v>0</v>
      </c>
      <c r="AH299" s="62" t="s">
        <v>40</v>
      </c>
      <c r="AI299" s="62">
        <f>AF299*0.1</f>
        <v>5.7</v>
      </c>
      <c r="AJ299" s="62"/>
      <c r="AK299" s="62">
        <v>15</v>
      </c>
      <c r="AL299" s="62">
        <v>18</v>
      </c>
      <c r="AM299" s="62">
        <v>12</v>
      </c>
      <c r="AN299" s="62">
        <v>1117.53</v>
      </c>
      <c r="AO299" s="62">
        <f t="shared" si="157"/>
        <v>-3</v>
      </c>
      <c r="AP299" s="62" t="s">
        <v>237</v>
      </c>
      <c r="AQ299" s="62">
        <f t="shared" si="177"/>
        <v>67.0518</v>
      </c>
      <c r="AR299" s="62">
        <v>3</v>
      </c>
      <c r="AS299" s="62">
        <v>4</v>
      </c>
      <c r="AT299" s="62">
        <v>30</v>
      </c>
      <c r="AU299" s="62">
        <v>809.02</v>
      </c>
      <c r="AV299" s="62">
        <f t="shared" si="158"/>
        <v>27</v>
      </c>
      <c r="AW299" s="62" t="s">
        <v>40</v>
      </c>
      <c r="AX299" s="62">
        <f>AU299*0.1</f>
        <v>80.902</v>
      </c>
      <c r="AY299" s="62">
        <v>4</v>
      </c>
      <c r="AZ299" s="62">
        <v>4</v>
      </c>
      <c r="BA299" s="62">
        <v>0</v>
      </c>
      <c r="BB299" s="62">
        <v>0</v>
      </c>
      <c r="BC299" s="62">
        <f t="shared" si="160"/>
        <v>-4</v>
      </c>
      <c r="BD299" s="62" t="s">
        <v>237</v>
      </c>
      <c r="BE299" s="62">
        <f t="shared" si="176"/>
        <v>0</v>
      </c>
      <c r="BF299" s="62">
        <v>5</v>
      </c>
      <c r="BG299" s="62">
        <v>7</v>
      </c>
      <c r="BH299" s="62">
        <v>4</v>
      </c>
      <c r="BI299" s="62">
        <v>84</v>
      </c>
      <c r="BJ299" s="62">
        <f t="shared" si="161"/>
        <v>-1</v>
      </c>
      <c r="BK299" s="62" t="s">
        <v>242</v>
      </c>
      <c r="BL299" s="62">
        <f>BI299*0.06</f>
        <v>5.04</v>
      </c>
      <c r="BM299" s="62">
        <v>4</v>
      </c>
      <c r="BN299" s="62">
        <v>5</v>
      </c>
      <c r="BO299" s="63">
        <v>1</v>
      </c>
      <c r="BP299" s="63">
        <v>1</v>
      </c>
      <c r="BQ299" s="63">
        <v>0</v>
      </c>
      <c r="BR299" s="63">
        <v>0</v>
      </c>
      <c r="BS299" s="63">
        <v>0</v>
      </c>
      <c r="BT299" s="63">
        <v>0</v>
      </c>
      <c r="BU299" s="63">
        <v>0</v>
      </c>
      <c r="BV299" s="63">
        <v>0</v>
      </c>
      <c r="BW299" s="63">
        <v>0</v>
      </c>
      <c r="BX299" s="63">
        <v>0</v>
      </c>
      <c r="BY299" s="63">
        <v>0</v>
      </c>
      <c r="BZ299" s="62">
        <f t="shared" si="162"/>
        <v>1.5</v>
      </c>
      <c r="CA299" s="62">
        <f t="shared" si="163"/>
        <v>-2.5</v>
      </c>
      <c r="CB299" s="62" t="s">
        <v>237</v>
      </c>
      <c r="CC299" s="62">
        <f>BO299*2+BP299*3+BQ299*15+BR299*15+BS299*3+BT299*40+BU299*50+BV299*4+BW299*20+BX299*40+BY299*10</f>
        <v>5</v>
      </c>
      <c r="CD299" s="62">
        <f>CA299*1</f>
        <v>-2.5</v>
      </c>
      <c r="CE299" s="62">
        <f t="shared" si="164"/>
        <v>267</v>
      </c>
      <c r="CF299" s="62">
        <f t="shared" si="165"/>
        <v>-2.5</v>
      </c>
    </row>
    <row r="300" customHeight="1" spans="1:84">
      <c r="A300" s="62">
        <v>11880</v>
      </c>
      <c r="B300" s="62" t="s">
        <v>578</v>
      </c>
      <c r="C300" s="62">
        <v>112415</v>
      </c>
      <c r="D300" s="62" t="s">
        <v>76</v>
      </c>
      <c r="E300" s="62" t="s">
        <v>292</v>
      </c>
      <c r="F300" s="62">
        <v>9</v>
      </c>
      <c r="G300" s="62">
        <v>11</v>
      </c>
      <c r="H300" s="62">
        <v>5</v>
      </c>
      <c r="I300" s="62">
        <v>126</v>
      </c>
      <c r="J300" s="62">
        <f t="shared" si="154"/>
        <v>-4</v>
      </c>
      <c r="K300" s="62" t="s">
        <v>237</v>
      </c>
      <c r="L300" s="62">
        <f t="shared" si="179"/>
        <v>7.56</v>
      </c>
      <c r="M300" s="62">
        <v>17</v>
      </c>
      <c r="N300" s="62">
        <v>20</v>
      </c>
      <c r="O300" s="62">
        <v>10</v>
      </c>
      <c r="P300" s="62">
        <v>282.5</v>
      </c>
      <c r="Q300" s="62">
        <f t="shared" si="155"/>
        <v>-7</v>
      </c>
      <c r="R300" s="62" t="s">
        <v>237</v>
      </c>
      <c r="S300" s="62">
        <f>P300*0.05</f>
        <v>14.125</v>
      </c>
      <c r="T300" s="62">
        <f>Q300*1</f>
        <v>-7</v>
      </c>
      <c r="U300" s="62">
        <v>10</v>
      </c>
      <c r="V300" s="62">
        <v>13</v>
      </c>
      <c r="W300" s="62">
        <v>11</v>
      </c>
      <c r="X300" s="62">
        <v>238.25</v>
      </c>
      <c r="Y300" s="62">
        <f t="shared" si="167"/>
        <v>1</v>
      </c>
      <c r="Z300" s="62" t="s">
        <v>39</v>
      </c>
      <c r="AA300" s="62">
        <f>X300*0.08</f>
        <v>19.06</v>
      </c>
      <c r="AB300" s="62">
        <v>2</v>
      </c>
      <c r="AC300" s="62">
        <v>2</v>
      </c>
      <c r="AD300" s="62">
        <v>0</v>
      </c>
      <c r="AE300" s="62">
        <v>0</v>
      </c>
      <c r="AF300" s="62">
        <v>0</v>
      </c>
      <c r="AG300" s="62">
        <f t="shared" si="156"/>
        <v>-2</v>
      </c>
      <c r="AH300" s="62" t="s">
        <v>237</v>
      </c>
      <c r="AI300" s="62">
        <f>AF300*0.06</f>
        <v>0</v>
      </c>
      <c r="AJ300" s="62">
        <f>AG300*1</f>
        <v>-2</v>
      </c>
      <c r="AK300" s="62">
        <v>17</v>
      </c>
      <c r="AL300" s="62">
        <v>20</v>
      </c>
      <c r="AM300" s="62">
        <v>4</v>
      </c>
      <c r="AN300" s="62">
        <v>237.94</v>
      </c>
      <c r="AO300" s="62">
        <f t="shared" si="157"/>
        <v>-13</v>
      </c>
      <c r="AP300" s="62" t="s">
        <v>237</v>
      </c>
      <c r="AQ300" s="62">
        <f t="shared" si="177"/>
        <v>14.2764</v>
      </c>
      <c r="AR300" s="62">
        <v>3</v>
      </c>
      <c r="AS300" s="62">
        <v>4</v>
      </c>
      <c r="AT300" s="62">
        <v>5</v>
      </c>
      <c r="AU300" s="62">
        <v>140.01</v>
      </c>
      <c r="AV300" s="62">
        <f t="shared" si="158"/>
        <v>2</v>
      </c>
      <c r="AW300" s="62" t="s">
        <v>40</v>
      </c>
      <c r="AX300" s="62">
        <f>AU300*0.1</f>
        <v>14.001</v>
      </c>
      <c r="AY300" s="62">
        <v>4</v>
      </c>
      <c r="AZ300" s="62">
        <v>5</v>
      </c>
      <c r="BA300" s="62">
        <v>0</v>
      </c>
      <c r="BB300" s="62">
        <v>0</v>
      </c>
      <c r="BC300" s="62">
        <f t="shared" si="160"/>
        <v>-4</v>
      </c>
      <c r="BD300" s="62" t="s">
        <v>237</v>
      </c>
      <c r="BE300" s="62">
        <f t="shared" si="176"/>
        <v>0</v>
      </c>
      <c r="BF300" s="62">
        <v>6</v>
      </c>
      <c r="BG300" s="62">
        <v>8</v>
      </c>
      <c r="BH300" s="62">
        <v>7</v>
      </c>
      <c r="BI300" s="62">
        <v>139.2</v>
      </c>
      <c r="BJ300" s="62">
        <f t="shared" si="161"/>
        <v>1</v>
      </c>
      <c r="BK300" s="62" t="s">
        <v>39</v>
      </c>
      <c r="BL300" s="62">
        <f>BI300*0.08</f>
        <v>11.136</v>
      </c>
      <c r="BM300" s="62">
        <v>5</v>
      </c>
      <c r="BN300" s="62">
        <v>6</v>
      </c>
      <c r="BO300" s="63">
        <v>0</v>
      </c>
      <c r="BP300" s="63">
        <v>3</v>
      </c>
      <c r="BQ300" s="63">
        <v>0</v>
      </c>
      <c r="BR300" s="63">
        <v>0</v>
      </c>
      <c r="BS300" s="63">
        <v>0</v>
      </c>
      <c r="BT300" s="63">
        <v>0</v>
      </c>
      <c r="BU300" s="63">
        <v>0</v>
      </c>
      <c r="BV300" s="63">
        <v>0</v>
      </c>
      <c r="BW300" s="63">
        <v>0</v>
      </c>
      <c r="BX300" s="63">
        <v>0</v>
      </c>
      <c r="BY300" s="63">
        <v>0</v>
      </c>
      <c r="BZ300" s="62">
        <f t="shared" si="162"/>
        <v>3</v>
      </c>
      <c r="CA300" s="62">
        <f t="shared" si="163"/>
        <v>-2</v>
      </c>
      <c r="CB300" s="62" t="s">
        <v>237</v>
      </c>
      <c r="CC300" s="62">
        <f>BO300*2+BP300*3+BQ300*15+BR300*15+BS300*3+BT300*40+BU300*50+BV300*4+BW300*20+BX300*40+BY300*10</f>
        <v>9</v>
      </c>
      <c r="CD300" s="62">
        <f>CA300*1</f>
        <v>-2</v>
      </c>
      <c r="CE300" s="62">
        <f t="shared" si="164"/>
        <v>89</v>
      </c>
      <c r="CF300" s="62">
        <f t="shared" si="165"/>
        <v>-11</v>
      </c>
    </row>
    <row r="301" customHeight="1" spans="1:84">
      <c r="A301" s="62">
        <v>12922</v>
      </c>
      <c r="B301" s="62" t="s">
        <v>579</v>
      </c>
      <c r="C301" s="62">
        <v>112415</v>
      </c>
      <c r="D301" s="62" t="s">
        <v>76</v>
      </c>
      <c r="E301" s="62" t="s">
        <v>292</v>
      </c>
      <c r="F301" s="62">
        <v>7</v>
      </c>
      <c r="G301" s="62">
        <v>8</v>
      </c>
      <c r="H301" s="62">
        <v>3</v>
      </c>
      <c r="I301" s="62">
        <v>73.5</v>
      </c>
      <c r="J301" s="62">
        <f t="shared" si="154"/>
        <v>-4</v>
      </c>
      <c r="K301" s="62" t="s">
        <v>237</v>
      </c>
      <c r="L301" s="62">
        <f t="shared" si="179"/>
        <v>4.41</v>
      </c>
      <c r="M301" s="62">
        <v>14</v>
      </c>
      <c r="N301" s="62">
        <v>16</v>
      </c>
      <c r="O301" s="62">
        <v>15</v>
      </c>
      <c r="P301" s="62">
        <v>313.5</v>
      </c>
      <c r="Q301" s="62">
        <f t="shared" si="155"/>
        <v>1</v>
      </c>
      <c r="R301" s="62" t="s">
        <v>39</v>
      </c>
      <c r="S301" s="62">
        <f>P301*0.06</f>
        <v>18.81</v>
      </c>
      <c r="T301" s="62"/>
      <c r="U301" s="62">
        <v>8</v>
      </c>
      <c r="V301" s="62">
        <v>10</v>
      </c>
      <c r="W301" s="62">
        <v>1</v>
      </c>
      <c r="X301" s="62">
        <v>35</v>
      </c>
      <c r="Y301" s="62">
        <f t="shared" si="167"/>
        <v>-7</v>
      </c>
      <c r="Z301" s="62" t="s">
        <v>237</v>
      </c>
      <c r="AA301" s="62">
        <f>X301*0.06</f>
        <v>2.1</v>
      </c>
      <c r="AB301" s="62">
        <v>1</v>
      </c>
      <c r="AC301" s="62">
        <v>2</v>
      </c>
      <c r="AD301" s="62">
        <v>0</v>
      </c>
      <c r="AE301" s="62">
        <v>0</v>
      </c>
      <c r="AF301" s="62">
        <v>0</v>
      </c>
      <c r="AG301" s="62">
        <f t="shared" si="156"/>
        <v>-1</v>
      </c>
      <c r="AH301" s="62" t="s">
        <v>237</v>
      </c>
      <c r="AI301" s="62">
        <f>AF301*0.06</f>
        <v>0</v>
      </c>
      <c r="AJ301" s="62">
        <f>AG301*1</f>
        <v>-1</v>
      </c>
      <c r="AK301" s="62">
        <v>13</v>
      </c>
      <c r="AL301" s="62">
        <v>16</v>
      </c>
      <c r="AM301" s="62">
        <v>0</v>
      </c>
      <c r="AN301" s="62">
        <v>0</v>
      </c>
      <c r="AO301" s="62">
        <f t="shared" si="157"/>
        <v>-13</v>
      </c>
      <c r="AP301" s="62" t="s">
        <v>237</v>
      </c>
      <c r="AQ301" s="62">
        <f t="shared" si="177"/>
        <v>0</v>
      </c>
      <c r="AR301" s="62">
        <v>3</v>
      </c>
      <c r="AS301" s="62">
        <v>3</v>
      </c>
      <c r="AT301" s="62">
        <v>1</v>
      </c>
      <c r="AU301" s="62">
        <v>35</v>
      </c>
      <c r="AV301" s="62">
        <f t="shared" si="158"/>
        <v>-2</v>
      </c>
      <c r="AW301" s="62" t="s">
        <v>237</v>
      </c>
      <c r="AX301" s="62">
        <f>AU301*0.06</f>
        <v>2.1</v>
      </c>
      <c r="AY301" s="62">
        <v>3</v>
      </c>
      <c r="AZ301" s="62">
        <v>4</v>
      </c>
      <c r="BA301" s="62">
        <v>0</v>
      </c>
      <c r="BB301" s="62">
        <v>0</v>
      </c>
      <c r="BC301" s="62">
        <f t="shared" si="160"/>
        <v>-3</v>
      </c>
      <c r="BD301" s="62" t="s">
        <v>237</v>
      </c>
      <c r="BE301" s="62">
        <f t="shared" si="176"/>
        <v>0</v>
      </c>
      <c r="BF301" s="62">
        <v>4</v>
      </c>
      <c r="BG301" s="62">
        <v>6</v>
      </c>
      <c r="BH301" s="62">
        <v>7</v>
      </c>
      <c r="BI301" s="62">
        <v>107</v>
      </c>
      <c r="BJ301" s="62">
        <f t="shared" si="161"/>
        <v>3</v>
      </c>
      <c r="BK301" s="62" t="s">
        <v>40</v>
      </c>
      <c r="BL301" s="62">
        <f>BI301*0.1</f>
        <v>10.7</v>
      </c>
      <c r="BM301" s="62">
        <v>4</v>
      </c>
      <c r="BN301" s="62">
        <v>4</v>
      </c>
      <c r="BO301" s="63">
        <v>0</v>
      </c>
      <c r="BP301" s="63">
        <v>0</v>
      </c>
      <c r="BQ301" s="63">
        <v>0</v>
      </c>
      <c r="BR301" s="63">
        <v>0</v>
      </c>
      <c r="BS301" s="63">
        <v>0</v>
      </c>
      <c r="BT301" s="63">
        <v>0</v>
      </c>
      <c r="BU301" s="63">
        <v>0</v>
      </c>
      <c r="BV301" s="63">
        <v>0</v>
      </c>
      <c r="BW301" s="63">
        <v>0</v>
      </c>
      <c r="BX301" s="63">
        <v>0</v>
      </c>
      <c r="BY301" s="63">
        <v>0</v>
      </c>
      <c r="BZ301" s="62">
        <f t="shared" si="162"/>
        <v>0</v>
      </c>
      <c r="CA301" s="62">
        <f t="shared" si="163"/>
        <v>-4</v>
      </c>
      <c r="CB301" s="62" t="s">
        <v>237</v>
      </c>
      <c r="CC301" s="62">
        <f>BO301*2+BP301*3+BQ301*15+BR301*15+BS301*3+BT301*40+BU301*50+BV301*4+BW301*20+BX301*40+BY301*10</f>
        <v>0</v>
      </c>
      <c r="CD301" s="62">
        <f>CA301*1</f>
        <v>-4</v>
      </c>
      <c r="CE301" s="62">
        <f t="shared" si="164"/>
        <v>38</v>
      </c>
      <c r="CF301" s="62">
        <f t="shared" si="165"/>
        <v>-5</v>
      </c>
    </row>
    <row r="302" customHeight="1" spans="1:84">
      <c r="A302" s="62">
        <v>13283</v>
      </c>
      <c r="B302" s="62" t="s">
        <v>580</v>
      </c>
      <c r="C302" s="62">
        <v>112415</v>
      </c>
      <c r="D302" s="62" t="s">
        <v>76</v>
      </c>
      <c r="E302" s="62" t="s">
        <v>248</v>
      </c>
      <c r="F302" s="62">
        <v>6</v>
      </c>
      <c r="G302" s="62">
        <v>7</v>
      </c>
      <c r="H302" s="62">
        <v>3</v>
      </c>
      <c r="I302" s="62">
        <v>76.5</v>
      </c>
      <c r="J302" s="62">
        <f t="shared" si="154"/>
        <v>-3</v>
      </c>
      <c r="K302" s="62" t="s">
        <v>237</v>
      </c>
      <c r="L302" s="62">
        <f t="shared" si="179"/>
        <v>4.59</v>
      </c>
      <c r="M302" s="62">
        <v>7</v>
      </c>
      <c r="N302" s="62">
        <v>12</v>
      </c>
      <c r="O302" s="62">
        <v>13</v>
      </c>
      <c r="P302" s="62">
        <v>324</v>
      </c>
      <c r="Q302" s="62">
        <f t="shared" si="155"/>
        <v>6</v>
      </c>
      <c r="R302" s="62" t="s">
        <v>40</v>
      </c>
      <c r="S302" s="62">
        <f>P302*0.08</f>
        <v>25.92</v>
      </c>
      <c r="T302" s="62"/>
      <c r="U302" s="62">
        <v>5</v>
      </c>
      <c r="V302" s="62">
        <v>7</v>
      </c>
      <c r="W302" s="62">
        <v>6</v>
      </c>
      <c r="X302" s="62">
        <v>150.2</v>
      </c>
      <c r="Y302" s="62">
        <f t="shared" si="167"/>
        <v>1</v>
      </c>
      <c r="Z302" s="62" t="s">
        <v>39</v>
      </c>
      <c r="AA302" s="62">
        <f>X302*0.08</f>
        <v>12.016</v>
      </c>
      <c r="AB302" s="62">
        <v>1</v>
      </c>
      <c r="AC302" s="62">
        <v>1</v>
      </c>
      <c r="AD302" s="62">
        <v>0</v>
      </c>
      <c r="AE302" s="62">
        <v>0</v>
      </c>
      <c r="AF302" s="62">
        <v>0</v>
      </c>
      <c r="AG302" s="62">
        <f t="shared" si="156"/>
        <v>-1</v>
      </c>
      <c r="AH302" s="62" t="s">
        <v>237</v>
      </c>
      <c r="AI302" s="62">
        <f>AF302*0.06</f>
        <v>0</v>
      </c>
      <c r="AJ302" s="62">
        <f>AG302*1</f>
        <v>-1</v>
      </c>
      <c r="AK302" s="62">
        <v>10</v>
      </c>
      <c r="AL302" s="62">
        <v>11</v>
      </c>
      <c r="AM302" s="62">
        <v>4</v>
      </c>
      <c r="AN302" s="62">
        <v>261</v>
      </c>
      <c r="AO302" s="62">
        <f t="shared" si="157"/>
        <v>-6</v>
      </c>
      <c r="AP302" s="62" t="s">
        <v>237</v>
      </c>
      <c r="AQ302" s="62">
        <f t="shared" si="177"/>
        <v>15.66</v>
      </c>
      <c r="AR302" s="62">
        <v>2</v>
      </c>
      <c r="AS302" s="62">
        <v>2</v>
      </c>
      <c r="AT302" s="62">
        <v>7</v>
      </c>
      <c r="AU302" s="62">
        <v>215</v>
      </c>
      <c r="AV302" s="62">
        <f t="shared" si="158"/>
        <v>5</v>
      </c>
      <c r="AW302" s="62" t="s">
        <v>40</v>
      </c>
      <c r="AX302" s="62">
        <f>AU302*0.1</f>
        <v>21.5</v>
      </c>
      <c r="AY302" s="62">
        <v>2</v>
      </c>
      <c r="AZ302" s="62">
        <v>3</v>
      </c>
      <c r="BA302" s="62">
        <v>0</v>
      </c>
      <c r="BB302" s="62">
        <v>0</v>
      </c>
      <c r="BC302" s="62">
        <f t="shared" si="160"/>
        <v>-2</v>
      </c>
      <c r="BD302" s="62" t="s">
        <v>237</v>
      </c>
      <c r="BE302" s="62">
        <f t="shared" si="176"/>
        <v>0</v>
      </c>
      <c r="BF302" s="62">
        <v>3</v>
      </c>
      <c r="BG302" s="62">
        <v>3</v>
      </c>
      <c r="BH302" s="62">
        <v>3</v>
      </c>
      <c r="BI302" s="62">
        <v>43.22</v>
      </c>
      <c r="BJ302" s="62">
        <f t="shared" si="161"/>
        <v>0</v>
      </c>
      <c r="BK302" s="62" t="s">
        <v>40</v>
      </c>
      <c r="BL302" s="62">
        <f>BI302*0.1</f>
        <v>4.322</v>
      </c>
      <c r="BM302" s="62">
        <v>2</v>
      </c>
      <c r="BN302" s="62">
        <v>3</v>
      </c>
      <c r="BO302" s="63">
        <v>0</v>
      </c>
      <c r="BP302" s="63">
        <v>0</v>
      </c>
      <c r="BQ302" s="63">
        <v>0</v>
      </c>
      <c r="BR302" s="63">
        <v>0</v>
      </c>
      <c r="BS302" s="63">
        <v>0</v>
      </c>
      <c r="BT302" s="63">
        <v>0</v>
      </c>
      <c r="BU302" s="63">
        <v>0</v>
      </c>
      <c r="BV302" s="63">
        <v>0</v>
      </c>
      <c r="BW302" s="63">
        <v>0</v>
      </c>
      <c r="BX302" s="63">
        <v>0</v>
      </c>
      <c r="BY302" s="63">
        <v>0</v>
      </c>
      <c r="BZ302" s="62">
        <f t="shared" si="162"/>
        <v>0</v>
      </c>
      <c r="CA302" s="62">
        <f t="shared" si="163"/>
        <v>-2</v>
      </c>
      <c r="CB302" s="62" t="s">
        <v>237</v>
      </c>
      <c r="CC302" s="62">
        <f>BO302*2+BP302*3+BQ302*15+BR302*15+BS302*3+BT302*40+BU302*50+BV302*4+BW302*20+BX302*40+BY302*10</f>
        <v>0</v>
      </c>
      <c r="CD302" s="62">
        <f>CA302*1</f>
        <v>-2</v>
      </c>
      <c r="CE302" s="62">
        <f t="shared" si="164"/>
        <v>84</v>
      </c>
      <c r="CF302" s="62">
        <f t="shared" si="165"/>
        <v>-3</v>
      </c>
    </row>
    <row r="303" customHeight="1" spans="1:84">
      <c r="A303" s="62">
        <v>4147</v>
      </c>
      <c r="B303" s="62" t="s">
        <v>581</v>
      </c>
      <c r="C303" s="62">
        <v>102934</v>
      </c>
      <c r="D303" s="62" t="s">
        <v>54</v>
      </c>
      <c r="E303" s="62" t="s">
        <v>236</v>
      </c>
      <c r="F303" s="62">
        <v>24</v>
      </c>
      <c r="G303" s="62">
        <v>29</v>
      </c>
      <c r="H303" s="62">
        <v>3</v>
      </c>
      <c r="I303" s="62">
        <v>80.8</v>
      </c>
      <c r="J303" s="62">
        <f t="shared" si="154"/>
        <v>-21</v>
      </c>
      <c r="K303" s="62" t="s">
        <v>237</v>
      </c>
      <c r="L303" s="62">
        <f t="shared" si="179"/>
        <v>4.848</v>
      </c>
      <c r="M303" s="62">
        <v>35</v>
      </c>
      <c r="N303" s="62">
        <v>43</v>
      </c>
      <c r="O303" s="62">
        <v>41</v>
      </c>
      <c r="P303" s="62">
        <v>984.23</v>
      </c>
      <c r="Q303" s="62">
        <f t="shared" si="155"/>
        <v>6</v>
      </c>
      <c r="R303" s="62" t="s">
        <v>39</v>
      </c>
      <c r="S303" s="62">
        <f>P303*0.06</f>
        <v>59.0538</v>
      </c>
      <c r="T303" s="62"/>
      <c r="U303" s="62">
        <v>29</v>
      </c>
      <c r="V303" s="62">
        <v>38</v>
      </c>
      <c r="W303" s="62">
        <v>12</v>
      </c>
      <c r="X303" s="62">
        <v>259.76</v>
      </c>
      <c r="Y303" s="62">
        <f t="shared" si="167"/>
        <v>-17</v>
      </c>
      <c r="Z303" s="62" t="s">
        <v>237</v>
      </c>
      <c r="AA303" s="62">
        <f>X303*0.06</f>
        <v>15.5856</v>
      </c>
      <c r="AB303" s="62">
        <v>4</v>
      </c>
      <c r="AC303" s="62">
        <v>5</v>
      </c>
      <c r="AD303" s="62">
        <v>0</v>
      </c>
      <c r="AE303" s="62">
        <v>0</v>
      </c>
      <c r="AF303" s="62">
        <v>0</v>
      </c>
      <c r="AG303" s="62">
        <f t="shared" si="156"/>
        <v>-4</v>
      </c>
      <c r="AH303" s="62" t="s">
        <v>237</v>
      </c>
      <c r="AI303" s="62">
        <f>AF303*0.06</f>
        <v>0</v>
      </c>
      <c r="AJ303" s="62">
        <f>AG303*1</f>
        <v>-4</v>
      </c>
      <c r="AK303" s="62">
        <v>40</v>
      </c>
      <c r="AL303" s="62">
        <v>48</v>
      </c>
      <c r="AM303" s="62">
        <v>34</v>
      </c>
      <c r="AN303" s="62">
        <v>3340</v>
      </c>
      <c r="AO303" s="62">
        <f t="shared" si="157"/>
        <v>-6</v>
      </c>
      <c r="AP303" s="62" t="s">
        <v>237</v>
      </c>
      <c r="AQ303" s="62">
        <f t="shared" si="177"/>
        <v>200.4</v>
      </c>
      <c r="AR303" s="62">
        <v>9</v>
      </c>
      <c r="AS303" s="62">
        <v>11</v>
      </c>
      <c r="AT303" s="62">
        <v>1</v>
      </c>
      <c r="AU303" s="62">
        <v>35</v>
      </c>
      <c r="AV303" s="62">
        <f t="shared" si="158"/>
        <v>-8</v>
      </c>
      <c r="AW303" s="62" t="s">
        <v>237</v>
      </c>
      <c r="AX303" s="62">
        <f>AU303*0.06</f>
        <v>2.1</v>
      </c>
      <c r="AY303" s="62">
        <v>12</v>
      </c>
      <c r="AZ303" s="62">
        <v>14</v>
      </c>
      <c r="BA303" s="62">
        <v>0</v>
      </c>
      <c r="BB303" s="62">
        <v>0</v>
      </c>
      <c r="BC303" s="62">
        <f t="shared" si="160"/>
        <v>-12</v>
      </c>
      <c r="BD303" s="62" t="s">
        <v>237</v>
      </c>
      <c r="BE303" s="62">
        <f t="shared" si="176"/>
        <v>0</v>
      </c>
      <c r="BF303" s="62">
        <v>9</v>
      </c>
      <c r="BG303" s="62">
        <v>11</v>
      </c>
      <c r="BH303" s="62">
        <v>7</v>
      </c>
      <c r="BI303" s="62">
        <v>147</v>
      </c>
      <c r="BJ303" s="62">
        <f t="shared" si="161"/>
        <v>-2</v>
      </c>
      <c r="BK303" s="62" t="s">
        <v>242</v>
      </c>
      <c r="BL303" s="62">
        <f>BI303*0.06</f>
        <v>8.82</v>
      </c>
      <c r="BM303" s="62">
        <v>14</v>
      </c>
      <c r="BN303" s="62">
        <v>17</v>
      </c>
      <c r="BO303" s="63">
        <v>0</v>
      </c>
      <c r="BP303" s="63">
        <v>6</v>
      </c>
      <c r="BQ303" s="63">
        <v>3</v>
      </c>
      <c r="BR303" s="63">
        <v>0</v>
      </c>
      <c r="BS303" s="63">
        <v>2</v>
      </c>
      <c r="BT303" s="63">
        <v>0</v>
      </c>
      <c r="BU303" s="63">
        <v>1</v>
      </c>
      <c r="BV303" s="63">
        <v>1</v>
      </c>
      <c r="BW303" s="63">
        <v>0</v>
      </c>
      <c r="BX303" s="63">
        <v>1</v>
      </c>
      <c r="BY303" s="63">
        <v>0</v>
      </c>
      <c r="BZ303" s="62">
        <f t="shared" si="162"/>
        <v>41</v>
      </c>
      <c r="CA303" s="62">
        <f t="shared" si="163"/>
        <v>27</v>
      </c>
      <c r="CB303" s="62" t="s">
        <v>40</v>
      </c>
      <c r="CC303" s="62">
        <f>BO303*3+BP303*5+BQ303*25+BR303*24+BS303*6+BT303*56+BU303*70+BV303*6+BW303*30+BX303*61+BY303*15</f>
        <v>254</v>
      </c>
      <c r="CD303" s="62"/>
      <c r="CE303" s="62">
        <f t="shared" si="164"/>
        <v>545</v>
      </c>
      <c r="CF303" s="62">
        <f t="shared" si="165"/>
        <v>-4</v>
      </c>
    </row>
    <row r="304" customHeight="1" spans="1:84">
      <c r="A304" s="62">
        <v>13528</v>
      </c>
      <c r="B304" s="62" t="s">
        <v>582</v>
      </c>
      <c r="C304" s="62">
        <v>102934</v>
      </c>
      <c r="D304" s="62" t="s">
        <v>54</v>
      </c>
      <c r="E304" s="62" t="s">
        <v>239</v>
      </c>
      <c r="F304" s="62">
        <v>12</v>
      </c>
      <c r="G304" s="62">
        <v>14</v>
      </c>
      <c r="H304" s="62">
        <v>2</v>
      </c>
      <c r="I304" s="62">
        <v>45</v>
      </c>
      <c r="J304" s="62">
        <f t="shared" si="154"/>
        <v>-10</v>
      </c>
      <c r="K304" s="62" t="s">
        <v>237</v>
      </c>
      <c r="L304" s="62">
        <f t="shared" si="179"/>
        <v>2.7</v>
      </c>
      <c r="M304" s="62">
        <v>18</v>
      </c>
      <c r="N304" s="62">
        <v>22</v>
      </c>
      <c r="O304" s="62">
        <v>18</v>
      </c>
      <c r="P304" s="62">
        <v>481.81</v>
      </c>
      <c r="Q304" s="62">
        <f t="shared" si="155"/>
        <v>0</v>
      </c>
      <c r="R304" s="62" t="s">
        <v>39</v>
      </c>
      <c r="S304" s="62">
        <f>P304*0.06</f>
        <v>28.9086</v>
      </c>
      <c r="T304" s="62"/>
      <c r="U304" s="62">
        <v>14</v>
      </c>
      <c r="V304" s="62">
        <v>18</v>
      </c>
      <c r="W304" s="62">
        <v>4</v>
      </c>
      <c r="X304" s="62">
        <v>105</v>
      </c>
      <c r="Y304" s="62">
        <f t="shared" si="167"/>
        <v>-10</v>
      </c>
      <c r="Z304" s="62" t="s">
        <v>237</v>
      </c>
      <c r="AA304" s="62">
        <f>X304*0.06</f>
        <v>6.3</v>
      </c>
      <c r="AB304" s="62">
        <v>2</v>
      </c>
      <c r="AC304" s="62">
        <v>3</v>
      </c>
      <c r="AD304" s="62">
        <v>0</v>
      </c>
      <c r="AE304" s="62">
        <v>0</v>
      </c>
      <c r="AF304" s="62">
        <v>0</v>
      </c>
      <c r="AG304" s="62">
        <f t="shared" si="156"/>
        <v>-2</v>
      </c>
      <c r="AH304" s="62" t="s">
        <v>237</v>
      </c>
      <c r="AI304" s="62">
        <f>AF304*0.06</f>
        <v>0</v>
      </c>
      <c r="AJ304" s="62">
        <f>AG304*1</f>
        <v>-2</v>
      </c>
      <c r="AK304" s="62">
        <v>20</v>
      </c>
      <c r="AL304" s="62">
        <v>24</v>
      </c>
      <c r="AM304" s="62">
        <v>14</v>
      </c>
      <c r="AN304" s="62">
        <v>958</v>
      </c>
      <c r="AO304" s="62">
        <f t="shared" si="157"/>
        <v>-6</v>
      </c>
      <c r="AP304" s="62" t="s">
        <v>237</v>
      </c>
      <c r="AQ304" s="62">
        <f t="shared" si="177"/>
        <v>57.48</v>
      </c>
      <c r="AR304" s="62">
        <v>5</v>
      </c>
      <c r="AS304" s="62">
        <v>6</v>
      </c>
      <c r="AT304" s="62">
        <v>1</v>
      </c>
      <c r="AU304" s="62">
        <v>35</v>
      </c>
      <c r="AV304" s="62">
        <f t="shared" si="158"/>
        <v>-4</v>
      </c>
      <c r="AW304" s="62" t="s">
        <v>237</v>
      </c>
      <c r="AX304" s="62">
        <f>AU304*0.06</f>
        <v>2.1</v>
      </c>
      <c r="AY304" s="62">
        <v>5</v>
      </c>
      <c r="AZ304" s="62">
        <v>7</v>
      </c>
      <c r="BA304" s="62">
        <v>0</v>
      </c>
      <c r="BB304" s="62">
        <v>0</v>
      </c>
      <c r="BC304" s="62">
        <f t="shared" si="160"/>
        <v>-5</v>
      </c>
      <c r="BD304" s="62" t="s">
        <v>237</v>
      </c>
      <c r="BE304" s="62">
        <f t="shared" si="176"/>
        <v>0</v>
      </c>
      <c r="BF304" s="62">
        <v>4</v>
      </c>
      <c r="BG304" s="62">
        <v>6</v>
      </c>
      <c r="BH304" s="62">
        <v>6</v>
      </c>
      <c r="BI304" s="62">
        <v>121</v>
      </c>
      <c r="BJ304" s="62">
        <f t="shared" si="161"/>
        <v>2</v>
      </c>
      <c r="BK304" s="62" t="s">
        <v>40</v>
      </c>
      <c r="BL304" s="62">
        <f>BI304*0.1</f>
        <v>12.1</v>
      </c>
      <c r="BM304" s="62">
        <v>7</v>
      </c>
      <c r="BN304" s="62">
        <v>8</v>
      </c>
      <c r="BO304" s="63">
        <v>0</v>
      </c>
      <c r="BP304" s="63">
        <v>0</v>
      </c>
      <c r="BQ304" s="63">
        <v>0</v>
      </c>
      <c r="BR304" s="63">
        <v>0</v>
      </c>
      <c r="BS304" s="63">
        <v>0</v>
      </c>
      <c r="BT304" s="63">
        <v>0</v>
      </c>
      <c r="BU304" s="63">
        <v>0</v>
      </c>
      <c r="BV304" s="63">
        <v>0</v>
      </c>
      <c r="BW304" s="63">
        <v>0</v>
      </c>
      <c r="BX304" s="63">
        <v>0</v>
      </c>
      <c r="BY304" s="63">
        <v>0</v>
      </c>
      <c r="BZ304" s="62">
        <f t="shared" si="162"/>
        <v>0</v>
      </c>
      <c r="CA304" s="62">
        <f t="shared" si="163"/>
        <v>-7</v>
      </c>
      <c r="CB304" s="62" t="s">
        <v>237</v>
      </c>
      <c r="CC304" s="62">
        <f>BO304*2+BP304*3+BQ304*15+BR304*15+BS304*3+BT304*40+BU304*50+BV304*4+BW304*20+BX304*40+BY304*10</f>
        <v>0</v>
      </c>
      <c r="CD304" s="62">
        <f>CA304*1</f>
        <v>-7</v>
      </c>
      <c r="CE304" s="62">
        <f t="shared" si="164"/>
        <v>110</v>
      </c>
      <c r="CF304" s="62">
        <f t="shared" si="165"/>
        <v>-9</v>
      </c>
    </row>
    <row r="305" customHeight="1" spans="1:84">
      <c r="A305" s="62">
        <v>13265</v>
      </c>
      <c r="B305" s="62" t="s">
        <v>583</v>
      </c>
      <c r="C305" s="62">
        <v>102934</v>
      </c>
      <c r="D305" s="62" t="s">
        <v>54</v>
      </c>
      <c r="E305" s="62" t="s">
        <v>248</v>
      </c>
      <c r="F305" s="62"/>
      <c r="G305" s="62"/>
      <c r="H305" s="62">
        <v>1</v>
      </c>
      <c r="I305" s="62">
        <v>27.5</v>
      </c>
      <c r="J305" s="62">
        <f t="shared" si="154"/>
        <v>1</v>
      </c>
      <c r="K305" s="62" t="s">
        <v>242</v>
      </c>
      <c r="L305" s="62">
        <f t="shared" si="179"/>
        <v>1.65</v>
      </c>
      <c r="M305" s="62"/>
      <c r="N305" s="62"/>
      <c r="O305" s="62">
        <v>18</v>
      </c>
      <c r="P305" s="62">
        <v>432.43</v>
      </c>
      <c r="Q305" s="62">
        <f t="shared" si="155"/>
        <v>18</v>
      </c>
      <c r="R305" s="62" t="s">
        <v>242</v>
      </c>
      <c r="S305" s="62">
        <f>P305*0.05</f>
        <v>21.6215</v>
      </c>
      <c r="T305" s="62"/>
      <c r="U305" s="62"/>
      <c r="V305" s="62"/>
      <c r="W305" s="62">
        <v>2</v>
      </c>
      <c r="X305" s="62">
        <v>59.6</v>
      </c>
      <c r="Y305" s="62">
        <f t="shared" si="167"/>
        <v>2</v>
      </c>
      <c r="Z305" s="62" t="s">
        <v>242</v>
      </c>
      <c r="AA305" s="62">
        <f>X305*0.06</f>
        <v>3.576</v>
      </c>
      <c r="AB305" s="62"/>
      <c r="AC305" s="62"/>
      <c r="AD305" s="62">
        <v>0</v>
      </c>
      <c r="AE305" s="62">
        <v>0</v>
      </c>
      <c r="AF305" s="62">
        <v>0</v>
      </c>
      <c r="AG305" s="62">
        <f t="shared" si="156"/>
        <v>0</v>
      </c>
      <c r="AH305" s="62" t="s">
        <v>40</v>
      </c>
      <c r="AI305" s="62">
        <f>AF305*0.1</f>
        <v>0</v>
      </c>
      <c r="AJ305" s="62"/>
      <c r="AK305" s="62"/>
      <c r="AL305" s="62"/>
      <c r="AM305" s="62">
        <v>2</v>
      </c>
      <c r="AN305" s="62">
        <v>77.54</v>
      </c>
      <c r="AO305" s="62">
        <f t="shared" si="157"/>
        <v>2</v>
      </c>
      <c r="AP305" s="62" t="s">
        <v>40</v>
      </c>
      <c r="AQ305" s="62">
        <f>AN305*0.1</f>
        <v>7.754</v>
      </c>
      <c r="AR305" s="62"/>
      <c r="AS305" s="62"/>
      <c r="AT305" s="62">
        <v>0</v>
      </c>
      <c r="AU305" s="62">
        <v>0</v>
      </c>
      <c r="AV305" s="62">
        <f t="shared" si="158"/>
        <v>0</v>
      </c>
      <c r="AW305" s="62" t="s">
        <v>40</v>
      </c>
      <c r="AX305" s="62">
        <f>AU305*0.1</f>
        <v>0</v>
      </c>
      <c r="AY305" s="62"/>
      <c r="AZ305" s="62"/>
      <c r="BA305" s="62">
        <v>0</v>
      </c>
      <c r="BB305" s="62">
        <v>0</v>
      </c>
      <c r="BC305" s="62">
        <f t="shared" si="160"/>
        <v>0</v>
      </c>
      <c r="BD305" s="62" t="s">
        <v>242</v>
      </c>
      <c r="BE305" s="62">
        <f t="shared" si="176"/>
        <v>0</v>
      </c>
      <c r="BF305" s="62"/>
      <c r="BG305" s="62"/>
      <c r="BH305" s="62">
        <v>11</v>
      </c>
      <c r="BI305" s="62">
        <v>226.5</v>
      </c>
      <c r="BJ305" s="62">
        <f t="shared" si="161"/>
        <v>11</v>
      </c>
      <c r="BK305" s="62" t="s">
        <v>242</v>
      </c>
      <c r="BL305" s="62">
        <f>BI305*0.06</f>
        <v>13.59</v>
      </c>
      <c r="BM305" s="62"/>
      <c r="BN305" s="62"/>
      <c r="BO305" s="63">
        <v>0</v>
      </c>
      <c r="BP305" s="63">
        <v>0</v>
      </c>
      <c r="BQ305" s="63">
        <v>0</v>
      </c>
      <c r="BR305" s="63">
        <v>0</v>
      </c>
      <c r="BS305" s="63">
        <v>0</v>
      </c>
      <c r="BT305" s="63">
        <v>0</v>
      </c>
      <c r="BU305" s="63">
        <v>0</v>
      </c>
      <c r="BV305" s="63">
        <v>0</v>
      </c>
      <c r="BW305" s="63">
        <v>0</v>
      </c>
      <c r="BX305" s="63">
        <v>0</v>
      </c>
      <c r="BY305" s="63">
        <v>0</v>
      </c>
      <c r="BZ305" s="62">
        <f t="shared" si="162"/>
        <v>0</v>
      </c>
      <c r="CA305" s="62">
        <f t="shared" si="163"/>
        <v>0</v>
      </c>
      <c r="CB305" s="62" t="s">
        <v>242</v>
      </c>
      <c r="CC305" s="62">
        <f>BO305*2+BP305*3+BQ305*15+BR305*15+BS305*3+BT305*40+BU305*50+BV305*4+BW305*20+BX305*40+BY305*10</f>
        <v>0</v>
      </c>
      <c r="CD305" s="62"/>
      <c r="CE305" s="62">
        <f t="shared" si="164"/>
        <v>48</v>
      </c>
      <c r="CF305" s="62">
        <f t="shared" si="165"/>
        <v>0</v>
      </c>
    </row>
    <row r="306" customHeight="1" spans="1:84">
      <c r="A306" s="62">
        <v>11512</v>
      </c>
      <c r="B306" s="62" t="s">
        <v>584</v>
      </c>
      <c r="C306" s="62">
        <v>102934</v>
      </c>
      <c r="D306" s="62" t="s">
        <v>54</v>
      </c>
      <c r="E306" s="62" t="s">
        <v>239</v>
      </c>
      <c r="F306" s="62">
        <v>24</v>
      </c>
      <c r="G306" s="62">
        <v>29</v>
      </c>
      <c r="H306" s="62">
        <v>9</v>
      </c>
      <c r="I306" s="62">
        <v>219.51</v>
      </c>
      <c r="J306" s="62">
        <f t="shared" si="154"/>
        <v>-15</v>
      </c>
      <c r="K306" s="62" t="s">
        <v>237</v>
      </c>
      <c r="L306" s="62">
        <f t="shared" si="179"/>
        <v>13.1706</v>
      </c>
      <c r="M306" s="62">
        <v>35</v>
      </c>
      <c r="N306" s="62">
        <v>43</v>
      </c>
      <c r="O306" s="62">
        <v>27</v>
      </c>
      <c r="P306" s="62">
        <v>707.5</v>
      </c>
      <c r="Q306" s="62">
        <f t="shared" si="155"/>
        <v>-8</v>
      </c>
      <c r="R306" s="62" t="s">
        <v>237</v>
      </c>
      <c r="S306" s="62">
        <f>P306*0.05</f>
        <v>35.375</v>
      </c>
      <c r="T306" s="62">
        <f>Q306*1</f>
        <v>-8</v>
      </c>
      <c r="U306" s="62">
        <v>29</v>
      </c>
      <c r="V306" s="62">
        <v>38</v>
      </c>
      <c r="W306" s="62">
        <v>1</v>
      </c>
      <c r="X306" s="62">
        <v>32</v>
      </c>
      <c r="Y306" s="62">
        <f t="shared" si="167"/>
        <v>-28</v>
      </c>
      <c r="Z306" s="62" t="s">
        <v>237</v>
      </c>
      <c r="AA306" s="62">
        <f>X306*0.06</f>
        <v>1.92</v>
      </c>
      <c r="AB306" s="62">
        <v>4</v>
      </c>
      <c r="AC306" s="62">
        <v>5</v>
      </c>
      <c r="AD306" s="62">
        <v>0</v>
      </c>
      <c r="AE306" s="62">
        <v>0</v>
      </c>
      <c r="AF306" s="62">
        <v>0</v>
      </c>
      <c r="AG306" s="62">
        <f t="shared" si="156"/>
        <v>-4</v>
      </c>
      <c r="AH306" s="62" t="s">
        <v>237</v>
      </c>
      <c r="AI306" s="62">
        <f>AF306*0.06</f>
        <v>0</v>
      </c>
      <c r="AJ306" s="62">
        <f>AG306*1</f>
        <v>-4</v>
      </c>
      <c r="AK306" s="62">
        <v>40</v>
      </c>
      <c r="AL306" s="62">
        <v>48</v>
      </c>
      <c r="AM306" s="62">
        <v>10</v>
      </c>
      <c r="AN306" s="62">
        <v>809.29</v>
      </c>
      <c r="AO306" s="62">
        <f t="shared" si="157"/>
        <v>-30</v>
      </c>
      <c r="AP306" s="62" t="s">
        <v>237</v>
      </c>
      <c r="AQ306" s="62">
        <f>AN306*0.06</f>
        <v>48.5574</v>
      </c>
      <c r="AR306" s="62">
        <v>9</v>
      </c>
      <c r="AS306" s="62">
        <v>11</v>
      </c>
      <c r="AT306" s="62">
        <v>3</v>
      </c>
      <c r="AU306" s="62">
        <v>54.79</v>
      </c>
      <c r="AV306" s="62">
        <f t="shared" si="158"/>
        <v>-6</v>
      </c>
      <c r="AW306" s="62" t="s">
        <v>237</v>
      </c>
      <c r="AX306" s="62">
        <f>AU306*0.06</f>
        <v>3.2874</v>
      </c>
      <c r="AY306" s="62">
        <v>12</v>
      </c>
      <c r="AZ306" s="62">
        <v>14</v>
      </c>
      <c r="BA306" s="62">
        <v>0</v>
      </c>
      <c r="BB306" s="62">
        <v>0</v>
      </c>
      <c r="BC306" s="62">
        <f t="shared" si="160"/>
        <v>-12</v>
      </c>
      <c r="BD306" s="62" t="s">
        <v>237</v>
      </c>
      <c r="BE306" s="62">
        <f t="shared" ref="BE306:BE318" si="180">BB306*0.06</f>
        <v>0</v>
      </c>
      <c r="BF306" s="62">
        <v>9</v>
      </c>
      <c r="BG306" s="62">
        <v>11</v>
      </c>
      <c r="BH306" s="62">
        <v>8</v>
      </c>
      <c r="BI306" s="62">
        <v>166.5</v>
      </c>
      <c r="BJ306" s="62">
        <f t="shared" si="161"/>
        <v>-1</v>
      </c>
      <c r="BK306" s="62" t="s">
        <v>242</v>
      </c>
      <c r="BL306" s="62">
        <f>BI306*0.06</f>
        <v>9.99</v>
      </c>
      <c r="BM306" s="62">
        <v>14</v>
      </c>
      <c r="BN306" s="62">
        <v>17</v>
      </c>
      <c r="BO306" s="63">
        <v>0</v>
      </c>
      <c r="BP306" s="63">
        <v>1</v>
      </c>
      <c r="BQ306" s="63">
        <v>0</v>
      </c>
      <c r="BR306" s="63">
        <v>0</v>
      </c>
      <c r="BS306" s="63">
        <v>1</v>
      </c>
      <c r="BT306" s="63">
        <v>0</v>
      </c>
      <c r="BU306" s="63">
        <v>0</v>
      </c>
      <c r="BV306" s="63">
        <v>0</v>
      </c>
      <c r="BW306" s="63">
        <v>0</v>
      </c>
      <c r="BX306" s="63">
        <v>0</v>
      </c>
      <c r="BY306" s="63">
        <v>0</v>
      </c>
      <c r="BZ306" s="62">
        <f t="shared" si="162"/>
        <v>2</v>
      </c>
      <c r="CA306" s="62">
        <f t="shared" si="163"/>
        <v>-12</v>
      </c>
      <c r="CB306" s="62" t="s">
        <v>237</v>
      </c>
      <c r="CC306" s="62">
        <f>BO306*2+BP306*3+BQ306*15+BR306*15+BS306*3+BT306*40+BU306*50+BV306*4+BW306*20+BX306*40+BY306*10</f>
        <v>6</v>
      </c>
      <c r="CD306" s="62">
        <f>CA306*1</f>
        <v>-12</v>
      </c>
      <c r="CE306" s="62">
        <f t="shared" si="164"/>
        <v>118</v>
      </c>
      <c r="CF306" s="62">
        <f t="shared" si="165"/>
        <v>-24</v>
      </c>
    </row>
    <row r="307" customHeight="1" spans="1:84">
      <c r="A307" s="62">
        <v>12451</v>
      </c>
      <c r="B307" s="62" t="s">
        <v>585</v>
      </c>
      <c r="C307" s="62">
        <v>108277</v>
      </c>
      <c r="D307" s="62" t="s">
        <v>77</v>
      </c>
      <c r="E307" s="62" t="s">
        <v>329</v>
      </c>
      <c r="F307" s="62">
        <v>9</v>
      </c>
      <c r="G307" s="62">
        <v>11</v>
      </c>
      <c r="H307" s="62">
        <v>5</v>
      </c>
      <c r="I307" s="62">
        <v>124.97</v>
      </c>
      <c r="J307" s="62">
        <f t="shared" si="154"/>
        <v>-4</v>
      </c>
      <c r="K307" s="62" t="s">
        <v>237</v>
      </c>
      <c r="L307" s="62">
        <f t="shared" si="179"/>
        <v>7.4982</v>
      </c>
      <c r="M307" s="62">
        <v>19</v>
      </c>
      <c r="N307" s="62">
        <v>23</v>
      </c>
      <c r="O307" s="62">
        <v>23</v>
      </c>
      <c r="P307" s="62">
        <v>641.77</v>
      </c>
      <c r="Q307" s="62">
        <f t="shared" si="155"/>
        <v>4</v>
      </c>
      <c r="R307" s="62" t="s">
        <v>40</v>
      </c>
      <c r="S307" s="62">
        <f>P307*0.08</f>
        <v>51.3416</v>
      </c>
      <c r="T307" s="62"/>
      <c r="U307" s="62">
        <v>7</v>
      </c>
      <c r="V307" s="62">
        <v>10</v>
      </c>
      <c r="W307" s="62">
        <v>7</v>
      </c>
      <c r="X307" s="62">
        <v>174</v>
      </c>
      <c r="Y307" s="62">
        <f t="shared" si="167"/>
        <v>0</v>
      </c>
      <c r="Z307" s="62" t="s">
        <v>39</v>
      </c>
      <c r="AA307" s="62">
        <f>X307*0.08</f>
        <v>13.92</v>
      </c>
      <c r="AB307" s="62">
        <v>2</v>
      </c>
      <c r="AC307" s="62">
        <v>3</v>
      </c>
      <c r="AD307" s="62">
        <v>0</v>
      </c>
      <c r="AE307" s="62">
        <v>0</v>
      </c>
      <c r="AF307" s="62">
        <v>0</v>
      </c>
      <c r="AG307" s="62">
        <f t="shared" si="156"/>
        <v>-2</v>
      </c>
      <c r="AH307" s="62" t="s">
        <v>237</v>
      </c>
      <c r="AI307" s="62">
        <f>AF307*0.06</f>
        <v>0</v>
      </c>
      <c r="AJ307" s="62">
        <f>AG307*1</f>
        <v>-2</v>
      </c>
      <c r="AK307" s="62">
        <v>10</v>
      </c>
      <c r="AL307" s="62">
        <v>11</v>
      </c>
      <c r="AM307" s="62">
        <v>20</v>
      </c>
      <c r="AN307" s="62">
        <v>2026</v>
      </c>
      <c r="AO307" s="62">
        <f t="shared" si="157"/>
        <v>10</v>
      </c>
      <c r="AP307" s="62" t="s">
        <v>40</v>
      </c>
      <c r="AQ307" s="62">
        <f>AN307*0.1</f>
        <v>202.6</v>
      </c>
      <c r="AR307" s="62">
        <v>4</v>
      </c>
      <c r="AS307" s="62">
        <v>5</v>
      </c>
      <c r="AT307" s="62">
        <v>0</v>
      </c>
      <c r="AU307" s="62">
        <v>0</v>
      </c>
      <c r="AV307" s="62">
        <f t="shared" si="158"/>
        <v>-4</v>
      </c>
      <c r="AW307" s="62" t="s">
        <v>237</v>
      </c>
      <c r="AX307" s="62">
        <f>AU307*0.06</f>
        <v>0</v>
      </c>
      <c r="AY307" s="62">
        <v>6</v>
      </c>
      <c r="AZ307" s="62">
        <v>7</v>
      </c>
      <c r="BA307" s="62">
        <v>0</v>
      </c>
      <c r="BB307" s="62">
        <v>0</v>
      </c>
      <c r="BC307" s="62">
        <f t="shared" si="160"/>
        <v>-6</v>
      </c>
      <c r="BD307" s="62" t="s">
        <v>237</v>
      </c>
      <c r="BE307" s="62">
        <f t="shared" si="180"/>
        <v>0</v>
      </c>
      <c r="BF307" s="62">
        <v>5</v>
      </c>
      <c r="BG307" s="62">
        <v>7</v>
      </c>
      <c r="BH307" s="62">
        <v>2</v>
      </c>
      <c r="BI307" s="62">
        <v>40.5</v>
      </c>
      <c r="BJ307" s="62">
        <f t="shared" si="161"/>
        <v>-3</v>
      </c>
      <c r="BK307" s="62" t="s">
        <v>242</v>
      </c>
      <c r="BL307" s="62">
        <f>BI307*0.06</f>
        <v>2.43</v>
      </c>
      <c r="BM307" s="62">
        <v>5</v>
      </c>
      <c r="BN307" s="62">
        <v>7</v>
      </c>
      <c r="BO307" s="63">
        <v>0</v>
      </c>
      <c r="BP307" s="63">
        <v>6</v>
      </c>
      <c r="BQ307" s="63">
        <v>6</v>
      </c>
      <c r="BR307" s="63">
        <v>0</v>
      </c>
      <c r="BS307" s="63">
        <v>1</v>
      </c>
      <c r="BT307" s="63">
        <v>0</v>
      </c>
      <c r="BU307" s="63">
        <v>0</v>
      </c>
      <c r="BV307" s="63">
        <v>0</v>
      </c>
      <c r="BW307" s="63">
        <v>0</v>
      </c>
      <c r="BX307" s="63">
        <v>0</v>
      </c>
      <c r="BY307" s="63">
        <v>0</v>
      </c>
      <c r="BZ307" s="62">
        <f t="shared" si="162"/>
        <v>37</v>
      </c>
      <c r="CA307" s="62">
        <f t="shared" si="163"/>
        <v>32</v>
      </c>
      <c r="CB307" s="62" t="s">
        <v>40</v>
      </c>
      <c r="CC307" s="62">
        <f>BO307*3+BP307*5+BQ307*25+BR307*24+BS307*6+BT307*56+BU307*70+BV307*6+BW307*30+BX307*61+BY307*15</f>
        <v>186</v>
      </c>
      <c r="CD307" s="62"/>
      <c r="CE307" s="62">
        <f t="shared" si="164"/>
        <v>464</v>
      </c>
      <c r="CF307" s="62">
        <f t="shared" si="165"/>
        <v>-2</v>
      </c>
    </row>
    <row r="308" customHeight="1" spans="1:84">
      <c r="A308" s="62">
        <v>12255</v>
      </c>
      <c r="B308" s="62" t="s">
        <v>586</v>
      </c>
      <c r="C308" s="62">
        <v>108277</v>
      </c>
      <c r="D308" s="62" t="s">
        <v>77</v>
      </c>
      <c r="E308" s="62" t="s">
        <v>236</v>
      </c>
      <c r="F308" s="62">
        <v>9</v>
      </c>
      <c r="G308" s="62">
        <v>11</v>
      </c>
      <c r="H308" s="62">
        <v>11</v>
      </c>
      <c r="I308" s="62">
        <v>297.25</v>
      </c>
      <c r="J308" s="62">
        <f t="shared" si="154"/>
        <v>2</v>
      </c>
      <c r="K308" s="62" t="s">
        <v>40</v>
      </c>
      <c r="L308" s="62">
        <f>I308*0.1</f>
        <v>29.725</v>
      </c>
      <c r="M308" s="62">
        <v>20</v>
      </c>
      <c r="N308" s="62">
        <v>24</v>
      </c>
      <c r="O308" s="62">
        <v>34</v>
      </c>
      <c r="P308" s="62">
        <v>905.26</v>
      </c>
      <c r="Q308" s="62">
        <f t="shared" si="155"/>
        <v>14</v>
      </c>
      <c r="R308" s="62" t="s">
        <v>40</v>
      </c>
      <c r="S308" s="62">
        <f>P308*0.08</f>
        <v>72.4208</v>
      </c>
      <c r="T308" s="62"/>
      <c r="U308" s="62">
        <v>8</v>
      </c>
      <c r="V308" s="62">
        <v>10</v>
      </c>
      <c r="W308" s="62">
        <v>8</v>
      </c>
      <c r="X308" s="62">
        <v>195</v>
      </c>
      <c r="Y308" s="62">
        <f t="shared" si="167"/>
        <v>0</v>
      </c>
      <c r="Z308" s="62" t="s">
        <v>39</v>
      </c>
      <c r="AA308" s="62">
        <f>X308*0.08</f>
        <v>15.6</v>
      </c>
      <c r="AB308" s="62">
        <v>2</v>
      </c>
      <c r="AC308" s="62">
        <v>3</v>
      </c>
      <c r="AD308" s="62">
        <v>1</v>
      </c>
      <c r="AE308" s="62">
        <v>0</v>
      </c>
      <c r="AF308" s="62">
        <v>37.42</v>
      </c>
      <c r="AG308" s="62">
        <f t="shared" si="156"/>
        <v>0</v>
      </c>
      <c r="AH308" s="62" t="s">
        <v>39</v>
      </c>
      <c r="AI308" s="62">
        <f>AF308*0.08</f>
        <v>2.9936</v>
      </c>
      <c r="AJ308" s="62"/>
      <c r="AK308" s="62">
        <v>10</v>
      </c>
      <c r="AL308" s="62">
        <v>12</v>
      </c>
      <c r="AM308" s="62">
        <v>13</v>
      </c>
      <c r="AN308" s="62">
        <v>976.36</v>
      </c>
      <c r="AO308" s="62">
        <f t="shared" si="157"/>
        <v>3</v>
      </c>
      <c r="AP308" s="62" t="s">
        <v>40</v>
      </c>
      <c r="AQ308" s="62">
        <f>AN308*0.1</f>
        <v>97.636</v>
      </c>
      <c r="AR308" s="62">
        <v>5</v>
      </c>
      <c r="AS308" s="62">
        <v>6</v>
      </c>
      <c r="AT308" s="62">
        <v>8</v>
      </c>
      <c r="AU308" s="62">
        <v>222.82</v>
      </c>
      <c r="AV308" s="62">
        <f t="shared" si="158"/>
        <v>3</v>
      </c>
      <c r="AW308" s="62" t="s">
        <v>40</v>
      </c>
      <c r="AX308" s="62">
        <f>AU308*0.1</f>
        <v>22.282</v>
      </c>
      <c r="AY308" s="62">
        <v>7</v>
      </c>
      <c r="AZ308" s="62">
        <v>8</v>
      </c>
      <c r="BA308" s="62">
        <v>0</v>
      </c>
      <c r="BB308" s="62">
        <v>0</v>
      </c>
      <c r="BC308" s="62">
        <f t="shared" si="160"/>
        <v>-7</v>
      </c>
      <c r="BD308" s="62" t="s">
        <v>237</v>
      </c>
      <c r="BE308" s="62">
        <f t="shared" si="180"/>
        <v>0</v>
      </c>
      <c r="BF308" s="62">
        <v>5</v>
      </c>
      <c r="BG308" s="62">
        <v>7</v>
      </c>
      <c r="BH308" s="62">
        <v>5</v>
      </c>
      <c r="BI308" s="62">
        <v>105</v>
      </c>
      <c r="BJ308" s="62">
        <f t="shared" si="161"/>
        <v>0</v>
      </c>
      <c r="BK308" s="62" t="s">
        <v>39</v>
      </c>
      <c r="BL308" s="62">
        <f>BI308*0.08</f>
        <v>8.4</v>
      </c>
      <c r="BM308" s="62">
        <v>5</v>
      </c>
      <c r="BN308" s="62">
        <v>7</v>
      </c>
      <c r="BO308" s="63">
        <v>0</v>
      </c>
      <c r="BP308" s="63">
        <v>0</v>
      </c>
      <c r="BQ308" s="63">
        <v>0</v>
      </c>
      <c r="BR308" s="63">
        <v>0</v>
      </c>
      <c r="BS308" s="63">
        <v>0</v>
      </c>
      <c r="BT308" s="63">
        <v>0</v>
      </c>
      <c r="BU308" s="63">
        <v>0</v>
      </c>
      <c r="BV308" s="63">
        <v>0</v>
      </c>
      <c r="BW308" s="63">
        <v>0</v>
      </c>
      <c r="BX308" s="63">
        <v>0</v>
      </c>
      <c r="BY308" s="63">
        <v>0</v>
      </c>
      <c r="BZ308" s="62">
        <f t="shared" si="162"/>
        <v>0</v>
      </c>
      <c r="CA308" s="62">
        <f t="shared" si="163"/>
        <v>-5</v>
      </c>
      <c r="CB308" s="62" t="s">
        <v>237</v>
      </c>
      <c r="CC308" s="62">
        <f>BO308*2+BP308*3+BQ308*15+BR308*15+BS308*3+BT308*40+BU308*50+BV308*4+BW308*20+BX308*40+BY308*10</f>
        <v>0</v>
      </c>
      <c r="CD308" s="62">
        <f>CA308*1</f>
        <v>-5</v>
      </c>
      <c r="CE308" s="62">
        <f t="shared" si="164"/>
        <v>249</v>
      </c>
      <c r="CF308" s="62">
        <f t="shared" si="165"/>
        <v>-5</v>
      </c>
    </row>
    <row r="309" customHeight="1" spans="1:84">
      <c r="A309" s="62">
        <v>13186</v>
      </c>
      <c r="B309" s="62" t="s">
        <v>587</v>
      </c>
      <c r="C309" s="62">
        <v>108277</v>
      </c>
      <c r="D309" s="62" t="s">
        <v>77</v>
      </c>
      <c r="E309" s="62" t="s">
        <v>248</v>
      </c>
      <c r="F309" s="62">
        <v>6</v>
      </c>
      <c r="G309" s="62">
        <v>7</v>
      </c>
      <c r="H309" s="62">
        <v>3</v>
      </c>
      <c r="I309" s="62">
        <v>80.3</v>
      </c>
      <c r="J309" s="62">
        <f t="shared" si="154"/>
        <v>-3</v>
      </c>
      <c r="K309" s="62" t="s">
        <v>237</v>
      </c>
      <c r="L309" s="62">
        <f t="shared" ref="L309:L314" si="181">I309*0.06</f>
        <v>4.818</v>
      </c>
      <c r="M309" s="62">
        <v>10</v>
      </c>
      <c r="N309" s="62">
        <v>13</v>
      </c>
      <c r="O309" s="62">
        <v>22</v>
      </c>
      <c r="P309" s="62">
        <v>548.68</v>
      </c>
      <c r="Q309" s="62">
        <f t="shared" si="155"/>
        <v>12</v>
      </c>
      <c r="R309" s="62" t="s">
        <v>40</v>
      </c>
      <c r="S309" s="62">
        <f>P309*0.08</f>
        <v>43.8944</v>
      </c>
      <c r="T309" s="62"/>
      <c r="U309" s="62">
        <v>4</v>
      </c>
      <c r="V309" s="62">
        <v>5</v>
      </c>
      <c r="W309" s="62">
        <v>6</v>
      </c>
      <c r="X309" s="62">
        <v>142</v>
      </c>
      <c r="Y309" s="62">
        <f t="shared" si="167"/>
        <v>2</v>
      </c>
      <c r="Z309" s="62" t="s">
        <v>40</v>
      </c>
      <c r="AA309" s="62">
        <f>X309*0.1</f>
        <v>14.2</v>
      </c>
      <c r="AB309" s="62">
        <v>1</v>
      </c>
      <c r="AC309" s="62">
        <v>1</v>
      </c>
      <c r="AD309" s="62">
        <v>0</v>
      </c>
      <c r="AE309" s="62">
        <v>0</v>
      </c>
      <c r="AF309" s="62">
        <v>0</v>
      </c>
      <c r="AG309" s="62">
        <f t="shared" si="156"/>
        <v>-1</v>
      </c>
      <c r="AH309" s="62" t="s">
        <v>237</v>
      </c>
      <c r="AI309" s="62">
        <f>AF309*0.06</f>
        <v>0</v>
      </c>
      <c r="AJ309" s="62">
        <f>AG309*1</f>
        <v>-1</v>
      </c>
      <c r="AK309" s="62">
        <v>6</v>
      </c>
      <c r="AL309" s="62">
        <v>7</v>
      </c>
      <c r="AM309" s="62">
        <v>9</v>
      </c>
      <c r="AN309" s="62">
        <v>688</v>
      </c>
      <c r="AO309" s="62">
        <f t="shared" si="157"/>
        <v>3</v>
      </c>
      <c r="AP309" s="62" t="s">
        <v>40</v>
      </c>
      <c r="AQ309" s="62">
        <f>AN309*0.1</f>
        <v>68.8</v>
      </c>
      <c r="AR309" s="62">
        <v>2</v>
      </c>
      <c r="AS309" s="62">
        <v>2</v>
      </c>
      <c r="AT309" s="62">
        <v>0</v>
      </c>
      <c r="AU309" s="62">
        <v>0</v>
      </c>
      <c r="AV309" s="62">
        <f t="shared" si="158"/>
        <v>-2</v>
      </c>
      <c r="AW309" s="62" t="s">
        <v>237</v>
      </c>
      <c r="AX309" s="62">
        <f t="shared" ref="AX309:AX314" si="182">AU309*0.06</f>
        <v>0</v>
      </c>
      <c r="AY309" s="62">
        <v>3</v>
      </c>
      <c r="AZ309" s="62">
        <v>4</v>
      </c>
      <c r="BA309" s="62">
        <v>0</v>
      </c>
      <c r="BB309" s="62">
        <v>0</v>
      </c>
      <c r="BC309" s="62">
        <f t="shared" si="160"/>
        <v>-3</v>
      </c>
      <c r="BD309" s="62" t="s">
        <v>237</v>
      </c>
      <c r="BE309" s="62">
        <f t="shared" si="180"/>
        <v>0</v>
      </c>
      <c r="BF309" s="62">
        <v>4</v>
      </c>
      <c r="BG309" s="62">
        <v>5</v>
      </c>
      <c r="BH309" s="62">
        <v>5</v>
      </c>
      <c r="BI309" s="62">
        <v>100.38</v>
      </c>
      <c r="BJ309" s="62">
        <f t="shared" si="161"/>
        <v>1</v>
      </c>
      <c r="BK309" s="62" t="s">
        <v>40</v>
      </c>
      <c r="BL309" s="62">
        <f>BI309*0.1</f>
        <v>10.038</v>
      </c>
      <c r="BM309" s="62">
        <v>4</v>
      </c>
      <c r="BN309" s="62">
        <v>4</v>
      </c>
      <c r="BO309" s="63">
        <v>0</v>
      </c>
      <c r="BP309" s="63">
        <v>1</v>
      </c>
      <c r="BQ309" s="63">
        <v>0</v>
      </c>
      <c r="BR309" s="63">
        <v>0</v>
      </c>
      <c r="BS309" s="63">
        <v>1</v>
      </c>
      <c r="BT309" s="63">
        <v>0</v>
      </c>
      <c r="BU309" s="63">
        <v>0</v>
      </c>
      <c r="BV309" s="63">
        <v>0</v>
      </c>
      <c r="BW309" s="63">
        <v>0</v>
      </c>
      <c r="BX309" s="63">
        <v>0</v>
      </c>
      <c r="BY309" s="63">
        <v>0</v>
      </c>
      <c r="BZ309" s="62">
        <f t="shared" si="162"/>
        <v>2</v>
      </c>
      <c r="CA309" s="62">
        <f t="shared" si="163"/>
        <v>-2</v>
      </c>
      <c r="CB309" s="62" t="s">
        <v>237</v>
      </c>
      <c r="CC309" s="62">
        <f>BO309*2+BP309*3+BQ309*15+BR309*15+BS309*3+BT309*40+BU309*50+BV309*4+BW309*20+BX309*40+BY309*10</f>
        <v>6</v>
      </c>
      <c r="CD309" s="62">
        <f>CA309*1</f>
        <v>-2</v>
      </c>
      <c r="CE309" s="62">
        <f t="shared" si="164"/>
        <v>148</v>
      </c>
      <c r="CF309" s="62">
        <f t="shared" si="165"/>
        <v>-3</v>
      </c>
    </row>
    <row r="310" customHeight="1" spans="1:84">
      <c r="A310" s="62">
        <v>13270</v>
      </c>
      <c r="B310" s="62" t="s">
        <v>588</v>
      </c>
      <c r="C310" s="62">
        <v>108277</v>
      </c>
      <c r="D310" s="62" t="s">
        <v>77</v>
      </c>
      <c r="E310" s="62" t="s">
        <v>248</v>
      </c>
      <c r="F310" s="62">
        <v>6</v>
      </c>
      <c r="G310" s="62">
        <v>7</v>
      </c>
      <c r="H310" s="62">
        <v>4</v>
      </c>
      <c r="I310" s="62">
        <v>110</v>
      </c>
      <c r="J310" s="62">
        <f t="shared" si="154"/>
        <v>-2</v>
      </c>
      <c r="K310" s="62" t="s">
        <v>237</v>
      </c>
      <c r="L310" s="62">
        <f t="shared" si="181"/>
        <v>6.6</v>
      </c>
      <c r="M310" s="62">
        <v>10</v>
      </c>
      <c r="N310" s="62">
        <v>13</v>
      </c>
      <c r="O310" s="62">
        <v>25</v>
      </c>
      <c r="P310" s="62">
        <v>609</v>
      </c>
      <c r="Q310" s="62">
        <f t="shared" si="155"/>
        <v>15</v>
      </c>
      <c r="R310" s="62" t="s">
        <v>40</v>
      </c>
      <c r="S310" s="62">
        <f>P310*0.08</f>
        <v>48.72</v>
      </c>
      <c r="T310" s="62"/>
      <c r="U310" s="62">
        <v>4</v>
      </c>
      <c r="V310" s="62">
        <v>5</v>
      </c>
      <c r="W310" s="62">
        <v>7</v>
      </c>
      <c r="X310" s="62">
        <v>153</v>
      </c>
      <c r="Y310" s="62">
        <f t="shared" si="167"/>
        <v>3</v>
      </c>
      <c r="Z310" s="62" t="s">
        <v>40</v>
      </c>
      <c r="AA310" s="62">
        <f>X310*0.1</f>
        <v>15.3</v>
      </c>
      <c r="AB310" s="62">
        <v>1</v>
      </c>
      <c r="AC310" s="62">
        <v>2</v>
      </c>
      <c r="AD310" s="62">
        <v>1</v>
      </c>
      <c r="AE310" s="62">
        <v>0</v>
      </c>
      <c r="AF310" s="62">
        <v>59</v>
      </c>
      <c r="AG310" s="62">
        <f t="shared" si="156"/>
        <v>1</v>
      </c>
      <c r="AH310" s="62" t="s">
        <v>40</v>
      </c>
      <c r="AI310" s="62">
        <f>AF310*0.1</f>
        <v>5.9</v>
      </c>
      <c r="AJ310" s="62"/>
      <c r="AK310" s="62">
        <v>6</v>
      </c>
      <c r="AL310" s="62">
        <v>7</v>
      </c>
      <c r="AM310" s="62">
        <v>1</v>
      </c>
      <c r="AN310" s="62">
        <v>2.6</v>
      </c>
      <c r="AO310" s="62">
        <f t="shared" si="157"/>
        <v>-5</v>
      </c>
      <c r="AP310" s="62" t="s">
        <v>237</v>
      </c>
      <c r="AQ310" s="62">
        <f t="shared" ref="AQ310:AQ315" si="183">AN310*0.06</f>
        <v>0.156</v>
      </c>
      <c r="AR310" s="62">
        <v>2</v>
      </c>
      <c r="AS310" s="62">
        <v>2</v>
      </c>
      <c r="AT310" s="62">
        <v>0</v>
      </c>
      <c r="AU310" s="62">
        <v>0</v>
      </c>
      <c r="AV310" s="62">
        <f t="shared" si="158"/>
        <v>-2</v>
      </c>
      <c r="AW310" s="62" t="s">
        <v>237</v>
      </c>
      <c r="AX310" s="62">
        <f t="shared" si="182"/>
        <v>0</v>
      </c>
      <c r="AY310" s="62">
        <v>3</v>
      </c>
      <c r="AZ310" s="62">
        <v>4</v>
      </c>
      <c r="BA310" s="62">
        <v>0</v>
      </c>
      <c r="BB310" s="62">
        <v>0</v>
      </c>
      <c r="BC310" s="62">
        <f t="shared" si="160"/>
        <v>-3</v>
      </c>
      <c r="BD310" s="62" t="s">
        <v>237</v>
      </c>
      <c r="BE310" s="62">
        <f t="shared" si="180"/>
        <v>0</v>
      </c>
      <c r="BF310" s="62">
        <v>4</v>
      </c>
      <c r="BG310" s="62">
        <v>5</v>
      </c>
      <c r="BH310" s="62">
        <v>0</v>
      </c>
      <c r="BI310" s="62">
        <v>0</v>
      </c>
      <c r="BJ310" s="62">
        <f t="shared" si="161"/>
        <v>-4</v>
      </c>
      <c r="BK310" s="62" t="s">
        <v>242</v>
      </c>
      <c r="BL310" s="62">
        <f t="shared" ref="BL310:BL315" si="184">BI310*0.06</f>
        <v>0</v>
      </c>
      <c r="BM310" s="62">
        <v>4</v>
      </c>
      <c r="BN310" s="62">
        <v>4</v>
      </c>
      <c r="BO310" s="63">
        <v>0</v>
      </c>
      <c r="BP310" s="63">
        <v>0</v>
      </c>
      <c r="BQ310" s="63">
        <v>0</v>
      </c>
      <c r="BR310" s="63">
        <v>0</v>
      </c>
      <c r="BS310" s="63">
        <v>1</v>
      </c>
      <c r="BT310" s="63">
        <v>0</v>
      </c>
      <c r="BU310" s="63">
        <v>0</v>
      </c>
      <c r="BV310" s="63">
        <v>0</v>
      </c>
      <c r="BW310" s="63">
        <v>0</v>
      </c>
      <c r="BX310" s="63">
        <v>1</v>
      </c>
      <c r="BY310" s="63">
        <v>0</v>
      </c>
      <c r="BZ310" s="62">
        <f t="shared" si="162"/>
        <v>8</v>
      </c>
      <c r="CA310" s="62">
        <f t="shared" si="163"/>
        <v>4</v>
      </c>
      <c r="CB310" s="62" t="s">
        <v>40</v>
      </c>
      <c r="CC310" s="62">
        <f>BO310*3+BP310*5+BQ310*25+BR310*24+BS310*6+BT310*56+BU310*70+BV310*6+BW310*30+BX310*61+BY310*15</f>
        <v>67</v>
      </c>
      <c r="CD310" s="62"/>
      <c r="CE310" s="62">
        <f t="shared" si="164"/>
        <v>144</v>
      </c>
      <c r="CF310" s="62">
        <f t="shared" si="165"/>
        <v>0</v>
      </c>
    </row>
    <row r="311" customHeight="1" spans="1:84">
      <c r="A311" s="62">
        <v>4246</v>
      </c>
      <c r="B311" s="62" t="s">
        <v>589</v>
      </c>
      <c r="C311" s="62">
        <v>391</v>
      </c>
      <c r="D311" s="62" t="s">
        <v>127</v>
      </c>
      <c r="E311" s="62" t="s">
        <v>292</v>
      </c>
      <c r="F311" s="62">
        <v>24</v>
      </c>
      <c r="G311" s="62">
        <v>29</v>
      </c>
      <c r="H311" s="62">
        <v>9</v>
      </c>
      <c r="I311" s="62">
        <v>232.8</v>
      </c>
      <c r="J311" s="62">
        <f t="shared" si="154"/>
        <v>-15</v>
      </c>
      <c r="K311" s="62" t="s">
        <v>237</v>
      </c>
      <c r="L311" s="62">
        <f t="shared" si="181"/>
        <v>13.968</v>
      </c>
      <c r="M311" s="62">
        <v>51</v>
      </c>
      <c r="N311" s="62">
        <v>64</v>
      </c>
      <c r="O311" s="62">
        <v>62</v>
      </c>
      <c r="P311" s="62">
        <v>1686.38</v>
      </c>
      <c r="Q311" s="62">
        <f t="shared" si="155"/>
        <v>11</v>
      </c>
      <c r="R311" s="62" t="s">
        <v>39</v>
      </c>
      <c r="S311" s="62">
        <f>P311*0.06</f>
        <v>101.1828</v>
      </c>
      <c r="T311" s="62"/>
      <c r="U311" s="62">
        <v>26</v>
      </c>
      <c r="V311" s="62">
        <v>34</v>
      </c>
      <c r="W311" s="62">
        <v>8</v>
      </c>
      <c r="X311" s="62">
        <v>262</v>
      </c>
      <c r="Y311" s="62">
        <f t="shared" si="167"/>
        <v>-18</v>
      </c>
      <c r="Z311" s="62" t="s">
        <v>237</v>
      </c>
      <c r="AA311" s="62">
        <f>X311*0.06</f>
        <v>15.72</v>
      </c>
      <c r="AB311" s="62">
        <v>4</v>
      </c>
      <c r="AC311" s="62">
        <v>5</v>
      </c>
      <c r="AD311" s="62">
        <v>1</v>
      </c>
      <c r="AE311" s="62">
        <v>0</v>
      </c>
      <c r="AF311" s="62">
        <v>54.05</v>
      </c>
      <c r="AG311" s="62">
        <f t="shared" si="156"/>
        <v>-2</v>
      </c>
      <c r="AH311" s="62" t="s">
        <v>237</v>
      </c>
      <c r="AI311" s="62">
        <f t="shared" ref="AI311:AI329" si="185">AF311*0.06</f>
        <v>3.243</v>
      </c>
      <c r="AJ311" s="62">
        <f t="shared" ref="AJ311:AJ329" si="186">AG311*1</f>
        <v>-2</v>
      </c>
      <c r="AK311" s="62">
        <v>43</v>
      </c>
      <c r="AL311" s="62">
        <v>52</v>
      </c>
      <c r="AM311" s="62">
        <v>19</v>
      </c>
      <c r="AN311" s="62">
        <v>2254</v>
      </c>
      <c r="AO311" s="62">
        <f t="shared" si="157"/>
        <v>-24</v>
      </c>
      <c r="AP311" s="62" t="s">
        <v>237</v>
      </c>
      <c r="AQ311" s="62">
        <f t="shared" si="183"/>
        <v>135.24</v>
      </c>
      <c r="AR311" s="62">
        <v>14</v>
      </c>
      <c r="AS311" s="62">
        <v>17</v>
      </c>
      <c r="AT311" s="62">
        <v>8</v>
      </c>
      <c r="AU311" s="62">
        <v>253</v>
      </c>
      <c r="AV311" s="62">
        <f t="shared" si="158"/>
        <v>-6</v>
      </c>
      <c r="AW311" s="62" t="s">
        <v>237</v>
      </c>
      <c r="AX311" s="62">
        <f t="shared" si="182"/>
        <v>15.18</v>
      </c>
      <c r="AY311" s="62">
        <v>13</v>
      </c>
      <c r="AZ311" s="62">
        <v>16</v>
      </c>
      <c r="BA311" s="62">
        <v>0</v>
      </c>
      <c r="BB311" s="62">
        <v>0</v>
      </c>
      <c r="BC311" s="62">
        <f t="shared" si="160"/>
        <v>-13</v>
      </c>
      <c r="BD311" s="62" t="s">
        <v>237</v>
      </c>
      <c r="BE311" s="62">
        <f t="shared" si="180"/>
        <v>0</v>
      </c>
      <c r="BF311" s="62">
        <v>10</v>
      </c>
      <c r="BG311" s="62">
        <v>13</v>
      </c>
      <c r="BH311" s="62">
        <v>1</v>
      </c>
      <c r="BI311" s="62">
        <v>19.5</v>
      </c>
      <c r="BJ311" s="62">
        <f t="shared" si="161"/>
        <v>-9</v>
      </c>
      <c r="BK311" s="62" t="s">
        <v>242</v>
      </c>
      <c r="BL311" s="62">
        <f t="shared" si="184"/>
        <v>1.17</v>
      </c>
      <c r="BM311" s="62">
        <v>19</v>
      </c>
      <c r="BN311" s="62">
        <v>23</v>
      </c>
      <c r="BO311" s="63">
        <v>0</v>
      </c>
      <c r="BP311" s="63">
        <v>5</v>
      </c>
      <c r="BQ311" s="63">
        <v>0</v>
      </c>
      <c r="BR311" s="63">
        <v>0</v>
      </c>
      <c r="BS311" s="63">
        <v>0</v>
      </c>
      <c r="BT311" s="63">
        <v>0</v>
      </c>
      <c r="BU311" s="63">
        <v>0</v>
      </c>
      <c r="BV311" s="63">
        <v>0</v>
      </c>
      <c r="BW311" s="63">
        <v>0</v>
      </c>
      <c r="BX311" s="63">
        <v>0</v>
      </c>
      <c r="BY311" s="63">
        <v>0</v>
      </c>
      <c r="BZ311" s="62">
        <f t="shared" si="162"/>
        <v>5</v>
      </c>
      <c r="CA311" s="62">
        <f t="shared" si="163"/>
        <v>-14</v>
      </c>
      <c r="CB311" s="62" t="s">
        <v>237</v>
      </c>
      <c r="CC311" s="62">
        <f>BO311*2+BP311*3+BQ311*15+BR311*15+BS311*3+BT311*40+BU311*50+BV311*4+BW311*20+BX311*40+BY311*10</f>
        <v>15</v>
      </c>
      <c r="CD311" s="62">
        <f>CA311*1</f>
        <v>-14</v>
      </c>
      <c r="CE311" s="62">
        <f t="shared" si="164"/>
        <v>301</v>
      </c>
      <c r="CF311" s="62">
        <f t="shared" si="165"/>
        <v>-16</v>
      </c>
    </row>
    <row r="312" customHeight="1" spans="1:84">
      <c r="A312" s="62">
        <v>12462</v>
      </c>
      <c r="B312" s="62" t="s">
        <v>590</v>
      </c>
      <c r="C312" s="62">
        <v>391</v>
      </c>
      <c r="D312" s="62" t="s">
        <v>127</v>
      </c>
      <c r="E312" s="62" t="s">
        <v>292</v>
      </c>
      <c r="F312" s="62">
        <v>19</v>
      </c>
      <c r="G312" s="62">
        <v>23</v>
      </c>
      <c r="H312" s="62">
        <v>16</v>
      </c>
      <c r="I312" s="62">
        <v>412.67</v>
      </c>
      <c r="J312" s="62">
        <f t="shared" si="154"/>
        <v>-3</v>
      </c>
      <c r="K312" s="62" t="s">
        <v>237</v>
      </c>
      <c r="L312" s="62">
        <f t="shared" si="181"/>
        <v>24.7602</v>
      </c>
      <c r="M312" s="62">
        <v>40</v>
      </c>
      <c r="N312" s="62">
        <v>51</v>
      </c>
      <c r="O312" s="62">
        <v>21</v>
      </c>
      <c r="P312" s="62">
        <v>570.4</v>
      </c>
      <c r="Q312" s="62">
        <f t="shared" si="155"/>
        <v>-19</v>
      </c>
      <c r="R312" s="62" t="s">
        <v>237</v>
      </c>
      <c r="S312" s="62">
        <f>P312*0.05</f>
        <v>28.52</v>
      </c>
      <c r="T312" s="62">
        <f>Q312*1</f>
        <v>-19</v>
      </c>
      <c r="U312" s="62">
        <v>20</v>
      </c>
      <c r="V312" s="62">
        <v>27</v>
      </c>
      <c r="W312" s="62">
        <v>6</v>
      </c>
      <c r="X312" s="62">
        <v>153</v>
      </c>
      <c r="Y312" s="62">
        <f t="shared" si="167"/>
        <v>-14</v>
      </c>
      <c r="Z312" s="62" t="s">
        <v>237</v>
      </c>
      <c r="AA312" s="62">
        <f>X312*0.06</f>
        <v>9.18</v>
      </c>
      <c r="AB312" s="62">
        <v>4</v>
      </c>
      <c r="AC312" s="62">
        <v>5</v>
      </c>
      <c r="AD312" s="62">
        <v>0</v>
      </c>
      <c r="AE312" s="62">
        <v>0</v>
      </c>
      <c r="AF312" s="62">
        <v>0</v>
      </c>
      <c r="AG312" s="62">
        <f t="shared" si="156"/>
        <v>-4</v>
      </c>
      <c r="AH312" s="62" t="s">
        <v>237</v>
      </c>
      <c r="AI312" s="62">
        <f t="shared" si="185"/>
        <v>0</v>
      </c>
      <c r="AJ312" s="62">
        <f t="shared" si="186"/>
        <v>-4</v>
      </c>
      <c r="AK312" s="62">
        <v>34</v>
      </c>
      <c r="AL312" s="62">
        <v>41</v>
      </c>
      <c r="AM312" s="62">
        <v>5</v>
      </c>
      <c r="AN312" s="62">
        <v>517</v>
      </c>
      <c r="AO312" s="62">
        <f t="shared" si="157"/>
        <v>-29</v>
      </c>
      <c r="AP312" s="62" t="s">
        <v>237</v>
      </c>
      <c r="AQ312" s="62">
        <f t="shared" si="183"/>
        <v>31.02</v>
      </c>
      <c r="AR312" s="62">
        <v>12</v>
      </c>
      <c r="AS312" s="62">
        <v>14</v>
      </c>
      <c r="AT312" s="62">
        <v>8</v>
      </c>
      <c r="AU312" s="62">
        <v>245</v>
      </c>
      <c r="AV312" s="62">
        <f t="shared" si="158"/>
        <v>-4</v>
      </c>
      <c r="AW312" s="62" t="s">
        <v>237</v>
      </c>
      <c r="AX312" s="62">
        <f t="shared" si="182"/>
        <v>14.7</v>
      </c>
      <c r="AY312" s="62">
        <v>10</v>
      </c>
      <c r="AZ312" s="62">
        <v>13</v>
      </c>
      <c r="BA312" s="62">
        <v>0</v>
      </c>
      <c r="BB312" s="62">
        <v>0</v>
      </c>
      <c r="BC312" s="62">
        <f t="shared" si="160"/>
        <v>-10</v>
      </c>
      <c r="BD312" s="62" t="s">
        <v>237</v>
      </c>
      <c r="BE312" s="62">
        <f t="shared" si="180"/>
        <v>0</v>
      </c>
      <c r="BF312" s="62">
        <v>8</v>
      </c>
      <c r="BG312" s="62">
        <v>10</v>
      </c>
      <c r="BH312" s="62">
        <v>0</v>
      </c>
      <c r="BI312" s="62">
        <v>0</v>
      </c>
      <c r="BJ312" s="62">
        <f t="shared" si="161"/>
        <v>-8</v>
      </c>
      <c r="BK312" s="62" t="s">
        <v>242</v>
      </c>
      <c r="BL312" s="62">
        <f t="shared" si="184"/>
        <v>0</v>
      </c>
      <c r="BM312" s="62">
        <v>15</v>
      </c>
      <c r="BN312" s="62">
        <v>18</v>
      </c>
      <c r="BO312" s="63">
        <v>0</v>
      </c>
      <c r="BP312" s="63">
        <v>6</v>
      </c>
      <c r="BQ312" s="63">
        <v>2</v>
      </c>
      <c r="BR312" s="63">
        <v>0</v>
      </c>
      <c r="BS312" s="63">
        <v>0</v>
      </c>
      <c r="BT312" s="63">
        <v>2</v>
      </c>
      <c r="BU312" s="63">
        <v>2</v>
      </c>
      <c r="BV312" s="63">
        <v>0</v>
      </c>
      <c r="BW312" s="63">
        <v>0</v>
      </c>
      <c r="BX312" s="63">
        <v>0</v>
      </c>
      <c r="BY312" s="63">
        <v>0</v>
      </c>
      <c r="BZ312" s="62">
        <f t="shared" si="162"/>
        <v>52</v>
      </c>
      <c r="CA312" s="62">
        <f t="shared" si="163"/>
        <v>37</v>
      </c>
      <c r="CB312" s="62" t="s">
        <v>40</v>
      </c>
      <c r="CC312" s="62">
        <f>BO312*3+BP312*5+BQ312*25+BR312*24+BS312*6+BT312*56+BU312*70+BV312*6+BW312*30+BX312*61+BY312*15</f>
        <v>332</v>
      </c>
      <c r="CD312" s="62"/>
      <c r="CE312" s="62">
        <f t="shared" si="164"/>
        <v>440</v>
      </c>
      <c r="CF312" s="62">
        <f t="shared" si="165"/>
        <v>-23</v>
      </c>
    </row>
    <row r="313" customHeight="1" spans="1:84">
      <c r="A313" s="62">
        <v>13318</v>
      </c>
      <c r="B313" s="62" t="s">
        <v>591</v>
      </c>
      <c r="C313" s="62">
        <v>391</v>
      </c>
      <c r="D313" s="62" t="s">
        <v>127</v>
      </c>
      <c r="E313" s="62" t="s">
        <v>592</v>
      </c>
      <c r="F313" s="62">
        <v>11</v>
      </c>
      <c r="G313" s="62">
        <v>13</v>
      </c>
      <c r="H313" s="62">
        <v>3</v>
      </c>
      <c r="I313" s="62">
        <v>46.89</v>
      </c>
      <c r="J313" s="62">
        <f t="shared" si="154"/>
        <v>-8</v>
      </c>
      <c r="K313" s="62" t="s">
        <v>237</v>
      </c>
      <c r="L313" s="62">
        <f t="shared" si="181"/>
        <v>2.8134</v>
      </c>
      <c r="M313" s="62">
        <v>21</v>
      </c>
      <c r="N313" s="62">
        <v>25</v>
      </c>
      <c r="O313" s="62">
        <v>10</v>
      </c>
      <c r="P313" s="62">
        <v>288.54</v>
      </c>
      <c r="Q313" s="62">
        <f t="shared" si="155"/>
        <v>-11</v>
      </c>
      <c r="R313" s="62" t="s">
        <v>237</v>
      </c>
      <c r="S313" s="62">
        <f>P313*0.05</f>
        <v>14.427</v>
      </c>
      <c r="T313" s="62">
        <f>Q313*1</f>
        <v>-11</v>
      </c>
      <c r="U313" s="62">
        <v>11</v>
      </c>
      <c r="V313" s="62">
        <v>13</v>
      </c>
      <c r="W313" s="62">
        <v>9</v>
      </c>
      <c r="X313" s="62">
        <v>171.53</v>
      </c>
      <c r="Y313" s="62">
        <f t="shared" si="167"/>
        <v>-2</v>
      </c>
      <c r="Z313" s="62" t="s">
        <v>237</v>
      </c>
      <c r="AA313" s="62">
        <f>X313*0.06</f>
        <v>10.2918</v>
      </c>
      <c r="AB313" s="62">
        <v>2</v>
      </c>
      <c r="AC313" s="62">
        <v>3</v>
      </c>
      <c r="AD313" s="62">
        <v>0</v>
      </c>
      <c r="AE313" s="62">
        <v>1</v>
      </c>
      <c r="AF313" s="62">
        <v>29.8</v>
      </c>
      <c r="AG313" s="62">
        <f t="shared" si="156"/>
        <v>-1</v>
      </c>
      <c r="AH313" s="62" t="s">
        <v>237</v>
      </c>
      <c r="AI313" s="62">
        <f t="shared" si="185"/>
        <v>1.788</v>
      </c>
      <c r="AJ313" s="62">
        <f t="shared" si="186"/>
        <v>-1</v>
      </c>
      <c r="AK313" s="62">
        <v>18</v>
      </c>
      <c r="AL313" s="62">
        <v>21</v>
      </c>
      <c r="AM313" s="62">
        <v>0</v>
      </c>
      <c r="AN313" s="62">
        <v>0</v>
      </c>
      <c r="AO313" s="62">
        <f t="shared" si="157"/>
        <v>-18</v>
      </c>
      <c r="AP313" s="62" t="s">
        <v>237</v>
      </c>
      <c r="AQ313" s="62">
        <f t="shared" si="183"/>
        <v>0</v>
      </c>
      <c r="AR313" s="62">
        <v>6</v>
      </c>
      <c r="AS313" s="62">
        <v>7</v>
      </c>
      <c r="AT313" s="62">
        <v>0</v>
      </c>
      <c r="AU313" s="62">
        <v>0</v>
      </c>
      <c r="AV313" s="62">
        <f t="shared" si="158"/>
        <v>-6</v>
      </c>
      <c r="AW313" s="62" t="s">
        <v>237</v>
      </c>
      <c r="AX313" s="62">
        <f t="shared" si="182"/>
        <v>0</v>
      </c>
      <c r="AY313" s="62">
        <v>6</v>
      </c>
      <c r="AZ313" s="62">
        <v>6</v>
      </c>
      <c r="BA313" s="62">
        <v>0</v>
      </c>
      <c r="BB313" s="62">
        <v>0</v>
      </c>
      <c r="BC313" s="62">
        <f t="shared" si="160"/>
        <v>-6</v>
      </c>
      <c r="BD313" s="62" t="s">
        <v>237</v>
      </c>
      <c r="BE313" s="62">
        <f t="shared" si="180"/>
        <v>0</v>
      </c>
      <c r="BF313" s="62">
        <v>4</v>
      </c>
      <c r="BG313" s="62">
        <v>5</v>
      </c>
      <c r="BH313" s="62">
        <v>0</v>
      </c>
      <c r="BI313" s="62">
        <v>0</v>
      </c>
      <c r="BJ313" s="62">
        <f t="shared" si="161"/>
        <v>-4</v>
      </c>
      <c r="BK313" s="62" t="s">
        <v>242</v>
      </c>
      <c r="BL313" s="62">
        <f t="shared" si="184"/>
        <v>0</v>
      </c>
      <c r="BM313" s="62">
        <v>8</v>
      </c>
      <c r="BN313" s="62">
        <v>9</v>
      </c>
      <c r="BO313" s="63">
        <v>0</v>
      </c>
      <c r="BP313" s="63">
        <v>2</v>
      </c>
      <c r="BQ313" s="63">
        <v>0</v>
      </c>
      <c r="BR313" s="63">
        <v>0</v>
      </c>
      <c r="BS313" s="63">
        <v>0</v>
      </c>
      <c r="BT313" s="63">
        <v>0</v>
      </c>
      <c r="BU313" s="63">
        <v>0</v>
      </c>
      <c r="BV313" s="63">
        <v>0</v>
      </c>
      <c r="BW313" s="63">
        <v>0</v>
      </c>
      <c r="BX313" s="63">
        <v>0</v>
      </c>
      <c r="BY313" s="63">
        <v>0</v>
      </c>
      <c r="BZ313" s="62">
        <f t="shared" si="162"/>
        <v>2</v>
      </c>
      <c r="CA313" s="62">
        <f t="shared" si="163"/>
        <v>-6</v>
      </c>
      <c r="CB313" s="62" t="s">
        <v>237</v>
      </c>
      <c r="CC313" s="62">
        <f>BO313*2+BP313*3+BQ313*15+BR313*15+BS313*3+BT313*40+BU313*50+BV313*4+BW313*20+BX313*40+BY313*10</f>
        <v>6</v>
      </c>
      <c r="CD313" s="62">
        <f>CA313*1</f>
        <v>-6</v>
      </c>
      <c r="CE313" s="62">
        <f t="shared" si="164"/>
        <v>35</v>
      </c>
      <c r="CF313" s="62">
        <f t="shared" si="165"/>
        <v>-18</v>
      </c>
    </row>
    <row r="314" customHeight="1" spans="1:84">
      <c r="A314" s="62">
        <v>990176</v>
      </c>
      <c r="B314" s="62" t="s">
        <v>593</v>
      </c>
      <c r="C314" s="62">
        <v>337</v>
      </c>
      <c r="D314" s="62" t="s">
        <v>116</v>
      </c>
      <c r="E314" s="62" t="s">
        <v>528</v>
      </c>
      <c r="F314" s="62">
        <v>26</v>
      </c>
      <c r="G314" s="62">
        <v>32</v>
      </c>
      <c r="H314" s="62">
        <v>12</v>
      </c>
      <c r="I314" s="62">
        <v>310.5</v>
      </c>
      <c r="J314" s="62">
        <f t="shared" si="154"/>
        <v>-14</v>
      </c>
      <c r="K314" s="62" t="s">
        <v>237</v>
      </c>
      <c r="L314" s="62">
        <f t="shared" si="181"/>
        <v>18.63</v>
      </c>
      <c r="M314" s="62">
        <v>25</v>
      </c>
      <c r="N314" s="62">
        <v>31</v>
      </c>
      <c r="O314" s="62">
        <v>11</v>
      </c>
      <c r="P314" s="62">
        <v>300</v>
      </c>
      <c r="Q314" s="62">
        <f t="shared" si="155"/>
        <v>-14</v>
      </c>
      <c r="R314" s="62" t="s">
        <v>237</v>
      </c>
      <c r="S314" s="62">
        <f>P314*0.05</f>
        <v>15</v>
      </c>
      <c r="T314" s="62">
        <f>Q314*1</f>
        <v>-14</v>
      </c>
      <c r="U314" s="62">
        <v>19</v>
      </c>
      <c r="V314" s="62">
        <v>24</v>
      </c>
      <c r="W314" s="62">
        <v>14</v>
      </c>
      <c r="X314" s="62">
        <v>421.8</v>
      </c>
      <c r="Y314" s="62">
        <f t="shared" si="167"/>
        <v>-5</v>
      </c>
      <c r="Z314" s="62" t="s">
        <v>237</v>
      </c>
      <c r="AA314" s="62">
        <f>X314*0.06</f>
        <v>25.308</v>
      </c>
      <c r="AB314" s="62">
        <v>3</v>
      </c>
      <c r="AC314" s="62">
        <v>4</v>
      </c>
      <c r="AD314" s="62">
        <v>1</v>
      </c>
      <c r="AE314" s="62">
        <v>0</v>
      </c>
      <c r="AF314" s="62">
        <v>59</v>
      </c>
      <c r="AG314" s="62">
        <f t="shared" si="156"/>
        <v>-1</v>
      </c>
      <c r="AH314" s="62" t="s">
        <v>237</v>
      </c>
      <c r="AI314" s="62">
        <f t="shared" si="185"/>
        <v>3.54</v>
      </c>
      <c r="AJ314" s="62">
        <f t="shared" si="186"/>
        <v>-1</v>
      </c>
      <c r="AK314" s="62">
        <v>27</v>
      </c>
      <c r="AL314" s="62">
        <v>32</v>
      </c>
      <c r="AM314" s="62">
        <v>11</v>
      </c>
      <c r="AN314" s="62">
        <v>935.8</v>
      </c>
      <c r="AO314" s="62">
        <f t="shared" si="157"/>
        <v>-16</v>
      </c>
      <c r="AP314" s="62" t="s">
        <v>237</v>
      </c>
      <c r="AQ314" s="62">
        <f t="shared" si="183"/>
        <v>56.148</v>
      </c>
      <c r="AR314" s="62">
        <v>9</v>
      </c>
      <c r="AS314" s="62">
        <v>9</v>
      </c>
      <c r="AT314" s="62">
        <v>3</v>
      </c>
      <c r="AU314" s="62">
        <v>105</v>
      </c>
      <c r="AV314" s="62">
        <f t="shared" si="158"/>
        <v>-6</v>
      </c>
      <c r="AW314" s="62" t="s">
        <v>237</v>
      </c>
      <c r="AX314" s="62">
        <f t="shared" si="182"/>
        <v>6.3</v>
      </c>
      <c r="AY314" s="62">
        <v>9</v>
      </c>
      <c r="AZ314" s="62">
        <v>9</v>
      </c>
      <c r="BA314" s="62">
        <v>0</v>
      </c>
      <c r="BB314" s="62">
        <v>0</v>
      </c>
      <c r="BC314" s="62">
        <f t="shared" si="160"/>
        <v>-9</v>
      </c>
      <c r="BD314" s="62" t="s">
        <v>237</v>
      </c>
      <c r="BE314" s="62">
        <f t="shared" si="180"/>
        <v>0</v>
      </c>
      <c r="BF314" s="62">
        <v>5</v>
      </c>
      <c r="BG314" s="62">
        <v>7</v>
      </c>
      <c r="BH314" s="62">
        <v>1</v>
      </c>
      <c r="BI314" s="62">
        <v>21</v>
      </c>
      <c r="BJ314" s="62">
        <f t="shared" si="161"/>
        <v>-4</v>
      </c>
      <c r="BK314" s="62" t="s">
        <v>242</v>
      </c>
      <c r="BL314" s="62">
        <f t="shared" si="184"/>
        <v>1.26</v>
      </c>
      <c r="BM314" s="62">
        <v>10</v>
      </c>
      <c r="BN314" s="62">
        <v>12</v>
      </c>
      <c r="BO314" s="63">
        <v>0</v>
      </c>
      <c r="BP314" s="63">
        <v>1</v>
      </c>
      <c r="BQ314" s="63">
        <v>1</v>
      </c>
      <c r="BR314" s="63">
        <v>0</v>
      </c>
      <c r="BS314" s="63">
        <v>0</v>
      </c>
      <c r="BT314" s="63">
        <v>0</v>
      </c>
      <c r="BU314" s="63">
        <v>0</v>
      </c>
      <c r="BV314" s="63">
        <v>0</v>
      </c>
      <c r="BW314" s="63">
        <v>0</v>
      </c>
      <c r="BX314" s="63">
        <v>0</v>
      </c>
      <c r="BY314" s="63">
        <v>0</v>
      </c>
      <c r="BZ314" s="62">
        <f t="shared" si="162"/>
        <v>6</v>
      </c>
      <c r="CA314" s="62">
        <f t="shared" si="163"/>
        <v>-4</v>
      </c>
      <c r="CB314" s="62" t="s">
        <v>237</v>
      </c>
      <c r="CC314" s="62">
        <f>BO314*2+BP314*3+BQ314*15+BR314*15+BS314*3+BT314*40+BU314*50+BV314*4+BW314*20+BX314*40+BY314*10</f>
        <v>18</v>
      </c>
      <c r="CD314" s="62">
        <f>CA314*1</f>
        <v>-4</v>
      </c>
      <c r="CE314" s="62">
        <f t="shared" si="164"/>
        <v>144</v>
      </c>
      <c r="CF314" s="62">
        <f t="shared" si="165"/>
        <v>-19</v>
      </c>
    </row>
    <row r="315" customHeight="1" spans="1:84">
      <c r="A315" s="62">
        <v>4264</v>
      </c>
      <c r="B315" s="62" t="s">
        <v>594</v>
      </c>
      <c r="C315" s="62">
        <v>337</v>
      </c>
      <c r="D315" s="62" t="s">
        <v>116</v>
      </c>
      <c r="E315" s="62" t="s">
        <v>236</v>
      </c>
      <c r="F315" s="62">
        <v>20</v>
      </c>
      <c r="G315" s="62">
        <v>24</v>
      </c>
      <c r="H315" s="62">
        <v>24</v>
      </c>
      <c r="I315" s="62">
        <v>578</v>
      </c>
      <c r="J315" s="62">
        <f t="shared" si="154"/>
        <v>4</v>
      </c>
      <c r="K315" s="62" t="s">
        <v>40</v>
      </c>
      <c r="L315" s="62">
        <f>I315*0.1</f>
        <v>57.8</v>
      </c>
      <c r="M315" s="62">
        <v>20</v>
      </c>
      <c r="N315" s="62">
        <v>23</v>
      </c>
      <c r="O315" s="62">
        <v>36</v>
      </c>
      <c r="P315" s="62">
        <v>893.7</v>
      </c>
      <c r="Q315" s="62">
        <f t="shared" si="155"/>
        <v>16</v>
      </c>
      <c r="R315" s="62" t="s">
        <v>40</v>
      </c>
      <c r="S315" s="62">
        <f>P315*0.08</f>
        <v>71.496</v>
      </c>
      <c r="T315" s="62"/>
      <c r="U315" s="62">
        <v>13</v>
      </c>
      <c r="V315" s="62">
        <v>18</v>
      </c>
      <c r="W315" s="62">
        <v>13</v>
      </c>
      <c r="X315" s="62">
        <v>268.25</v>
      </c>
      <c r="Y315" s="62">
        <f t="shared" si="167"/>
        <v>0</v>
      </c>
      <c r="Z315" s="62" t="s">
        <v>39</v>
      </c>
      <c r="AA315" s="62">
        <f>X315*0.08</f>
        <v>21.46</v>
      </c>
      <c r="AB315" s="62">
        <v>2</v>
      </c>
      <c r="AC315" s="62">
        <v>3</v>
      </c>
      <c r="AD315" s="62">
        <v>0</v>
      </c>
      <c r="AE315" s="62">
        <v>1</v>
      </c>
      <c r="AF315" s="62">
        <v>28.5</v>
      </c>
      <c r="AG315" s="62">
        <f t="shared" si="156"/>
        <v>-1</v>
      </c>
      <c r="AH315" s="62" t="s">
        <v>237</v>
      </c>
      <c r="AI315" s="62">
        <f t="shared" si="185"/>
        <v>1.71</v>
      </c>
      <c r="AJ315" s="62">
        <f t="shared" si="186"/>
        <v>-1</v>
      </c>
      <c r="AK315" s="62">
        <v>20</v>
      </c>
      <c r="AL315" s="62">
        <v>24</v>
      </c>
      <c r="AM315" s="62">
        <v>12</v>
      </c>
      <c r="AN315" s="62">
        <v>1080</v>
      </c>
      <c r="AO315" s="62">
        <f t="shared" si="157"/>
        <v>-8</v>
      </c>
      <c r="AP315" s="62" t="s">
        <v>237</v>
      </c>
      <c r="AQ315" s="62">
        <f t="shared" si="183"/>
        <v>64.8</v>
      </c>
      <c r="AR315" s="62">
        <v>5</v>
      </c>
      <c r="AS315" s="62">
        <v>7</v>
      </c>
      <c r="AT315" s="62">
        <v>9</v>
      </c>
      <c r="AU315" s="62">
        <v>245</v>
      </c>
      <c r="AV315" s="62">
        <f t="shared" si="158"/>
        <v>4</v>
      </c>
      <c r="AW315" s="62" t="s">
        <v>40</v>
      </c>
      <c r="AX315" s="62">
        <f>AU315*0.1</f>
        <v>24.5</v>
      </c>
      <c r="AY315" s="62">
        <v>5</v>
      </c>
      <c r="AZ315" s="62">
        <v>7</v>
      </c>
      <c r="BA315" s="62">
        <v>0</v>
      </c>
      <c r="BB315" s="62">
        <v>0</v>
      </c>
      <c r="BC315" s="62">
        <f t="shared" si="160"/>
        <v>-5</v>
      </c>
      <c r="BD315" s="62" t="s">
        <v>237</v>
      </c>
      <c r="BE315" s="62">
        <f t="shared" si="180"/>
        <v>0</v>
      </c>
      <c r="BF315" s="62">
        <v>4</v>
      </c>
      <c r="BG315" s="62">
        <v>5</v>
      </c>
      <c r="BH315" s="62">
        <v>3</v>
      </c>
      <c r="BI315" s="62">
        <v>53.26</v>
      </c>
      <c r="BJ315" s="62">
        <f t="shared" si="161"/>
        <v>-1</v>
      </c>
      <c r="BK315" s="62" t="s">
        <v>242</v>
      </c>
      <c r="BL315" s="62">
        <f t="shared" si="184"/>
        <v>3.1956</v>
      </c>
      <c r="BM315" s="62">
        <v>7</v>
      </c>
      <c r="BN315" s="62">
        <v>9</v>
      </c>
      <c r="BO315" s="63">
        <v>0</v>
      </c>
      <c r="BP315" s="63">
        <v>1</v>
      </c>
      <c r="BQ315" s="63">
        <v>0</v>
      </c>
      <c r="BR315" s="63">
        <v>0</v>
      </c>
      <c r="BS315" s="63">
        <v>3</v>
      </c>
      <c r="BT315" s="63">
        <v>1</v>
      </c>
      <c r="BU315" s="63">
        <v>0</v>
      </c>
      <c r="BV315" s="63">
        <v>0</v>
      </c>
      <c r="BW315" s="63">
        <v>0</v>
      </c>
      <c r="BX315" s="63">
        <v>2</v>
      </c>
      <c r="BY315" s="63">
        <v>0</v>
      </c>
      <c r="BZ315" s="62">
        <f t="shared" si="162"/>
        <v>26</v>
      </c>
      <c r="CA315" s="62">
        <f t="shared" si="163"/>
        <v>19</v>
      </c>
      <c r="CB315" s="62" t="s">
        <v>40</v>
      </c>
      <c r="CC315" s="62">
        <f>BO315*3+BP315*5+BQ315*25+BR315*24+BS315*6+BT315*56+BU315*70+BV315*6+BW315*30+BX315*61+BY315*15</f>
        <v>201</v>
      </c>
      <c r="CD315" s="62"/>
      <c r="CE315" s="62">
        <f t="shared" si="164"/>
        <v>446</v>
      </c>
      <c r="CF315" s="62">
        <f t="shared" si="165"/>
        <v>-1</v>
      </c>
    </row>
    <row r="316" customHeight="1" spans="1:84">
      <c r="A316" s="62">
        <v>4061</v>
      </c>
      <c r="B316" s="62" t="s">
        <v>595</v>
      </c>
      <c r="C316" s="62">
        <v>337</v>
      </c>
      <c r="D316" s="62" t="s">
        <v>116</v>
      </c>
      <c r="E316" s="62" t="s">
        <v>279</v>
      </c>
      <c r="F316" s="62">
        <v>23</v>
      </c>
      <c r="G316" s="62">
        <v>27</v>
      </c>
      <c r="H316" s="62">
        <v>18</v>
      </c>
      <c r="I316" s="62">
        <v>453.5</v>
      </c>
      <c r="J316" s="62">
        <f t="shared" si="154"/>
        <v>-5</v>
      </c>
      <c r="K316" s="62" t="s">
        <v>237</v>
      </c>
      <c r="L316" s="62">
        <f>I316*0.06</f>
        <v>27.21</v>
      </c>
      <c r="M316" s="62">
        <v>21</v>
      </c>
      <c r="N316" s="62">
        <v>27</v>
      </c>
      <c r="O316" s="62">
        <v>25</v>
      </c>
      <c r="P316" s="62">
        <v>674</v>
      </c>
      <c r="Q316" s="62">
        <f t="shared" si="155"/>
        <v>4</v>
      </c>
      <c r="R316" s="62" t="s">
        <v>39</v>
      </c>
      <c r="S316" s="62">
        <f>P316*0.06</f>
        <v>40.44</v>
      </c>
      <c r="T316" s="62"/>
      <c r="U316" s="62">
        <v>16</v>
      </c>
      <c r="V316" s="62">
        <v>20</v>
      </c>
      <c r="W316" s="62">
        <v>35</v>
      </c>
      <c r="X316" s="62">
        <v>998</v>
      </c>
      <c r="Y316" s="62">
        <f t="shared" si="167"/>
        <v>19</v>
      </c>
      <c r="Z316" s="62" t="s">
        <v>40</v>
      </c>
      <c r="AA316" s="62">
        <f>X316*0.1</f>
        <v>99.8</v>
      </c>
      <c r="AB316" s="62">
        <v>2</v>
      </c>
      <c r="AC316" s="62">
        <v>3</v>
      </c>
      <c r="AD316" s="62">
        <v>0</v>
      </c>
      <c r="AE316" s="62">
        <v>0</v>
      </c>
      <c r="AF316" s="62">
        <v>0</v>
      </c>
      <c r="AG316" s="62">
        <f t="shared" si="156"/>
        <v>-2</v>
      </c>
      <c r="AH316" s="62" t="s">
        <v>237</v>
      </c>
      <c r="AI316" s="62">
        <f t="shared" si="185"/>
        <v>0</v>
      </c>
      <c r="AJ316" s="62">
        <f t="shared" si="186"/>
        <v>-2</v>
      </c>
      <c r="AK316" s="62">
        <v>23</v>
      </c>
      <c r="AL316" s="62">
        <v>28</v>
      </c>
      <c r="AM316" s="62">
        <v>23</v>
      </c>
      <c r="AN316" s="62">
        <v>1798</v>
      </c>
      <c r="AO316" s="62">
        <f t="shared" si="157"/>
        <v>0</v>
      </c>
      <c r="AP316" s="62" t="s">
        <v>39</v>
      </c>
      <c r="AQ316" s="62">
        <f>AN316*0.08</f>
        <v>143.84</v>
      </c>
      <c r="AR316" s="62">
        <v>6</v>
      </c>
      <c r="AS316" s="62">
        <v>8</v>
      </c>
      <c r="AT316" s="62">
        <v>5</v>
      </c>
      <c r="AU316" s="62">
        <v>164</v>
      </c>
      <c r="AV316" s="62">
        <f t="shared" si="158"/>
        <v>-1</v>
      </c>
      <c r="AW316" s="62" t="s">
        <v>237</v>
      </c>
      <c r="AX316" s="62">
        <f>AU316*0.06</f>
        <v>9.84</v>
      </c>
      <c r="AY316" s="62">
        <v>6</v>
      </c>
      <c r="AZ316" s="62">
        <v>8</v>
      </c>
      <c r="BA316" s="62">
        <v>0</v>
      </c>
      <c r="BB316" s="62">
        <v>0</v>
      </c>
      <c r="BC316" s="62">
        <f t="shared" si="160"/>
        <v>-6</v>
      </c>
      <c r="BD316" s="62" t="s">
        <v>237</v>
      </c>
      <c r="BE316" s="62">
        <f t="shared" si="180"/>
        <v>0</v>
      </c>
      <c r="BF316" s="62">
        <v>4</v>
      </c>
      <c r="BG316" s="62">
        <v>5</v>
      </c>
      <c r="BH316" s="62">
        <v>8</v>
      </c>
      <c r="BI316" s="62">
        <v>165</v>
      </c>
      <c r="BJ316" s="62">
        <f t="shared" si="161"/>
        <v>4</v>
      </c>
      <c r="BK316" s="62" t="s">
        <v>40</v>
      </c>
      <c r="BL316" s="62">
        <f>BI316*0.1</f>
        <v>16.5</v>
      </c>
      <c r="BM316" s="62">
        <v>8</v>
      </c>
      <c r="BN316" s="62">
        <v>10</v>
      </c>
      <c r="BO316" s="63">
        <v>0</v>
      </c>
      <c r="BP316" s="63">
        <v>0</v>
      </c>
      <c r="BQ316" s="63">
        <v>0</v>
      </c>
      <c r="BR316" s="63">
        <v>0</v>
      </c>
      <c r="BS316" s="63">
        <v>0</v>
      </c>
      <c r="BT316" s="63">
        <v>0</v>
      </c>
      <c r="BU316" s="63">
        <v>0</v>
      </c>
      <c r="BV316" s="63">
        <v>0</v>
      </c>
      <c r="BW316" s="63">
        <v>0</v>
      </c>
      <c r="BX316" s="63">
        <v>0</v>
      </c>
      <c r="BY316" s="63">
        <v>0</v>
      </c>
      <c r="BZ316" s="62">
        <f t="shared" si="162"/>
        <v>0</v>
      </c>
      <c r="CA316" s="62">
        <f t="shared" si="163"/>
        <v>-8</v>
      </c>
      <c r="CB316" s="62" t="s">
        <v>237</v>
      </c>
      <c r="CC316" s="62">
        <f>BO316*2+BP316*3+BQ316*15+BR316*15+BS316*3+BT316*40+BU316*50+BV316*4+BW316*20+BX316*40+BY316*10</f>
        <v>0</v>
      </c>
      <c r="CD316" s="62">
        <f>CA316*1</f>
        <v>-8</v>
      </c>
      <c r="CE316" s="62">
        <f t="shared" si="164"/>
        <v>338</v>
      </c>
      <c r="CF316" s="62">
        <f t="shared" si="165"/>
        <v>-10</v>
      </c>
    </row>
    <row r="317" customHeight="1" spans="1:84">
      <c r="A317" s="62">
        <v>990451</v>
      </c>
      <c r="B317" s="62" t="s">
        <v>596</v>
      </c>
      <c r="C317" s="62">
        <v>337</v>
      </c>
      <c r="D317" s="62" t="s">
        <v>116</v>
      </c>
      <c r="E317" s="62" t="s">
        <v>528</v>
      </c>
      <c r="F317" s="62">
        <v>26</v>
      </c>
      <c r="G317" s="62">
        <v>32</v>
      </c>
      <c r="H317" s="62">
        <v>65</v>
      </c>
      <c r="I317" s="62">
        <v>1513.76</v>
      </c>
      <c r="J317" s="62">
        <f t="shared" si="154"/>
        <v>39</v>
      </c>
      <c r="K317" s="62" t="s">
        <v>40</v>
      </c>
      <c r="L317" s="62">
        <f>I317*0.1</f>
        <v>151.376</v>
      </c>
      <c r="M317" s="62">
        <v>25</v>
      </c>
      <c r="N317" s="62">
        <v>31</v>
      </c>
      <c r="O317" s="62">
        <v>17</v>
      </c>
      <c r="P317" s="62">
        <v>462.5</v>
      </c>
      <c r="Q317" s="62">
        <f t="shared" si="155"/>
        <v>-8</v>
      </c>
      <c r="R317" s="62" t="s">
        <v>237</v>
      </c>
      <c r="S317" s="62">
        <f>P317*0.05</f>
        <v>23.125</v>
      </c>
      <c r="T317" s="62">
        <f>Q317*1</f>
        <v>-8</v>
      </c>
      <c r="U317" s="62">
        <v>19</v>
      </c>
      <c r="V317" s="62">
        <v>24</v>
      </c>
      <c r="W317" s="62">
        <v>17</v>
      </c>
      <c r="X317" s="62">
        <v>502.37</v>
      </c>
      <c r="Y317" s="62">
        <f t="shared" si="167"/>
        <v>-2</v>
      </c>
      <c r="Z317" s="62" t="s">
        <v>237</v>
      </c>
      <c r="AA317" s="62">
        <f>X317*0.06</f>
        <v>30.1422</v>
      </c>
      <c r="AB317" s="62">
        <v>3</v>
      </c>
      <c r="AC317" s="62">
        <v>4</v>
      </c>
      <c r="AD317" s="62">
        <v>0</v>
      </c>
      <c r="AE317" s="62">
        <v>0</v>
      </c>
      <c r="AF317" s="62">
        <v>0</v>
      </c>
      <c r="AG317" s="62">
        <f t="shared" si="156"/>
        <v>-3</v>
      </c>
      <c r="AH317" s="62" t="s">
        <v>237</v>
      </c>
      <c r="AI317" s="62">
        <f t="shared" si="185"/>
        <v>0</v>
      </c>
      <c r="AJ317" s="62">
        <f t="shared" si="186"/>
        <v>-3</v>
      </c>
      <c r="AK317" s="62">
        <v>27</v>
      </c>
      <c r="AL317" s="62">
        <v>32</v>
      </c>
      <c r="AM317" s="62">
        <v>16</v>
      </c>
      <c r="AN317" s="62">
        <v>1366</v>
      </c>
      <c r="AO317" s="62">
        <f t="shared" si="157"/>
        <v>-11</v>
      </c>
      <c r="AP317" s="62" t="s">
        <v>237</v>
      </c>
      <c r="AQ317" s="62">
        <f>AN317*0.06</f>
        <v>81.96</v>
      </c>
      <c r="AR317" s="62">
        <v>9</v>
      </c>
      <c r="AS317" s="62">
        <v>9</v>
      </c>
      <c r="AT317" s="62">
        <v>0</v>
      </c>
      <c r="AU317" s="62">
        <v>0</v>
      </c>
      <c r="AV317" s="62">
        <f t="shared" si="158"/>
        <v>-9</v>
      </c>
      <c r="AW317" s="62" t="s">
        <v>237</v>
      </c>
      <c r="AX317" s="62">
        <f>AU317*0.06</f>
        <v>0</v>
      </c>
      <c r="AY317" s="62">
        <v>9</v>
      </c>
      <c r="AZ317" s="62">
        <v>9</v>
      </c>
      <c r="BA317" s="62">
        <v>0</v>
      </c>
      <c r="BB317" s="62">
        <v>0</v>
      </c>
      <c r="BC317" s="62">
        <f t="shared" si="160"/>
        <v>-9</v>
      </c>
      <c r="BD317" s="62" t="s">
        <v>237</v>
      </c>
      <c r="BE317" s="62">
        <f t="shared" si="180"/>
        <v>0</v>
      </c>
      <c r="BF317" s="62">
        <v>5</v>
      </c>
      <c r="BG317" s="62">
        <v>7</v>
      </c>
      <c r="BH317" s="62">
        <v>2</v>
      </c>
      <c r="BI317" s="62">
        <v>42</v>
      </c>
      <c r="BJ317" s="62">
        <f t="shared" si="161"/>
        <v>-3</v>
      </c>
      <c r="BK317" s="62" t="s">
        <v>242</v>
      </c>
      <c r="BL317" s="62">
        <f>BI317*0.06</f>
        <v>2.52</v>
      </c>
      <c r="BM317" s="62">
        <v>10</v>
      </c>
      <c r="BN317" s="62">
        <v>12</v>
      </c>
      <c r="BO317" s="63">
        <v>0</v>
      </c>
      <c r="BP317" s="63">
        <v>4</v>
      </c>
      <c r="BQ317" s="63">
        <v>0</v>
      </c>
      <c r="BR317" s="63">
        <v>1</v>
      </c>
      <c r="BS317" s="63">
        <v>0</v>
      </c>
      <c r="BT317" s="63">
        <v>0</v>
      </c>
      <c r="BU317" s="63">
        <v>1</v>
      </c>
      <c r="BV317" s="63">
        <v>1</v>
      </c>
      <c r="BW317" s="63">
        <v>0</v>
      </c>
      <c r="BX317" s="63">
        <v>0</v>
      </c>
      <c r="BY317" s="63">
        <v>0</v>
      </c>
      <c r="BZ317" s="62">
        <f t="shared" si="162"/>
        <v>19</v>
      </c>
      <c r="CA317" s="62">
        <f t="shared" si="163"/>
        <v>9</v>
      </c>
      <c r="CB317" s="62" t="s">
        <v>40</v>
      </c>
      <c r="CC317" s="62">
        <f>BO317*3+BP317*5+BQ317*25+BR317*24+BS317*6+BT317*56+BU317*70+BV317*6+BW317*30+BX317*61+BY317*15</f>
        <v>120</v>
      </c>
      <c r="CD317" s="62"/>
      <c r="CE317" s="62">
        <f t="shared" si="164"/>
        <v>409</v>
      </c>
      <c r="CF317" s="62">
        <f t="shared" si="165"/>
        <v>-11</v>
      </c>
    </row>
    <row r="318" customHeight="1" spans="1:84">
      <c r="A318" s="62">
        <v>6965</v>
      </c>
      <c r="B318" s="62" t="s">
        <v>597</v>
      </c>
      <c r="C318" s="62">
        <v>337</v>
      </c>
      <c r="D318" s="62" t="s">
        <v>116</v>
      </c>
      <c r="E318" s="62" t="s">
        <v>292</v>
      </c>
      <c r="F318" s="62">
        <v>23</v>
      </c>
      <c r="G318" s="62">
        <v>27</v>
      </c>
      <c r="H318" s="62">
        <v>40</v>
      </c>
      <c r="I318" s="62">
        <v>981.12</v>
      </c>
      <c r="J318" s="62">
        <f t="shared" si="154"/>
        <v>17</v>
      </c>
      <c r="K318" s="62" t="s">
        <v>40</v>
      </c>
      <c r="L318" s="62">
        <f>I318*0.1</f>
        <v>98.112</v>
      </c>
      <c r="M318" s="62">
        <v>21</v>
      </c>
      <c r="N318" s="62">
        <v>27</v>
      </c>
      <c r="O318" s="62">
        <v>24</v>
      </c>
      <c r="P318" s="62">
        <v>688.5</v>
      </c>
      <c r="Q318" s="62">
        <f t="shared" si="155"/>
        <v>3</v>
      </c>
      <c r="R318" s="62" t="s">
        <v>39</v>
      </c>
      <c r="S318" s="62">
        <f>P318*0.06</f>
        <v>41.31</v>
      </c>
      <c r="T318" s="62"/>
      <c r="U318" s="62">
        <v>16</v>
      </c>
      <c r="V318" s="62">
        <v>20</v>
      </c>
      <c r="W318" s="62">
        <v>50</v>
      </c>
      <c r="X318" s="62">
        <v>1288.6</v>
      </c>
      <c r="Y318" s="62">
        <f t="shared" si="167"/>
        <v>34</v>
      </c>
      <c r="Z318" s="62" t="s">
        <v>40</v>
      </c>
      <c r="AA318" s="62">
        <f>X318*0.1</f>
        <v>128.86</v>
      </c>
      <c r="AB318" s="62">
        <v>2</v>
      </c>
      <c r="AC318" s="62">
        <v>3</v>
      </c>
      <c r="AD318" s="62">
        <v>0</v>
      </c>
      <c r="AE318" s="62">
        <v>0</v>
      </c>
      <c r="AF318" s="62">
        <v>0</v>
      </c>
      <c r="AG318" s="62">
        <f t="shared" si="156"/>
        <v>-2</v>
      </c>
      <c r="AH318" s="62" t="s">
        <v>237</v>
      </c>
      <c r="AI318" s="62">
        <f t="shared" si="185"/>
        <v>0</v>
      </c>
      <c r="AJ318" s="62">
        <f t="shared" si="186"/>
        <v>-2</v>
      </c>
      <c r="AK318" s="62">
        <v>23</v>
      </c>
      <c r="AL318" s="62">
        <v>28</v>
      </c>
      <c r="AM318" s="62">
        <v>13</v>
      </c>
      <c r="AN318" s="62">
        <v>1147</v>
      </c>
      <c r="AO318" s="62">
        <f t="shared" si="157"/>
        <v>-10</v>
      </c>
      <c r="AP318" s="62" t="s">
        <v>237</v>
      </c>
      <c r="AQ318" s="62">
        <f>AN318*0.06</f>
        <v>68.82</v>
      </c>
      <c r="AR318" s="62">
        <v>6</v>
      </c>
      <c r="AS318" s="62">
        <v>8</v>
      </c>
      <c r="AT318" s="62">
        <v>1</v>
      </c>
      <c r="AU318" s="62">
        <v>35</v>
      </c>
      <c r="AV318" s="62">
        <f t="shared" si="158"/>
        <v>-5</v>
      </c>
      <c r="AW318" s="62" t="s">
        <v>237</v>
      </c>
      <c r="AX318" s="62">
        <f>AU318*0.06</f>
        <v>2.1</v>
      </c>
      <c r="AY318" s="62">
        <v>6</v>
      </c>
      <c r="AZ318" s="62">
        <v>8</v>
      </c>
      <c r="BA318" s="62">
        <v>0</v>
      </c>
      <c r="BB318" s="62">
        <v>0</v>
      </c>
      <c r="BC318" s="62">
        <f t="shared" si="160"/>
        <v>-6</v>
      </c>
      <c r="BD318" s="62" t="s">
        <v>237</v>
      </c>
      <c r="BE318" s="62">
        <f t="shared" si="180"/>
        <v>0</v>
      </c>
      <c r="BF318" s="62">
        <v>4</v>
      </c>
      <c r="BG318" s="62">
        <v>5</v>
      </c>
      <c r="BH318" s="62">
        <v>0</v>
      </c>
      <c r="BI318" s="62">
        <v>0</v>
      </c>
      <c r="BJ318" s="62">
        <f t="shared" si="161"/>
        <v>-4</v>
      </c>
      <c r="BK318" s="62" t="s">
        <v>242</v>
      </c>
      <c r="BL318" s="62">
        <f>BI318*0.06</f>
        <v>0</v>
      </c>
      <c r="BM318" s="62">
        <v>8</v>
      </c>
      <c r="BN318" s="62">
        <v>10</v>
      </c>
      <c r="BO318" s="63">
        <v>0</v>
      </c>
      <c r="BP318" s="63">
        <v>0</v>
      </c>
      <c r="BQ318" s="63">
        <v>0</v>
      </c>
      <c r="BR318" s="63">
        <v>0</v>
      </c>
      <c r="BS318" s="63">
        <v>0</v>
      </c>
      <c r="BT318" s="63">
        <v>0</v>
      </c>
      <c r="BU318" s="63">
        <v>0</v>
      </c>
      <c r="BV318" s="63">
        <v>0</v>
      </c>
      <c r="BW318" s="63">
        <v>0</v>
      </c>
      <c r="BX318" s="63">
        <v>0</v>
      </c>
      <c r="BY318" s="63">
        <v>0</v>
      </c>
      <c r="BZ318" s="62">
        <f t="shared" si="162"/>
        <v>0</v>
      </c>
      <c r="CA318" s="62">
        <f t="shared" si="163"/>
        <v>-8</v>
      </c>
      <c r="CB318" s="62" t="s">
        <v>237</v>
      </c>
      <c r="CC318" s="62">
        <f>BO318*2+BP318*3+BQ318*15+BR318*15+BS318*3+BT318*40+BU318*50+BV318*4+BW318*20+BX318*40+BY318*10</f>
        <v>0</v>
      </c>
      <c r="CD318" s="62">
        <f>CA318*1</f>
        <v>-8</v>
      </c>
      <c r="CE318" s="62">
        <f t="shared" si="164"/>
        <v>339</v>
      </c>
      <c r="CF318" s="62">
        <f t="shared" si="165"/>
        <v>-10</v>
      </c>
    </row>
    <row r="319" customHeight="1" spans="1:84">
      <c r="A319" s="62">
        <v>11883</v>
      </c>
      <c r="B319" s="62" t="s">
        <v>598</v>
      </c>
      <c r="C319" s="62">
        <v>337</v>
      </c>
      <c r="D319" s="62" t="s">
        <v>116</v>
      </c>
      <c r="E319" s="62" t="s">
        <v>292</v>
      </c>
      <c r="F319" s="62">
        <v>23</v>
      </c>
      <c r="G319" s="62">
        <v>27</v>
      </c>
      <c r="H319" s="62">
        <v>39</v>
      </c>
      <c r="I319" s="62">
        <v>1054.05</v>
      </c>
      <c r="J319" s="62">
        <f t="shared" si="154"/>
        <v>16</v>
      </c>
      <c r="K319" s="62" t="s">
        <v>40</v>
      </c>
      <c r="L319" s="62">
        <f>I319*0.1</f>
        <v>105.405</v>
      </c>
      <c r="M319" s="62">
        <v>21</v>
      </c>
      <c r="N319" s="62">
        <v>27</v>
      </c>
      <c r="O319" s="62">
        <v>20</v>
      </c>
      <c r="P319" s="62">
        <v>479.32</v>
      </c>
      <c r="Q319" s="62">
        <f t="shared" si="155"/>
        <v>-1</v>
      </c>
      <c r="R319" s="62" t="s">
        <v>237</v>
      </c>
      <c r="S319" s="62">
        <f>P319*0.05</f>
        <v>23.966</v>
      </c>
      <c r="T319" s="62">
        <f>Q319*1</f>
        <v>-1</v>
      </c>
      <c r="U319" s="62">
        <v>16</v>
      </c>
      <c r="V319" s="62">
        <v>20</v>
      </c>
      <c r="W319" s="62">
        <v>13</v>
      </c>
      <c r="X319" s="62">
        <v>322.17</v>
      </c>
      <c r="Y319" s="62">
        <f t="shared" si="167"/>
        <v>-3</v>
      </c>
      <c r="Z319" s="62" t="s">
        <v>237</v>
      </c>
      <c r="AA319" s="62">
        <f>X319*0.06</f>
        <v>19.3302</v>
      </c>
      <c r="AB319" s="62">
        <v>2</v>
      </c>
      <c r="AC319" s="62">
        <v>3</v>
      </c>
      <c r="AD319" s="62">
        <v>0</v>
      </c>
      <c r="AE319" s="62">
        <v>0</v>
      </c>
      <c r="AF319" s="62">
        <v>0</v>
      </c>
      <c r="AG319" s="62">
        <f t="shared" si="156"/>
        <v>-2</v>
      </c>
      <c r="AH319" s="62" t="s">
        <v>237</v>
      </c>
      <c r="AI319" s="62">
        <f t="shared" si="185"/>
        <v>0</v>
      </c>
      <c r="AJ319" s="62">
        <f t="shared" si="186"/>
        <v>-2</v>
      </c>
      <c r="AK319" s="62">
        <v>23</v>
      </c>
      <c r="AL319" s="62">
        <v>28</v>
      </c>
      <c r="AM319" s="62">
        <v>18</v>
      </c>
      <c r="AN319" s="62">
        <v>1556</v>
      </c>
      <c r="AO319" s="62">
        <f t="shared" si="157"/>
        <v>-5</v>
      </c>
      <c r="AP319" s="62" t="s">
        <v>237</v>
      </c>
      <c r="AQ319" s="62">
        <f>AN319*0.06</f>
        <v>93.36</v>
      </c>
      <c r="AR319" s="62">
        <v>6</v>
      </c>
      <c r="AS319" s="62">
        <v>8</v>
      </c>
      <c r="AT319" s="62">
        <v>1</v>
      </c>
      <c r="AU319" s="62">
        <v>35</v>
      </c>
      <c r="AV319" s="62">
        <f t="shared" si="158"/>
        <v>-5</v>
      </c>
      <c r="AW319" s="62" t="s">
        <v>237</v>
      </c>
      <c r="AX319" s="62">
        <f>AU319*0.06</f>
        <v>2.1</v>
      </c>
      <c r="AY319" s="62">
        <v>6</v>
      </c>
      <c r="AZ319" s="62">
        <v>8</v>
      </c>
      <c r="BA319" s="62">
        <v>15</v>
      </c>
      <c r="BB319" s="62">
        <v>299</v>
      </c>
      <c r="BC319" s="62">
        <f t="shared" si="160"/>
        <v>9</v>
      </c>
      <c r="BD319" s="62" t="s">
        <v>40</v>
      </c>
      <c r="BE319" s="62">
        <f>BB319*0.1</f>
        <v>29.9</v>
      </c>
      <c r="BF319" s="62">
        <v>4</v>
      </c>
      <c r="BG319" s="62">
        <v>5</v>
      </c>
      <c r="BH319" s="62">
        <v>0</v>
      </c>
      <c r="BI319" s="62">
        <v>0</v>
      </c>
      <c r="BJ319" s="62">
        <f t="shared" si="161"/>
        <v>-4</v>
      </c>
      <c r="BK319" s="62" t="s">
        <v>242</v>
      </c>
      <c r="BL319" s="62">
        <f>BI319*0.06</f>
        <v>0</v>
      </c>
      <c r="BM319" s="62">
        <v>8</v>
      </c>
      <c r="BN319" s="62">
        <v>10</v>
      </c>
      <c r="BO319" s="63">
        <v>0</v>
      </c>
      <c r="BP319" s="63">
        <v>0</v>
      </c>
      <c r="BQ319" s="63">
        <v>0</v>
      </c>
      <c r="BR319" s="63">
        <v>0</v>
      </c>
      <c r="BS319" s="63">
        <v>0</v>
      </c>
      <c r="BT319" s="63">
        <v>0</v>
      </c>
      <c r="BU319" s="63">
        <v>0</v>
      </c>
      <c r="BV319" s="63">
        <v>0</v>
      </c>
      <c r="BW319" s="63">
        <v>0</v>
      </c>
      <c r="BX319" s="63">
        <v>0</v>
      </c>
      <c r="BY319" s="63">
        <v>0</v>
      </c>
      <c r="BZ319" s="62">
        <f t="shared" si="162"/>
        <v>0</v>
      </c>
      <c r="CA319" s="62">
        <f t="shared" si="163"/>
        <v>-8</v>
      </c>
      <c r="CB319" s="62" t="s">
        <v>237</v>
      </c>
      <c r="CC319" s="62">
        <f>BO319*2+BP319*3+BQ319*15+BR319*15+BS319*3+BT319*40+BU319*50+BV319*4+BW319*20+BX319*40+BY319*10</f>
        <v>0</v>
      </c>
      <c r="CD319" s="62">
        <f>CA319*1</f>
        <v>-8</v>
      </c>
      <c r="CE319" s="62">
        <f t="shared" si="164"/>
        <v>274</v>
      </c>
      <c r="CF319" s="62">
        <f t="shared" si="165"/>
        <v>-11</v>
      </c>
    </row>
    <row r="320" customHeight="1" spans="1:84">
      <c r="A320" s="62">
        <v>13719</v>
      </c>
      <c r="B320" s="62" t="s">
        <v>599</v>
      </c>
      <c r="C320" s="62">
        <v>337</v>
      </c>
      <c r="D320" s="62" t="s">
        <v>116</v>
      </c>
      <c r="E320" s="62" t="s">
        <v>600</v>
      </c>
      <c r="F320" s="62">
        <v>20</v>
      </c>
      <c r="G320" s="62">
        <v>24</v>
      </c>
      <c r="H320" s="62">
        <v>18</v>
      </c>
      <c r="I320" s="62">
        <v>465.28</v>
      </c>
      <c r="J320" s="62">
        <f t="shared" si="154"/>
        <v>-2</v>
      </c>
      <c r="K320" s="62" t="s">
        <v>237</v>
      </c>
      <c r="L320" s="62">
        <f>I320*0.06</f>
        <v>27.9168</v>
      </c>
      <c r="M320" s="62">
        <v>20</v>
      </c>
      <c r="N320" s="62">
        <v>24</v>
      </c>
      <c r="O320" s="62">
        <v>14</v>
      </c>
      <c r="P320" s="62">
        <v>294</v>
      </c>
      <c r="Q320" s="62">
        <f t="shared" si="155"/>
        <v>-6</v>
      </c>
      <c r="R320" s="62" t="s">
        <v>237</v>
      </c>
      <c r="S320" s="62">
        <f>P320*0.05</f>
        <v>14.7</v>
      </c>
      <c r="T320" s="62">
        <f>Q320*1</f>
        <v>-6</v>
      </c>
      <c r="U320" s="62">
        <v>13</v>
      </c>
      <c r="V320" s="62">
        <v>18</v>
      </c>
      <c r="W320" s="62">
        <v>18</v>
      </c>
      <c r="X320" s="62">
        <v>344</v>
      </c>
      <c r="Y320" s="62">
        <f t="shared" si="167"/>
        <v>5</v>
      </c>
      <c r="Z320" s="62" t="s">
        <v>40</v>
      </c>
      <c r="AA320" s="62">
        <f>X320*0.1</f>
        <v>34.4</v>
      </c>
      <c r="AB320" s="62">
        <v>2</v>
      </c>
      <c r="AC320" s="62">
        <v>3</v>
      </c>
      <c r="AD320" s="62">
        <v>0</v>
      </c>
      <c r="AE320" s="62">
        <v>0</v>
      </c>
      <c r="AF320" s="62">
        <v>0</v>
      </c>
      <c r="AG320" s="62">
        <f t="shared" si="156"/>
        <v>-2</v>
      </c>
      <c r="AH320" s="62" t="s">
        <v>237</v>
      </c>
      <c r="AI320" s="62">
        <f t="shared" si="185"/>
        <v>0</v>
      </c>
      <c r="AJ320" s="62">
        <f t="shared" si="186"/>
        <v>-2</v>
      </c>
      <c r="AK320" s="62">
        <v>20</v>
      </c>
      <c r="AL320" s="62">
        <v>24</v>
      </c>
      <c r="AM320" s="62">
        <v>7</v>
      </c>
      <c r="AN320" s="62">
        <v>690</v>
      </c>
      <c r="AO320" s="62">
        <f t="shared" si="157"/>
        <v>-13</v>
      </c>
      <c r="AP320" s="62" t="s">
        <v>237</v>
      </c>
      <c r="AQ320" s="62">
        <f>AN320*0.06</f>
        <v>41.4</v>
      </c>
      <c r="AR320" s="62">
        <v>5</v>
      </c>
      <c r="AS320" s="62">
        <v>7</v>
      </c>
      <c r="AT320" s="62">
        <v>0</v>
      </c>
      <c r="AU320" s="62">
        <v>0</v>
      </c>
      <c r="AV320" s="62">
        <f t="shared" si="158"/>
        <v>-5</v>
      </c>
      <c r="AW320" s="62" t="s">
        <v>237</v>
      </c>
      <c r="AX320" s="62">
        <f>AU320*0.06</f>
        <v>0</v>
      </c>
      <c r="AY320" s="62">
        <v>5</v>
      </c>
      <c r="AZ320" s="62">
        <v>7</v>
      </c>
      <c r="BA320" s="62">
        <v>0</v>
      </c>
      <c r="BB320" s="62">
        <v>0</v>
      </c>
      <c r="BC320" s="62">
        <f t="shared" si="160"/>
        <v>-5</v>
      </c>
      <c r="BD320" s="62" t="s">
        <v>237</v>
      </c>
      <c r="BE320" s="62">
        <f t="shared" ref="BE320:BE333" si="187">BB320*0.06</f>
        <v>0</v>
      </c>
      <c r="BF320" s="62">
        <v>4</v>
      </c>
      <c r="BG320" s="62">
        <v>5</v>
      </c>
      <c r="BH320" s="62">
        <v>4</v>
      </c>
      <c r="BI320" s="62">
        <v>84</v>
      </c>
      <c r="BJ320" s="62">
        <f t="shared" si="161"/>
        <v>0</v>
      </c>
      <c r="BK320" s="62" t="s">
        <v>39</v>
      </c>
      <c r="BL320" s="62">
        <f>BI320*0.08</f>
        <v>6.72</v>
      </c>
      <c r="BM320" s="62">
        <v>7</v>
      </c>
      <c r="BN320" s="62">
        <v>9</v>
      </c>
      <c r="BO320" s="63">
        <v>0</v>
      </c>
      <c r="BP320" s="63">
        <v>0</v>
      </c>
      <c r="BQ320" s="63">
        <v>0</v>
      </c>
      <c r="BR320" s="63">
        <v>0</v>
      </c>
      <c r="BS320" s="63">
        <v>1</v>
      </c>
      <c r="BT320" s="63">
        <v>0</v>
      </c>
      <c r="BU320" s="63">
        <v>0</v>
      </c>
      <c r="BV320" s="63">
        <v>0</v>
      </c>
      <c r="BW320" s="63">
        <v>0</v>
      </c>
      <c r="BX320" s="63">
        <v>1</v>
      </c>
      <c r="BY320" s="63">
        <v>0</v>
      </c>
      <c r="BZ320" s="62">
        <f t="shared" si="162"/>
        <v>8</v>
      </c>
      <c r="CA320" s="62">
        <f t="shared" si="163"/>
        <v>1</v>
      </c>
      <c r="CB320" s="62" t="s">
        <v>40</v>
      </c>
      <c r="CC320" s="62">
        <f>BO320*3+BP320*5+BQ320*25+BR320*24+BS320*6+BT320*56+BU320*70+BV320*6+BW320*30+BX320*61+BY320*15</f>
        <v>67</v>
      </c>
      <c r="CD320" s="62"/>
      <c r="CE320" s="62">
        <f t="shared" si="164"/>
        <v>192</v>
      </c>
      <c r="CF320" s="62">
        <f t="shared" si="165"/>
        <v>-8</v>
      </c>
    </row>
    <row r="321" customHeight="1" spans="1:84">
      <c r="A321" s="62">
        <v>13315</v>
      </c>
      <c r="B321" s="62" t="s">
        <v>601</v>
      </c>
      <c r="C321" s="62">
        <v>337</v>
      </c>
      <c r="D321" s="62" t="s">
        <v>116</v>
      </c>
      <c r="E321" s="62" t="s">
        <v>602</v>
      </c>
      <c r="F321" s="62">
        <v>9</v>
      </c>
      <c r="G321" s="62">
        <v>11</v>
      </c>
      <c r="H321" s="62">
        <v>11</v>
      </c>
      <c r="I321" s="62">
        <v>300.47</v>
      </c>
      <c r="J321" s="62">
        <f t="shared" si="154"/>
        <v>2</v>
      </c>
      <c r="K321" s="62" t="s">
        <v>40</v>
      </c>
      <c r="L321" s="62">
        <f>I321*0.1</f>
        <v>30.047</v>
      </c>
      <c r="M321" s="62">
        <v>8</v>
      </c>
      <c r="N321" s="62">
        <v>10</v>
      </c>
      <c r="O321" s="62">
        <v>17</v>
      </c>
      <c r="P321" s="62">
        <v>495.1</v>
      </c>
      <c r="Q321" s="62">
        <f t="shared" si="155"/>
        <v>9</v>
      </c>
      <c r="R321" s="62" t="s">
        <v>40</v>
      </c>
      <c r="S321" s="62">
        <f>P321*0.08</f>
        <v>39.608</v>
      </c>
      <c r="T321" s="62"/>
      <c r="U321" s="62">
        <v>6</v>
      </c>
      <c r="V321" s="62">
        <v>9</v>
      </c>
      <c r="W321" s="62">
        <v>6</v>
      </c>
      <c r="X321" s="62">
        <v>157</v>
      </c>
      <c r="Y321" s="62">
        <f t="shared" si="167"/>
        <v>0</v>
      </c>
      <c r="Z321" s="62" t="s">
        <v>39</v>
      </c>
      <c r="AA321" s="62">
        <f>X321*0.08</f>
        <v>12.56</v>
      </c>
      <c r="AB321" s="62">
        <v>2</v>
      </c>
      <c r="AC321" s="62">
        <v>2</v>
      </c>
      <c r="AD321" s="62">
        <v>0</v>
      </c>
      <c r="AE321" s="62">
        <v>0</v>
      </c>
      <c r="AF321" s="62">
        <v>0</v>
      </c>
      <c r="AG321" s="62">
        <f t="shared" si="156"/>
        <v>-2</v>
      </c>
      <c r="AH321" s="62" t="s">
        <v>237</v>
      </c>
      <c r="AI321" s="62">
        <f t="shared" si="185"/>
        <v>0</v>
      </c>
      <c r="AJ321" s="62">
        <f t="shared" si="186"/>
        <v>-2</v>
      </c>
      <c r="AK321" s="62">
        <v>9</v>
      </c>
      <c r="AL321" s="62">
        <v>10</v>
      </c>
      <c r="AM321" s="62">
        <v>1</v>
      </c>
      <c r="AN321" s="62">
        <v>39.8</v>
      </c>
      <c r="AO321" s="62">
        <f t="shared" si="157"/>
        <v>-8</v>
      </c>
      <c r="AP321" s="62" t="s">
        <v>237</v>
      </c>
      <c r="AQ321" s="62">
        <f>AN321*0.06</f>
        <v>2.388</v>
      </c>
      <c r="AR321" s="62">
        <v>2</v>
      </c>
      <c r="AS321" s="62">
        <v>2</v>
      </c>
      <c r="AT321" s="62">
        <v>4</v>
      </c>
      <c r="AU321" s="62">
        <v>129</v>
      </c>
      <c r="AV321" s="62">
        <f t="shared" si="158"/>
        <v>2</v>
      </c>
      <c r="AW321" s="62" t="s">
        <v>40</v>
      </c>
      <c r="AX321" s="62">
        <f>AU321*0.1</f>
        <v>12.9</v>
      </c>
      <c r="AY321" s="62">
        <v>2</v>
      </c>
      <c r="AZ321" s="62">
        <v>2</v>
      </c>
      <c r="BA321" s="62">
        <v>0</v>
      </c>
      <c r="BB321" s="62">
        <v>0</v>
      </c>
      <c r="BC321" s="62">
        <f t="shared" si="160"/>
        <v>-2</v>
      </c>
      <c r="BD321" s="62" t="s">
        <v>237</v>
      </c>
      <c r="BE321" s="62">
        <f t="shared" si="187"/>
        <v>0</v>
      </c>
      <c r="BF321" s="62">
        <v>1</v>
      </c>
      <c r="BG321" s="62">
        <v>1</v>
      </c>
      <c r="BH321" s="62">
        <v>1</v>
      </c>
      <c r="BI321" s="62">
        <v>21</v>
      </c>
      <c r="BJ321" s="62">
        <f t="shared" si="161"/>
        <v>0</v>
      </c>
      <c r="BK321" s="62" t="s">
        <v>40</v>
      </c>
      <c r="BL321" s="62">
        <f>BI321*0.1</f>
        <v>2.1</v>
      </c>
      <c r="BM321" s="62">
        <v>4</v>
      </c>
      <c r="BN321" s="62">
        <v>4</v>
      </c>
      <c r="BO321" s="63">
        <v>0</v>
      </c>
      <c r="BP321" s="63">
        <v>2</v>
      </c>
      <c r="BQ321" s="63">
        <v>0</v>
      </c>
      <c r="BR321" s="63">
        <v>0</v>
      </c>
      <c r="BS321" s="63">
        <v>0</v>
      </c>
      <c r="BT321" s="63">
        <v>0</v>
      </c>
      <c r="BU321" s="63">
        <v>1</v>
      </c>
      <c r="BV321" s="63">
        <v>0</v>
      </c>
      <c r="BW321" s="63">
        <v>0</v>
      </c>
      <c r="BX321" s="63">
        <v>0</v>
      </c>
      <c r="BY321" s="63">
        <v>0</v>
      </c>
      <c r="BZ321" s="62">
        <f t="shared" si="162"/>
        <v>12</v>
      </c>
      <c r="CA321" s="62">
        <f t="shared" si="163"/>
        <v>8</v>
      </c>
      <c r="CB321" s="62" t="s">
        <v>40</v>
      </c>
      <c r="CC321" s="62">
        <f>BO321*3+BP321*5+BQ321*25+BR321*24+BS321*6+BT321*56+BU321*70+BV321*6+BW321*30+BX321*61+BY321*15</f>
        <v>80</v>
      </c>
      <c r="CD321" s="62"/>
      <c r="CE321" s="62">
        <f t="shared" si="164"/>
        <v>180</v>
      </c>
      <c r="CF321" s="62">
        <f t="shared" si="165"/>
        <v>-2</v>
      </c>
    </row>
    <row r="322" customHeight="1" spans="1:84">
      <c r="A322" s="62">
        <v>10186</v>
      </c>
      <c r="B322" s="62" t="s">
        <v>603</v>
      </c>
      <c r="C322" s="62">
        <v>572</v>
      </c>
      <c r="D322" s="62" t="s">
        <v>131</v>
      </c>
      <c r="E322" s="62" t="s">
        <v>329</v>
      </c>
      <c r="F322" s="62">
        <v>10</v>
      </c>
      <c r="G322" s="62">
        <v>12</v>
      </c>
      <c r="H322" s="62">
        <v>11</v>
      </c>
      <c r="I322" s="62">
        <v>290.77</v>
      </c>
      <c r="J322" s="62">
        <f t="shared" si="154"/>
        <v>1</v>
      </c>
      <c r="K322" s="62" t="s">
        <v>39</v>
      </c>
      <c r="L322" s="62">
        <f>I322*0.08</f>
        <v>23.2616</v>
      </c>
      <c r="M322" s="62">
        <v>14</v>
      </c>
      <c r="N322" s="62">
        <v>17</v>
      </c>
      <c r="O322" s="62">
        <v>35</v>
      </c>
      <c r="P322" s="62">
        <v>839.37</v>
      </c>
      <c r="Q322" s="62">
        <f t="shared" si="155"/>
        <v>21</v>
      </c>
      <c r="R322" s="62" t="s">
        <v>40</v>
      </c>
      <c r="S322" s="62">
        <f>P322*0.08</f>
        <v>67.1496</v>
      </c>
      <c r="T322" s="62"/>
      <c r="U322" s="62">
        <v>11</v>
      </c>
      <c r="V322" s="62">
        <v>15</v>
      </c>
      <c r="W322" s="62">
        <v>21</v>
      </c>
      <c r="X322" s="62">
        <v>457.25</v>
      </c>
      <c r="Y322" s="62">
        <f t="shared" si="167"/>
        <v>10</v>
      </c>
      <c r="Z322" s="62" t="s">
        <v>40</v>
      </c>
      <c r="AA322" s="62">
        <f>X322*0.1</f>
        <v>45.725</v>
      </c>
      <c r="AB322" s="62">
        <v>1</v>
      </c>
      <c r="AC322" s="62">
        <v>3</v>
      </c>
      <c r="AD322" s="62">
        <v>0</v>
      </c>
      <c r="AE322" s="62">
        <v>0</v>
      </c>
      <c r="AF322" s="62">
        <v>0</v>
      </c>
      <c r="AG322" s="62">
        <f t="shared" si="156"/>
        <v>-1</v>
      </c>
      <c r="AH322" s="62" t="s">
        <v>237</v>
      </c>
      <c r="AI322" s="62">
        <f t="shared" si="185"/>
        <v>0</v>
      </c>
      <c r="AJ322" s="62">
        <f t="shared" si="186"/>
        <v>-1</v>
      </c>
      <c r="AK322" s="62">
        <v>23</v>
      </c>
      <c r="AL322" s="62">
        <v>28</v>
      </c>
      <c r="AM322" s="62">
        <v>26</v>
      </c>
      <c r="AN322" s="62">
        <v>1579.35</v>
      </c>
      <c r="AO322" s="62">
        <f t="shared" si="157"/>
        <v>3</v>
      </c>
      <c r="AP322" s="62" t="s">
        <v>39</v>
      </c>
      <c r="AQ322" s="62">
        <f>AN322*0.08</f>
        <v>126.348</v>
      </c>
      <c r="AR322" s="62">
        <v>4</v>
      </c>
      <c r="AS322" s="62">
        <v>4</v>
      </c>
      <c r="AT322" s="62">
        <v>1</v>
      </c>
      <c r="AU322" s="62">
        <v>31.18</v>
      </c>
      <c r="AV322" s="62">
        <f t="shared" si="158"/>
        <v>-3</v>
      </c>
      <c r="AW322" s="62" t="s">
        <v>237</v>
      </c>
      <c r="AX322" s="62">
        <f>AU322*0.06</f>
        <v>1.8708</v>
      </c>
      <c r="AY322" s="62">
        <v>6</v>
      </c>
      <c r="AZ322" s="62">
        <v>7</v>
      </c>
      <c r="BA322" s="62">
        <v>0</v>
      </c>
      <c r="BB322" s="62">
        <v>0</v>
      </c>
      <c r="BC322" s="62">
        <f t="shared" si="160"/>
        <v>-6</v>
      </c>
      <c r="BD322" s="62" t="s">
        <v>237</v>
      </c>
      <c r="BE322" s="62">
        <f t="shared" si="187"/>
        <v>0</v>
      </c>
      <c r="BF322" s="62">
        <v>6</v>
      </c>
      <c r="BG322" s="62">
        <v>7</v>
      </c>
      <c r="BH322" s="62">
        <v>3</v>
      </c>
      <c r="BI322" s="62">
        <v>54.6</v>
      </c>
      <c r="BJ322" s="62">
        <f t="shared" si="161"/>
        <v>-3</v>
      </c>
      <c r="BK322" s="62" t="s">
        <v>242</v>
      </c>
      <c r="BL322" s="62">
        <f t="shared" ref="BL322:BL333" si="188">BI322*0.06</f>
        <v>3.276</v>
      </c>
      <c r="BM322" s="62">
        <v>6</v>
      </c>
      <c r="BN322" s="62">
        <v>7</v>
      </c>
      <c r="BO322" s="63">
        <v>0</v>
      </c>
      <c r="BP322" s="63">
        <v>2</v>
      </c>
      <c r="BQ322" s="63">
        <v>1</v>
      </c>
      <c r="BR322" s="63">
        <v>0</v>
      </c>
      <c r="BS322" s="63">
        <v>0</v>
      </c>
      <c r="BT322" s="63">
        <v>0</v>
      </c>
      <c r="BU322" s="63">
        <v>0</v>
      </c>
      <c r="BV322" s="63">
        <v>0</v>
      </c>
      <c r="BW322" s="63">
        <v>0</v>
      </c>
      <c r="BX322" s="63">
        <v>0</v>
      </c>
      <c r="BY322" s="63">
        <v>0</v>
      </c>
      <c r="BZ322" s="62">
        <f t="shared" si="162"/>
        <v>7</v>
      </c>
      <c r="CA322" s="62">
        <f t="shared" si="163"/>
        <v>1</v>
      </c>
      <c r="CB322" s="62" t="s">
        <v>40</v>
      </c>
      <c r="CC322" s="62">
        <f>BO322*3+BP322*5+BQ322*25+BR322*24+BS322*6+BT322*56+BU322*70+BV322*6+BW322*30+BX322*61+BY322*15</f>
        <v>35</v>
      </c>
      <c r="CD322" s="62"/>
      <c r="CE322" s="62">
        <f t="shared" si="164"/>
        <v>303</v>
      </c>
      <c r="CF322" s="62">
        <f t="shared" si="165"/>
        <v>-1</v>
      </c>
    </row>
    <row r="323" customHeight="1" spans="1:84">
      <c r="A323" s="62">
        <v>11023</v>
      </c>
      <c r="B323" s="62" t="s">
        <v>604</v>
      </c>
      <c r="C323" s="62">
        <v>572</v>
      </c>
      <c r="D323" s="62" t="s">
        <v>131</v>
      </c>
      <c r="E323" s="62" t="s">
        <v>236</v>
      </c>
      <c r="F323" s="62">
        <v>10</v>
      </c>
      <c r="G323" s="62">
        <v>12</v>
      </c>
      <c r="H323" s="62">
        <v>3</v>
      </c>
      <c r="I323" s="62">
        <v>62.72</v>
      </c>
      <c r="J323" s="62">
        <f t="shared" si="154"/>
        <v>-7</v>
      </c>
      <c r="K323" s="62" t="s">
        <v>237</v>
      </c>
      <c r="L323" s="62">
        <f t="shared" ref="L323:L343" si="189">I323*0.06</f>
        <v>3.7632</v>
      </c>
      <c r="M323" s="62">
        <v>14</v>
      </c>
      <c r="N323" s="62">
        <v>17</v>
      </c>
      <c r="O323" s="62">
        <v>34</v>
      </c>
      <c r="P323" s="62">
        <v>839.18</v>
      </c>
      <c r="Q323" s="62">
        <f t="shared" si="155"/>
        <v>20</v>
      </c>
      <c r="R323" s="62" t="s">
        <v>40</v>
      </c>
      <c r="S323" s="62">
        <f>P323*0.08</f>
        <v>67.1344</v>
      </c>
      <c r="T323" s="62"/>
      <c r="U323" s="62">
        <v>11</v>
      </c>
      <c r="V323" s="62">
        <v>15</v>
      </c>
      <c r="W323" s="62">
        <v>11</v>
      </c>
      <c r="X323" s="62">
        <v>285.63</v>
      </c>
      <c r="Y323" s="62">
        <f t="shared" si="167"/>
        <v>0</v>
      </c>
      <c r="Z323" s="62" t="s">
        <v>39</v>
      </c>
      <c r="AA323" s="62">
        <f>X323*0.08</f>
        <v>22.8504</v>
      </c>
      <c r="AB323" s="62">
        <v>2</v>
      </c>
      <c r="AC323" s="62">
        <v>2</v>
      </c>
      <c r="AD323" s="62">
        <v>0</v>
      </c>
      <c r="AE323" s="62">
        <v>0</v>
      </c>
      <c r="AF323" s="62">
        <v>0</v>
      </c>
      <c r="AG323" s="62">
        <f t="shared" si="156"/>
        <v>-2</v>
      </c>
      <c r="AH323" s="62" t="s">
        <v>237</v>
      </c>
      <c r="AI323" s="62">
        <f t="shared" si="185"/>
        <v>0</v>
      </c>
      <c r="AJ323" s="62">
        <f t="shared" si="186"/>
        <v>-2</v>
      </c>
      <c r="AK323" s="62">
        <v>23</v>
      </c>
      <c r="AL323" s="62">
        <v>28</v>
      </c>
      <c r="AM323" s="62">
        <v>41</v>
      </c>
      <c r="AN323" s="62">
        <v>2768.68</v>
      </c>
      <c r="AO323" s="62">
        <f t="shared" si="157"/>
        <v>18</v>
      </c>
      <c r="AP323" s="62" t="s">
        <v>40</v>
      </c>
      <c r="AQ323" s="62">
        <f>AN323*0.1</f>
        <v>276.868</v>
      </c>
      <c r="AR323" s="62">
        <v>4</v>
      </c>
      <c r="AS323" s="62">
        <v>4</v>
      </c>
      <c r="AT323" s="62">
        <v>7</v>
      </c>
      <c r="AU323" s="62">
        <v>210</v>
      </c>
      <c r="AV323" s="62">
        <f t="shared" si="158"/>
        <v>3</v>
      </c>
      <c r="AW323" s="62" t="s">
        <v>40</v>
      </c>
      <c r="AX323" s="62">
        <f>AU323*0.1</f>
        <v>21</v>
      </c>
      <c r="AY323" s="62">
        <v>6</v>
      </c>
      <c r="AZ323" s="62">
        <v>7</v>
      </c>
      <c r="BA323" s="62">
        <v>0</v>
      </c>
      <c r="BB323" s="62">
        <v>0</v>
      </c>
      <c r="BC323" s="62">
        <f t="shared" si="160"/>
        <v>-6</v>
      </c>
      <c r="BD323" s="62" t="s">
        <v>237</v>
      </c>
      <c r="BE323" s="62">
        <f t="shared" si="187"/>
        <v>0</v>
      </c>
      <c r="BF323" s="62">
        <v>6</v>
      </c>
      <c r="BG323" s="62">
        <v>7</v>
      </c>
      <c r="BH323" s="62">
        <v>0</v>
      </c>
      <c r="BI323" s="62">
        <v>0</v>
      </c>
      <c r="BJ323" s="62">
        <f t="shared" si="161"/>
        <v>-6</v>
      </c>
      <c r="BK323" s="62" t="s">
        <v>242</v>
      </c>
      <c r="BL323" s="62">
        <f t="shared" si="188"/>
        <v>0</v>
      </c>
      <c r="BM323" s="62">
        <v>6</v>
      </c>
      <c r="BN323" s="62">
        <v>7</v>
      </c>
      <c r="BO323" s="63">
        <v>0</v>
      </c>
      <c r="BP323" s="63">
        <v>1</v>
      </c>
      <c r="BQ323" s="63">
        <v>0</v>
      </c>
      <c r="BR323" s="63">
        <v>0</v>
      </c>
      <c r="BS323" s="63">
        <v>2</v>
      </c>
      <c r="BT323" s="63">
        <v>0</v>
      </c>
      <c r="BU323" s="63">
        <v>0</v>
      </c>
      <c r="BV323" s="63">
        <v>0</v>
      </c>
      <c r="BW323" s="63">
        <v>0</v>
      </c>
      <c r="BX323" s="63">
        <v>1</v>
      </c>
      <c r="BY323" s="63">
        <v>0</v>
      </c>
      <c r="BZ323" s="62">
        <f t="shared" si="162"/>
        <v>10</v>
      </c>
      <c r="CA323" s="62">
        <f t="shared" si="163"/>
        <v>4</v>
      </c>
      <c r="CB323" s="62" t="s">
        <v>40</v>
      </c>
      <c r="CC323" s="62">
        <f>BO323*3+BP323*5+BQ323*25+BR323*24+BS323*6+BT323*56+BU323*70+BV323*6+BW323*30+BX323*61+BY323*15</f>
        <v>78</v>
      </c>
      <c r="CD323" s="62"/>
      <c r="CE323" s="62">
        <f t="shared" si="164"/>
        <v>470</v>
      </c>
      <c r="CF323" s="62">
        <f t="shared" si="165"/>
        <v>-2</v>
      </c>
    </row>
    <row r="324" customHeight="1" spans="1:84">
      <c r="A324" s="62">
        <v>11058</v>
      </c>
      <c r="B324" s="62" t="s">
        <v>605</v>
      </c>
      <c r="C324" s="62">
        <v>572</v>
      </c>
      <c r="D324" s="62" t="s">
        <v>131</v>
      </c>
      <c r="E324" s="62" t="s">
        <v>329</v>
      </c>
      <c r="F324" s="62">
        <v>10</v>
      </c>
      <c r="G324" s="62">
        <v>12</v>
      </c>
      <c r="H324" s="62">
        <v>6</v>
      </c>
      <c r="I324" s="62">
        <v>165.5</v>
      </c>
      <c r="J324" s="62">
        <f t="shared" ref="J324:J387" si="190">H324-F324</f>
        <v>-4</v>
      </c>
      <c r="K324" s="62" t="s">
        <v>237</v>
      </c>
      <c r="L324" s="62">
        <f t="shared" si="189"/>
        <v>9.93</v>
      </c>
      <c r="M324" s="62">
        <v>14</v>
      </c>
      <c r="N324" s="62">
        <v>17</v>
      </c>
      <c r="O324" s="62">
        <v>37</v>
      </c>
      <c r="P324" s="62">
        <v>967.39</v>
      </c>
      <c r="Q324" s="62">
        <f t="shared" ref="Q324:Q387" si="191">O324-M324</f>
        <v>23</v>
      </c>
      <c r="R324" s="62" t="s">
        <v>40</v>
      </c>
      <c r="S324" s="62">
        <f>P324*0.08</f>
        <v>77.3912</v>
      </c>
      <c r="T324" s="62"/>
      <c r="U324" s="62">
        <v>11</v>
      </c>
      <c r="V324" s="62">
        <v>15</v>
      </c>
      <c r="W324" s="62">
        <v>11</v>
      </c>
      <c r="X324" s="62">
        <v>293</v>
      </c>
      <c r="Y324" s="62">
        <f t="shared" si="167"/>
        <v>0</v>
      </c>
      <c r="Z324" s="62" t="s">
        <v>39</v>
      </c>
      <c r="AA324" s="62">
        <f>X324*0.08</f>
        <v>23.44</v>
      </c>
      <c r="AB324" s="62">
        <v>2</v>
      </c>
      <c r="AC324" s="62">
        <v>2</v>
      </c>
      <c r="AD324" s="62">
        <v>0</v>
      </c>
      <c r="AE324" s="62">
        <v>0</v>
      </c>
      <c r="AF324" s="62">
        <v>0</v>
      </c>
      <c r="AG324" s="62">
        <f t="shared" ref="AG324:AG387" si="192">(AD324*2+AE324)-AB324</f>
        <v>-2</v>
      </c>
      <c r="AH324" s="62" t="s">
        <v>237</v>
      </c>
      <c r="AI324" s="62">
        <f t="shared" si="185"/>
        <v>0</v>
      </c>
      <c r="AJ324" s="62">
        <f t="shared" si="186"/>
        <v>-2</v>
      </c>
      <c r="AK324" s="62">
        <v>23</v>
      </c>
      <c r="AL324" s="62">
        <v>28</v>
      </c>
      <c r="AM324" s="62">
        <v>9</v>
      </c>
      <c r="AN324" s="62">
        <v>829</v>
      </c>
      <c r="AO324" s="62">
        <f t="shared" ref="AO324:AO387" si="193">AM324-AK324</f>
        <v>-14</v>
      </c>
      <c r="AP324" s="62" t="s">
        <v>237</v>
      </c>
      <c r="AQ324" s="62">
        <f t="shared" ref="AQ324:AQ330" si="194">AN324*0.06</f>
        <v>49.74</v>
      </c>
      <c r="AR324" s="62">
        <v>4</v>
      </c>
      <c r="AS324" s="62">
        <v>4</v>
      </c>
      <c r="AT324" s="62">
        <v>1</v>
      </c>
      <c r="AU324" s="62">
        <v>23</v>
      </c>
      <c r="AV324" s="62">
        <f t="shared" ref="AV324:AV387" si="195">AT324-AR324</f>
        <v>-3</v>
      </c>
      <c r="AW324" s="62" t="s">
        <v>237</v>
      </c>
      <c r="AX324" s="62">
        <f>AU324*0.06</f>
        <v>1.38</v>
      </c>
      <c r="AY324" s="62">
        <v>6</v>
      </c>
      <c r="AZ324" s="62">
        <v>7</v>
      </c>
      <c r="BA324" s="62">
        <v>0</v>
      </c>
      <c r="BB324" s="62">
        <v>0</v>
      </c>
      <c r="BC324" s="62">
        <f t="shared" ref="BC324:BC387" si="196">BA324-AY324</f>
        <v>-6</v>
      </c>
      <c r="BD324" s="62" t="s">
        <v>237</v>
      </c>
      <c r="BE324" s="62">
        <f t="shared" si="187"/>
        <v>0</v>
      </c>
      <c r="BF324" s="62">
        <v>6</v>
      </c>
      <c r="BG324" s="62">
        <v>7</v>
      </c>
      <c r="BH324" s="62">
        <v>1</v>
      </c>
      <c r="BI324" s="62">
        <v>21</v>
      </c>
      <c r="BJ324" s="62">
        <f t="shared" ref="BJ324:BJ387" si="197">BH324-BF324</f>
        <v>-5</v>
      </c>
      <c r="BK324" s="62" t="s">
        <v>242</v>
      </c>
      <c r="BL324" s="62">
        <f t="shared" si="188"/>
        <v>1.26</v>
      </c>
      <c r="BM324" s="62">
        <v>6</v>
      </c>
      <c r="BN324" s="62">
        <v>7</v>
      </c>
      <c r="BO324" s="63">
        <v>0</v>
      </c>
      <c r="BP324" s="63">
        <v>0</v>
      </c>
      <c r="BQ324" s="63">
        <v>0</v>
      </c>
      <c r="BR324" s="63">
        <v>0</v>
      </c>
      <c r="BS324" s="63">
        <v>0</v>
      </c>
      <c r="BT324" s="63">
        <v>0</v>
      </c>
      <c r="BU324" s="63">
        <v>0</v>
      </c>
      <c r="BV324" s="63">
        <v>0</v>
      </c>
      <c r="BW324" s="63">
        <v>0</v>
      </c>
      <c r="BX324" s="63">
        <v>0</v>
      </c>
      <c r="BY324" s="63">
        <v>0</v>
      </c>
      <c r="BZ324" s="62">
        <f t="shared" ref="BZ324:BZ387" si="198">BO324*0.5+BP324*1+BQ324*5+BR324*4+BS324*1+BT324*8+BU324*10+BV324*1+BW324*5+BX324*7+BY324*2.5</f>
        <v>0</v>
      </c>
      <c r="CA324" s="62">
        <f t="shared" ref="CA324:CA387" si="199">BZ324-BM324</f>
        <v>-6</v>
      </c>
      <c r="CB324" s="62" t="s">
        <v>237</v>
      </c>
      <c r="CC324" s="62">
        <f t="shared" ref="CC324:CC336" si="200">BO324*2+BP324*3+BQ324*15+BR324*15+BS324*3+BT324*40+BU324*50+BV324*4+BW324*20+BX324*40+BY324*10</f>
        <v>0</v>
      </c>
      <c r="CD324" s="62">
        <f t="shared" ref="CD324:CD330" si="201">CA324*1</f>
        <v>-6</v>
      </c>
      <c r="CE324" s="62">
        <f t="shared" ref="CE324:CE387" si="202">ROUND(L324+S324+AA324+AI324+AQ324+AX324+BE324+BL324+CC324,0)</f>
        <v>163</v>
      </c>
      <c r="CF324" s="62">
        <f t="shared" ref="CF324:CF387" si="203">ROUND(T324+AJ324+CD324,1)</f>
        <v>-8</v>
      </c>
    </row>
    <row r="325" customHeight="1" spans="1:84">
      <c r="A325" s="62">
        <v>13217</v>
      </c>
      <c r="B325" s="62" t="s">
        <v>606</v>
      </c>
      <c r="C325" s="62">
        <v>572</v>
      </c>
      <c r="D325" s="62" t="s">
        <v>131</v>
      </c>
      <c r="E325" s="62" t="s">
        <v>248</v>
      </c>
      <c r="F325" s="62">
        <v>10</v>
      </c>
      <c r="G325" s="62">
        <v>12</v>
      </c>
      <c r="H325" s="62">
        <v>1</v>
      </c>
      <c r="I325" s="62">
        <v>21.45</v>
      </c>
      <c r="J325" s="62">
        <f t="shared" si="190"/>
        <v>-9</v>
      </c>
      <c r="K325" s="62" t="s">
        <v>237</v>
      </c>
      <c r="L325" s="62">
        <f t="shared" si="189"/>
        <v>1.287</v>
      </c>
      <c r="M325" s="62">
        <v>13</v>
      </c>
      <c r="N325" s="62">
        <v>17</v>
      </c>
      <c r="O325" s="62">
        <v>6</v>
      </c>
      <c r="P325" s="62">
        <v>189.48</v>
      </c>
      <c r="Q325" s="62">
        <f t="shared" si="191"/>
        <v>-7</v>
      </c>
      <c r="R325" s="62" t="s">
        <v>237</v>
      </c>
      <c r="S325" s="62">
        <f>P325*0.05</f>
        <v>9.474</v>
      </c>
      <c r="T325" s="62">
        <f>Q325*1</f>
        <v>-7</v>
      </c>
      <c r="U325" s="62">
        <v>11</v>
      </c>
      <c r="V325" s="62">
        <v>12</v>
      </c>
      <c r="W325" s="62">
        <v>2</v>
      </c>
      <c r="X325" s="62">
        <v>26</v>
      </c>
      <c r="Y325" s="62">
        <f t="shared" si="167"/>
        <v>-9</v>
      </c>
      <c r="Z325" s="62" t="s">
        <v>237</v>
      </c>
      <c r="AA325" s="62">
        <f t="shared" ref="AA325:AA343" si="204">X325*0.06</f>
        <v>1.56</v>
      </c>
      <c r="AB325" s="62">
        <v>1</v>
      </c>
      <c r="AC325" s="62">
        <v>2</v>
      </c>
      <c r="AD325" s="62">
        <v>0</v>
      </c>
      <c r="AE325" s="62">
        <v>0</v>
      </c>
      <c r="AF325" s="62">
        <v>0</v>
      </c>
      <c r="AG325" s="62">
        <f t="shared" si="192"/>
        <v>-1</v>
      </c>
      <c r="AH325" s="62" t="s">
        <v>237</v>
      </c>
      <c r="AI325" s="62">
        <f t="shared" si="185"/>
        <v>0</v>
      </c>
      <c r="AJ325" s="62">
        <f t="shared" si="186"/>
        <v>-1</v>
      </c>
      <c r="AK325" s="62">
        <v>22</v>
      </c>
      <c r="AL325" s="62">
        <v>25</v>
      </c>
      <c r="AM325" s="62">
        <v>19</v>
      </c>
      <c r="AN325" s="62">
        <v>1716</v>
      </c>
      <c r="AO325" s="62">
        <f t="shared" si="193"/>
        <v>-3</v>
      </c>
      <c r="AP325" s="62" t="s">
        <v>237</v>
      </c>
      <c r="AQ325" s="62">
        <f t="shared" si="194"/>
        <v>102.96</v>
      </c>
      <c r="AR325" s="62">
        <v>2</v>
      </c>
      <c r="AS325" s="62">
        <v>5</v>
      </c>
      <c r="AT325" s="62">
        <v>3</v>
      </c>
      <c r="AU325" s="62">
        <v>109</v>
      </c>
      <c r="AV325" s="62">
        <f t="shared" si="195"/>
        <v>1</v>
      </c>
      <c r="AW325" s="62" t="s">
        <v>39</v>
      </c>
      <c r="AX325" s="62">
        <f>AU325*0.08</f>
        <v>8.72</v>
      </c>
      <c r="AY325" s="62">
        <v>5</v>
      </c>
      <c r="AZ325" s="62">
        <v>7</v>
      </c>
      <c r="BA325" s="62">
        <v>0</v>
      </c>
      <c r="BB325" s="62">
        <v>0</v>
      </c>
      <c r="BC325" s="62">
        <f t="shared" si="196"/>
        <v>-5</v>
      </c>
      <c r="BD325" s="62" t="s">
        <v>237</v>
      </c>
      <c r="BE325" s="62">
        <f t="shared" si="187"/>
        <v>0</v>
      </c>
      <c r="BF325" s="62">
        <v>4</v>
      </c>
      <c r="BG325" s="62">
        <v>7</v>
      </c>
      <c r="BH325" s="62">
        <v>1</v>
      </c>
      <c r="BI325" s="62">
        <v>6.35</v>
      </c>
      <c r="BJ325" s="62">
        <f t="shared" si="197"/>
        <v>-3</v>
      </c>
      <c r="BK325" s="62" t="s">
        <v>242</v>
      </c>
      <c r="BL325" s="62">
        <f t="shared" si="188"/>
        <v>0.381</v>
      </c>
      <c r="BM325" s="62">
        <v>5</v>
      </c>
      <c r="BN325" s="62">
        <v>6</v>
      </c>
      <c r="BO325" s="63">
        <v>0</v>
      </c>
      <c r="BP325" s="63">
        <v>1</v>
      </c>
      <c r="BQ325" s="63">
        <v>0</v>
      </c>
      <c r="BR325" s="63">
        <v>0</v>
      </c>
      <c r="BS325" s="63">
        <v>0</v>
      </c>
      <c r="BT325" s="63">
        <v>0</v>
      </c>
      <c r="BU325" s="63">
        <v>0</v>
      </c>
      <c r="BV325" s="63">
        <v>0</v>
      </c>
      <c r="BW325" s="63">
        <v>0</v>
      </c>
      <c r="BX325" s="63">
        <v>0</v>
      </c>
      <c r="BY325" s="63">
        <v>0</v>
      </c>
      <c r="BZ325" s="62">
        <f t="shared" si="198"/>
        <v>1</v>
      </c>
      <c r="CA325" s="62">
        <f t="shared" si="199"/>
        <v>-4</v>
      </c>
      <c r="CB325" s="62" t="s">
        <v>237</v>
      </c>
      <c r="CC325" s="62">
        <f t="shared" si="200"/>
        <v>3</v>
      </c>
      <c r="CD325" s="62">
        <f t="shared" si="201"/>
        <v>-4</v>
      </c>
      <c r="CE325" s="62">
        <f t="shared" si="202"/>
        <v>127</v>
      </c>
      <c r="CF325" s="62">
        <f t="shared" si="203"/>
        <v>-12</v>
      </c>
    </row>
    <row r="326" customHeight="1" spans="1:84">
      <c r="A326" s="62">
        <v>10907</v>
      </c>
      <c r="B326" s="62" t="s">
        <v>607</v>
      </c>
      <c r="C326" s="62">
        <v>747</v>
      </c>
      <c r="D326" s="62" t="s">
        <v>123</v>
      </c>
      <c r="E326" s="62" t="s">
        <v>236</v>
      </c>
      <c r="F326" s="62">
        <v>15</v>
      </c>
      <c r="G326" s="62">
        <v>18</v>
      </c>
      <c r="H326" s="62">
        <v>6</v>
      </c>
      <c r="I326" s="62">
        <v>159.96</v>
      </c>
      <c r="J326" s="62">
        <f t="shared" si="190"/>
        <v>-9</v>
      </c>
      <c r="K326" s="62" t="s">
        <v>237</v>
      </c>
      <c r="L326" s="62">
        <f t="shared" si="189"/>
        <v>9.5976</v>
      </c>
      <c r="M326" s="62">
        <v>21</v>
      </c>
      <c r="N326" s="62">
        <v>25</v>
      </c>
      <c r="O326" s="62">
        <v>19</v>
      </c>
      <c r="P326" s="62">
        <v>485.81</v>
      </c>
      <c r="Q326" s="62">
        <f t="shared" si="191"/>
        <v>-2</v>
      </c>
      <c r="R326" s="62" t="s">
        <v>237</v>
      </c>
      <c r="S326" s="62">
        <f>P326*0.05</f>
        <v>24.2905</v>
      </c>
      <c r="T326" s="62">
        <f>Q326*1</f>
        <v>-2</v>
      </c>
      <c r="U326" s="62">
        <v>14</v>
      </c>
      <c r="V326" s="62">
        <v>18</v>
      </c>
      <c r="W326" s="62">
        <v>5</v>
      </c>
      <c r="X326" s="62">
        <v>132.3</v>
      </c>
      <c r="Y326" s="62">
        <f t="shared" si="167"/>
        <v>-9</v>
      </c>
      <c r="Z326" s="62" t="s">
        <v>237</v>
      </c>
      <c r="AA326" s="62">
        <f t="shared" si="204"/>
        <v>7.938</v>
      </c>
      <c r="AB326" s="62">
        <v>2</v>
      </c>
      <c r="AC326" s="62">
        <v>3</v>
      </c>
      <c r="AD326" s="62">
        <v>0</v>
      </c>
      <c r="AE326" s="62">
        <v>0</v>
      </c>
      <c r="AF326" s="62">
        <v>0</v>
      </c>
      <c r="AG326" s="62">
        <f t="shared" si="192"/>
        <v>-2</v>
      </c>
      <c r="AH326" s="62" t="s">
        <v>237</v>
      </c>
      <c r="AI326" s="62">
        <f t="shared" si="185"/>
        <v>0</v>
      </c>
      <c r="AJ326" s="62">
        <f t="shared" si="186"/>
        <v>-2</v>
      </c>
      <c r="AK326" s="62">
        <v>24</v>
      </c>
      <c r="AL326" s="62">
        <v>28</v>
      </c>
      <c r="AM326" s="62">
        <v>9</v>
      </c>
      <c r="AN326" s="62">
        <v>506</v>
      </c>
      <c r="AO326" s="62">
        <f t="shared" si="193"/>
        <v>-15</v>
      </c>
      <c r="AP326" s="62" t="s">
        <v>237</v>
      </c>
      <c r="AQ326" s="62">
        <f t="shared" si="194"/>
        <v>30.36</v>
      </c>
      <c r="AR326" s="62">
        <v>7</v>
      </c>
      <c r="AS326" s="62">
        <v>9</v>
      </c>
      <c r="AT326" s="62">
        <v>1</v>
      </c>
      <c r="AU326" s="62">
        <v>27</v>
      </c>
      <c r="AV326" s="62">
        <f t="shared" si="195"/>
        <v>-6</v>
      </c>
      <c r="AW326" s="62" t="s">
        <v>237</v>
      </c>
      <c r="AX326" s="62">
        <f>AU326*0.06</f>
        <v>1.62</v>
      </c>
      <c r="AY326" s="62">
        <v>9</v>
      </c>
      <c r="AZ326" s="62">
        <v>10</v>
      </c>
      <c r="BA326" s="62">
        <v>0</v>
      </c>
      <c r="BB326" s="62">
        <v>0</v>
      </c>
      <c r="BC326" s="62">
        <f t="shared" si="196"/>
        <v>-9</v>
      </c>
      <c r="BD326" s="62" t="s">
        <v>237</v>
      </c>
      <c r="BE326" s="62">
        <f t="shared" si="187"/>
        <v>0</v>
      </c>
      <c r="BF326" s="62">
        <v>5</v>
      </c>
      <c r="BG326" s="62">
        <v>7</v>
      </c>
      <c r="BH326" s="62">
        <v>2</v>
      </c>
      <c r="BI326" s="62">
        <v>42</v>
      </c>
      <c r="BJ326" s="62">
        <f t="shared" si="197"/>
        <v>-3</v>
      </c>
      <c r="BK326" s="62" t="s">
        <v>242</v>
      </c>
      <c r="BL326" s="62">
        <f t="shared" si="188"/>
        <v>2.52</v>
      </c>
      <c r="BM326" s="62">
        <v>8</v>
      </c>
      <c r="BN326" s="62">
        <v>10</v>
      </c>
      <c r="BO326" s="63">
        <v>0</v>
      </c>
      <c r="BP326" s="63">
        <v>2</v>
      </c>
      <c r="BQ326" s="63">
        <v>0</v>
      </c>
      <c r="BR326" s="63">
        <v>0</v>
      </c>
      <c r="BS326" s="63">
        <v>0</v>
      </c>
      <c r="BT326" s="63">
        <v>0</v>
      </c>
      <c r="BU326" s="63">
        <v>0</v>
      </c>
      <c r="BV326" s="63">
        <v>0</v>
      </c>
      <c r="BW326" s="63">
        <v>0</v>
      </c>
      <c r="BX326" s="63">
        <v>0</v>
      </c>
      <c r="BY326" s="63">
        <v>0</v>
      </c>
      <c r="BZ326" s="62">
        <f t="shared" si="198"/>
        <v>2</v>
      </c>
      <c r="CA326" s="62">
        <f t="shared" si="199"/>
        <v>-6</v>
      </c>
      <c r="CB326" s="62" t="s">
        <v>237</v>
      </c>
      <c r="CC326" s="62">
        <f t="shared" si="200"/>
        <v>6</v>
      </c>
      <c r="CD326" s="62">
        <f t="shared" si="201"/>
        <v>-6</v>
      </c>
      <c r="CE326" s="62">
        <f t="shared" si="202"/>
        <v>82</v>
      </c>
      <c r="CF326" s="62">
        <f t="shared" si="203"/>
        <v>-10</v>
      </c>
    </row>
    <row r="327" customHeight="1" spans="1:84">
      <c r="A327" s="62">
        <v>12467</v>
      </c>
      <c r="B327" s="62" t="s">
        <v>608</v>
      </c>
      <c r="C327" s="62">
        <v>747</v>
      </c>
      <c r="D327" s="62" t="s">
        <v>123</v>
      </c>
      <c r="E327" s="62" t="s">
        <v>239</v>
      </c>
      <c r="F327" s="62">
        <v>15</v>
      </c>
      <c r="G327" s="62">
        <v>18</v>
      </c>
      <c r="H327" s="62">
        <v>3</v>
      </c>
      <c r="I327" s="62">
        <v>80.1</v>
      </c>
      <c r="J327" s="62">
        <f t="shared" si="190"/>
        <v>-12</v>
      </c>
      <c r="K327" s="62" t="s">
        <v>237</v>
      </c>
      <c r="L327" s="62">
        <f t="shared" si="189"/>
        <v>4.806</v>
      </c>
      <c r="M327" s="62">
        <v>21</v>
      </c>
      <c r="N327" s="62">
        <v>25</v>
      </c>
      <c r="O327" s="62">
        <v>10</v>
      </c>
      <c r="P327" s="62">
        <v>272</v>
      </c>
      <c r="Q327" s="62">
        <f t="shared" si="191"/>
        <v>-11</v>
      </c>
      <c r="R327" s="62" t="s">
        <v>237</v>
      </c>
      <c r="S327" s="62">
        <f>P327*0.05</f>
        <v>13.6</v>
      </c>
      <c r="T327" s="62">
        <f>Q327*1</f>
        <v>-11</v>
      </c>
      <c r="U327" s="62">
        <v>14</v>
      </c>
      <c r="V327" s="62">
        <v>18</v>
      </c>
      <c r="W327" s="62">
        <v>5</v>
      </c>
      <c r="X327" s="62">
        <v>105.34</v>
      </c>
      <c r="Y327" s="62">
        <f t="shared" si="167"/>
        <v>-9</v>
      </c>
      <c r="Z327" s="62" t="s">
        <v>237</v>
      </c>
      <c r="AA327" s="62">
        <f t="shared" si="204"/>
        <v>6.3204</v>
      </c>
      <c r="AB327" s="62">
        <v>2</v>
      </c>
      <c r="AC327" s="62">
        <v>3</v>
      </c>
      <c r="AD327" s="62">
        <v>0</v>
      </c>
      <c r="AE327" s="62">
        <v>0</v>
      </c>
      <c r="AF327" s="62">
        <v>0</v>
      </c>
      <c r="AG327" s="62">
        <f t="shared" si="192"/>
        <v>-2</v>
      </c>
      <c r="AH327" s="62" t="s">
        <v>237</v>
      </c>
      <c r="AI327" s="62">
        <f t="shared" si="185"/>
        <v>0</v>
      </c>
      <c r="AJ327" s="62">
        <f t="shared" si="186"/>
        <v>-2</v>
      </c>
      <c r="AK327" s="62">
        <v>24</v>
      </c>
      <c r="AL327" s="62">
        <v>28</v>
      </c>
      <c r="AM327" s="62">
        <v>12</v>
      </c>
      <c r="AN327" s="62">
        <v>683</v>
      </c>
      <c r="AO327" s="62">
        <f t="shared" si="193"/>
        <v>-12</v>
      </c>
      <c r="AP327" s="62" t="s">
        <v>237</v>
      </c>
      <c r="AQ327" s="62">
        <f t="shared" si="194"/>
        <v>40.98</v>
      </c>
      <c r="AR327" s="62">
        <v>7</v>
      </c>
      <c r="AS327" s="62">
        <v>9</v>
      </c>
      <c r="AT327" s="62">
        <v>4</v>
      </c>
      <c r="AU327" s="62">
        <v>100</v>
      </c>
      <c r="AV327" s="62">
        <f t="shared" si="195"/>
        <v>-3</v>
      </c>
      <c r="AW327" s="62" t="s">
        <v>237</v>
      </c>
      <c r="AX327" s="62">
        <f>AU327*0.06</f>
        <v>6</v>
      </c>
      <c r="AY327" s="62">
        <v>9</v>
      </c>
      <c r="AZ327" s="62">
        <v>10</v>
      </c>
      <c r="BA327" s="62">
        <v>1</v>
      </c>
      <c r="BB327" s="62">
        <v>29.9</v>
      </c>
      <c r="BC327" s="62">
        <f t="shared" si="196"/>
        <v>-8</v>
      </c>
      <c r="BD327" s="62" t="s">
        <v>237</v>
      </c>
      <c r="BE327" s="62">
        <f t="shared" si="187"/>
        <v>1.794</v>
      </c>
      <c r="BF327" s="62">
        <v>5</v>
      </c>
      <c r="BG327" s="62">
        <v>7</v>
      </c>
      <c r="BH327" s="62">
        <v>1</v>
      </c>
      <c r="BI327" s="62">
        <v>21</v>
      </c>
      <c r="BJ327" s="62">
        <f t="shared" si="197"/>
        <v>-4</v>
      </c>
      <c r="BK327" s="62" t="s">
        <v>242</v>
      </c>
      <c r="BL327" s="62">
        <f t="shared" si="188"/>
        <v>1.26</v>
      </c>
      <c r="BM327" s="62">
        <v>8</v>
      </c>
      <c r="BN327" s="62">
        <v>10</v>
      </c>
      <c r="BO327" s="63">
        <v>0</v>
      </c>
      <c r="BP327" s="63">
        <v>0</v>
      </c>
      <c r="BQ327" s="63">
        <v>0</v>
      </c>
      <c r="BR327" s="63">
        <v>0</v>
      </c>
      <c r="BS327" s="63">
        <v>0</v>
      </c>
      <c r="BT327" s="63">
        <v>0</v>
      </c>
      <c r="BU327" s="63">
        <v>0</v>
      </c>
      <c r="BV327" s="63">
        <v>0</v>
      </c>
      <c r="BW327" s="63">
        <v>0</v>
      </c>
      <c r="BX327" s="63">
        <v>0</v>
      </c>
      <c r="BY327" s="63">
        <v>0</v>
      </c>
      <c r="BZ327" s="62">
        <f t="shared" si="198"/>
        <v>0</v>
      </c>
      <c r="CA327" s="62">
        <f t="shared" si="199"/>
        <v>-8</v>
      </c>
      <c r="CB327" s="62" t="s">
        <v>237</v>
      </c>
      <c r="CC327" s="62">
        <f t="shared" si="200"/>
        <v>0</v>
      </c>
      <c r="CD327" s="62">
        <f t="shared" si="201"/>
        <v>-8</v>
      </c>
      <c r="CE327" s="62">
        <f t="shared" si="202"/>
        <v>75</v>
      </c>
      <c r="CF327" s="62">
        <f t="shared" si="203"/>
        <v>-21</v>
      </c>
    </row>
    <row r="328" customHeight="1" spans="1:84">
      <c r="A328" s="62">
        <v>11964</v>
      </c>
      <c r="B328" s="62" t="s">
        <v>609</v>
      </c>
      <c r="C328" s="62">
        <v>747</v>
      </c>
      <c r="D328" s="62" t="s">
        <v>123</v>
      </c>
      <c r="E328" s="62" t="s">
        <v>239</v>
      </c>
      <c r="F328" s="62">
        <v>15</v>
      </c>
      <c r="G328" s="62">
        <v>18</v>
      </c>
      <c r="H328" s="62">
        <v>4</v>
      </c>
      <c r="I328" s="62">
        <v>94</v>
      </c>
      <c r="J328" s="62">
        <f t="shared" si="190"/>
        <v>-11</v>
      </c>
      <c r="K328" s="62" t="s">
        <v>237</v>
      </c>
      <c r="L328" s="62">
        <f t="shared" si="189"/>
        <v>5.64</v>
      </c>
      <c r="M328" s="62">
        <v>21</v>
      </c>
      <c r="N328" s="62">
        <v>25</v>
      </c>
      <c r="O328" s="62">
        <v>19</v>
      </c>
      <c r="P328" s="62">
        <v>431.5</v>
      </c>
      <c r="Q328" s="62">
        <f t="shared" si="191"/>
        <v>-2</v>
      </c>
      <c r="R328" s="62" t="s">
        <v>237</v>
      </c>
      <c r="S328" s="62">
        <f>P328*0.05</f>
        <v>21.575</v>
      </c>
      <c r="T328" s="62">
        <f>Q328*1</f>
        <v>-2</v>
      </c>
      <c r="U328" s="62">
        <v>14</v>
      </c>
      <c r="V328" s="62">
        <v>18</v>
      </c>
      <c r="W328" s="62">
        <v>1</v>
      </c>
      <c r="X328" s="62">
        <v>15</v>
      </c>
      <c r="Y328" s="62">
        <f t="shared" si="167"/>
        <v>-13</v>
      </c>
      <c r="Z328" s="62" t="s">
        <v>237</v>
      </c>
      <c r="AA328" s="62">
        <f t="shared" si="204"/>
        <v>0.9</v>
      </c>
      <c r="AB328" s="62">
        <v>2</v>
      </c>
      <c r="AC328" s="62">
        <v>3</v>
      </c>
      <c r="AD328" s="62">
        <v>0</v>
      </c>
      <c r="AE328" s="62">
        <v>0</v>
      </c>
      <c r="AF328" s="62">
        <v>0</v>
      </c>
      <c r="AG328" s="62">
        <f t="shared" si="192"/>
        <v>-2</v>
      </c>
      <c r="AH328" s="62" t="s">
        <v>237</v>
      </c>
      <c r="AI328" s="62">
        <f t="shared" si="185"/>
        <v>0</v>
      </c>
      <c r="AJ328" s="62">
        <f t="shared" si="186"/>
        <v>-2</v>
      </c>
      <c r="AK328" s="62">
        <v>24</v>
      </c>
      <c r="AL328" s="62">
        <v>28</v>
      </c>
      <c r="AM328" s="62">
        <v>4</v>
      </c>
      <c r="AN328" s="62">
        <v>255</v>
      </c>
      <c r="AO328" s="62">
        <f t="shared" si="193"/>
        <v>-20</v>
      </c>
      <c r="AP328" s="62" t="s">
        <v>237</v>
      </c>
      <c r="AQ328" s="62">
        <f t="shared" si="194"/>
        <v>15.3</v>
      </c>
      <c r="AR328" s="62">
        <v>7</v>
      </c>
      <c r="AS328" s="62">
        <v>9</v>
      </c>
      <c r="AT328" s="62">
        <v>0</v>
      </c>
      <c r="AU328" s="62">
        <v>0</v>
      </c>
      <c r="AV328" s="62">
        <f t="shared" si="195"/>
        <v>-7</v>
      </c>
      <c r="AW328" s="62" t="s">
        <v>237</v>
      </c>
      <c r="AX328" s="62">
        <f>AU328*0.06</f>
        <v>0</v>
      </c>
      <c r="AY328" s="62">
        <v>9</v>
      </c>
      <c r="AZ328" s="62">
        <v>10</v>
      </c>
      <c r="BA328" s="62">
        <v>0</v>
      </c>
      <c r="BB328" s="62">
        <v>0</v>
      </c>
      <c r="BC328" s="62">
        <f t="shared" si="196"/>
        <v>-9</v>
      </c>
      <c r="BD328" s="62" t="s">
        <v>237</v>
      </c>
      <c r="BE328" s="62">
        <f t="shared" si="187"/>
        <v>0</v>
      </c>
      <c r="BF328" s="62">
        <v>5</v>
      </c>
      <c r="BG328" s="62">
        <v>7</v>
      </c>
      <c r="BH328" s="62">
        <v>3</v>
      </c>
      <c r="BI328" s="62">
        <v>63</v>
      </c>
      <c r="BJ328" s="62">
        <f t="shared" si="197"/>
        <v>-2</v>
      </c>
      <c r="BK328" s="62" t="s">
        <v>242</v>
      </c>
      <c r="BL328" s="62">
        <f t="shared" si="188"/>
        <v>3.78</v>
      </c>
      <c r="BM328" s="62">
        <v>8</v>
      </c>
      <c r="BN328" s="62">
        <v>10</v>
      </c>
      <c r="BO328" s="63">
        <v>1</v>
      </c>
      <c r="BP328" s="63">
        <v>0</v>
      </c>
      <c r="BQ328" s="63">
        <v>0</v>
      </c>
      <c r="BR328" s="63">
        <v>0</v>
      </c>
      <c r="BS328" s="63">
        <v>0</v>
      </c>
      <c r="BT328" s="63">
        <v>0</v>
      </c>
      <c r="BU328" s="63">
        <v>0</v>
      </c>
      <c r="BV328" s="63">
        <v>0</v>
      </c>
      <c r="BW328" s="63">
        <v>0</v>
      </c>
      <c r="BX328" s="63">
        <v>0</v>
      </c>
      <c r="BY328" s="63">
        <v>0</v>
      </c>
      <c r="BZ328" s="62">
        <f t="shared" si="198"/>
        <v>0.5</v>
      </c>
      <c r="CA328" s="62">
        <f t="shared" si="199"/>
        <v>-7.5</v>
      </c>
      <c r="CB328" s="62" t="s">
        <v>237</v>
      </c>
      <c r="CC328" s="62">
        <f t="shared" si="200"/>
        <v>2</v>
      </c>
      <c r="CD328" s="62">
        <f t="shared" si="201"/>
        <v>-7.5</v>
      </c>
      <c r="CE328" s="62">
        <f t="shared" si="202"/>
        <v>49</v>
      </c>
      <c r="CF328" s="62">
        <f t="shared" si="203"/>
        <v>-11.5</v>
      </c>
    </row>
    <row r="329" customHeight="1" spans="1:84">
      <c r="A329" s="62">
        <v>13269</v>
      </c>
      <c r="B329" s="62" t="s">
        <v>610</v>
      </c>
      <c r="C329" s="62">
        <v>747</v>
      </c>
      <c r="D329" s="62" t="s">
        <v>123</v>
      </c>
      <c r="E329" s="62" t="s">
        <v>248</v>
      </c>
      <c r="F329" s="62">
        <v>7</v>
      </c>
      <c r="G329" s="62">
        <v>9</v>
      </c>
      <c r="H329" s="62">
        <v>3</v>
      </c>
      <c r="I329" s="62">
        <v>76.8</v>
      </c>
      <c r="J329" s="62">
        <f t="shared" si="190"/>
        <v>-4</v>
      </c>
      <c r="K329" s="62" t="s">
        <v>237</v>
      </c>
      <c r="L329" s="62">
        <f t="shared" si="189"/>
        <v>4.608</v>
      </c>
      <c r="M329" s="62">
        <v>10</v>
      </c>
      <c r="N329" s="62">
        <v>14</v>
      </c>
      <c r="O329" s="62">
        <v>3</v>
      </c>
      <c r="P329" s="62">
        <v>80</v>
      </c>
      <c r="Q329" s="62">
        <f t="shared" si="191"/>
        <v>-7</v>
      </c>
      <c r="R329" s="62" t="s">
        <v>237</v>
      </c>
      <c r="S329" s="62">
        <f>P329*0.05</f>
        <v>4</v>
      </c>
      <c r="T329" s="62">
        <f>Q329*1</f>
        <v>-7</v>
      </c>
      <c r="U329" s="62">
        <v>7</v>
      </c>
      <c r="V329" s="62">
        <v>10</v>
      </c>
      <c r="W329" s="62">
        <v>1</v>
      </c>
      <c r="X329" s="62">
        <v>14.5</v>
      </c>
      <c r="Y329" s="62">
        <f t="shared" si="167"/>
        <v>-6</v>
      </c>
      <c r="Z329" s="62" t="s">
        <v>237</v>
      </c>
      <c r="AA329" s="62">
        <f t="shared" si="204"/>
        <v>0.87</v>
      </c>
      <c r="AB329" s="62">
        <v>2</v>
      </c>
      <c r="AC329" s="62">
        <v>2</v>
      </c>
      <c r="AD329" s="62">
        <v>0</v>
      </c>
      <c r="AE329" s="62">
        <v>0</v>
      </c>
      <c r="AF329" s="62">
        <v>0</v>
      </c>
      <c r="AG329" s="62">
        <f t="shared" si="192"/>
        <v>-2</v>
      </c>
      <c r="AH329" s="62" t="s">
        <v>237</v>
      </c>
      <c r="AI329" s="62">
        <f t="shared" si="185"/>
        <v>0</v>
      </c>
      <c r="AJ329" s="62">
        <f t="shared" si="186"/>
        <v>-2</v>
      </c>
      <c r="AK329" s="62">
        <v>12</v>
      </c>
      <c r="AL329" s="62">
        <v>15</v>
      </c>
      <c r="AM329" s="62">
        <v>3</v>
      </c>
      <c r="AN329" s="62">
        <v>162</v>
      </c>
      <c r="AO329" s="62">
        <f t="shared" si="193"/>
        <v>-9</v>
      </c>
      <c r="AP329" s="62" t="s">
        <v>237</v>
      </c>
      <c r="AQ329" s="62">
        <f t="shared" si="194"/>
        <v>9.72</v>
      </c>
      <c r="AR329" s="62">
        <v>4</v>
      </c>
      <c r="AS329" s="62">
        <v>4</v>
      </c>
      <c r="AT329" s="62">
        <v>5</v>
      </c>
      <c r="AU329" s="62">
        <v>140</v>
      </c>
      <c r="AV329" s="62">
        <f t="shared" si="195"/>
        <v>1</v>
      </c>
      <c r="AW329" s="62" t="s">
        <v>40</v>
      </c>
      <c r="AX329" s="62">
        <f>AU329*0.1</f>
        <v>14</v>
      </c>
      <c r="AY329" s="62">
        <v>4</v>
      </c>
      <c r="AZ329" s="62">
        <v>6</v>
      </c>
      <c r="BA329" s="62">
        <v>0</v>
      </c>
      <c r="BB329" s="62">
        <v>0</v>
      </c>
      <c r="BC329" s="62">
        <f t="shared" si="196"/>
        <v>-4</v>
      </c>
      <c r="BD329" s="62" t="s">
        <v>237</v>
      </c>
      <c r="BE329" s="62">
        <f t="shared" si="187"/>
        <v>0</v>
      </c>
      <c r="BF329" s="62">
        <v>3</v>
      </c>
      <c r="BG329" s="62">
        <v>3</v>
      </c>
      <c r="BH329" s="62">
        <v>1</v>
      </c>
      <c r="BI329" s="62">
        <v>21</v>
      </c>
      <c r="BJ329" s="62">
        <f t="shared" si="197"/>
        <v>-2</v>
      </c>
      <c r="BK329" s="62" t="s">
        <v>242</v>
      </c>
      <c r="BL329" s="62">
        <f t="shared" si="188"/>
        <v>1.26</v>
      </c>
      <c r="BM329" s="62">
        <v>4</v>
      </c>
      <c r="BN329" s="62">
        <v>5</v>
      </c>
      <c r="BO329" s="63">
        <v>2</v>
      </c>
      <c r="BP329" s="63">
        <v>1</v>
      </c>
      <c r="BQ329" s="63">
        <v>0</v>
      </c>
      <c r="BR329" s="63">
        <v>0</v>
      </c>
      <c r="BS329" s="63">
        <v>0</v>
      </c>
      <c r="BT329" s="63">
        <v>0</v>
      </c>
      <c r="BU329" s="63">
        <v>0</v>
      </c>
      <c r="BV329" s="63">
        <v>0</v>
      </c>
      <c r="BW329" s="63">
        <v>0</v>
      </c>
      <c r="BX329" s="63">
        <v>0</v>
      </c>
      <c r="BY329" s="63">
        <v>0</v>
      </c>
      <c r="BZ329" s="62">
        <f t="shared" si="198"/>
        <v>2</v>
      </c>
      <c r="CA329" s="62">
        <f t="shared" si="199"/>
        <v>-2</v>
      </c>
      <c r="CB329" s="62" t="s">
        <v>237</v>
      </c>
      <c r="CC329" s="62">
        <f t="shared" si="200"/>
        <v>7</v>
      </c>
      <c r="CD329" s="62">
        <f t="shared" si="201"/>
        <v>-2</v>
      </c>
      <c r="CE329" s="62">
        <f t="shared" si="202"/>
        <v>41</v>
      </c>
      <c r="CF329" s="62">
        <f t="shared" si="203"/>
        <v>-11</v>
      </c>
    </row>
    <row r="330" customHeight="1" spans="1:84">
      <c r="A330" s="62">
        <v>13201</v>
      </c>
      <c r="B330" s="62" t="s">
        <v>611</v>
      </c>
      <c r="C330" s="62">
        <v>747</v>
      </c>
      <c r="D330" s="62" t="s">
        <v>123</v>
      </c>
      <c r="E330" s="62" t="s">
        <v>248</v>
      </c>
      <c r="F330" s="62">
        <v>8</v>
      </c>
      <c r="G330" s="62">
        <v>9</v>
      </c>
      <c r="H330" s="62">
        <v>1</v>
      </c>
      <c r="I330" s="62">
        <v>28</v>
      </c>
      <c r="J330" s="62">
        <f t="shared" si="190"/>
        <v>-7</v>
      </c>
      <c r="K330" s="62" t="s">
        <v>237</v>
      </c>
      <c r="L330" s="62">
        <f t="shared" si="189"/>
        <v>1.68</v>
      </c>
      <c r="M330" s="62">
        <v>10</v>
      </c>
      <c r="N330" s="62">
        <v>13</v>
      </c>
      <c r="O330" s="62">
        <v>14</v>
      </c>
      <c r="P330" s="62">
        <v>398</v>
      </c>
      <c r="Q330" s="62">
        <f t="shared" si="191"/>
        <v>4</v>
      </c>
      <c r="R330" s="62" t="s">
        <v>40</v>
      </c>
      <c r="S330" s="62">
        <f>P330*0.08</f>
        <v>31.84</v>
      </c>
      <c r="T330" s="62"/>
      <c r="U330" s="62">
        <v>8</v>
      </c>
      <c r="V330" s="62">
        <v>10</v>
      </c>
      <c r="W330" s="62">
        <v>0</v>
      </c>
      <c r="X330" s="62">
        <v>0</v>
      </c>
      <c r="Y330" s="62">
        <f t="shared" si="167"/>
        <v>-8</v>
      </c>
      <c r="Z330" s="62" t="s">
        <v>237</v>
      </c>
      <c r="AA330" s="62">
        <f t="shared" si="204"/>
        <v>0</v>
      </c>
      <c r="AB330" s="62">
        <v>2</v>
      </c>
      <c r="AC330" s="62">
        <v>2</v>
      </c>
      <c r="AD330" s="62">
        <v>1</v>
      </c>
      <c r="AE330" s="62">
        <v>0</v>
      </c>
      <c r="AF330" s="62">
        <v>40.94</v>
      </c>
      <c r="AG330" s="62">
        <f t="shared" si="192"/>
        <v>0</v>
      </c>
      <c r="AH330" s="62" t="s">
        <v>40</v>
      </c>
      <c r="AI330" s="62">
        <f>AF330*0.1</f>
        <v>4.094</v>
      </c>
      <c r="AJ330" s="62"/>
      <c r="AK330" s="62">
        <v>11</v>
      </c>
      <c r="AL330" s="62">
        <v>15</v>
      </c>
      <c r="AM330" s="62">
        <v>3</v>
      </c>
      <c r="AN330" s="62">
        <v>230</v>
      </c>
      <c r="AO330" s="62">
        <f t="shared" si="193"/>
        <v>-8</v>
      </c>
      <c r="AP330" s="62" t="s">
        <v>237</v>
      </c>
      <c r="AQ330" s="62">
        <f t="shared" si="194"/>
        <v>13.8</v>
      </c>
      <c r="AR330" s="62">
        <v>4</v>
      </c>
      <c r="AS330" s="62">
        <v>4</v>
      </c>
      <c r="AT330" s="62">
        <v>0</v>
      </c>
      <c r="AU330" s="62">
        <v>0</v>
      </c>
      <c r="AV330" s="62">
        <f t="shared" si="195"/>
        <v>-4</v>
      </c>
      <c r="AW330" s="62" t="s">
        <v>237</v>
      </c>
      <c r="AX330" s="62">
        <f>AU330*0.06</f>
        <v>0</v>
      </c>
      <c r="AY330" s="62">
        <v>4</v>
      </c>
      <c r="AZ330" s="62">
        <v>6</v>
      </c>
      <c r="BA330" s="62">
        <v>0</v>
      </c>
      <c r="BB330" s="62">
        <v>0</v>
      </c>
      <c r="BC330" s="62">
        <f t="shared" si="196"/>
        <v>-4</v>
      </c>
      <c r="BD330" s="62" t="s">
        <v>237</v>
      </c>
      <c r="BE330" s="62">
        <f t="shared" si="187"/>
        <v>0</v>
      </c>
      <c r="BF330" s="62">
        <v>4</v>
      </c>
      <c r="BG330" s="62">
        <v>4</v>
      </c>
      <c r="BH330" s="62">
        <v>1</v>
      </c>
      <c r="BI330" s="62">
        <v>21</v>
      </c>
      <c r="BJ330" s="62">
        <f t="shared" si="197"/>
        <v>-3</v>
      </c>
      <c r="BK330" s="62" t="s">
        <v>242</v>
      </c>
      <c r="BL330" s="62">
        <f t="shared" si="188"/>
        <v>1.26</v>
      </c>
      <c r="BM330" s="62">
        <v>5</v>
      </c>
      <c r="BN330" s="62">
        <v>5</v>
      </c>
      <c r="BO330" s="63">
        <v>0</v>
      </c>
      <c r="BP330" s="63">
        <v>1</v>
      </c>
      <c r="BQ330" s="63">
        <v>0</v>
      </c>
      <c r="BR330" s="63">
        <v>0</v>
      </c>
      <c r="BS330" s="63">
        <v>0</v>
      </c>
      <c r="BT330" s="63">
        <v>0</v>
      </c>
      <c r="BU330" s="63">
        <v>0</v>
      </c>
      <c r="BV330" s="63">
        <v>0</v>
      </c>
      <c r="BW330" s="63">
        <v>0</v>
      </c>
      <c r="BX330" s="63">
        <v>0</v>
      </c>
      <c r="BY330" s="63">
        <v>0</v>
      </c>
      <c r="BZ330" s="62">
        <f t="shared" si="198"/>
        <v>1</v>
      </c>
      <c r="CA330" s="62">
        <f t="shared" si="199"/>
        <v>-4</v>
      </c>
      <c r="CB330" s="62" t="s">
        <v>237</v>
      </c>
      <c r="CC330" s="62">
        <f t="shared" si="200"/>
        <v>3</v>
      </c>
      <c r="CD330" s="62">
        <f t="shared" si="201"/>
        <v>-4</v>
      </c>
      <c r="CE330" s="62">
        <f t="shared" si="202"/>
        <v>56</v>
      </c>
      <c r="CF330" s="62">
        <f t="shared" si="203"/>
        <v>-4</v>
      </c>
    </row>
    <row r="331" customHeight="1" spans="1:84">
      <c r="A331" s="62">
        <v>4529</v>
      </c>
      <c r="B331" s="62" t="s">
        <v>612</v>
      </c>
      <c r="C331" s="62">
        <v>307</v>
      </c>
      <c r="D331" s="62" t="s">
        <v>84</v>
      </c>
      <c r="E331" s="62" t="s">
        <v>236</v>
      </c>
      <c r="F331" s="62"/>
      <c r="G331" s="62"/>
      <c r="H331" s="62">
        <v>2</v>
      </c>
      <c r="I331" s="62">
        <v>52.5</v>
      </c>
      <c r="J331" s="62">
        <f t="shared" si="190"/>
        <v>2</v>
      </c>
      <c r="K331" s="62" t="s">
        <v>242</v>
      </c>
      <c r="L331" s="62">
        <f t="shared" si="189"/>
        <v>3.15</v>
      </c>
      <c r="M331" s="62"/>
      <c r="N331" s="62"/>
      <c r="O331" s="62">
        <v>2</v>
      </c>
      <c r="P331" s="62">
        <v>30</v>
      </c>
      <c r="Q331" s="62">
        <f t="shared" si="191"/>
        <v>2</v>
      </c>
      <c r="R331" s="62" t="s">
        <v>242</v>
      </c>
      <c r="S331" s="62">
        <f>P331*0.05</f>
        <v>1.5</v>
      </c>
      <c r="T331" s="62"/>
      <c r="U331" s="62"/>
      <c r="V331" s="62"/>
      <c r="W331" s="62">
        <v>0</v>
      </c>
      <c r="X331" s="62">
        <v>0</v>
      </c>
      <c r="Y331" s="62">
        <f t="shared" ref="Y331:Y394" si="205">W331-U331</f>
        <v>0</v>
      </c>
      <c r="Z331" s="62" t="s">
        <v>242</v>
      </c>
      <c r="AA331" s="62">
        <f t="shared" si="204"/>
        <v>0</v>
      </c>
      <c r="AB331" s="62"/>
      <c r="AC331" s="62"/>
      <c r="AD331" s="62">
        <v>0</v>
      </c>
      <c r="AE331" s="62">
        <v>0</v>
      </c>
      <c r="AF331" s="62">
        <v>0</v>
      </c>
      <c r="AG331" s="62">
        <f t="shared" si="192"/>
        <v>0</v>
      </c>
      <c r="AH331" s="62" t="s">
        <v>40</v>
      </c>
      <c r="AI331" s="62">
        <f>AF331*0.1</f>
        <v>0</v>
      </c>
      <c r="AJ331" s="62"/>
      <c r="AK331" s="62"/>
      <c r="AL331" s="62"/>
      <c r="AM331" s="62">
        <v>7</v>
      </c>
      <c r="AN331" s="62">
        <v>520</v>
      </c>
      <c r="AO331" s="62">
        <f t="shared" si="193"/>
        <v>7</v>
      </c>
      <c r="AP331" s="62" t="s">
        <v>40</v>
      </c>
      <c r="AQ331" s="62">
        <f t="shared" ref="AQ331:AQ336" si="206">AN331*0.1</f>
        <v>52</v>
      </c>
      <c r="AR331" s="62"/>
      <c r="AS331" s="62"/>
      <c r="AT331" s="62">
        <v>0</v>
      </c>
      <c r="AU331" s="62">
        <v>0</v>
      </c>
      <c r="AV331" s="62">
        <f t="shared" si="195"/>
        <v>0</v>
      </c>
      <c r="AW331" s="62" t="s">
        <v>40</v>
      </c>
      <c r="AX331" s="62">
        <f>AU331*0.1</f>
        <v>0</v>
      </c>
      <c r="AY331" s="62"/>
      <c r="AZ331" s="62"/>
      <c r="BA331" s="62">
        <v>0</v>
      </c>
      <c r="BB331" s="62">
        <v>0</v>
      </c>
      <c r="BC331" s="62">
        <f t="shared" si="196"/>
        <v>0</v>
      </c>
      <c r="BD331" s="62" t="s">
        <v>242</v>
      </c>
      <c r="BE331" s="62">
        <f t="shared" si="187"/>
        <v>0</v>
      </c>
      <c r="BF331" s="62"/>
      <c r="BG331" s="62"/>
      <c r="BH331" s="62">
        <v>0</v>
      </c>
      <c r="BI331" s="62">
        <v>0</v>
      </c>
      <c r="BJ331" s="62">
        <f t="shared" si="197"/>
        <v>0</v>
      </c>
      <c r="BK331" s="62" t="s">
        <v>242</v>
      </c>
      <c r="BL331" s="62">
        <f t="shared" si="188"/>
        <v>0</v>
      </c>
      <c r="BM331" s="62"/>
      <c r="BN331" s="62"/>
      <c r="BO331" s="63">
        <v>0</v>
      </c>
      <c r="BP331" s="63">
        <v>0</v>
      </c>
      <c r="BQ331" s="63">
        <v>0</v>
      </c>
      <c r="BR331" s="63">
        <v>0</v>
      </c>
      <c r="BS331" s="63">
        <v>0</v>
      </c>
      <c r="BT331" s="63">
        <v>0</v>
      </c>
      <c r="BU331" s="63">
        <v>0</v>
      </c>
      <c r="BV331" s="63">
        <v>0</v>
      </c>
      <c r="BW331" s="63">
        <v>0</v>
      </c>
      <c r="BX331" s="63">
        <v>0</v>
      </c>
      <c r="BY331" s="63">
        <v>0</v>
      </c>
      <c r="BZ331" s="62">
        <f t="shared" si="198"/>
        <v>0</v>
      </c>
      <c r="CA331" s="62">
        <f t="shared" si="199"/>
        <v>0</v>
      </c>
      <c r="CB331" s="62" t="s">
        <v>242</v>
      </c>
      <c r="CC331" s="62">
        <f t="shared" si="200"/>
        <v>0</v>
      </c>
      <c r="CD331" s="62"/>
      <c r="CE331" s="62">
        <f t="shared" si="202"/>
        <v>57</v>
      </c>
      <c r="CF331" s="62">
        <f t="shared" si="203"/>
        <v>0</v>
      </c>
    </row>
    <row r="332" customHeight="1" spans="1:84">
      <c r="A332" s="62">
        <v>990280</v>
      </c>
      <c r="B332" s="62" t="s">
        <v>613</v>
      </c>
      <c r="C332" s="62">
        <v>307</v>
      </c>
      <c r="D332" s="62" t="s">
        <v>84</v>
      </c>
      <c r="E332" s="62" t="s">
        <v>614</v>
      </c>
      <c r="F332" s="62"/>
      <c r="G332" s="62"/>
      <c r="H332" s="62"/>
      <c r="I332" s="62"/>
      <c r="J332" s="62">
        <f t="shared" si="190"/>
        <v>0</v>
      </c>
      <c r="K332" s="62" t="s">
        <v>242</v>
      </c>
      <c r="L332" s="62">
        <f t="shared" si="189"/>
        <v>0</v>
      </c>
      <c r="M332" s="62"/>
      <c r="N332" s="62"/>
      <c r="O332" s="62">
        <v>1</v>
      </c>
      <c r="P332" s="62">
        <v>22.5</v>
      </c>
      <c r="Q332" s="62">
        <f t="shared" si="191"/>
        <v>1</v>
      </c>
      <c r="R332" s="62" t="s">
        <v>242</v>
      </c>
      <c r="S332" s="62">
        <f>P332*0.05</f>
        <v>1.125</v>
      </c>
      <c r="T332" s="62"/>
      <c r="U332" s="62"/>
      <c r="V332" s="62"/>
      <c r="W332" s="62">
        <v>0</v>
      </c>
      <c r="X332" s="62">
        <v>0</v>
      </c>
      <c r="Y332" s="62">
        <f t="shared" si="205"/>
        <v>0</v>
      </c>
      <c r="Z332" s="62" t="s">
        <v>242</v>
      </c>
      <c r="AA332" s="62">
        <f t="shared" si="204"/>
        <v>0</v>
      </c>
      <c r="AB332" s="62"/>
      <c r="AC332" s="62"/>
      <c r="AD332" s="62">
        <v>0</v>
      </c>
      <c r="AE332" s="62">
        <v>0</v>
      </c>
      <c r="AF332" s="62">
        <v>0</v>
      </c>
      <c r="AG332" s="62">
        <f t="shared" si="192"/>
        <v>0</v>
      </c>
      <c r="AH332" s="62" t="s">
        <v>40</v>
      </c>
      <c r="AI332" s="62">
        <f>AF332*0.1</f>
        <v>0</v>
      </c>
      <c r="AJ332" s="62"/>
      <c r="AK332" s="62"/>
      <c r="AL332" s="62"/>
      <c r="AM332" s="62">
        <v>0</v>
      </c>
      <c r="AN332" s="62">
        <v>0</v>
      </c>
      <c r="AO332" s="62">
        <f t="shared" si="193"/>
        <v>0</v>
      </c>
      <c r="AP332" s="62" t="s">
        <v>40</v>
      </c>
      <c r="AQ332" s="62">
        <f t="shared" si="206"/>
        <v>0</v>
      </c>
      <c r="AR332" s="62"/>
      <c r="AS332" s="62"/>
      <c r="AT332" s="62">
        <v>0</v>
      </c>
      <c r="AU332" s="62">
        <v>0</v>
      </c>
      <c r="AV332" s="62">
        <f t="shared" si="195"/>
        <v>0</v>
      </c>
      <c r="AW332" s="62" t="s">
        <v>40</v>
      </c>
      <c r="AX332" s="62">
        <f>AU332*0.1</f>
        <v>0</v>
      </c>
      <c r="AY332" s="62"/>
      <c r="AZ332" s="62"/>
      <c r="BA332" s="62">
        <v>9</v>
      </c>
      <c r="BB332" s="62">
        <v>209.3</v>
      </c>
      <c r="BC332" s="62">
        <f t="shared" si="196"/>
        <v>9</v>
      </c>
      <c r="BD332" s="62" t="s">
        <v>242</v>
      </c>
      <c r="BE332" s="62">
        <f t="shared" si="187"/>
        <v>12.558</v>
      </c>
      <c r="BF332" s="62"/>
      <c r="BG332" s="62"/>
      <c r="BH332" s="62">
        <v>0</v>
      </c>
      <c r="BI332" s="62">
        <v>0</v>
      </c>
      <c r="BJ332" s="62">
        <f t="shared" si="197"/>
        <v>0</v>
      </c>
      <c r="BK332" s="62" t="s">
        <v>242</v>
      </c>
      <c r="BL332" s="62">
        <f t="shared" si="188"/>
        <v>0</v>
      </c>
      <c r="BM332" s="62"/>
      <c r="BN332" s="62"/>
      <c r="BO332" s="63">
        <v>0</v>
      </c>
      <c r="BP332" s="63">
        <v>0</v>
      </c>
      <c r="BQ332" s="63">
        <v>0</v>
      </c>
      <c r="BR332" s="63">
        <v>0</v>
      </c>
      <c r="BS332" s="63">
        <v>0</v>
      </c>
      <c r="BT332" s="63">
        <v>0</v>
      </c>
      <c r="BU332" s="63">
        <v>0</v>
      </c>
      <c r="BV332" s="63">
        <v>0</v>
      </c>
      <c r="BW332" s="63">
        <v>0</v>
      </c>
      <c r="BX332" s="63">
        <v>0</v>
      </c>
      <c r="BY332" s="63">
        <v>0</v>
      </c>
      <c r="BZ332" s="62">
        <f t="shared" si="198"/>
        <v>0</v>
      </c>
      <c r="CA332" s="62">
        <f t="shared" si="199"/>
        <v>0</v>
      </c>
      <c r="CB332" s="62" t="s">
        <v>242</v>
      </c>
      <c r="CC332" s="62">
        <f t="shared" si="200"/>
        <v>0</v>
      </c>
      <c r="CD332" s="62"/>
      <c r="CE332" s="62">
        <f t="shared" si="202"/>
        <v>14</v>
      </c>
      <c r="CF332" s="62">
        <f t="shared" si="203"/>
        <v>0</v>
      </c>
    </row>
    <row r="333" customHeight="1" spans="1:84">
      <c r="A333" s="62">
        <v>991137</v>
      </c>
      <c r="B333" s="62" t="s">
        <v>615</v>
      </c>
      <c r="C333" s="62">
        <v>307</v>
      </c>
      <c r="D333" s="62" t="s">
        <v>84</v>
      </c>
      <c r="E333" s="62" t="s">
        <v>614</v>
      </c>
      <c r="F333" s="62"/>
      <c r="G333" s="62"/>
      <c r="H333" s="62"/>
      <c r="I333" s="62"/>
      <c r="J333" s="62">
        <f t="shared" si="190"/>
        <v>0</v>
      </c>
      <c r="K333" s="62" t="s">
        <v>242</v>
      </c>
      <c r="L333" s="62">
        <f t="shared" si="189"/>
        <v>0</v>
      </c>
      <c r="M333" s="62"/>
      <c r="N333" s="62"/>
      <c r="O333" s="62">
        <v>6</v>
      </c>
      <c r="P333" s="62">
        <v>132</v>
      </c>
      <c r="Q333" s="62">
        <f t="shared" si="191"/>
        <v>6</v>
      </c>
      <c r="R333" s="62" t="s">
        <v>242</v>
      </c>
      <c r="S333" s="62">
        <f>P333*0.05</f>
        <v>6.6</v>
      </c>
      <c r="T333" s="62"/>
      <c r="U333" s="62"/>
      <c r="V333" s="62"/>
      <c r="W333" s="62">
        <v>1</v>
      </c>
      <c r="X333" s="62">
        <v>32</v>
      </c>
      <c r="Y333" s="62">
        <f t="shared" si="205"/>
        <v>1</v>
      </c>
      <c r="Z333" s="62" t="s">
        <v>242</v>
      </c>
      <c r="AA333" s="62">
        <f t="shared" si="204"/>
        <v>1.92</v>
      </c>
      <c r="AB333" s="62"/>
      <c r="AC333" s="62"/>
      <c r="AD333" s="62">
        <v>0</v>
      </c>
      <c r="AE333" s="62">
        <v>0</v>
      </c>
      <c r="AF333" s="62">
        <v>0</v>
      </c>
      <c r="AG333" s="62">
        <f t="shared" si="192"/>
        <v>0</v>
      </c>
      <c r="AH333" s="62" t="s">
        <v>40</v>
      </c>
      <c r="AI333" s="62">
        <f>AF333*0.1</f>
        <v>0</v>
      </c>
      <c r="AJ333" s="62"/>
      <c r="AK333" s="62"/>
      <c r="AL333" s="62"/>
      <c r="AM333" s="62">
        <v>52</v>
      </c>
      <c r="AN333" s="62">
        <v>4445.26</v>
      </c>
      <c r="AO333" s="62">
        <f t="shared" si="193"/>
        <v>52</v>
      </c>
      <c r="AP333" s="62" t="s">
        <v>40</v>
      </c>
      <c r="AQ333" s="62">
        <f t="shared" si="206"/>
        <v>444.526</v>
      </c>
      <c r="AR333" s="62"/>
      <c r="AS333" s="62"/>
      <c r="AT333" s="62">
        <v>0</v>
      </c>
      <c r="AU333" s="62">
        <v>0</v>
      </c>
      <c r="AV333" s="62">
        <f t="shared" si="195"/>
        <v>0</v>
      </c>
      <c r="AW333" s="62" t="s">
        <v>40</v>
      </c>
      <c r="AX333" s="62">
        <f>AU333*0.1</f>
        <v>0</v>
      </c>
      <c r="AY333" s="62"/>
      <c r="AZ333" s="62"/>
      <c r="BA333" s="62">
        <v>0</v>
      </c>
      <c r="BB333" s="62">
        <v>0</v>
      </c>
      <c r="BC333" s="62">
        <f t="shared" si="196"/>
        <v>0</v>
      </c>
      <c r="BD333" s="62" t="s">
        <v>242</v>
      </c>
      <c r="BE333" s="62">
        <f t="shared" si="187"/>
        <v>0</v>
      </c>
      <c r="BF333" s="62"/>
      <c r="BG333" s="62"/>
      <c r="BH333" s="62">
        <v>0</v>
      </c>
      <c r="BI333" s="62">
        <v>0</v>
      </c>
      <c r="BJ333" s="62">
        <f t="shared" si="197"/>
        <v>0</v>
      </c>
      <c r="BK333" s="62" t="s">
        <v>242</v>
      </c>
      <c r="BL333" s="62">
        <f t="shared" si="188"/>
        <v>0</v>
      </c>
      <c r="BM333" s="62"/>
      <c r="BN333" s="62"/>
      <c r="BO333" s="63">
        <v>0</v>
      </c>
      <c r="BP333" s="63">
        <v>0</v>
      </c>
      <c r="BQ333" s="63">
        <v>0</v>
      </c>
      <c r="BR333" s="63">
        <v>0</v>
      </c>
      <c r="BS333" s="63">
        <v>1</v>
      </c>
      <c r="BT333" s="63">
        <v>0</v>
      </c>
      <c r="BU333" s="63">
        <v>0</v>
      </c>
      <c r="BV333" s="63">
        <v>0</v>
      </c>
      <c r="BW333" s="63">
        <v>0</v>
      </c>
      <c r="BX333" s="63">
        <v>0</v>
      </c>
      <c r="BY333" s="63">
        <v>0</v>
      </c>
      <c r="BZ333" s="62">
        <f t="shared" si="198"/>
        <v>1</v>
      </c>
      <c r="CA333" s="62">
        <f t="shared" si="199"/>
        <v>1</v>
      </c>
      <c r="CB333" s="62" t="s">
        <v>242</v>
      </c>
      <c r="CC333" s="62">
        <f t="shared" si="200"/>
        <v>3</v>
      </c>
      <c r="CD333" s="62"/>
      <c r="CE333" s="62">
        <f t="shared" si="202"/>
        <v>456</v>
      </c>
      <c r="CF333" s="62">
        <f t="shared" si="203"/>
        <v>0</v>
      </c>
    </row>
    <row r="334" customHeight="1" spans="1:84">
      <c r="A334" s="62">
        <v>7107</v>
      </c>
      <c r="B334" s="62" t="s">
        <v>616</v>
      </c>
      <c r="C334" s="62">
        <v>307</v>
      </c>
      <c r="D334" s="62" t="s">
        <v>84</v>
      </c>
      <c r="E334" s="62" t="s">
        <v>239</v>
      </c>
      <c r="F334" s="62">
        <v>35</v>
      </c>
      <c r="G334" s="62">
        <v>41</v>
      </c>
      <c r="H334" s="62">
        <v>23</v>
      </c>
      <c r="I334" s="62">
        <v>573.63</v>
      </c>
      <c r="J334" s="62">
        <f t="shared" si="190"/>
        <v>-12</v>
      </c>
      <c r="K334" s="62" t="s">
        <v>237</v>
      </c>
      <c r="L334" s="62">
        <f t="shared" si="189"/>
        <v>34.4178</v>
      </c>
      <c r="M334" s="62">
        <v>52</v>
      </c>
      <c r="N334" s="62">
        <v>66</v>
      </c>
      <c r="O334" s="62">
        <v>57</v>
      </c>
      <c r="P334" s="62">
        <v>1452.65</v>
      </c>
      <c r="Q334" s="62">
        <f t="shared" si="191"/>
        <v>5</v>
      </c>
      <c r="R334" s="62" t="s">
        <v>39</v>
      </c>
      <c r="S334" s="62">
        <f>P334*0.06</f>
        <v>87.159</v>
      </c>
      <c r="T334" s="62"/>
      <c r="U334" s="62">
        <v>44</v>
      </c>
      <c r="V334" s="62">
        <v>57</v>
      </c>
      <c r="W334" s="62">
        <v>25</v>
      </c>
      <c r="X334" s="62">
        <v>515.37</v>
      </c>
      <c r="Y334" s="62">
        <f t="shared" si="205"/>
        <v>-19</v>
      </c>
      <c r="Z334" s="62" t="s">
        <v>237</v>
      </c>
      <c r="AA334" s="62">
        <f t="shared" si="204"/>
        <v>30.9222</v>
      </c>
      <c r="AB334" s="62">
        <v>6</v>
      </c>
      <c r="AC334" s="62">
        <v>8</v>
      </c>
      <c r="AD334" s="62">
        <v>2</v>
      </c>
      <c r="AE334" s="62">
        <v>0</v>
      </c>
      <c r="AF334" s="62">
        <v>114</v>
      </c>
      <c r="AG334" s="62">
        <f t="shared" si="192"/>
        <v>-2</v>
      </c>
      <c r="AH334" s="62" t="s">
        <v>237</v>
      </c>
      <c r="AI334" s="62">
        <f>AF334*0.06</f>
        <v>6.84</v>
      </c>
      <c r="AJ334" s="62">
        <f>AG334*1</f>
        <v>-2</v>
      </c>
      <c r="AK334" s="62">
        <v>150</v>
      </c>
      <c r="AL334" s="62">
        <v>180</v>
      </c>
      <c r="AM334" s="62">
        <v>228</v>
      </c>
      <c r="AN334" s="62">
        <v>17369.74</v>
      </c>
      <c r="AO334" s="62">
        <f t="shared" si="193"/>
        <v>78</v>
      </c>
      <c r="AP334" s="62" t="s">
        <v>40</v>
      </c>
      <c r="AQ334" s="62">
        <f t="shared" si="206"/>
        <v>1736.974</v>
      </c>
      <c r="AR334" s="62">
        <v>14</v>
      </c>
      <c r="AS334" s="62">
        <v>17</v>
      </c>
      <c r="AT334" s="62">
        <v>5</v>
      </c>
      <c r="AU334" s="62">
        <v>140</v>
      </c>
      <c r="AV334" s="62">
        <f t="shared" si="195"/>
        <v>-9</v>
      </c>
      <c r="AW334" s="62" t="s">
        <v>237</v>
      </c>
      <c r="AX334" s="62">
        <f>AU334*0.06</f>
        <v>8.4</v>
      </c>
      <c r="AY334" s="62">
        <v>16</v>
      </c>
      <c r="AZ334" s="62">
        <v>19</v>
      </c>
      <c r="BA334" s="62">
        <v>30</v>
      </c>
      <c r="BB334" s="62">
        <v>598</v>
      </c>
      <c r="BC334" s="62">
        <f t="shared" si="196"/>
        <v>14</v>
      </c>
      <c r="BD334" s="62" t="s">
        <v>40</v>
      </c>
      <c r="BE334" s="62">
        <f>BB334*0.1</f>
        <v>59.8</v>
      </c>
      <c r="BF334" s="62">
        <v>8</v>
      </c>
      <c r="BG334" s="62">
        <v>10</v>
      </c>
      <c r="BH334" s="62">
        <v>9</v>
      </c>
      <c r="BI334" s="62">
        <v>165.13</v>
      </c>
      <c r="BJ334" s="62">
        <f t="shared" si="197"/>
        <v>1</v>
      </c>
      <c r="BK334" s="62" t="s">
        <v>39</v>
      </c>
      <c r="BL334" s="62">
        <f>BI334*0.08</f>
        <v>13.2104</v>
      </c>
      <c r="BM334" s="62">
        <v>27</v>
      </c>
      <c r="BN334" s="62">
        <v>33</v>
      </c>
      <c r="BO334" s="63">
        <v>2</v>
      </c>
      <c r="BP334" s="63">
        <v>2</v>
      </c>
      <c r="BQ334" s="63">
        <v>0</v>
      </c>
      <c r="BR334" s="63">
        <v>0</v>
      </c>
      <c r="BS334" s="63">
        <v>1</v>
      </c>
      <c r="BT334" s="63">
        <v>0</v>
      </c>
      <c r="BU334" s="63">
        <v>1</v>
      </c>
      <c r="BV334" s="63">
        <v>0</v>
      </c>
      <c r="BW334" s="63">
        <v>0</v>
      </c>
      <c r="BX334" s="63">
        <v>0</v>
      </c>
      <c r="BY334" s="63">
        <v>0</v>
      </c>
      <c r="BZ334" s="62">
        <f t="shared" si="198"/>
        <v>14</v>
      </c>
      <c r="CA334" s="62">
        <f t="shared" si="199"/>
        <v>-13</v>
      </c>
      <c r="CB334" s="62" t="s">
        <v>237</v>
      </c>
      <c r="CC334" s="62">
        <f t="shared" si="200"/>
        <v>63</v>
      </c>
      <c r="CD334" s="62">
        <f>CA334*1</f>
        <v>-13</v>
      </c>
      <c r="CE334" s="62">
        <f t="shared" si="202"/>
        <v>2041</v>
      </c>
      <c r="CF334" s="62">
        <f t="shared" si="203"/>
        <v>-15</v>
      </c>
    </row>
    <row r="335" customHeight="1" spans="1:84">
      <c r="A335" s="62">
        <v>8592</v>
      </c>
      <c r="B335" s="62" t="s">
        <v>617</v>
      </c>
      <c r="C335" s="62">
        <v>307</v>
      </c>
      <c r="D335" s="62" t="s">
        <v>84</v>
      </c>
      <c r="E335" s="62" t="s">
        <v>239</v>
      </c>
      <c r="F335" s="62"/>
      <c r="G335" s="62"/>
      <c r="H335" s="62"/>
      <c r="I335" s="62"/>
      <c r="J335" s="62">
        <f t="shared" si="190"/>
        <v>0</v>
      </c>
      <c r="K335" s="62" t="s">
        <v>242</v>
      </c>
      <c r="L335" s="62">
        <f t="shared" si="189"/>
        <v>0</v>
      </c>
      <c r="M335" s="62"/>
      <c r="N335" s="62"/>
      <c r="O335" s="62">
        <v>2</v>
      </c>
      <c r="P335" s="62">
        <v>54</v>
      </c>
      <c r="Q335" s="62">
        <f t="shared" si="191"/>
        <v>2</v>
      </c>
      <c r="R335" s="62" t="s">
        <v>242</v>
      </c>
      <c r="S335" s="62">
        <f>P335*0.05</f>
        <v>2.7</v>
      </c>
      <c r="T335" s="62"/>
      <c r="U335" s="62"/>
      <c r="V335" s="62"/>
      <c r="W335" s="62">
        <v>4</v>
      </c>
      <c r="X335" s="62">
        <v>105</v>
      </c>
      <c r="Y335" s="62">
        <f t="shared" si="205"/>
        <v>4</v>
      </c>
      <c r="Z335" s="62" t="s">
        <v>242</v>
      </c>
      <c r="AA335" s="62">
        <f t="shared" si="204"/>
        <v>6.3</v>
      </c>
      <c r="AB335" s="62"/>
      <c r="AC335" s="62"/>
      <c r="AD335" s="62">
        <v>0</v>
      </c>
      <c r="AE335" s="62">
        <v>0</v>
      </c>
      <c r="AF335" s="62">
        <v>0</v>
      </c>
      <c r="AG335" s="62">
        <f t="shared" si="192"/>
        <v>0</v>
      </c>
      <c r="AH335" s="62" t="s">
        <v>40</v>
      </c>
      <c r="AI335" s="62">
        <f>AF335*0.1</f>
        <v>0</v>
      </c>
      <c r="AJ335" s="62"/>
      <c r="AK335" s="62"/>
      <c r="AL335" s="62"/>
      <c r="AM335" s="62">
        <v>0</v>
      </c>
      <c r="AN335" s="62">
        <v>0</v>
      </c>
      <c r="AO335" s="62">
        <f t="shared" si="193"/>
        <v>0</v>
      </c>
      <c r="AP335" s="62" t="s">
        <v>40</v>
      </c>
      <c r="AQ335" s="62">
        <f t="shared" si="206"/>
        <v>0</v>
      </c>
      <c r="AR335" s="62"/>
      <c r="AS335" s="62"/>
      <c r="AT335" s="62">
        <v>0</v>
      </c>
      <c r="AU335" s="62">
        <v>0</v>
      </c>
      <c r="AV335" s="62">
        <f t="shared" si="195"/>
        <v>0</v>
      </c>
      <c r="AW335" s="62" t="s">
        <v>40</v>
      </c>
      <c r="AX335" s="62">
        <f>AU335*0.1</f>
        <v>0</v>
      </c>
      <c r="AY335" s="62"/>
      <c r="AZ335" s="62"/>
      <c r="BA335" s="62">
        <v>0</v>
      </c>
      <c r="BB335" s="62">
        <v>0</v>
      </c>
      <c r="BC335" s="62">
        <f t="shared" si="196"/>
        <v>0</v>
      </c>
      <c r="BD335" s="62" t="s">
        <v>242</v>
      </c>
      <c r="BE335" s="62">
        <f>BB335*0.06</f>
        <v>0</v>
      </c>
      <c r="BF335" s="62"/>
      <c r="BG335" s="62"/>
      <c r="BH335" s="62">
        <v>1</v>
      </c>
      <c r="BI335" s="62">
        <v>19.5</v>
      </c>
      <c r="BJ335" s="62">
        <f t="shared" si="197"/>
        <v>1</v>
      </c>
      <c r="BK335" s="62" t="s">
        <v>242</v>
      </c>
      <c r="BL335" s="62">
        <f t="shared" ref="BL335:BL343" si="207">BI335*0.06</f>
        <v>1.17</v>
      </c>
      <c r="BM335" s="62"/>
      <c r="BN335" s="62"/>
      <c r="BO335" s="63">
        <v>0</v>
      </c>
      <c r="BP335" s="63">
        <v>0</v>
      </c>
      <c r="BQ335" s="63">
        <v>0</v>
      </c>
      <c r="BR335" s="63">
        <v>0</v>
      </c>
      <c r="BS335" s="63">
        <v>0</v>
      </c>
      <c r="BT335" s="63">
        <v>0</v>
      </c>
      <c r="BU335" s="63">
        <v>0</v>
      </c>
      <c r="BV335" s="63">
        <v>0</v>
      </c>
      <c r="BW335" s="63">
        <v>0</v>
      </c>
      <c r="BX335" s="63">
        <v>0</v>
      </c>
      <c r="BY335" s="63">
        <v>0</v>
      </c>
      <c r="BZ335" s="62">
        <f t="shared" si="198"/>
        <v>0</v>
      </c>
      <c r="CA335" s="62">
        <f t="shared" si="199"/>
        <v>0</v>
      </c>
      <c r="CB335" s="62" t="s">
        <v>242</v>
      </c>
      <c r="CC335" s="62">
        <f t="shared" si="200"/>
        <v>0</v>
      </c>
      <c r="CD335" s="62"/>
      <c r="CE335" s="62">
        <f t="shared" si="202"/>
        <v>10</v>
      </c>
      <c r="CF335" s="62">
        <f t="shared" si="203"/>
        <v>0</v>
      </c>
    </row>
    <row r="336" customHeight="1" spans="1:84">
      <c r="A336" s="62">
        <v>8022</v>
      </c>
      <c r="B336" s="62" t="s">
        <v>618</v>
      </c>
      <c r="C336" s="62">
        <v>307</v>
      </c>
      <c r="D336" s="62" t="s">
        <v>84</v>
      </c>
      <c r="E336" s="62" t="s">
        <v>239</v>
      </c>
      <c r="F336" s="62"/>
      <c r="G336" s="62"/>
      <c r="H336" s="62">
        <v>2</v>
      </c>
      <c r="I336" s="62">
        <v>52.5</v>
      </c>
      <c r="J336" s="62">
        <f t="shared" si="190"/>
        <v>2</v>
      </c>
      <c r="K336" s="62" t="s">
        <v>242</v>
      </c>
      <c r="L336" s="62">
        <f t="shared" si="189"/>
        <v>3.15</v>
      </c>
      <c r="M336" s="62"/>
      <c r="N336" s="62"/>
      <c r="O336" s="62">
        <v>2</v>
      </c>
      <c r="P336" s="62">
        <v>46.5</v>
      </c>
      <c r="Q336" s="62">
        <f t="shared" si="191"/>
        <v>2</v>
      </c>
      <c r="R336" s="62" t="s">
        <v>242</v>
      </c>
      <c r="S336" s="62">
        <f>P336*0.05</f>
        <v>2.325</v>
      </c>
      <c r="T336" s="62"/>
      <c r="U336" s="62"/>
      <c r="V336" s="62"/>
      <c r="W336" s="62">
        <v>1</v>
      </c>
      <c r="X336" s="62">
        <v>38.5</v>
      </c>
      <c r="Y336" s="62">
        <f t="shared" si="205"/>
        <v>1</v>
      </c>
      <c r="Z336" s="62" t="s">
        <v>242</v>
      </c>
      <c r="AA336" s="62">
        <f t="shared" si="204"/>
        <v>2.31</v>
      </c>
      <c r="AB336" s="62"/>
      <c r="AC336" s="62"/>
      <c r="AD336" s="62">
        <v>0</v>
      </c>
      <c r="AE336" s="62">
        <v>0</v>
      </c>
      <c r="AF336" s="62">
        <v>0</v>
      </c>
      <c r="AG336" s="62">
        <f t="shared" si="192"/>
        <v>0</v>
      </c>
      <c r="AH336" s="62" t="s">
        <v>40</v>
      </c>
      <c r="AI336" s="62">
        <f>AF336*0.1</f>
        <v>0</v>
      </c>
      <c r="AJ336" s="62"/>
      <c r="AK336" s="62"/>
      <c r="AL336" s="62"/>
      <c r="AM336" s="62">
        <v>2</v>
      </c>
      <c r="AN336" s="62">
        <v>50</v>
      </c>
      <c r="AO336" s="62">
        <f t="shared" si="193"/>
        <v>2</v>
      </c>
      <c r="AP336" s="62" t="s">
        <v>40</v>
      </c>
      <c r="AQ336" s="62">
        <f t="shared" si="206"/>
        <v>5</v>
      </c>
      <c r="AR336" s="62"/>
      <c r="AS336" s="62"/>
      <c r="AT336" s="62">
        <v>0</v>
      </c>
      <c r="AU336" s="62">
        <v>0</v>
      </c>
      <c r="AV336" s="62">
        <f t="shared" si="195"/>
        <v>0</v>
      </c>
      <c r="AW336" s="62" t="s">
        <v>40</v>
      </c>
      <c r="AX336" s="62">
        <f>AU336*0.1</f>
        <v>0</v>
      </c>
      <c r="AY336" s="62"/>
      <c r="AZ336" s="62"/>
      <c r="BA336" s="62">
        <v>14</v>
      </c>
      <c r="BB336" s="62">
        <v>299</v>
      </c>
      <c r="BC336" s="62">
        <f t="shared" si="196"/>
        <v>14</v>
      </c>
      <c r="BD336" s="62" t="s">
        <v>242</v>
      </c>
      <c r="BE336" s="62">
        <f>BB336*0.06</f>
        <v>17.94</v>
      </c>
      <c r="BF336" s="62"/>
      <c r="BG336" s="62"/>
      <c r="BH336" s="62">
        <v>1</v>
      </c>
      <c r="BI336" s="62">
        <v>21</v>
      </c>
      <c r="BJ336" s="62">
        <f t="shared" si="197"/>
        <v>1</v>
      </c>
      <c r="BK336" s="62" t="s">
        <v>242</v>
      </c>
      <c r="BL336" s="62">
        <f t="shared" si="207"/>
        <v>1.26</v>
      </c>
      <c r="BM336" s="62"/>
      <c r="BN336" s="62"/>
      <c r="BO336" s="63">
        <v>0</v>
      </c>
      <c r="BP336" s="63">
        <v>0</v>
      </c>
      <c r="BQ336" s="63">
        <v>0</v>
      </c>
      <c r="BR336" s="63">
        <v>0</v>
      </c>
      <c r="BS336" s="63">
        <v>0</v>
      </c>
      <c r="BT336" s="63">
        <v>0</v>
      </c>
      <c r="BU336" s="63">
        <v>0</v>
      </c>
      <c r="BV336" s="63">
        <v>0</v>
      </c>
      <c r="BW336" s="63">
        <v>0</v>
      </c>
      <c r="BX336" s="63">
        <v>0</v>
      </c>
      <c r="BY336" s="63">
        <v>0</v>
      </c>
      <c r="BZ336" s="62">
        <f t="shared" si="198"/>
        <v>0</v>
      </c>
      <c r="CA336" s="62">
        <f t="shared" si="199"/>
        <v>0</v>
      </c>
      <c r="CB336" s="62" t="s">
        <v>242</v>
      </c>
      <c r="CC336" s="62">
        <f t="shared" si="200"/>
        <v>0</v>
      </c>
      <c r="CD336" s="62"/>
      <c r="CE336" s="62">
        <f t="shared" si="202"/>
        <v>32</v>
      </c>
      <c r="CF336" s="62">
        <f t="shared" si="203"/>
        <v>0</v>
      </c>
    </row>
    <row r="337" customHeight="1" spans="1:84">
      <c r="A337" s="62">
        <v>9563</v>
      </c>
      <c r="B337" s="62" t="s">
        <v>619</v>
      </c>
      <c r="C337" s="62">
        <v>307</v>
      </c>
      <c r="D337" s="62" t="s">
        <v>84</v>
      </c>
      <c r="E337" s="62" t="s">
        <v>239</v>
      </c>
      <c r="F337" s="62">
        <v>34</v>
      </c>
      <c r="G337" s="62">
        <v>41</v>
      </c>
      <c r="H337" s="62">
        <v>30</v>
      </c>
      <c r="I337" s="62">
        <v>795.6</v>
      </c>
      <c r="J337" s="62">
        <f t="shared" si="190"/>
        <v>-4</v>
      </c>
      <c r="K337" s="62" t="s">
        <v>237</v>
      </c>
      <c r="L337" s="62">
        <f t="shared" si="189"/>
        <v>47.736</v>
      </c>
      <c r="M337" s="62">
        <v>51</v>
      </c>
      <c r="N337" s="62">
        <v>66</v>
      </c>
      <c r="O337" s="62">
        <v>93</v>
      </c>
      <c r="P337" s="62">
        <v>2155.01</v>
      </c>
      <c r="Q337" s="62">
        <f t="shared" si="191"/>
        <v>42</v>
      </c>
      <c r="R337" s="62" t="s">
        <v>40</v>
      </c>
      <c r="S337" s="62">
        <f>P337*0.08</f>
        <v>172.4008</v>
      </c>
      <c r="T337" s="62"/>
      <c r="U337" s="62">
        <v>44</v>
      </c>
      <c r="V337" s="62">
        <v>57</v>
      </c>
      <c r="W337" s="62">
        <v>31</v>
      </c>
      <c r="X337" s="62">
        <v>787.77</v>
      </c>
      <c r="Y337" s="62">
        <f t="shared" si="205"/>
        <v>-13</v>
      </c>
      <c r="Z337" s="62" t="s">
        <v>237</v>
      </c>
      <c r="AA337" s="62">
        <f t="shared" si="204"/>
        <v>47.2662</v>
      </c>
      <c r="AB337" s="62">
        <v>6</v>
      </c>
      <c r="AC337" s="62">
        <v>8</v>
      </c>
      <c r="AD337" s="62">
        <v>1</v>
      </c>
      <c r="AE337" s="62">
        <v>1</v>
      </c>
      <c r="AF337" s="62">
        <v>88.8</v>
      </c>
      <c r="AG337" s="62">
        <f t="shared" si="192"/>
        <v>-3</v>
      </c>
      <c r="AH337" s="62" t="s">
        <v>237</v>
      </c>
      <c r="AI337" s="62">
        <f>AF337*0.06</f>
        <v>5.328</v>
      </c>
      <c r="AJ337" s="62">
        <f>AG337*1</f>
        <v>-3</v>
      </c>
      <c r="AK337" s="62">
        <v>150</v>
      </c>
      <c r="AL337" s="62">
        <v>180</v>
      </c>
      <c r="AM337" s="62">
        <v>138</v>
      </c>
      <c r="AN337" s="62">
        <v>9554.6</v>
      </c>
      <c r="AO337" s="62">
        <f t="shared" si="193"/>
        <v>-12</v>
      </c>
      <c r="AP337" s="62" t="s">
        <v>237</v>
      </c>
      <c r="AQ337" s="62">
        <f>AN337*0.06</f>
        <v>573.276</v>
      </c>
      <c r="AR337" s="62">
        <v>14</v>
      </c>
      <c r="AS337" s="62">
        <v>17</v>
      </c>
      <c r="AT337" s="62">
        <v>0</v>
      </c>
      <c r="AU337" s="62">
        <v>0</v>
      </c>
      <c r="AV337" s="62">
        <f t="shared" si="195"/>
        <v>-14</v>
      </c>
      <c r="AW337" s="62" t="s">
        <v>237</v>
      </c>
      <c r="AX337" s="62">
        <f>AU337*0.06</f>
        <v>0</v>
      </c>
      <c r="AY337" s="62">
        <v>16</v>
      </c>
      <c r="AZ337" s="62">
        <v>19</v>
      </c>
      <c r="BA337" s="62">
        <v>0</v>
      </c>
      <c r="BB337" s="62">
        <v>0</v>
      </c>
      <c r="BC337" s="62">
        <f t="shared" si="196"/>
        <v>-16</v>
      </c>
      <c r="BD337" s="62" t="s">
        <v>237</v>
      </c>
      <c r="BE337" s="62">
        <f>BB337*0.06</f>
        <v>0</v>
      </c>
      <c r="BF337" s="62">
        <v>8</v>
      </c>
      <c r="BG337" s="62">
        <v>10</v>
      </c>
      <c r="BH337" s="62">
        <v>6</v>
      </c>
      <c r="BI337" s="62">
        <v>112.47</v>
      </c>
      <c r="BJ337" s="62">
        <f t="shared" si="197"/>
        <v>-2</v>
      </c>
      <c r="BK337" s="62" t="s">
        <v>242</v>
      </c>
      <c r="BL337" s="62">
        <f t="shared" si="207"/>
        <v>6.7482</v>
      </c>
      <c r="BM337" s="62">
        <v>27</v>
      </c>
      <c r="BN337" s="62">
        <v>33</v>
      </c>
      <c r="BO337" s="63">
        <v>0</v>
      </c>
      <c r="BP337" s="63">
        <v>2</v>
      </c>
      <c r="BQ337" s="63">
        <v>1</v>
      </c>
      <c r="BR337" s="63">
        <v>0</v>
      </c>
      <c r="BS337" s="63">
        <v>3</v>
      </c>
      <c r="BT337" s="63">
        <v>1</v>
      </c>
      <c r="BU337" s="63">
        <v>0</v>
      </c>
      <c r="BV337" s="63">
        <v>0</v>
      </c>
      <c r="BW337" s="63">
        <v>0</v>
      </c>
      <c r="BX337" s="63">
        <v>2</v>
      </c>
      <c r="BY337" s="63">
        <v>0</v>
      </c>
      <c r="BZ337" s="62">
        <f t="shared" si="198"/>
        <v>32</v>
      </c>
      <c r="CA337" s="62">
        <f t="shared" si="199"/>
        <v>5</v>
      </c>
      <c r="CB337" s="62" t="s">
        <v>40</v>
      </c>
      <c r="CC337" s="62">
        <f>BO337*3+BP337*5+BQ337*25+BR337*24+BS337*6+BT337*56+BU337*70+BV337*6+BW337*30+BX337*61+BY337*15</f>
        <v>231</v>
      </c>
      <c r="CD337" s="62"/>
      <c r="CE337" s="62">
        <f t="shared" si="202"/>
        <v>1084</v>
      </c>
      <c r="CF337" s="62">
        <f t="shared" si="203"/>
        <v>-3</v>
      </c>
    </row>
    <row r="338" customHeight="1" spans="1:84">
      <c r="A338" s="62">
        <v>9669</v>
      </c>
      <c r="B338" s="62" t="s">
        <v>620</v>
      </c>
      <c r="C338" s="62">
        <v>307</v>
      </c>
      <c r="D338" s="62" t="s">
        <v>84</v>
      </c>
      <c r="E338" s="62" t="s">
        <v>239</v>
      </c>
      <c r="F338" s="62">
        <v>34</v>
      </c>
      <c r="G338" s="62">
        <v>41</v>
      </c>
      <c r="H338" s="62">
        <v>26</v>
      </c>
      <c r="I338" s="62">
        <v>626.63</v>
      </c>
      <c r="J338" s="62">
        <f t="shared" si="190"/>
        <v>-8</v>
      </c>
      <c r="K338" s="62" t="s">
        <v>237</v>
      </c>
      <c r="L338" s="62">
        <f t="shared" si="189"/>
        <v>37.5978</v>
      </c>
      <c r="M338" s="62">
        <v>51</v>
      </c>
      <c r="N338" s="62">
        <v>66</v>
      </c>
      <c r="O338" s="62">
        <v>56</v>
      </c>
      <c r="P338" s="62">
        <v>1252.64</v>
      </c>
      <c r="Q338" s="62">
        <f t="shared" si="191"/>
        <v>5</v>
      </c>
      <c r="R338" s="62" t="s">
        <v>39</v>
      </c>
      <c r="S338" s="62">
        <f>P338*0.06</f>
        <v>75.1584</v>
      </c>
      <c r="T338" s="62"/>
      <c r="U338" s="62">
        <v>43</v>
      </c>
      <c r="V338" s="62">
        <v>56</v>
      </c>
      <c r="W338" s="62">
        <v>20</v>
      </c>
      <c r="X338" s="62">
        <v>493.71</v>
      </c>
      <c r="Y338" s="62">
        <f t="shared" si="205"/>
        <v>-23</v>
      </c>
      <c r="Z338" s="62" t="s">
        <v>237</v>
      </c>
      <c r="AA338" s="62">
        <f t="shared" si="204"/>
        <v>29.6226</v>
      </c>
      <c r="AB338" s="62">
        <v>5</v>
      </c>
      <c r="AC338" s="62">
        <v>7</v>
      </c>
      <c r="AD338" s="62">
        <v>1</v>
      </c>
      <c r="AE338" s="62">
        <v>1</v>
      </c>
      <c r="AF338" s="62">
        <v>86.8</v>
      </c>
      <c r="AG338" s="62">
        <f t="shared" si="192"/>
        <v>-2</v>
      </c>
      <c r="AH338" s="62" t="s">
        <v>237</v>
      </c>
      <c r="AI338" s="62">
        <f>AF338*0.06</f>
        <v>5.208</v>
      </c>
      <c r="AJ338" s="62">
        <f>AG338*1</f>
        <v>-2</v>
      </c>
      <c r="AK338" s="62">
        <v>149</v>
      </c>
      <c r="AL338" s="62">
        <v>179</v>
      </c>
      <c r="AM338" s="62">
        <v>99</v>
      </c>
      <c r="AN338" s="62">
        <v>7796.94</v>
      </c>
      <c r="AO338" s="62">
        <f t="shared" si="193"/>
        <v>-50</v>
      </c>
      <c r="AP338" s="62" t="s">
        <v>237</v>
      </c>
      <c r="AQ338" s="62">
        <f>AN338*0.06</f>
        <v>467.8164</v>
      </c>
      <c r="AR338" s="62">
        <v>13</v>
      </c>
      <c r="AS338" s="62">
        <v>16</v>
      </c>
      <c r="AT338" s="62">
        <v>10</v>
      </c>
      <c r="AU338" s="62">
        <v>304</v>
      </c>
      <c r="AV338" s="62">
        <f t="shared" si="195"/>
        <v>-3</v>
      </c>
      <c r="AW338" s="62" t="s">
        <v>237</v>
      </c>
      <c r="AX338" s="62">
        <f>AU338*0.06</f>
        <v>18.24</v>
      </c>
      <c r="AY338" s="62">
        <v>15</v>
      </c>
      <c r="AZ338" s="62">
        <v>18</v>
      </c>
      <c r="BA338" s="62">
        <v>16</v>
      </c>
      <c r="BB338" s="62">
        <v>328.9</v>
      </c>
      <c r="BC338" s="62">
        <f t="shared" si="196"/>
        <v>1</v>
      </c>
      <c r="BD338" s="62" t="s">
        <v>39</v>
      </c>
      <c r="BE338" s="62">
        <f>BB338*0.08</f>
        <v>26.312</v>
      </c>
      <c r="BF338" s="62">
        <v>7</v>
      </c>
      <c r="BG338" s="62">
        <v>10</v>
      </c>
      <c r="BH338" s="62">
        <v>3</v>
      </c>
      <c r="BI338" s="62">
        <v>37.65</v>
      </c>
      <c r="BJ338" s="62">
        <f t="shared" si="197"/>
        <v>-4</v>
      </c>
      <c r="BK338" s="62" t="s">
        <v>242</v>
      </c>
      <c r="BL338" s="62">
        <f t="shared" si="207"/>
        <v>2.259</v>
      </c>
      <c r="BM338" s="62">
        <v>27</v>
      </c>
      <c r="BN338" s="62">
        <v>32</v>
      </c>
      <c r="BO338" s="63">
        <v>1</v>
      </c>
      <c r="BP338" s="63">
        <v>0</v>
      </c>
      <c r="BQ338" s="63">
        <v>0</v>
      </c>
      <c r="BR338" s="63">
        <v>0</v>
      </c>
      <c r="BS338" s="63">
        <v>1</v>
      </c>
      <c r="BT338" s="63">
        <v>0</v>
      </c>
      <c r="BU338" s="63">
        <v>0</v>
      </c>
      <c r="BV338" s="63">
        <v>0</v>
      </c>
      <c r="BW338" s="63">
        <v>0</v>
      </c>
      <c r="BX338" s="63">
        <v>0</v>
      </c>
      <c r="BY338" s="63">
        <v>0</v>
      </c>
      <c r="BZ338" s="62">
        <f t="shared" si="198"/>
        <v>1.5</v>
      </c>
      <c r="CA338" s="62">
        <f t="shared" si="199"/>
        <v>-25.5</v>
      </c>
      <c r="CB338" s="62" t="s">
        <v>237</v>
      </c>
      <c r="CC338" s="62">
        <f>BO338*2+BP338*3+BQ338*15+BR338*15+BS338*3+BT338*40+BU338*50+BV338*4+BW338*20+BX338*40+BY338*10</f>
        <v>5</v>
      </c>
      <c r="CD338" s="62">
        <f>CA338*1</f>
        <v>-25.5</v>
      </c>
      <c r="CE338" s="62">
        <f t="shared" si="202"/>
        <v>667</v>
      </c>
      <c r="CF338" s="62">
        <f t="shared" si="203"/>
        <v>-27.5</v>
      </c>
    </row>
    <row r="339" customHeight="1" spans="1:84">
      <c r="A339" s="62">
        <v>9679</v>
      </c>
      <c r="B339" s="62" t="s">
        <v>621</v>
      </c>
      <c r="C339" s="62">
        <v>307</v>
      </c>
      <c r="D339" s="62" t="s">
        <v>84</v>
      </c>
      <c r="E339" s="62" t="s">
        <v>239</v>
      </c>
      <c r="F339" s="62"/>
      <c r="G339" s="62"/>
      <c r="H339" s="62">
        <v>1</v>
      </c>
      <c r="I339" s="62">
        <v>19.51</v>
      </c>
      <c r="J339" s="62">
        <f t="shared" si="190"/>
        <v>1</v>
      </c>
      <c r="K339" s="62" t="s">
        <v>242</v>
      </c>
      <c r="L339" s="62">
        <f t="shared" si="189"/>
        <v>1.1706</v>
      </c>
      <c r="M339" s="62"/>
      <c r="N339" s="62"/>
      <c r="O339" s="62">
        <v>55</v>
      </c>
      <c r="P339" s="62">
        <v>1201.51</v>
      </c>
      <c r="Q339" s="62">
        <f t="shared" si="191"/>
        <v>55</v>
      </c>
      <c r="R339" s="62" t="s">
        <v>242</v>
      </c>
      <c r="S339" s="62">
        <f>P339*0.05</f>
        <v>60.0755</v>
      </c>
      <c r="T339" s="62"/>
      <c r="U339" s="62"/>
      <c r="V339" s="62"/>
      <c r="W339" s="62">
        <v>0</v>
      </c>
      <c r="X339" s="62">
        <v>0</v>
      </c>
      <c r="Y339" s="62">
        <f t="shared" si="205"/>
        <v>0</v>
      </c>
      <c r="Z339" s="62" t="s">
        <v>242</v>
      </c>
      <c r="AA339" s="62">
        <f t="shared" si="204"/>
        <v>0</v>
      </c>
      <c r="AB339" s="62"/>
      <c r="AC339" s="62"/>
      <c r="AD339" s="62">
        <v>0</v>
      </c>
      <c r="AE339" s="62">
        <v>0</v>
      </c>
      <c r="AF339" s="62">
        <v>0</v>
      </c>
      <c r="AG339" s="62">
        <f t="shared" si="192"/>
        <v>0</v>
      </c>
      <c r="AH339" s="62" t="s">
        <v>40</v>
      </c>
      <c r="AI339" s="62">
        <f>AF339*0.1</f>
        <v>0</v>
      </c>
      <c r="AJ339" s="62"/>
      <c r="AK339" s="62"/>
      <c r="AL339" s="62"/>
      <c r="AM339" s="62">
        <v>1</v>
      </c>
      <c r="AN339" s="62">
        <v>25</v>
      </c>
      <c r="AO339" s="62">
        <f t="shared" si="193"/>
        <v>1</v>
      </c>
      <c r="AP339" s="62" t="s">
        <v>40</v>
      </c>
      <c r="AQ339" s="62">
        <f>AN339*0.1</f>
        <v>2.5</v>
      </c>
      <c r="AR339" s="62"/>
      <c r="AS339" s="62"/>
      <c r="AT339" s="62">
        <v>4</v>
      </c>
      <c r="AU339" s="62">
        <v>129</v>
      </c>
      <c r="AV339" s="62">
        <f t="shared" si="195"/>
        <v>4</v>
      </c>
      <c r="AW339" s="62" t="s">
        <v>40</v>
      </c>
      <c r="AX339" s="62">
        <f>AU339*0.1</f>
        <v>12.9</v>
      </c>
      <c r="AY339" s="62"/>
      <c r="AZ339" s="62"/>
      <c r="BA339" s="62">
        <v>0</v>
      </c>
      <c r="BB339" s="62">
        <v>0</v>
      </c>
      <c r="BC339" s="62">
        <f t="shared" si="196"/>
        <v>0</v>
      </c>
      <c r="BD339" s="62" t="s">
        <v>242</v>
      </c>
      <c r="BE339" s="62">
        <f>BB339*0.06</f>
        <v>0</v>
      </c>
      <c r="BF339" s="62"/>
      <c r="BG339" s="62"/>
      <c r="BH339" s="62">
        <v>0</v>
      </c>
      <c r="BI339" s="62">
        <v>0</v>
      </c>
      <c r="BJ339" s="62">
        <f t="shared" si="197"/>
        <v>0</v>
      </c>
      <c r="BK339" s="62" t="s">
        <v>242</v>
      </c>
      <c r="BL339" s="62">
        <f t="shared" si="207"/>
        <v>0</v>
      </c>
      <c r="BM339" s="62"/>
      <c r="BN339" s="62"/>
      <c r="BO339" s="63">
        <v>1</v>
      </c>
      <c r="BP339" s="63">
        <v>2</v>
      </c>
      <c r="BQ339" s="63">
        <v>2</v>
      </c>
      <c r="BR339" s="63">
        <v>0</v>
      </c>
      <c r="BS339" s="63">
        <v>0</v>
      </c>
      <c r="BT339" s="63">
        <v>0</v>
      </c>
      <c r="BU339" s="63">
        <v>0</v>
      </c>
      <c r="BV339" s="63">
        <v>0</v>
      </c>
      <c r="BW339" s="63">
        <v>0</v>
      </c>
      <c r="BX339" s="63">
        <v>0</v>
      </c>
      <c r="BY339" s="63">
        <v>0</v>
      </c>
      <c r="BZ339" s="62">
        <f t="shared" si="198"/>
        <v>12.5</v>
      </c>
      <c r="CA339" s="62">
        <f t="shared" si="199"/>
        <v>12.5</v>
      </c>
      <c r="CB339" s="62" t="s">
        <v>242</v>
      </c>
      <c r="CC339" s="62">
        <f>BO339*2+BP339*3+BQ339*15+BR339*15+BS339*3+BT339*40+BU339*50+BV339*4+BW339*20+BX339*40+BY339*10</f>
        <v>38</v>
      </c>
      <c r="CD339" s="62"/>
      <c r="CE339" s="62">
        <f t="shared" si="202"/>
        <v>115</v>
      </c>
      <c r="CF339" s="62">
        <f t="shared" si="203"/>
        <v>0</v>
      </c>
    </row>
    <row r="340" customHeight="1" spans="1:84">
      <c r="A340" s="62">
        <v>9190</v>
      </c>
      <c r="B340" s="62" t="s">
        <v>622</v>
      </c>
      <c r="C340" s="62">
        <v>307</v>
      </c>
      <c r="D340" s="62" t="s">
        <v>84</v>
      </c>
      <c r="E340" s="62" t="s">
        <v>239</v>
      </c>
      <c r="F340" s="62"/>
      <c r="G340" s="62"/>
      <c r="H340" s="62"/>
      <c r="I340" s="62"/>
      <c r="J340" s="62">
        <f t="shared" si="190"/>
        <v>0</v>
      </c>
      <c r="K340" s="62" t="s">
        <v>242</v>
      </c>
      <c r="L340" s="62">
        <f t="shared" si="189"/>
        <v>0</v>
      </c>
      <c r="M340" s="62"/>
      <c r="N340" s="62"/>
      <c r="O340" s="62">
        <v>0</v>
      </c>
      <c r="P340" s="62">
        <v>0</v>
      </c>
      <c r="Q340" s="62">
        <f t="shared" si="191"/>
        <v>0</v>
      </c>
      <c r="R340" s="62" t="s">
        <v>242</v>
      </c>
      <c r="S340" s="62">
        <f>P340*0.05</f>
        <v>0</v>
      </c>
      <c r="T340" s="62">
        <f>Q340*1</f>
        <v>0</v>
      </c>
      <c r="U340" s="62"/>
      <c r="V340" s="62"/>
      <c r="W340" s="62">
        <v>0</v>
      </c>
      <c r="X340" s="62">
        <v>0</v>
      </c>
      <c r="Y340" s="62">
        <f t="shared" si="205"/>
        <v>0</v>
      </c>
      <c r="Z340" s="62" t="s">
        <v>242</v>
      </c>
      <c r="AA340" s="62">
        <f t="shared" si="204"/>
        <v>0</v>
      </c>
      <c r="AB340" s="62"/>
      <c r="AC340" s="62"/>
      <c r="AD340" s="62">
        <v>0</v>
      </c>
      <c r="AE340" s="62">
        <v>0</v>
      </c>
      <c r="AF340" s="62">
        <v>0</v>
      </c>
      <c r="AG340" s="62">
        <f t="shared" si="192"/>
        <v>0</v>
      </c>
      <c r="AH340" s="62" t="s">
        <v>40</v>
      </c>
      <c r="AI340" s="62">
        <f>AF340*0.1</f>
        <v>0</v>
      </c>
      <c r="AJ340" s="62"/>
      <c r="AK340" s="62"/>
      <c r="AL340" s="62"/>
      <c r="AM340" s="62">
        <v>0</v>
      </c>
      <c r="AN340" s="62">
        <v>0</v>
      </c>
      <c r="AO340" s="62">
        <f t="shared" si="193"/>
        <v>0</v>
      </c>
      <c r="AP340" s="62" t="s">
        <v>40</v>
      </c>
      <c r="AQ340" s="62">
        <f>AN340*0.1</f>
        <v>0</v>
      </c>
      <c r="AR340" s="62"/>
      <c r="AS340" s="62"/>
      <c r="AT340" s="62">
        <v>0</v>
      </c>
      <c r="AU340" s="62">
        <v>0</v>
      </c>
      <c r="AV340" s="62">
        <f t="shared" si="195"/>
        <v>0</v>
      </c>
      <c r="AW340" s="62" t="s">
        <v>40</v>
      </c>
      <c r="AX340" s="62">
        <f>AU340*0.1</f>
        <v>0</v>
      </c>
      <c r="AY340" s="62"/>
      <c r="AZ340" s="62"/>
      <c r="BA340" s="62">
        <v>0</v>
      </c>
      <c r="BB340" s="62">
        <v>0</v>
      </c>
      <c r="BC340" s="62">
        <f t="shared" si="196"/>
        <v>0</v>
      </c>
      <c r="BD340" s="62" t="s">
        <v>242</v>
      </c>
      <c r="BE340" s="62">
        <f>BB340*0.06</f>
        <v>0</v>
      </c>
      <c r="BF340" s="62"/>
      <c r="BG340" s="62"/>
      <c r="BH340" s="62">
        <v>1</v>
      </c>
      <c r="BI340" s="62">
        <v>21</v>
      </c>
      <c r="BJ340" s="62">
        <f t="shared" si="197"/>
        <v>1</v>
      </c>
      <c r="BK340" s="62" t="s">
        <v>242</v>
      </c>
      <c r="BL340" s="62">
        <f t="shared" si="207"/>
        <v>1.26</v>
      </c>
      <c r="BM340" s="62"/>
      <c r="BN340" s="62"/>
      <c r="BO340" s="63">
        <v>0</v>
      </c>
      <c r="BP340" s="63">
        <v>0</v>
      </c>
      <c r="BQ340" s="63">
        <v>0</v>
      </c>
      <c r="BR340" s="63">
        <v>0</v>
      </c>
      <c r="BS340" s="63">
        <v>2</v>
      </c>
      <c r="BT340" s="63">
        <v>0</v>
      </c>
      <c r="BU340" s="63">
        <v>0</v>
      </c>
      <c r="BV340" s="63">
        <v>0</v>
      </c>
      <c r="BW340" s="63">
        <v>0</v>
      </c>
      <c r="BX340" s="63">
        <v>0</v>
      </c>
      <c r="BY340" s="63">
        <v>0</v>
      </c>
      <c r="BZ340" s="62">
        <f t="shared" si="198"/>
        <v>2</v>
      </c>
      <c r="CA340" s="62">
        <f t="shared" si="199"/>
        <v>2</v>
      </c>
      <c r="CB340" s="62" t="s">
        <v>242</v>
      </c>
      <c r="CC340" s="62">
        <f>BO340*2+BP340*3+BQ340*15+BR340*15+BS340*3+BT340*40+BU340*50+BV340*4+BW340*20+BX340*40+BY340*10</f>
        <v>6</v>
      </c>
      <c r="CD340" s="62"/>
      <c r="CE340" s="62">
        <f t="shared" si="202"/>
        <v>7</v>
      </c>
      <c r="CF340" s="62">
        <f t="shared" si="203"/>
        <v>0</v>
      </c>
    </row>
    <row r="341" customHeight="1" spans="1:84">
      <c r="A341" s="62">
        <v>10886</v>
      </c>
      <c r="B341" s="62" t="s">
        <v>623</v>
      </c>
      <c r="C341" s="62">
        <v>307</v>
      </c>
      <c r="D341" s="62" t="s">
        <v>84</v>
      </c>
      <c r="E341" s="62" t="s">
        <v>239</v>
      </c>
      <c r="F341" s="62">
        <v>34</v>
      </c>
      <c r="G341" s="62">
        <v>41</v>
      </c>
      <c r="H341" s="62">
        <v>6</v>
      </c>
      <c r="I341" s="62">
        <v>156.23</v>
      </c>
      <c r="J341" s="62">
        <f t="shared" si="190"/>
        <v>-28</v>
      </c>
      <c r="K341" s="62" t="s">
        <v>237</v>
      </c>
      <c r="L341" s="62">
        <f t="shared" si="189"/>
        <v>9.3738</v>
      </c>
      <c r="M341" s="62">
        <v>51</v>
      </c>
      <c r="N341" s="62">
        <v>66</v>
      </c>
      <c r="O341" s="62">
        <v>38</v>
      </c>
      <c r="P341" s="62">
        <v>836.58</v>
      </c>
      <c r="Q341" s="62">
        <f t="shared" si="191"/>
        <v>-13</v>
      </c>
      <c r="R341" s="62" t="s">
        <v>237</v>
      </c>
      <c r="S341" s="62">
        <f>P341*0.05</f>
        <v>41.829</v>
      </c>
      <c r="T341" s="62">
        <f>Q341*1</f>
        <v>-13</v>
      </c>
      <c r="U341" s="62">
        <v>43</v>
      </c>
      <c r="V341" s="62">
        <v>56</v>
      </c>
      <c r="W341" s="62">
        <v>27</v>
      </c>
      <c r="X341" s="62">
        <v>627.9</v>
      </c>
      <c r="Y341" s="62">
        <f t="shared" si="205"/>
        <v>-16</v>
      </c>
      <c r="Z341" s="62" t="s">
        <v>237</v>
      </c>
      <c r="AA341" s="62">
        <f t="shared" si="204"/>
        <v>37.674</v>
      </c>
      <c r="AB341" s="62">
        <v>5</v>
      </c>
      <c r="AC341" s="62">
        <v>7</v>
      </c>
      <c r="AD341" s="62">
        <v>0</v>
      </c>
      <c r="AE341" s="62">
        <v>2</v>
      </c>
      <c r="AF341" s="62">
        <v>58.3</v>
      </c>
      <c r="AG341" s="62">
        <f t="shared" si="192"/>
        <v>-3</v>
      </c>
      <c r="AH341" s="62" t="s">
        <v>237</v>
      </c>
      <c r="AI341" s="62">
        <f>AF341*0.06</f>
        <v>3.498</v>
      </c>
      <c r="AJ341" s="62">
        <f>AG341*1</f>
        <v>-3</v>
      </c>
      <c r="AK341" s="62">
        <v>149</v>
      </c>
      <c r="AL341" s="62">
        <v>179</v>
      </c>
      <c r="AM341" s="62">
        <v>114</v>
      </c>
      <c r="AN341" s="62">
        <v>8324.61</v>
      </c>
      <c r="AO341" s="62">
        <f t="shared" si="193"/>
        <v>-35</v>
      </c>
      <c r="AP341" s="62" t="s">
        <v>237</v>
      </c>
      <c r="AQ341" s="62">
        <f>AN341*0.06</f>
        <v>499.4766</v>
      </c>
      <c r="AR341" s="62">
        <v>14</v>
      </c>
      <c r="AS341" s="62">
        <v>16</v>
      </c>
      <c r="AT341" s="62">
        <v>15</v>
      </c>
      <c r="AU341" s="62">
        <v>375.58</v>
      </c>
      <c r="AV341" s="62">
        <f t="shared" si="195"/>
        <v>1</v>
      </c>
      <c r="AW341" s="62" t="s">
        <v>39</v>
      </c>
      <c r="AX341" s="62">
        <f>AU341*0.08</f>
        <v>30.0464</v>
      </c>
      <c r="AY341" s="62">
        <v>15</v>
      </c>
      <c r="AZ341" s="62">
        <v>18</v>
      </c>
      <c r="BA341" s="62">
        <v>14</v>
      </c>
      <c r="BB341" s="62">
        <v>299</v>
      </c>
      <c r="BC341" s="62">
        <f t="shared" si="196"/>
        <v>-1</v>
      </c>
      <c r="BD341" s="62" t="s">
        <v>237</v>
      </c>
      <c r="BE341" s="62">
        <f>BB341*0.06</f>
        <v>17.94</v>
      </c>
      <c r="BF341" s="62">
        <v>7</v>
      </c>
      <c r="BG341" s="62">
        <v>10</v>
      </c>
      <c r="BH341" s="62">
        <v>5</v>
      </c>
      <c r="BI341" s="62">
        <v>79.5</v>
      </c>
      <c r="BJ341" s="62">
        <f t="shared" si="197"/>
        <v>-2</v>
      </c>
      <c r="BK341" s="62" t="s">
        <v>242</v>
      </c>
      <c r="BL341" s="62">
        <f t="shared" si="207"/>
        <v>4.77</v>
      </c>
      <c r="BM341" s="62">
        <v>27</v>
      </c>
      <c r="BN341" s="62">
        <v>32</v>
      </c>
      <c r="BO341" s="63">
        <v>0</v>
      </c>
      <c r="BP341" s="63">
        <v>1</v>
      </c>
      <c r="BQ341" s="63">
        <v>0</v>
      </c>
      <c r="BR341" s="63">
        <v>0</v>
      </c>
      <c r="BS341" s="63">
        <v>1</v>
      </c>
      <c r="BT341" s="63">
        <v>0</v>
      </c>
      <c r="BU341" s="63">
        <v>0</v>
      </c>
      <c r="BV341" s="63">
        <v>0</v>
      </c>
      <c r="BW341" s="63">
        <v>0</v>
      </c>
      <c r="BX341" s="63">
        <v>1</v>
      </c>
      <c r="BY341" s="63">
        <v>0</v>
      </c>
      <c r="BZ341" s="62">
        <f t="shared" si="198"/>
        <v>9</v>
      </c>
      <c r="CA341" s="62">
        <f t="shared" si="199"/>
        <v>-18</v>
      </c>
      <c r="CB341" s="62" t="s">
        <v>237</v>
      </c>
      <c r="CC341" s="62">
        <f>BO341*2+BP341*3+BQ341*15+BR341*15+BS341*3+BT341*40+BU341*50+BV341*4+BW341*20+BX341*40+BY341*10</f>
        <v>46</v>
      </c>
      <c r="CD341" s="62">
        <f>CA341*1</f>
        <v>-18</v>
      </c>
      <c r="CE341" s="62">
        <f t="shared" si="202"/>
        <v>691</v>
      </c>
      <c r="CF341" s="62">
        <f t="shared" si="203"/>
        <v>-34</v>
      </c>
    </row>
    <row r="342" customHeight="1" spans="1:84">
      <c r="A342" s="62">
        <v>10989</v>
      </c>
      <c r="B342" s="62" t="s">
        <v>624</v>
      </c>
      <c r="C342" s="62">
        <v>307</v>
      </c>
      <c r="D342" s="62" t="s">
        <v>84</v>
      </c>
      <c r="E342" s="62" t="s">
        <v>239</v>
      </c>
      <c r="F342" s="62">
        <v>34</v>
      </c>
      <c r="G342" s="62">
        <v>41</v>
      </c>
      <c r="H342" s="62">
        <v>17</v>
      </c>
      <c r="I342" s="62">
        <v>437.26</v>
      </c>
      <c r="J342" s="62">
        <f t="shared" si="190"/>
        <v>-17</v>
      </c>
      <c r="K342" s="62" t="s">
        <v>237</v>
      </c>
      <c r="L342" s="62">
        <f t="shared" si="189"/>
        <v>26.2356</v>
      </c>
      <c r="M342" s="62">
        <v>51</v>
      </c>
      <c r="N342" s="62">
        <v>66</v>
      </c>
      <c r="O342" s="62">
        <v>57</v>
      </c>
      <c r="P342" s="62">
        <v>1306.07</v>
      </c>
      <c r="Q342" s="62">
        <f t="shared" si="191"/>
        <v>6</v>
      </c>
      <c r="R342" s="62" t="s">
        <v>39</v>
      </c>
      <c r="S342" s="62">
        <f>P342*0.06</f>
        <v>78.3642</v>
      </c>
      <c r="T342" s="62"/>
      <c r="U342" s="62">
        <v>43</v>
      </c>
      <c r="V342" s="62">
        <v>56</v>
      </c>
      <c r="W342" s="62">
        <v>30</v>
      </c>
      <c r="X342" s="62">
        <v>673.35</v>
      </c>
      <c r="Y342" s="62">
        <f t="shared" si="205"/>
        <v>-13</v>
      </c>
      <c r="Z342" s="62" t="s">
        <v>237</v>
      </c>
      <c r="AA342" s="62">
        <f t="shared" si="204"/>
        <v>40.401</v>
      </c>
      <c r="AB342" s="62">
        <v>6</v>
      </c>
      <c r="AC342" s="62">
        <v>8</v>
      </c>
      <c r="AD342" s="62">
        <v>0</v>
      </c>
      <c r="AE342" s="62">
        <v>0</v>
      </c>
      <c r="AF342" s="62">
        <v>0</v>
      </c>
      <c r="AG342" s="62">
        <f t="shared" si="192"/>
        <v>-6</v>
      </c>
      <c r="AH342" s="62" t="s">
        <v>237</v>
      </c>
      <c r="AI342" s="62">
        <f>AF342*0.06</f>
        <v>0</v>
      </c>
      <c r="AJ342" s="62">
        <f>AG342*1</f>
        <v>-6</v>
      </c>
      <c r="AK342" s="62">
        <v>150</v>
      </c>
      <c r="AL342" s="62">
        <v>179</v>
      </c>
      <c r="AM342" s="62">
        <v>117</v>
      </c>
      <c r="AN342" s="62">
        <v>9316.8</v>
      </c>
      <c r="AO342" s="62">
        <f t="shared" si="193"/>
        <v>-33</v>
      </c>
      <c r="AP342" s="62" t="s">
        <v>237</v>
      </c>
      <c r="AQ342" s="62">
        <f>AN342*0.06</f>
        <v>559.008</v>
      </c>
      <c r="AR342" s="62">
        <v>14</v>
      </c>
      <c r="AS342" s="62">
        <v>17</v>
      </c>
      <c r="AT342" s="62">
        <v>7</v>
      </c>
      <c r="AU342" s="62">
        <v>210</v>
      </c>
      <c r="AV342" s="62">
        <f t="shared" si="195"/>
        <v>-7</v>
      </c>
      <c r="AW342" s="62" t="s">
        <v>237</v>
      </c>
      <c r="AX342" s="62">
        <f>AU342*0.06</f>
        <v>12.6</v>
      </c>
      <c r="AY342" s="62">
        <v>15</v>
      </c>
      <c r="AZ342" s="62">
        <v>18</v>
      </c>
      <c r="BA342" s="62">
        <v>120</v>
      </c>
      <c r="BB342" s="62">
        <v>2392</v>
      </c>
      <c r="BC342" s="62">
        <f t="shared" si="196"/>
        <v>105</v>
      </c>
      <c r="BD342" s="62" t="s">
        <v>40</v>
      </c>
      <c r="BE342" s="62">
        <f>BB342*0.1</f>
        <v>239.2</v>
      </c>
      <c r="BF342" s="62">
        <v>8</v>
      </c>
      <c r="BG342" s="62">
        <v>10</v>
      </c>
      <c r="BH342" s="62">
        <v>2</v>
      </c>
      <c r="BI342" s="62">
        <v>40.5</v>
      </c>
      <c r="BJ342" s="62">
        <f t="shared" si="197"/>
        <v>-6</v>
      </c>
      <c r="BK342" s="62" t="s">
        <v>242</v>
      </c>
      <c r="BL342" s="62">
        <f t="shared" si="207"/>
        <v>2.43</v>
      </c>
      <c r="BM342" s="62">
        <v>27</v>
      </c>
      <c r="BN342" s="62">
        <v>32</v>
      </c>
      <c r="BO342" s="63">
        <v>0</v>
      </c>
      <c r="BP342" s="63">
        <v>4</v>
      </c>
      <c r="BQ342" s="63">
        <v>0</v>
      </c>
      <c r="BR342" s="63">
        <v>0</v>
      </c>
      <c r="BS342" s="63">
        <v>2</v>
      </c>
      <c r="BT342" s="63">
        <v>1</v>
      </c>
      <c r="BU342" s="63">
        <v>2</v>
      </c>
      <c r="BV342" s="63">
        <v>0</v>
      </c>
      <c r="BW342" s="63">
        <v>0</v>
      </c>
      <c r="BX342" s="63">
        <v>1</v>
      </c>
      <c r="BY342" s="63">
        <v>0</v>
      </c>
      <c r="BZ342" s="62">
        <f t="shared" si="198"/>
        <v>41</v>
      </c>
      <c r="CA342" s="62">
        <f t="shared" si="199"/>
        <v>14</v>
      </c>
      <c r="CB342" s="62" t="s">
        <v>40</v>
      </c>
      <c r="CC342" s="62">
        <f>BO342*3+BP342*5+BQ342*25+BR342*24+BS342*6+BT342*56+BU342*70+BV342*6+BW342*30+BX342*61+BY342*15</f>
        <v>289</v>
      </c>
      <c r="CD342" s="62"/>
      <c r="CE342" s="62">
        <f t="shared" si="202"/>
        <v>1247</v>
      </c>
      <c r="CF342" s="62">
        <f t="shared" si="203"/>
        <v>-6</v>
      </c>
    </row>
    <row r="343" customHeight="1" spans="1:84">
      <c r="A343" s="62">
        <v>10613</v>
      </c>
      <c r="B343" s="62" t="s">
        <v>625</v>
      </c>
      <c r="C343" s="62">
        <v>307</v>
      </c>
      <c r="D343" s="62" t="s">
        <v>84</v>
      </c>
      <c r="E343" s="62" t="s">
        <v>239</v>
      </c>
      <c r="F343" s="62">
        <v>29</v>
      </c>
      <c r="G343" s="62">
        <v>35</v>
      </c>
      <c r="H343" s="62">
        <v>27</v>
      </c>
      <c r="I343" s="62">
        <v>704.62</v>
      </c>
      <c r="J343" s="62">
        <f t="shared" si="190"/>
        <v>-2</v>
      </c>
      <c r="K343" s="62" t="s">
        <v>237</v>
      </c>
      <c r="L343" s="62">
        <f t="shared" si="189"/>
        <v>42.2772</v>
      </c>
      <c r="M343" s="62">
        <v>43</v>
      </c>
      <c r="N343" s="62">
        <v>56</v>
      </c>
      <c r="O343" s="62">
        <v>57</v>
      </c>
      <c r="P343" s="62">
        <v>1345.43</v>
      </c>
      <c r="Q343" s="62">
        <f t="shared" si="191"/>
        <v>14</v>
      </c>
      <c r="R343" s="62" t="s">
        <v>40</v>
      </c>
      <c r="S343" s="62">
        <f>P343*0.08</f>
        <v>107.6344</v>
      </c>
      <c r="T343" s="62"/>
      <c r="U343" s="62">
        <v>37</v>
      </c>
      <c r="V343" s="62">
        <v>48</v>
      </c>
      <c r="W343" s="62">
        <v>23</v>
      </c>
      <c r="X343" s="62">
        <v>584.63</v>
      </c>
      <c r="Y343" s="62">
        <f t="shared" si="205"/>
        <v>-14</v>
      </c>
      <c r="Z343" s="62" t="s">
        <v>237</v>
      </c>
      <c r="AA343" s="62">
        <f t="shared" si="204"/>
        <v>35.0778</v>
      </c>
      <c r="AB343" s="62">
        <v>5</v>
      </c>
      <c r="AC343" s="62">
        <v>6</v>
      </c>
      <c r="AD343" s="62">
        <v>0</v>
      </c>
      <c r="AE343" s="62">
        <v>0</v>
      </c>
      <c r="AF343" s="62">
        <v>0</v>
      </c>
      <c r="AG343" s="62">
        <f t="shared" si="192"/>
        <v>-5</v>
      </c>
      <c r="AH343" s="62" t="s">
        <v>237</v>
      </c>
      <c r="AI343" s="62">
        <f>AF343*0.06</f>
        <v>0</v>
      </c>
      <c r="AJ343" s="62">
        <f>AG343*1</f>
        <v>-5</v>
      </c>
      <c r="AK343" s="62">
        <v>127</v>
      </c>
      <c r="AL343" s="62">
        <v>152</v>
      </c>
      <c r="AM343" s="62">
        <v>88</v>
      </c>
      <c r="AN343" s="62">
        <v>6917.41</v>
      </c>
      <c r="AO343" s="62">
        <f t="shared" si="193"/>
        <v>-39</v>
      </c>
      <c r="AP343" s="62" t="s">
        <v>237</v>
      </c>
      <c r="AQ343" s="62">
        <f>AN343*0.06</f>
        <v>415.0446</v>
      </c>
      <c r="AR343" s="62">
        <v>12</v>
      </c>
      <c r="AS343" s="62">
        <v>14</v>
      </c>
      <c r="AT343" s="62">
        <v>12</v>
      </c>
      <c r="AU343" s="62">
        <v>350</v>
      </c>
      <c r="AV343" s="62">
        <f t="shared" si="195"/>
        <v>0</v>
      </c>
      <c r="AW343" s="62" t="s">
        <v>39</v>
      </c>
      <c r="AX343" s="62">
        <f>AU343*0.08</f>
        <v>28</v>
      </c>
      <c r="AY343" s="62">
        <v>13</v>
      </c>
      <c r="AZ343" s="62">
        <v>16</v>
      </c>
      <c r="BA343" s="62">
        <v>23</v>
      </c>
      <c r="BB343" s="62">
        <v>478.4</v>
      </c>
      <c r="BC343" s="62">
        <f t="shared" si="196"/>
        <v>10</v>
      </c>
      <c r="BD343" s="62" t="s">
        <v>40</v>
      </c>
      <c r="BE343" s="62">
        <f>BB343*0.1</f>
        <v>47.84</v>
      </c>
      <c r="BF343" s="62">
        <v>7</v>
      </c>
      <c r="BG343" s="62">
        <v>9</v>
      </c>
      <c r="BH343" s="62">
        <v>4</v>
      </c>
      <c r="BI343" s="62">
        <v>84</v>
      </c>
      <c r="BJ343" s="62">
        <f t="shared" si="197"/>
        <v>-3</v>
      </c>
      <c r="BK343" s="62" t="s">
        <v>242</v>
      </c>
      <c r="BL343" s="62">
        <f t="shared" si="207"/>
        <v>5.04</v>
      </c>
      <c r="BM343" s="62">
        <v>23</v>
      </c>
      <c r="BN343" s="62">
        <v>27</v>
      </c>
      <c r="BO343" s="63">
        <v>3</v>
      </c>
      <c r="BP343" s="63">
        <v>1</v>
      </c>
      <c r="BQ343" s="63">
        <v>1</v>
      </c>
      <c r="BR343" s="63">
        <v>0</v>
      </c>
      <c r="BS343" s="63">
        <v>2</v>
      </c>
      <c r="BT343" s="63">
        <v>1</v>
      </c>
      <c r="BU343" s="63">
        <v>0</v>
      </c>
      <c r="BV343" s="63">
        <v>0</v>
      </c>
      <c r="BW343" s="63">
        <v>0</v>
      </c>
      <c r="BX343" s="63">
        <v>0</v>
      </c>
      <c r="BY343" s="63">
        <v>0</v>
      </c>
      <c r="BZ343" s="62">
        <f t="shared" si="198"/>
        <v>17.5</v>
      </c>
      <c r="CA343" s="62">
        <f t="shared" si="199"/>
        <v>-5.5</v>
      </c>
      <c r="CB343" s="62" t="s">
        <v>237</v>
      </c>
      <c r="CC343" s="62">
        <f>BO343*2+BP343*3+BQ343*15+BR343*15+BS343*3+BT343*40+BU343*50+BV343*4+BW343*20+BX343*40+BY343*10</f>
        <v>70</v>
      </c>
      <c r="CD343" s="62">
        <f>CA343*1</f>
        <v>-5.5</v>
      </c>
      <c r="CE343" s="62">
        <f t="shared" si="202"/>
        <v>751</v>
      </c>
      <c r="CF343" s="62">
        <f t="shared" si="203"/>
        <v>-10.5</v>
      </c>
    </row>
    <row r="344" customHeight="1" spans="1:84">
      <c r="A344" s="62">
        <v>10902</v>
      </c>
      <c r="B344" s="62" t="s">
        <v>626</v>
      </c>
      <c r="C344" s="62">
        <v>307</v>
      </c>
      <c r="D344" s="62" t="s">
        <v>84</v>
      </c>
      <c r="E344" s="62" t="s">
        <v>239</v>
      </c>
      <c r="F344" s="62"/>
      <c r="G344" s="62"/>
      <c r="H344" s="62"/>
      <c r="I344" s="62"/>
      <c r="J344" s="62">
        <f t="shared" si="190"/>
        <v>0</v>
      </c>
      <c r="K344" s="62" t="s">
        <v>242</v>
      </c>
      <c r="L344" s="62">
        <f t="shared" ref="L344:L352" si="208">I344*0.06</f>
        <v>0</v>
      </c>
      <c r="M344" s="62"/>
      <c r="N344" s="62"/>
      <c r="O344" s="62">
        <v>1</v>
      </c>
      <c r="P344" s="62">
        <v>28</v>
      </c>
      <c r="Q344" s="62">
        <f t="shared" si="191"/>
        <v>1</v>
      </c>
      <c r="R344" s="62" t="s">
        <v>242</v>
      </c>
      <c r="S344" s="62">
        <f t="shared" ref="S344:S353" si="209">P344*0.05</f>
        <v>1.4</v>
      </c>
      <c r="T344" s="62"/>
      <c r="U344" s="62"/>
      <c r="V344" s="62"/>
      <c r="W344" s="62">
        <v>0</v>
      </c>
      <c r="X344" s="62">
        <v>0</v>
      </c>
      <c r="Y344" s="62">
        <f t="shared" si="205"/>
        <v>0</v>
      </c>
      <c r="Z344" s="62" t="s">
        <v>242</v>
      </c>
      <c r="AA344" s="62">
        <f t="shared" ref="AA344:AA352" si="210">X344*0.06</f>
        <v>0</v>
      </c>
      <c r="AB344" s="62"/>
      <c r="AC344" s="62"/>
      <c r="AD344" s="62">
        <v>0</v>
      </c>
      <c r="AE344" s="62">
        <v>0</v>
      </c>
      <c r="AF344" s="62">
        <v>0</v>
      </c>
      <c r="AG344" s="62">
        <f t="shared" si="192"/>
        <v>0</v>
      </c>
      <c r="AH344" s="62" t="s">
        <v>40</v>
      </c>
      <c r="AI344" s="62">
        <f t="shared" ref="AI344:AI352" si="211">AF344*0.1</f>
        <v>0</v>
      </c>
      <c r="AJ344" s="62"/>
      <c r="AK344" s="62"/>
      <c r="AL344" s="62"/>
      <c r="AM344" s="62">
        <v>0</v>
      </c>
      <c r="AN344" s="62">
        <v>0</v>
      </c>
      <c r="AO344" s="62">
        <f t="shared" si="193"/>
        <v>0</v>
      </c>
      <c r="AP344" s="62" t="s">
        <v>40</v>
      </c>
      <c r="AQ344" s="62">
        <f t="shared" ref="AQ344:AQ352" si="212">AN344*0.1</f>
        <v>0</v>
      </c>
      <c r="AR344" s="62"/>
      <c r="AS344" s="62"/>
      <c r="AT344" s="62">
        <v>0</v>
      </c>
      <c r="AU344" s="62">
        <v>0</v>
      </c>
      <c r="AV344" s="62">
        <f t="shared" si="195"/>
        <v>0</v>
      </c>
      <c r="AW344" s="62" t="s">
        <v>40</v>
      </c>
      <c r="AX344" s="62">
        <f t="shared" ref="AX344:AX352" si="213">AU344*0.1</f>
        <v>0</v>
      </c>
      <c r="AY344" s="62"/>
      <c r="AZ344" s="62"/>
      <c r="BA344" s="62">
        <v>0</v>
      </c>
      <c r="BB344" s="62">
        <v>0</v>
      </c>
      <c r="BC344" s="62">
        <f t="shared" si="196"/>
        <v>0</v>
      </c>
      <c r="BD344" s="62" t="s">
        <v>242</v>
      </c>
      <c r="BE344" s="62">
        <f t="shared" ref="BE344:BE352" si="214">BB344*0.06</f>
        <v>0</v>
      </c>
      <c r="BF344" s="62"/>
      <c r="BG344" s="62"/>
      <c r="BH344" s="62">
        <v>0</v>
      </c>
      <c r="BI344" s="62">
        <v>0</v>
      </c>
      <c r="BJ344" s="62">
        <f t="shared" si="197"/>
        <v>0</v>
      </c>
      <c r="BK344" s="62" t="s">
        <v>242</v>
      </c>
      <c r="BL344" s="62">
        <f t="shared" ref="BL344:BL356" si="215">BI344*0.06</f>
        <v>0</v>
      </c>
      <c r="BM344" s="62"/>
      <c r="BN344" s="62"/>
      <c r="BO344" s="63">
        <v>0</v>
      </c>
      <c r="BP344" s="63">
        <v>0</v>
      </c>
      <c r="BQ344" s="63">
        <v>0</v>
      </c>
      <c r="BR344" s="63">
        <v>0</v>
      </c>
      <c r="BS344" s="63">
        <v>0</v>
      </c>
      <c r="BT344" s="63">
        <v>0</v>
      </c>
      <c r="BU344" s="63">
        <v>0</v>
      </c>
      <c r="BV344" s="63">
        <v>0</v>
      </c>
      <c r="BW344" s="63">
        <v>0</v>
      </c>
      <c r="BX344" s="63">
        <v>0</v>
      </c>
      <c r="BY344" s="63">
        <v>0</v>
      </c>
      <c r="BZ344" s="62">
        <f t="shared" si="198"/>
        <v>0</v>
      </c>
      <c r="CA344" s="62">
        <f t="shared" si="199"/>
        <v>0</v>
      </c>
      <c r="CB344" s="62" t="s">
        <v>242</v>
      </c>
      <c r="CC344" s="62">
        <f t="shared" ref="CC344:CC353" si="216">BO344*2+BP344*3+BQ344*15+BR344*15+BS344*3+BT344*40+BU344*50+BV344*4+BW344*20+BX344*40+BY344*10</f>
        <v>0</v>
      </c>
      <c r="CD344" s="62"/>
      <c r="CE344" s="62">
        <f t="shared" si="202"/>
        <v>1</v>
      </c>
      <c r="CF344" s="62">
        <f t="shared" si="203"/>
        <v>0</v>
      </c>
    </row>
    <row r="345" customHeight="1" spans="1:84">
      <c r="A345" s="62">
        <v>10890</v>
      </c>
      <c r="B345" s="62" t="s">
        <v>627</v>
      </c>
      <c r="C345" s="62">
        <v>307</v>
      </c>
      <c r="D345" s="62" t="s">
        <v>84</v>
      </c>
      <c r="E345" s="62" t="s">
        <v>239</v>
      </c>
      <c r="F345" s="62"/>
      <c r="G345" s="62"/>
      <c r="H345" s="62"/>
      <c r="I345" s="62"/>
      <c r="J345" s="62">
        <f t="shared" si="190"/>
        <v>0</v>
      </c>
      <c r="K345" s="62" t="s">
        <v>242</v>
      </c>
      <c r="L345" s="62">
        <f t="shared" si="208"/>
        <v>0</v>
      </c>
      <c r="M345" s="62"/>
      <c r="N345" s="62"/>
      <c r="O345" s="62">
        <v>4</v>
      </c>
      <c r="P345" s="62">
        <v>36.89</v>
      </c>
      <c r="Q345" s="62">
        <f t="shared" si="191"/>
        <v>4</v>
      </c>
      <c r="R345" s="62" t="s">
        <v>242</v>
      </c>
      <c r="S345" s="62">
        <f t="shared" si="209"/>
        <v>1.8445</v>
      </c>
      <c r="T345" s="62"/>
      <c r="U345" s="62"/>
      <c r="V345" s="62"/>
      <c r="W345" s="62">
        <v>1</v>
      </c>
      <c r="X345" s="62">
        <v>35</v>
      </c>
      <c r="Y345" s="62">
        <f t="shared" si="205"/>
        <v>1</v>
      </c>
      <c r="Z345" s="62" t="s">
        <v>242</v>
      </c>
      <c r="AA345" s="62">
        <f t="shared" si="210"/>
        <v>2.1</v>
      </c>
      <c r="AB345" s="62"/>
      <c r="AC345" s="62"/>
      <c r="AD345" s="62">
        <v>0</v>
      </c>
      <c r="AE345" s="62">
        <v>0</v>
      </c>
      <c r="AF345" s="62">
        <v>0</v>
      </c>
      <c r="AG345" s="62">
        <f t="shared" si="192"/>
        <v>0</v>
      </c>
      <c r="AH345" s="62" t="s">
        <v>40</v>
      </c>
      <c r="AI345" s="62">
        <f t="shared" si="211"/>
        <v>0</v>
      </c>
      <c r="AJ345" s="62"/>
      <c r="AK345" s="62"/>
      <c r="AL345" s="62"/>
      <c r="AM345" s="62">
        <v>2</v>
      </c>
      <c r="AN345" s="62">
        <v>50</v>
      </c>
      <c r="AO345" s="62">
        <f t="shared" si="193"/>
        <v>2</v>
      </c>
      <c r="AP345" s="62" t="s">
        <v>40</v>
      </c>
      <c r="AQ345" s="62">
        <f t="shared" si="212"/>
        <v>5</v>
      </c>
      <c r="AR345" s="62"/>
      <c r="AS345" s="62"/>
      <c r="AT345" s="62">
        <v>0</v>
      </c>
      <c r="AU345" s="62">
        <v>0</v>
      </c>
      <c r="AV345" s="62">
        <f t="shared" si="195"/>
        <v>0</v>
      </c>
      <c r="AW345" s="62" t="s">
        <v>40</v>
      </c>
      <c r="AX345" s="62">
        <f t="shared" si="213"/>
        <v>0</v>
      </c>
      <c r="AY345" s="62"/>
      <c r="AZ345" s="62"/>
      <c r="BA345" s="62">
        <v>0</v>
      </c>
      <c r="BB345" s="62">
        <v>0</v>
      </c>
      <c r="BC345" s="62">
        <f t="shared" si="196"/>
        <v>0</v>
      </c>
      <c r="BD345" s="62" t="s">
        <v>242</v>
      </c>
      <c r="BE345" s="62">
        <f t="shared" si="214"/>
        <v>0</v>
      </c>
      <c r="BF345" s="62"/>
      <c r="BG345" s="62"/>
      <c r="BH345" s="62">
        <v>0</v>
      </c>
      <c r="BI345" s="62">
        <v>0</v>
      </c>
      <c r="BJ345" s="62">
        <f t="shared" si="197"/>
        <v>0</v>
      </c>
      <c r="BK345" s="62" t="s">
        <v>242</v>
      </c>
      <c r="BL345" s="62">
        <f t="shared" si="215"/>
        <v>0</v>
      </c>
      <c r="BM345" s="62"/>
      <c r="BN345" s="62"/>
      <c r="BO345" s="63">
        <v>0</v>
      </c>
      <c r="BP345" s="63">
        <v>0</v>
      </c>
      <c r="BQ345" s="63">
        <v>0</v>
      </c>
      <c r="BR345" s="63">
        <v>0</v>
      </c>
      <c r="BS345" s="63">
        <v>0</v>
      </c>
      <c r="BT345" s="63">
        <v>0</v>
      </c>
      <c r="BU345" s="63">
        <v>0</v>
      </c>
      <c r="BV345" s="63">
        <v>0</v>
      </c>
      <c r="BW345" s="63">
        <v>0</v>
      </c>
      <c r="BX345" s="63">
        <v>0</v>
      </c>
      <c r="BY345" s="63">
        <v>0</v>
      </c>
      <c r="BZ345" s="62">
        <f t="shared" si="198"/>
        <v>0</v>
      </c>
      <c r="CA345" s="62">
        <f t="shared" si="199"/>
        <v>0</v>
      </c>
      <c r="CB345" s="62" t="s">
        <v>242</v>
      </c>
      <c r="CC345" s="62">
        <f t="shared" si="216"/>
        <v>0</v>
      </c>
      <c r="CD345" s="62"/>
      <c r="CE345" s="62">
        <f t="shared" si="202"/>
        <v>9</v>
      </c>
      <c r="CF345" s="62">
        <f t="shared" si="203"/>
        <v>0</v>
      </c>
    </row>
    <row r="346" customHeight="1" spans="1:84">
      <c r="A346" s="62">
        <v>11752</v>
      </c>
      <c r="B346" s="62" t="s">
        <v>628</v>
      </c>
      <c r="C346" s="62">
        <v>307</v>
      </c>
      <c r="D346" s="62" t="s">
        <v>84</v>
      </c>
      <c r="E346" s="62" t="s">
        <v>239</v>
      </c>
      <c r="F346" s="62"/>
      <c r="G346" s="62"/>
      <c r="H346" s="62"/>
      <c r="I346" s="62"/>
      <c r="J346" s="62">
        <f t="shared" si="190"/>
        <v>0</v>
      </c>
      <c r="K346" s="62" t="s">
        <v>242</v>
      </c>
      <c r="L346" s="62">
        <f t="shared" si="208"/>
        <v>0</v>
      </c>
      <c r="M346" s="62"/>
      <c r="N346" s="62"/>
      <c r="O346" s="62">
        <v>0</v>
      </c>
      <c r="P346" s="62">
        <v>0</v>
      </c>
      <c r="Q346" s="62">
        <f t="shared" si="191"/>
        <v>0</v>
      </c>
      <c r="R346" s="62" t="s">
        <v>242</v>
      </c>
      <c r="S346" s="62">
        <f t="shared" si="209"/>
        <v>0</v>
      </c>
      <c r="T346" s="62">
        <f>Q346*1</f>
        <v>0</v>
      </c>
      <c r="U346" s="62"/>
      <c r="V346" s="62"/>
      <c r="W346" s="62">
        <v>0</v>
      </c>
      <c r="X346" s="62">
        <v>0</v>
      </c>
      <c r="Y346" s="62">
        <f t="shared" si="205"/>
        <v>0</v>
      </c>
      <c r="Z346" s="62" t="s">
        <v>242</v>
      </c>
      <c r="AA346" s="62">
        <f t="shared" si="210"/>
        <v>0</v>
      </c>
      <c r="AB346" s="62"/>
      <c r="AC346" s="62"/>
      <c r="AD346" s="62">
        <v>0</v>
      </c>
      <c r="AE346" s="62">
        <v>0</v>
      </c>
      <c r="AF346" s="62">
        <v>0</v>
      </c>
      <c r="AG346" s="62">
        <f t="shared" si="192"/>
        <v>0</v>
      </c>
      <c r="AH346" s="62" t="s">
        <v>40</v>
      </c>
      <c r="AI346" s="62">
        <f t="shared" si="211"/>
        <v>0</v>
      </c>
      <c r="AJ346" s="62"/>
      <c r="AK346" s="62"/>
      <c r="AL346" s="62"/>
      <c r="AM346" s="62">
        <v>0</v>
      </c>
      <c r="AN346" s="62">
        <v>0</v>
      </c>
      <c r="AO346" s="62">
        <f t="shared" si="193"/>
        <v>0</v>
      </c>
      <c r="AP346" s="62" t="s">
        <v>40</v>
      </c>
      <c r="AQ346" s="62">
        <f t="shared" si="212"/>
        <v>0</v>
      </c>
      <c r="AR346" s="62"/>
      <c r="AS346" s="62"/>
      <c r="AT346" s="62">
        <v>0</v>
      </c>
      <c r="AU346" s="62">
        <v>0</v>
      </c>
      <c r="AV346" s="62">
        <f t="shared" si="195"/>
        <v>0</v>
      </c>
      <c r="AW346" s="62" t="s">
        <v>40</v>
      </c>
      <c r="AX346" s="62">
        <f t="shared" si="213"/>
        <v>0</v>
      </c>
      <c r="AY346" s="62"/>
      <c r="AZ346" s="62"/>
      <c r="BA346" s="62">
        <v>0</v>
      </c>
      <c r="BB346" s="62">
        <v>0</v>
      </c>
      <c r="BC346" s="62">
        <f t="shared" si="196"/>
        <v>0</v>
      </c>
      <c r="BD346" s="62" t="s">
        <v>242</v>
      </c>
      <c r="BE346" s="62">
        <f t="shared" si="214"/>
        <v>0</v>
      </c>
      <c r="BF346" s="62"/>
      <c r="BG346" s="62"/>
      <c r="BH346" s="62">
        <v>0</v>
      </c>
      <c r="BI346" s="62">
        <v>0</v>
      </c>
      <c r="BJ346" s="62">
        <f t="shared" si="197"/>
        <v>0</v>
      </c>
      <c r="BK346" s="62" t="s">
        <v>242</v>
      </c>
      <c r="BL346" s="62">
        <f t="shared" si="215"/>
        <v>0</v>
      </c>
      <c r="BM346" s="62"/>
      <c r="BN346" s="62"/>
      <c r="BO346" s="63">
        <v>0</v>
      </c>
      <c r="BP346" s="63">
        <v>0</v>
      </c>
      <c r="BQ346" s="63">
        <v>0</v>
      </c>
      <c r="BR346" s="63">
        <v>0</v>
      </c>
      <c r="BS346" s="63">
        <v>0</v>
      </c>
      <c r="BT346" s="63">
        <v>0</v>
      </c>
      <c r="BU346" s="63">
        <v>0</v>
      </c>
      <c r="BV346" s="63">
        <v>0</v>
      </c>
      <c r="BW346" s="63">
        <v>0</v>
      </c>
      <c r="BX346" s="63">
        <v>0</v>
      </c>
      <c r="BY346" s="63">
        <v>0</v>
      </c>
      <c r="BZ346" s="62">
        <f t="shared" si="198"/>
        <v>0</v>
      </c>
      <c r="CA346" s="62">
        <f t="shared" si="199"/>
        <v>0</v>
      </c>
      <c r="CB346" s="62" t="s">
        <v>242</v>
      </c>
      <c r="CC346" s="62">
        <f t="shared" si="216"/>
        <v>0</v>
      </c>
      <c r="CD346" s="62"/>
      <c r="CE346" s="62">
        <f t="shared" si="202"/>
        <v>0</v>
      </c>
      <c r="CF346" s="62">
        <f t="shared" si="203"/>
        <v>0</v>
      </c>
    </row>
    <row r="347" customHeight="1" spans="1:84">
      <c r="A347" s="62">
        <v>12469</v>
      </c>
      <c r="B347" s="62" t="s">
        <v>629</v>
      </c>
      <c r="C347" s="62">
        <v>307</v>
      </c>
      <c r="D347" s="62" t="s">
        <v>84</v>
      </c>
      <c r="E347" s="62" t="s">
        <v>630</v>
      </c>
      <c r="F347" s="62"/>
      <c r="G347" s="62"/>
      <c r="H347" s="62"/>
      <c r="I347" s="62"/>
      <c r="J347" s="62">
        <f t="shared" si="190"/>
        <v>0</v>
      </c>
      <c r="K347" s="62" t="s">
        <v>242</v>
      </c>
      <c r="L347" s="62">
        <f t="shared" si="208"/>
        <v>0</v>
      </c>
      <c r="M347" s="62"/>
      <c r="N347" s="62"/>
      <c r="O347" s="62">
        <v>0</v>
      </c>
      <c r="P347" s="62">
        <v>0</v>
      </c>
      <c r="Q347" s="62">
        <f t="shared" si="191"/>
        <v>0</v>
      </c>
      <c r="R347" s="62" t="s">
        <v>242</v>
      </c>
      <c r="S347" s="62">
        <f t="shared" si="209"/>
        <v>0</v>
      </c>
      <c r="T347" s="62">
        <f>Q347*1</f>
        <v>0</v>
      </c>
      <c r="U347" s="62"/>
      <c r="V347" s="62"/>
      <c r="W347" s="62">
        <v>0</v>
      </c>
      <c r="X347" s="62">
        <v>0</v>
      </c>
      <c r="Y347" s="62">
        <f t="shared" si="205"/>
        <v>0</v>
      </c>
      <c r="Z347" s="62" t="s">
        <v>242</v>
      </c>
      <c r="AA347" s="62">
        <f t="shared" si="210"/>
        <v>0</v>
      </c>
      <c r="AB347" s="62"/>
      <c r="AC347" s="62"/>
      <c r="AD347" s="62">
        <v>0</v>
      </c>
      <c r="AE347" s="62">
        <v>0</v>
      </c>
      <c r="AF347" s="62">
        <v>0</v>
      </c>
      <c r="AG347" s="62">
        <f t="shared" si="192"/>
        <v>0</v>
      </c>
      <c r="AH347" s="62" t="s">
        <v>40</v>
      </c>
      <c r="AI347" s="62">
        <f t="shared" si="211"/>
        <v>0</v>
      </c>
      <c r="AJ347" s="62"/>
      <c r="AK347" s="62"/>
      <c r="AL347" s="62"/>
      <c r="AM347" s="62">
        <v>0</v>
      </c>
      <c r="AN347" s="62">
        <v>0</v>
      </c>
      <c r="AO347" s="62">
        <f t="shared" si="193"/>
        <v>0</v>
      </c>
      <c r="AP347" s="62" t="s">
        <v>40</v>
      </c>
      <c r="AQ347" s="62">
        <f t="shared" si="212"/>
        <v>0</v>
      </c>
      <c r="AR347" s="62"/>
      <c r="AS347" s="62"/>
      <c r="AT347" s="62">
        <v>0</v>
      </c>
      <c r="AU347" s="62">
        <v>0</v>
      </c>
      <c r="AV347" s="62">
        <f t="shared" si="195"/>
        <v>0</v>
      </c>
      <c r="AW347" s="62" t="s">
        <v>40</v>
      </c>
      <c r="AX347" s="62">
        <f t="shared" si="213"/>
        <v>0</v>
      </c>
      <c r="AY347" s="62"/>
      <c r="AZ347" s="62"/>
      <c r="BA347" s="62">
        <v>0</v>
      </c>
      <c r="BB347" s="62">
        <v>0</v>
      </c>
      <c r="BC347" s="62">
        <f t="shared" si="196"/>
        <v>0</v>
      </c>
      <c r="BD347" s="62" t="s">
        <v>242</v>
      </c>
      <c r="BE347" s="62">
        <f t="shared" si="214"/>
        <v>0</v>
      </c>
      <c r="BF347" s="62"/>
      <c r="BG347" s="62"/>
      <c r="BH347" s="62">
        <v>0</v>
      </c>
      <c r="BI347" s="62">
        <v>0</v>
      </c>
      <c r="BJ347" s="62">
        <f t="shared" si="197"/>
        <v>0</v>
      </c>
      <c r="BK347" s="62" t="s">
        <v>242</v>
      </c>
      <c r="BL347" s="62">
        <f t="shared" si="215"/>
        <v>0</v>
      </c>
      <c r="BM347" s="62"/>
      <c r="BN347" s="62"/>
      <c r="BO347" s="63">
        <v>0</v>
      </c>
      <c r="BP347" s="63">
        <v>0</v>
      </c>
      <c r="BQ347" s="63">
        <v>0</v>
      </c>
      <c r="BR347" s="63">
        <v>0</v>
      </c>
      <c r="BS347" s="63">
        <v>0</v>
      </c>
      <c r="BT347" s="63">
        <v>0</v>
      </c>
      <c r="BU347" s="63">
        <v>0</v>
      </c>
      <c r="BV347" s="63">
        <v>0</v>
      </c>
      <c r="BW347" s="63">
        <v>0</v>
      </c>
      <c r="BX347" s="63">
        <v>0</v>
      </c>
      <c r="BY347" s="63">
        <v>0</v>
      </c>
      <c r="BZ347" s="62">
        <f t="shared" si="198"/>
        <v>0</v>
      </c>
      <c r="CA347" s="62">
        <f t="shared" si="199"/>
        <v>0</v>
      </c>
      <c r="CB347" s="62" t="s">
        <v>242</v>
      </c>
      <c r="CC347" s="62">
        <f t="shared" si="216"/>
        <v>0</v>
      </c>
      <c r="CD347" s="62"/>
      <c r="CE347" s="62">
        <f t="shared" si="202"/>
        <v>0</v>
      </c>
      <c r="CF347" s="62">
        <f t="shared" si="203"/>
        <v>0</v>
      </c>
    </row>
    <row r="348" customHeight="1" spans="1:84">
      <c r="A348" s="62">
        <v>12140</v>
      </c>
      <c r="B348" s="62" t="s">
        <v>631</v>
      </c>
      <c r="C348" s="62">
        <v>307</v>
      </c>
      <c r="D348" s="62" t="s">
        <v>84</v>
      </c>
      <c r="E348" s="62" t="s">
        <v>239</v>
      </c>
      <c r="F348" s="62"/>
      <c r="G348" s="62"/>
      <c r="H348" s="62">
        <v>6</v>
      </c>
      <c r="I348" s="62">
        <v>164.5</v>
      </c>
      <c r="J348" s="62">
        <f t="shared" si="190"/>
        <v>6</v>
      </c>
      <c r="K348" s="62" t="s">
        <v>242</v>
      </c>
      <c r="L348" s="62">
        <f t="shared" si="208"/>
        <v>9.87</v>
      </c>
      <c r="M348" s="62"/>
      <c r="N348" s="62"/>
      <c r="O348" s="62">
        <v>1</v>
      </c>
      <c r="P348" s="62">
        <v>36</v>
      </c>
      <c r="Q348" s="62">
        <f t="shared" si="191"/>
        <v>1</v>
      </c>
      <c r="R348" s="62" t="s">
        <v>242</v>
      </c>
      <c r="S348" s="62">
        <f t="shared" si="209"/>
        <v>1.8</v>
      </c>
      <c r="T348" s="62"/>
      <c r="U348" s="62"/>
      <c r="V348" s="62"/>
      <c r="W348" s="62">
        <v>5</v>
      </c>
      <c r="X348" s="62">
        <v>113.86</v>
      </c>
      <c r="Y348" s="62">
        <f t="shared" si="205"/>
        <v>5</v>
      </c>
      <c r="Z348" s="62" t="s">
        <v>242</v>
      </c>
      <c r="AA348" s="62">
        <f t="shared" si="210"/>
        <v>6.8316</v>
      </c>
      <c r="AB348" s="62"/>
      <c r="AC348" s="62"/>
      <c r="AD348" s="62">
        <v>0</v>
      </c>
      <c r="AE348" s="62">
        <v>0</v>
      </c>
      <c r="AF348" s="62">
        <v>0</v>
      </c>
      <c r="AG348" s="62">
        <f t="shared" si="192"/>
        <v>0</v>
      </c>
      <c r="AH348" s="62" t="s">
        <v>40</v>
      </c>
      <c r="AI348" s="62">
        <f t="shared" si="211"/>
        <v>0</v>
      </c>
      <c r="AJ348" s="62"/>
      <c r="AK348" s="62"/>
      <c r="AL348" s="62"/>
      <c r="AM348" s="62">
        <v>0</v>
      </c>
      <c r="AN348" s="62">
        <v>0</v>
      </c>
      <c r="AO348" s="62">
        <f t="shared" si="193"/>
        <v>0</v>
      </c>
      <c r="AP348" s="62" t="s">
        <v>40</v>
      </c>
      <c r="AQ348" s="62">
        <f t="shared" si="212"/>
        <v>0</v>
      </c>
      <c r="AR348" s="62"/>
      <c r="AS348" s="62"/>
      <c r="AT348" s="62">
        <v>0</v>
      </c>
      <c r="AU348" s="62">
        <v>0</v>
      </c>
      <c r="AV348" s="62">
        <f t="shared" si="195"/>
        <v>0</v>
      </c>
      <c r="AW348" s="62" t="s">
        <v>40</v>
      </c>
      <c r="AX348" s="62">
        <f t="shared" si="213"/>
        <v>0</v>
      </c>
      <c r="AY348" s="62"/>
      <c r="AZ348" s="62"/>
      <c r="BA348" s="62">
        <v>0</v>
      </c>
      <c r="BB348" s="62">
        <v>0</v>
      </c>
      <c r="BC348" s="62">
        <f t="shared" si="196"/>
        <v>0</v>
      </c>
      <c r="BD348" s="62" t="s">
        <v>242</v>
      </c>
      <c r="BE348" s="62">
        <f t="shared" si="214"/>
        <v>0</v>
      </c>
      <c r="BF348" s="62"/>
      <c r="BG348" s="62"/>
      <c r="BH348" s="62">
        <v>0</v>
      </c>
      <c r="BI348" s="62">
        <v>0</v>
      </c>
      <c r="BJ348" s="62">
        <f t="shared" si="197"/>
        <v>0</v>
      </c>
      <c r="BK348" s="62" t="s">
        <v>242</v>
      </c>
      <c r="BL348" s="62">
        <f t="shared" si="215"/>
        <v>0</v>
      </c>
      <c r="BM348" s="62"/>
      <c r="BN348" s="62"/>
      <c r="BO348" s="63">
        <v>0</v>
      </c>
      <c r="BP348" s="63">
        <v>0</v>
      </c>
      <c r="BQ348" s="63">
        <v>0</v>
      </c>
      <c r="BR348" s="63">
        <v>0</v>
      </c>
      <c r="BS348" s="63">
        <v>0</v>
      </c>
      <c r="BT348" s="63">
        <v>0</v>
      </c>
      <c r="BU348" s="63">
        <v>0</v>
      </c>
      <c r="BV348" s="63">
        <v>0</v>
      </c>
      <c r="BW348" s="63">
        <v>0</v>
      </c>
      <c r="BX348" s="63">
        <v>0</v>
      </c>
      <c r="BY348" s="63">
        <v>0</v>
      </c>
      <c r="BZ348" s="62">
        <f t="shared" si="198"/>
        <v>0</v>
      </c>
      <c r="CA348" s="62">
        <f t="shared" si="199"/>
        <v>0</v>
      </c>
      <c r="CB348" s="62" t="s">
        <v>242</v>
      </c>
      <c r="CC348" s="62">
        <f t="shared" si="216"/>
        <v>0</v>
      </c>
      <c r="CD348" s="62"/>
      <c r="CE348" s="62">
        <f t="shared" si="202"/>
        <v>19</v>
      </c>
      <c r="CF348" s="62">
        <f t="shared" si="203"/>
        <v>0</v>
      </c>
    </row>
    <row r="349" customHeight="1" spans="1:84">
      <c r="A349" s="62">
        <v>12371</v>
      </c>
      <c r="B349" s="62" t="s">
        <v>632</v>
      </c>
      <c r="C349" s="62">
        <v>307</v>
      </c>
      <c r="D349" s="62" t="s">
        <v>84</v>
      </c>
      <c r="E349" s="62" t="s">
        <v>239</v>
      </c>
      <c r="F349" s="62"/>
      <c r="G349" s="62"/>
      <c r="H349" s="62"/>
      <c r="I349" s="62"/>
      <c r="J349" s="62">
        <f t="shared" si="190"/>
        <v>0</v>
      </c>
      <c r="K349" s="62" t="s">
        <v>242</v>
      </c>
      <c r="L349" s="62">
        <f t="shared" si="208"/>
        <v>0</v>
      </c>
      <c r="M349" s="62"/>
      <c r="N349" s="62"/>
      <c r="O349" s="62">
        <v>0</v>
      </c>
      <c r="P349" s="62">
        <v>0</v>
      </c>
      <c r="Q349" s="62">
        <f t="shared" si="191"/>
        <v>0</v>
      </c>
      <c r="R349" s="62" t="s">
        <v>242</v>
      </c>
      <c r="S349" s="62">
        <f t="shared" si="209"/>
        <v>0</v>
      </c>
      <c r="T349" s="62">
        <f>Q349*1</f>
        <v>0</v>
      </c>
      <c r="U349" s="62"/>
      <c r="V349" s="62"/>
      <c r="W349" s="62">
        <v>0</v>
      </c>
      <c r="X349" s="62">
        <v>0</v>
      </c>
      <c r="Y349" s="62">
        <f t="shared" si="205"/>
        <v>0</v>
      </c>
      <c r="Z349" s="62" t="s">
        <v>242</v>
      </c>
      <c r="AA349" s="62">
        <f t="shared" si="210"/>
        <v>0</v>
      </c>
      <c r="AB349" s="62"/>
      <c r="AC349" s="62"/>
      <c r="AD349" s="62">
        <v>0</v>
      </c>
      <c r="AE349" s="62">
        <v>0</v>
      </c>
      <c r="AF349" s="62">
        <v>0</v>
      </c>
      <c r="AG349" s="62">
        <f t="shared" si="192"/>
        <v>0</v>
      </c>
      <c r="AH349" s="62" t="s">
        <v>40</v>
      </c>
      <c r="AI349" s="62">
        <f t="shared" si="211"/>
        <v>0</v>
      </c>
      <c r="AJ349" s="62"/>
      <c r="AK349" s="62"/>
      <c r="AL349" s="62"/>
      <c r="AM349" s="62">
        <v>0</v>
      </c>
      <c r="AN349" s="62">
        <v>0</v>
      </c>
      <c r="AO349" s="62">
        <f t="shared" si="193"/>
        <v>0</v>
      </c>
      <c r="AP349" s="62" t="s">
        <v>40</v>
      </c>
      <c r="AQ349" s="62">
        <f t="shared" si="212"/>
        <v>0</v>
      </c>
      <c r="AR349" s="62"/>
      <c r="AS349" s="62"/>
      <c r="AT349" s="62">
        <v>0</v>
      </c>
      <c r="AU349" s="62">
        <v>0</v>
      </c>
      <c r="AV349" s="62">
        <f t="shared" si="195"/>
        <v>0</v>
      </c>
      <c r="AW349" s="62" t="s">
        <v>40</v>
      </c>
      <c r="AX349" s="62">
        <f t="shared" si="213"/>
        <v>0</v>
      </c>
      <c r="AY349" s="62"/>
      <c r="AZ349" s="62"/>
      <c r="BA349" s="62">
        <v>0</v>
      </c>
      <c r="BB349" s="62">
        <v>0</v>
      </c>
      <c r="BC349" s="62">
        <f t="shared" si="196"/>
        <v>0</v>
      </c>
      <c r="BD349" s="62" t="s">
        <v>242</v>
      </c>
      <c r="BE349" s="62">
        <f t="shared" si="214"/>
        <v>0</v>
      </c>
      <c r="BF349" s="62"/>
      <c r="BG349" s="62"/>
      <c r="BH349" s="62">
        <v>0</v>
      </c>
      <c r="BI349" s="62">
        <v>0</v>
      </c>
      <c r="BJ349" s="62">
        <f t="shared" si="197"/>
        <v>0</v>
      </c>
      <c r="BK349" s="62" t="s">
        <v>242</v>
      </c>
      <c r="BL349" s="62">
        <f t="shared" si="215"/>
        <v>0</v>
      </c>
      <c r="BM349" s="62"/>
      <c r="BN349" s="62"/>
      <c r="BO349" s="63">
        <v>0</v>
      </c>
      <c r="BP349" s="63">
        <v>0</v>
      </c>
      <c r="BQ349" s="63">
        <v>0</v>
      </c>
      <c r="BR349" s="63">
        <v>0</v>
      </c>
      <c r="BS349" s="63">
        <v>0</v>
      </c>
      <c r="BT349" s="63">
        <v>0</v>
      </c>
      <c r="BU349" s="63">
        <v>0</v>
      </c>
      <c r="BV349" s="63">
        <v>0</v>
      </c>
      <c r="BW349" s="63">
        <v>0</v>
      </c>
      <c r="BX349" s="63">
        <v>0</v>
      </c>
      <c r="BY349" s="63">
        <v>0</v>
      </c>
      <c r="BZ349" s="62">
        <f t="shared" si="198"/>
        <v>0</v>
      </c>
      <c r="CA349" s="62">
        <f t="shared" si="199"/>
        <v>0</v>
      </c>
      <c r="CB349" s="62" t="s">
        <v>242</v>
      </c>
      <c r="CC349" s="62">
        <f t="shared" si="216"/>
        <v>0</v>
      </c>
      <c r="CD349" s="62"/>
      <c r="CE349" s="62">
        <f t="shared" si="202"/>
        <v>0</v>
      </c>
      <c r="CF349" s="62">
        <f t="shared" si="203"/>
        <v>0</v>
      </c>
    </row>
    <row r="350" customHeight="1" spans="1:84">
      <c r="A350" s="62">
        <v>12470</v>
      </c>
      <c r="B350" s="62" t="s">
        <v>633</v>
      </c>
      <c r="C350" s="62">
        <v>307</v>
      </c>
      <c r="D350" s="62" t="s">
        <v>84</v>
      </c>
      <c r="E350" s="62" t="s">
        <v>239</v>
      </c>
      <c r="F350" s="62"/>
      <c r="G350" s="62"/>
      <c r="H350" s="62"/>
      <c r="I350" s="62"/>
      <c r="J350" s="62">
        <f t="shared" si="190"/>
        <v>0</v>
      </c>
      <c r="K350" s="62" t="s">
        <v>242</v>
      </c>
      <c r="L350" s="62">
        <f t="shared" si="208"/>
        <v>0</v>
      </c>
      <c r="M350" s="62"/>
      <c r="N350" s="62"/>
      <c r="O350" s="62">
        <v>0</v>
      </c>
      <c r="P350" s="62">
        <v>0</v>
      </c>
      <c r="Q350" s="62">
        <f t="shared" si="191"/>
        <v>0</v>
      </c>
      <c r="R350" s="62" t="s">
        <v>242</v>
      </c>
      <c r="S350" s="62">
        <f t="shared" si="209"/>
        <v>0</v>
      </c>
      <c r="T350" s="62">
        <f>Q350*1</f>
        <v>0</v>
      </c>
      <c r="U350" s="62"/>
      <c r="V350" s="62"/>
      <c r="W350" s="62">
        <v>0</v>
      </c>
      <c r="X350" s="62">
        <v>0</v>
      </c>
      <c r="Y350" s="62">
        <f t="shared" si="205"/>
        <v>0</v>
      </c>
      <c r="Z350" s="62" t="s">
        <v>242</v>
      </c>
      <c r="AA350" s="62">
        <f t="shared" si="210"/>
        <v>0</v>
      </c>
      <c r="AB350" s="62"/>
      <c r="AC350" s="62"/>
      <c r="AD350" s="62">
        <v>0</v>
      </c>
      <c r="AE350" s="62">
        <v>0</v>
      </c>
      <c r="AF350" s="62">
        <v>0</v>
      </c>
      <c r="AG350" s="62">
        <f t="shared" si="192"/>
        <v>0</v>
      </c>
      <c r="AH350" s="62" t="s">
        <v>40</v>
      </c>
      <c r="AI350" s="62">
        <f t="shared" si="211"/>
        <v>0</v>
      </c>
      <c r="AJ350" s="62"/>
      <c r="AK350" s="62"/>
      <c r="AL350" s="62"/>
      <c r="AM350" s="62">
        <v>0</v>
      </c>
      <c r="AN350" s="62">
        <v>0</v>
      </c>
      <c r="AO350" s="62">
        <f t="shared" si="193"/>
        <v>0</v>
      </c>
      <c r="AP350" s="62" t="s">
        <v>40</v>
      </c>
      <c r="AQ350" s="62">
        <f t="shared" si="212"/>
        <v>0</v>
      </c>
      <c r="AR350" s="62"/>
      <c r="AS350" s="62"/>
      <c r="AT350" s="62">
        <v>0</v>
      </c>
      <c r="AU350" s="62">
        <v>0</v>
      </c>
      <c r="AV350" s="62">
        <f t="shared" si="195"/>
        <v>0</v>
      </c>
      <c r="AW350" s="62" t="s">
        <v>40</v>
      </c>
      <c r="AX350" s="62">
        <f t="shared" si="213"/>
        <v>0</v>
      </c>
      <c r="AY350" s="62"/>
      <c r="AZ350" s="62"/>
      <c r="BA350" s="62">
        <v>0</v>
      </c>
      <c r="BB350" s="62">
        <v>0</v>
      </c>
      <c r="BC350" s="62">
        <f t="shared" si="196"/>
        <v>0</v>
      </c>
      <c r="BD350" s="62" t="s">
        <v>242</v>
      </c>
      <c r="BE350" s="62">
        <f t="shared" si="214"/>
        <v>0</v>
      </c>
      <c r="BF350" s="62"/>
      <c r="BG350" s="62"/>
      <c r="BH350" s="62">
        <v>0</v>
      </c>
      <c r="BI350" s="62">
        <v>0</v>
      </c>
      <c r="BJ350" s="62">
        <f t="shared" si="197"/>
        <v>0</v>
      </c>
      <c r="BK350" s="62" t="s">
        <v>242</v>
      </c>
      <c r="BL350" s="62">
        <f t="shared" si="215"/>
        <v>0</v>
      </c>
      <c r="BM350" s="62"/>
      <c r="BN350" s="62"/>
      <c r="BO350" s="63">
        <v>1</v>
      </c>
      <c r="BP350" s="63">
        <v>1</v>
      </c>
      <c r="BQ350" s="63">
        <v>0</v>
      </c>
      <c r="BR350" s="63">
        <v>0</v>
      </c>
      <c r="BS350" s="63">
        <v>0</v>
      </c>
      <c r="BT350" s="63">
        <v>0</v>
      </c>
      <c r="BU350" s="63">
        <v>0</v>
      </c>
      <c r="BV350" s="63">
        <v>0</v>
      </c>
      <c r="BW350" s="63">
        <v>0</v>
      </c>
      <c r="BX350" s="63">
        <v>0</v>
      </c>
      <c r="BY350" s="63">
        <v>0</v>
      </c>
      <c r="BZ350" s="62">
        <f t="shared" si="198"/>
        <v>1.5</v>
      </c>
      <c r="CA350" s="62">
        <f t="shared" si="199"/>
        <v>1.5</v>
      </c>
      <c r="CB350" s="62" t="s">
        <v>242</v>
      </c>
      <c r="CC350" s="62">
        <f t="shared" si="216"/>
        <v>5</v>
      </c>
      <c r="CD350" s="62"/>
      <c r="CE350" s="62">
        <f t="shared" si="202"/>
        <v>5</v>
      </c>
      <c r="CF350" s="62">
        <f t="shared" si="203"/>
        <v>0</v>
      </c>
    </row>
    <row r="351" customHeight="1" spans="1:84">
      <c r="A351" s="62">
        <v>13253</v>
      </c>
      <c r="B351" s="62" t="s">
        <v>634</v>
      </c>
      <c r="C351" s="62">
        <v>307</v>
      </c>
      <c r="D351" s="62" t="s">
        <v>84</v>
      </c>
      <c r="E351" s="62" t="s">
        <v>248</v>
      </c>
      <c r="F351" s="62"/>
      <c r="G351" s="62"/>
      <c r="H351" s="62"/>
      <c r="I351" s="62"/>
      <c r="J351" s="62">
        <f t="shared" si="190"/>
        <v>0</v>
      </c>
      <c r="K351" s="62" t="s">
        <v>242</v>
      </c>
      <c r="L351" s="62">
        <f t="shared" si="208"/>
        <v>0</v>
      </c>
      <c r="M351" s="62"/>
      <c r="N351" s="62"/>
      <c r="O351" s="62">
        <v>4</v>
      </c>
      <c r="P351" s="62">
        <v>93.8</v>
      </c>
      <c r="Q351" s="62">
        <f t="shared" si="191"/>
        <v>4</v>
      </c>
      <c r="R351" s="62" t="s">
        <v>242</v>
      </c>
      <c r="S351" s="62">
        <f t="shared" si="209"/>
        <v>4.69</v>
      </c>
      <c r="T351" s="62"/>
      <c r="U351" s="62"/>
      <c r="V351" s="62"/>
      <c r="W351" s="62">
        <v>1</v>
      </c>
      <c r="X351" s="62">
        <v>18</v>
      </c>
      <c r="Y351" s="62">
        <f t="shared" si="205"/>
        <v>1</v>
      </c>
      <c r="Z351" s="62" t="s">
        <v>242</v>
      </c>
      <c r="AA351" s="62">
        <f t="shared" si="210"/>
        <v>1.08</v>
      </c>
      <c r="AB351" s="62"/>
      <c r="AC351" s="62"/>
      <c r="AD351" s="62">
        <v>0</v>
      </c>
      <c r="AE351" s="62">
        <v>0</v>
      </c>
      <c r="AF351" s="62">
        <v>0</v>
      </c>
      <c r="AG351" s="62">
        <f t="shared" si="192"/>
        <v>0</v>
      </c>
      <c r="AH351" s="62" t="s">
        <v>40</v>
      </c>
      <c r="AI351" s="62">
        <f t="shared" si="211"/>
        <v>0</v>
      </c>
      <c r="AJ351" s="62"/>
      <c r="AK351" s="62"/>
      <c r="AL351" s="62"/>
      <c r="AM351" s="62">
        <v>0</v>
      </c>
      <c r="AN351" s="62">
        <v>0</v>
      </c>
      <c r="AO351" s="62">
        <f t="shared" si="193"/>
        <v>0</v>
      </c>
      <c r="AP351" s="62" t="s">
        <v>40</v>
      </c>
      <c r="AQ351" s="62">
        <f t="shared" si="212"/>
        <v>0</v>
      </c>
      <c r="AR351" s="62"/>
      <c r="AS351" s="62"/>
      <c r="AT351" s="62">
        <v>0</v>
      </c>
      <c r="AU351" s="62">
        <v>0</v>
      </c>
      <c r="AV351" s="62">
        <f t="shared" si="195"/>
        <v>0</v>
      </c>
      <c r="AW351" s="62" t="s">
        <v>40</v>
      </c>
      <c r="AX351" s="62">
        <f t="shared" si="213"/>
        <v>0</v>
      </c>
      <c r="AY351" s="62"/>
      <c r="AZ351" s="62"/>
      <c r="BA351" s="62">
        <v>0</v>
      </c>
      <c r="BB351" s="62">
        <v>0</v>
      </c>
      <c r="BC351" s="62">
        <f t="shared" si="196"/>
        <v>0</v>
      </c>
      <c r="BD351" s="62" t="s">
        <v>242</v>
      </c>
      <c r="BE351" s="62">
        <f t="shared" si="214"/>
        <v>0</v>
      </c>
      <c r="BF351" s="62"/>
      <c r="BG351" s="62"/>
      <c r="BH351" s="62">
        <v>0</v>
      </c>
      <c r="BI351" s="62">
        <v>0</v>
      </c>
      <c r="BJ351" s="62">
        <f t="shared" si="197"/>
        <v>0</v>
      </c>
      <c r="BK351" s="62" t="s">
        <v>242</v>
      </c>
      <c r="BL351" s="62">
        <f t="shared" si="215"/>
        <v>0</v>
      </c>
      <c r="BM351" s="62"/>
      <c r="BN351" s="62"/>
      <c r="BO351" s="63">
        <v>0</v>
      </c>
      <c r="BP351" s="63">
        <v>0</v>
      </c>
      <c r="BQ351" s="63">
        <v>0</v>
      </c>
      <c r="BR351" s="63">
        <v>0</v>
      </c>
      <c r="BS351" s="63">
        <v>0</v>
      </c>
      <c r="BT351" s="63">
        <v>0</v>
      </c>
      <c r="BU351" s="63">
        <v>0</v>
      </c>
      <c r="BV351" s="63">
        <v>0</v>
      </c>
      <c r="BW351" s="63">
        <v>0</v>
      </c>
      <c r="BX351" s="63">
        <v>0</v>
      </c>
      <c r="BY351" s="63">
        <v>0</v>
      </c>
      <c r="BZ351" s="62">
        <f t="shared" si="198"/>
        <v>0</v>
      </c>
      <c r="CA351" s="62">
        <f t="shared" si="199"/>
        <v>0</v>
      </c>
      <c r="CB351" s="62" t="s">
        <v>242</v>
      </c>
      <c r="CC351" s="62">
        <f t="shared" si="216"/>
        <v>0</v>
      </c>
      <c r="CD351" s="62"/>
      <c r="CE351" s="62">
        <f t="shared" si="202"/>
        <v>6</v>
      </c>
      <c r="CF351" s="62">
        <f t="shared" si="203"/>
        <v>0</v>
      </c>
    </row>
    <row r="352" customHeight="1" spans="1:84">
      <c r="A352" s="62">
        <v>13188</v>
      </c>
      <c r="B352" s="62" t="s">
        <v>635</v>
      </c>
      <c r="C352" s="62">
        <v>307</v>
      </c>
      <c r="D352" s="62" t="s">
        <v>84</v>
      </c>
      <c r="E352" s="62" t="s">
        <v>636</v>
      </c>
      <c r="F352" s="62"/>
      <c r="G352" s="62"/>
      <c r="H352" s="62"/>
      <c r="I352" s="62"/>
      <c r="J352" s="62">
        <f t="shared" si="190"/>
        <v>0</v>
      </c>
      <c r="K352" s="62" t="s">
        <v>242</v>
      </c>
      <c r="L352" s="62">
        <f t="shared" si="208"/>
        <v>0</v>
      </c>
      <c r="M352" s="62"/>
      <c r="N352" s="62"/>
      <c r="O352" s="62">
        <v>0</v>
      </c>
      <c r="P352" s="62">
        <v>0</v>
      </c>
      <c r="Q352" s="62">
        <f t="shared" si="191"/>
        <v>0</v>
      </c>
      <c r="R352" s="62" t="s">
        <v>242</v>
      </c>
      <c r="S352" s="62">
        <f t="shared" si="209"/>
        <v>0</v>
      </c>
      <c r="T352" s="62">
        <f>Q352*1</f>
        <v>0</v>
      </c>
      <c r="U352" s="62"/>
      <c r="V352" s="62"/>
      <c r="W352" s="62">
        <v>0</v>
      </c>
      <c r="X352" s="62">
        <v>0</v>
      </c>
      <c r="Y352" s="62">
        <f t="shared" si="205"/>
        <v>0</v>
      </c>
      <c r="Z352" s="62" t="s">
        <v>242</v>
      </c>
      <c r="AA352" s="62">
        <f t="shared" si="210"/>
        <v>0</v>
      </c>
      <c r="AB352" s="62"/>
      <c r="AC352" s="62"/>
      <c r="AD352" s="62">
        <v>0</v>
      </c>
      <c r="AE352" s="62">
        <v>0</v>
      </c>
      <c r="AF352" s="62">
        <v>0</v>
      </c>
      <c r="AG352" s="62">
        <f t="shared" si="192"/>
        <v>0</v>
      </c>
      <c r="AH352" s="62" t="s">
        <v>40</v>
      </c>
      <c r="AI352" s="62">
        <f t="shared" si="211"/>
        <v>0</v>
      </c>
      <c r="AJ352" s="62"/>
      <c r="AK352" s="62"/>
      <c r="AL352" s="62"/>
      <c r="AM352" s="62">
        <v>0</v>
      </c>
      <c r="AN352" s="62">
        <v>0</v>
      </c>
      <c r="AO352" s="62">
        <f t="shared" si="193"/>
        <v>0</v>
      </c>
      <c r="AP352" s="62" t="s">
        <v>40</v>
      </c>
      <c r="AQ352" s="62">
        <f t="shared" si="212"/>
        <v>0</v>
      </c>
      <c r="AR352" s="62"/>
      <c r="AS352" s="62"/>
      <c r="AT352" s="62">
        <v>0</v>
      </c>
      <c r="AU352" s="62">
        <v>0</v>
      </c>
      <c r="AV352" s="62">
        <f t="shared" si="195"/>
        <v>0</v>
      </c>
      <c r="AW352" s="62" t="s">
        <v>40</v>
      </c>
      <c r="AX352" s="62">
        <f t="shared" si="213"/>
        <v>0</v>
      </c>
      <c r="AY352" s="62"/>
      <c r="AZ352" s="62"/>
      <c r="BA352" s="62">
        <v>0</v>
      </c>
      <c r="BB352" s="62">
        <v>0</v>
      </c>
      <c r="BC352" s="62">
        <f t="shared" si="196"/>
        <v>0</v>
      </c>
      <c r="BD352" s="62" t="s">
        <v>242</v>
      </c>
      <c r="BE352" s="62">
        <f t="shared" si="214"/>
        <v>0</v>
      </c>
      <c r="BF352" s="62"/>
      <c r="BG352" s="62"/>
      <c r="BH352" s="62">
        <v>0</v>
      </c>
      <c r="BI352" s="62">
        <v>0</v>
      </c>
      <c r="BJ352" s="62">
        <f t="shared" si="197"/>
        <v>0</v>
      </c>
      <c r="BK352" s="62" t="s">
        <v>242</v>
      </c>
      <c r="BL352" s="62">
        <f t="shared" si="215"/>
        <v>0</v>
      </c>
      <c r="BM352" s="62"/>
      <c r="BN352" s="62"/>
      <c r="BO352" s="63">
        <v>0</v>
      </c>
      <c r="BP352" s="63">
        <v>0</v>
      </c>
      <c r="BQ352" s="63">
        <v>0</v>
      </c>
      <c r="BR352" s="63">
        <v>0</v>
      </c>
      <c r="BS352" s="63">
        <v>0</v>
      </c>
      <c r="BT352" s="63">
        <v>0</v>
      </c>
      <c r="BU352" s="63">
        <v>0</v>
      </c>
      <c r="BV352" s="63">
        <v>0</v>
      </c>
      <c r="BW352" s="63">
        <v>0</v>
      </c>
      <c r="BX352" s="63">
        <v>0</v>
      </c>
      <c r="BY352" s="63">
        <v>0</v>
      </c>
      <c r="BZ352" s="62">
        <f t="shared" si="198"/>
        <v>0</v>
      </c>
      <c r="CA352" s="62">
        <f t="shared" si="199"/>
        <v>0</v>
      </c>
      <c r="CB352" s="62" t="s">
        <v>242</v>
      </c>
      <c r="CC352" s="62">
        <f t="shared" si="216"/>
        <v>0</v>
      </c>
      <c r="CD352" s="62"/>
      <c r="CE352" s="62">
        <f t="shared" si="202"/>
        <v>0</v>
      </c>
      <c r="CF352" s="62">
        <f t="shared" si="203"/>
        <v>0</v>
      </c>
    </row>
    <row r="353" customHeight="1" spans="1:84">
      <c r="A353" s="62">
        <v>6814</v>
      </c>
      <c r="B353" s="62" t="s">
        <v>637</v>
      </c>
      <c r="C353" s="62">
        <v>357</v>
      </c>
      <c r="D353" s="62" t="s">
        <v>58</v>
      </c>
      <c r="E353" s="62" t="s">
        <v>253</v>
      </c>
      <c r="F353" s="62">
        <v>12</v>
      </c>
      <c r="G353" s="62">
        <v>15</v>
      </c>
      <c r="H353" s="62">
        <v>5</v>
      </c>
      <c r="I353" s="62">
        <v>105.73</v>
      </c>
      <c r="J353" s="62">
        <f t="shared" si="190"/>
        <v>-7</v>
      </c>
      <c r="K353" s="62" t="s">
        <v>237</v>
      </c>
      <c r="L353" s="62">
        <f t="shared" ref="L353:L359" si="217">I353*0.06</f>
        <v>6.3438</v>
      </c>
      <c r="M353" s="62">
        <v>28</v>
      </c>
      <c r="N353" s="62">
        <v>34</v>
      </c>
      <c r="O353" s="62">
        <v>19</v>
      </c>
      <c r="P353" s="62">
        <v>434.17</v>
      </c>
      <c r="Q353" s="62">
        <f t="shared" si="191"/>
        <v>-9</v>
      </c>
      <c r="R353" s="62" t="s">
        <v>237</v>
      </c>
      <c r="S353" s="62">
        <f t="shared" si="209"/>
        <v>21.7085</v>
      </c>
      <c r="T353" s="62">
        <f>Q353*1</f>
        <v>-9</v>
      </c>
      <c r="U353" s="62">
        <v>18</v>
      </c>
      <c r="V353" s="62">
        <v>24</v>
      </c>
      <c r="W353" s="62">
        <v>38</v>
      </c>
      <c r="X353" s="62">
        <v>856.5</v>
      </c>
      <c r="Y353" s="62">
        <f t="shared" si="205"/>
        <v>20</v>
      </c>
      <c r="Z353" s="62" t="s">
        <v>40</v>
      </c>
      <c r="AA353" s="62">
        <f>X353*0.1</f>
        <v>85.65</v>
      </c>
      <c r="AB353" s="62">
        <v>5</v>
      </c>
      <c r="AC353" s="62">
        <v>8</v>
      </c>
      <c r="AD353" s="62">
        <v>0</v>
      </c>
      <c r="AE353" s="62">
        <v>1</v>
      </c>
      <c r="AF353" s="62">
        <v>28.5</v>
      </c>
      <c r="AG353" s="62">
        <f t="shared" si="192"/>
        <v>-4</v>
      </c>
      <c r="AH353" s="62" t="s">
        <v>237</v>
      </c>
      <c r="AI353" s="62">
        <f t="shared" ref="AI353:AI358" si="218">AF353*0.06</f>
        <v>1.71</v>
      </c>
      <c r="AJ353" s="62">
        <f t="shared" ref="AJ353:AJ358" si="219">AG353*1</f>
        <v>-4</v>
      </c>
      <c r="AK353" s="62">
        <v>29</v>
      </c>
      <c r="AL353" s="62">
        <v>35</v>
      </c>
      <c r="AM353" s="62">
        <v>22</v>
      </c>
      <c r="AN353" s="62">
        <v>2228.4</v>
      </c>
      <c r="AO353" s="62">
        <f t="shared" si="193"/>
        <v>-7</v>
      </c>
      <c r="AP353" s="62" t="s">
        <v>237</v>
      </c>
      <c r="AQ353" s="62">
        <f t="shared" ref="AQ353:AQ363" si="220">AN353*0.06</f>
        <v>133.704</v>
      </c>
      <c r="AR353" s="62">
        <v>9</v>
      </c>
      <c r="AS353" s="62">
        <v>11</v>
      </c>
      <c r="AT353" s="62">
        <v>1</v>
      </c>
      <c r="AU353" s="62">
        <v>35</v>
      </c>
      <c r="AV353" s="62">
        <f t="shared" si="195"/>
        <v>-8</v>
      </c>
      <c r="AW353" s="62" t="s">
        <v>237</v>
      </c>
      <c r="AX353" s="62">
        <f>AU353*0.06</f>
        <v>2.1</v>
      </c>
      <c r="AY353" s="62">
        <v>11</v>
      </c>
      <c r="AZ353" s="62">
        <v>13</v>
      </c>
      <c r="BA353" s="62">
        <v>1</v>
      </c>
      <c r="BB353" s="62">
        <v>29.9</v>
      </c>
      <c r="BC353" s="62">
        <f t="shared" si="196"/>
        <v>-10</v>
      </c>
      <c r="BD353" s="62" t="s">
        <v>237</v>
      </c>
      <c r="BE353" s="62">
        <f t="shared" ref="BE353:BE368" si="221">BB353*0.06</f>
        <v>1.794</v>
      </c>
      <c r="BF353" s="62">
        <v>7</v>
      </c>
      <c r="BG353" s="62">
        <v>8</v>
      </c>
      <c r="BH353" s="62">
        <v>1</v>
      </c>
      <c r="BI353" s="62">
        <v>21</v>
      </c>
      <c r="BJ353" s="62">
        <f t="shared" si="197"/>
        <v>-6</v>
      </c>
      <c r="BK353" s="62" t="s">
        <v>242</v>
      </c>
      <c r="BL353" s="62">
        <f t="shared" si="215"/>
        <v>1.26</v>
      </c>
      <c r="BM353" s="62">
        <v>10</v>
      </c>
      <c r="BN353" s="62">
        <v>12</v>
      </c>
      <c r="BO353" s="63">
        <v>0</v>
      </c>
      <c r="BP353" s="63">
        <v>2</v>
      </c>
      <c r="BQ353" s="63">
        <v>0</v>
      </c>
      <c r="BR353" s="63">
        <v>0</v>
      </c>
      <c r="BS353" s="63">
        <v>0</v>
      </c>
      <c r="BT353" s="63">
        <v>0</v>
      </c>
      <c r="BU353" s="63">
        <v>0</v>
      </c>
      <c r="BV353" s="63">
        <v>0</v>
      </c>
      <c r="BW353" s="63">
        <v>0</v>
      </c>
      <c r="BX353" s="63">
        <v>0</v>
      </c>
      <c r="BY353" s="63">
        <v>1</v>
      </c>
      <c r="BZ353" s="62">
        <f t="shared" si="198"/>
        <v>4.5</v>
      </c>
      <c r="CA353" s="62">
        <f t="shared" si="199"/>
        <v>-5.5</v>
      </c>
      <c r="CB353" s="62" t="s">
        <v>237</v>
      </c>
      <c r="CC353" s="62">
        <f t="shared" si="216"/>
        <v>16</v>
      </c>
      <c r="CD353" s="62">
        <f>CA353*1</f>
        <v>-5.5</v>
      </c>
      <c r="CE353" s="62">
        <f t="shared" si="202"/>
        <v>270</v>
      </c>
      <c r="CF353" s="62">
        <f t="shared" si="203"/>
        <v>-18.5</v>
      </c>
    </row>
    <row r="354" customHeight="1" spans="1:84">
      <c r="A354" s="62">
        <v>11453</v>
      </c>
      <c r="B354" s="62" t="s">
        <v>638</v>
      </c>
      <c r="C354" s="62">
        <v>357</v>
      </c>
      <c r="D354" s="62" t="s">
        <v>58</v>
      </c>
      <c r="E354" s="62" t="s">
        <v>236</v>
      </c>
      <c r="F354" s="62">
        <v>11</v>
      </c>
      <c r="G354" s="62">
        <v>13</v>
      </c>
      <c r="H354" s="62">
        <v>10</v>
      </c>
      <c r="I354" s="62">
        <v>244.7</v>
      </c>
      <c r="J354" s="62">
        <f t="shared" si="190"/>
        <v>-1</v>
      </c>
      <c r="K354" s="62" t="s">
        <v>237</v>
      </c>
      <c r="L354" s="62">
        <f t="shared" si="217"/>
        <v>14.682</v>
      </c>
      <c r="M354" s="62">
        <v>24</v>
      </c>
      <c r="N354" s="62">
        <v>31</v>
      </c>
      <c r="O354" s="62">
        <v>27</v>
      </c>
      <c r="P354" s="62">
        <v>667.31</v>
      </c>
      <c r="Q354" s="62">
        <f t="shared" si="191"/>
        <v>3</v>
      </c>
      <c r="R354" s="62" t="s">
        <v>39</v>
      </c>
      <c r="S354" s="62">
        <f>P354*0.06</f>
        <v>40.0386</v>
      </c>
      <c r="T354" s="62"/>
      <c r="U354" s="62">
        <v>16</v>
      </c>
      <c r="V354" s="62">
        <v>21</v>
      </c>
      <c r="W354" s="62">
        <v>16</v>
      </c>
      <c r="X354" s="62">
        <v>369.2</v>
      </c>
      <c r="Y354" s="62">
        <f t="shared" si="205"/>
        <v>0</v>
      </c>
      <c r="Z354" s="62" t="s">
        <v>39</v>
      </c>
      <c r="AA354" s="62">
        <f>X354*0.08</f>
        <v>29.536</v>
      </c>
      <c r="AB354" s="62">
        <v>5</v>
      </c>
      <c r="AC354" s="62">
        <v>7</v>
      </c>
      <c r="AD354" s="62">
        <v>0</v>
      </c>
      <c r="AE354" s="62">
        <v>1</v>
      </c>
      <c r="AF354" s="62">
        <v>29.8</v>
      </c>
      <c r="AG354" s="62">
        <f t="shared" si="192"/>
        <v>-4</v>
      </c>
      <c r="AH354" s="62" t="s">
        <v>237</v>
      </c>
      <c r="AI354" s="62">
        <f t="shared" si="218"/>
        <v>1.788</v>
      </c>
      <c r="AJ354" s="62">
        <f t="shared" si="219"/>
        <v>-4</v>
      </c>
      <c r="AK354" s="62">
        <v>26</v>
      </c>
      <c r="AL354" s="62">
        <v>31</v>
      </c>
      <c r="AM354" s="62">
        <v>10</v>
      </c>
      <c r="AN354" s="62">
        <v>816.62</v>
      </c>
      <c r="AO354" s="62">
        <f t="shared" si="193"/>
        <v>-16</v>
      </c>
      <c r="AP354" s="62" t="s">
        <v>237</v>
      </c>
      <c r="AQ354" s="62">
        <f t="shared" si="220"/>
        <v>48.9972</v>
      </c>
      <c r="AR354" s="62">
        <v>8</v>
      </c>
      <c r="AS354" s="62">
        <v>10</v>
      </c>
      <c r="AT354" s="62">
        <v>0</v>
      </c>
      <c r="AU354" s="62">
        <v>0</v>
      </c>
      <c r="AV354" s="62">
        <f t="shared" si="195"/>
        <v>-8</v>
      </c>
      <c r="AW354" s="62" t="s">
        <v>237</v>
      </c>
      <c r="AX354" s="62">
        <f>AU354*0.06</f>
        <v>0</v>
      </c>
      <c r="AY354" s="62">
        <v>10</v>
      </c>
      <c r="AZ354" s="62">
        <v>12</v>
      </c>
      <c r="BA354" s="62">
        <v>0</v>
      </c>
      <c r="BB354" s="62">
        <v>0</v>
      </c>
      <c r="BC354" s="62">
        <f t="shared" si="196"/>
        <v>-10</v>
      </c>
      <c r="BD354" s="62" t="s">
        <v>237</v>
      </c>
      <c r="BE354" s="62">
        <f t="shared" si="221"/>
        <v>0</v>
      </c>
      <c r="BF354" s="62">
        <v>6</v>
      </c>
      <c r="BG354" s="62">
        <v>8</v>
      </c>
      <c r="BH354" s="62">
        <v>1</v>
      </c>
      <c r="BI354" s="62">
        <v>21</v>
      </c>
      <c r="BJ354" s="62">
        <f t="shared" si="197"/>
        <v>-5</v>
      </c>
      <c r="BK354" s="62" t="s">
        <v>242</v>
      </c>
      <c r="BL354" s="62">
        <f t="shared" si="215"/>
        <v>1.26</v>
      </c>
      <c r="BM354" s="62">
        <v>9</v>
      </c>
      <c r="BN354" s="62">
        <v>11</v>
      </c>
      <c r="BO354" s="63">
        <v>1</v>
      </c>
      <c r="BP354" s="63">
        <v>1</v>
      </c>
      <c r="BQ354" s="63">
        <v>0</v>
      </c>
      <c r="BR354" s="63">
        <v>0</v>
      </c>
      <c r="BS354" s="63">
        <v>1</v>
      </c>
      <c r="BT354" s="63">
        <v>0</v>
      </c>
      <c r="BU354" s="63">
        <v>0</v>
      </c>
      <c r="BV354" s="63">
        <v>0</v>
      </c>
      <c r="BW354" s="63">
        <v>0</v>
      </c>
      <c r="BX354" s="63">
        <v>1</v>
      </c>
      <c r="BY354" s="63">
        <v>1</v>
      </c>
      <c r="BZ354" s="62">
        <f t="shared" si="198"/>
        <v>12</v>
      </c>
      <c r="CA354" s="62">
        <f t="shared" si="199"/>
        <v>3</v>
      </c>
      <c r="CB354" s="62" t="s">
        <v>40</v>
      </c>
      <c r="CC354" s="62">
        <f>BO354*3+BP354*5+BQ354*25+BR354*24+BS354*6+BT354*56+BU354*70+BV354*6+BW354*30+BX354*61+BY354*15</f>
        <v>90</v>
      </c>
      <c r="CD354" s="62"/>
      <c r="CE354" s="62">
        <f t="shared" si="202"/>
        <v>226</v>
      </c>
      <c r="CF354" s="62">
        <f t="shared" si="203"/>
        <v>-4</v>
      </c>
    </row>
    <row r="355" customHeight="1" spans="1:84">
      <c r="A355" s="62">
        <v>13100</v>
      </c>
      <c r="B355" s="62" t="s">
        <v>639</v>
      </c>
      <c r="C355" s="62">
        <v>357</v>
      </c>
      <c r="D355" s="62" t="s">
        <v>58</v>
      </c>
      <c r="E355" s="62" t="s">
        <v>253</v>
      </c>
      <c r="F355" s="62">
        <v>11</v>
      </c>
      <c r="G355" s="62">
        <v>13</v>
      </c>
      <c r="H355" s="62">
        <v>5</v>
      </c>
      <c r="I355" s="62">
        <v>122</v>
      </c>
      <c r="J355" s="62">
        <f t="shared" si="190"/>
        <v>-6</v>
      </c>
      <c r="K355" s="62" t="s">
        <v>237</v>
      </c>
      <c r="L355" s="62">
        <f t="shared" si="217"/>
        <v>7.32</v>
      </c>
      <c r="M355" s="62">
        <v>24</v>
      </c>
      <c r="N355" s="62">
        <v>31</v>
      </c>
      <c r="O355" s="62">
        <v>25</v>
      </c>
      <c r="P355" s="62">
        <v>601.81</v>
      </c>
      <c r="Q355" s="62">
        <f t="shared" si="191"/>
        <v>1</v>
      </c>
      <c r="R355" s="62" t="s">
        <v>39</v>
      </c>
      <c r="S355" s="62">
        <f>P355*0.06</f>
        <v>36.1086</v>
      </c>
      <c r="T355" s="62"/>
      <c r="U355" s="62">
        <v>16</v>
      </c>
      <c r="V355" s="62">
        <v>21</v>
      </c>
      <c r="W355" s="62">
        <v>9</v>
      </c>
      <c r="X355" s="62">
        <v>163</v>
      </c>
      <c r="Y355" s="62">
        <f t="shared" si="205"/>
        <v>-7</v>
      </c>
      <c r="Z355" s="62" t="s">
        <v>237</v>
      </c>
      <c r="AA355" s="62">
        <f>X355*0.06</f>
        <v>9.78</v>
      </c>
      <c r="AB355" s="62">
        <v>5</v>
      </c>
      <c r="AC355" s="62">
        <v>7</v>
      </c>
      <c r="AD355" s="62">
        <v>0</v>
      </c>
      <c r="AE355" s="62">
        <v>0</v>
      </c>
      <c r="AF355" s="62">
        <v>0</v>
      </c>
      <c r="AG355" s="62">
        <f t="shared" si="192"/>
        <v>-5</v>
      </c>
      <c r="AH355" s="62" t="s">
        <v>237</v>
      </c>
      <c r="AI355" s="62">
        <f t="shared" si="218"/>
        <v>0</v>
      </c>
      <c r="AJ355" s="62">
        <f t="shared" si="219"/>
        <v>-5</v>
      </c>
      <c r="AK355" s="62">
        <v>26</v>
      </c>
      <c r="AL355" s="62">
        <v>31</v>
      </c>
      <c r="AM355" s="62">
        <v>2</v>
      </c>
      <c r="AN355" s="62">
        <v>273</v>
      </c>
      <c r="AO355" s="62">
        <f t="shared" si="193"/>
        <v>-24</v>
      </c>
      <c r="AP355" s="62" t="s">
        <v>237</v>
      </c>
      <c r="AQ355" s="62">
        <f t="shared" si="220"/>
        <v>16.38</v>
      </c>
      <c r="AR355" s="62">
        <v>8</v>
      </c>
      <c r="AS355" s="62">
        <v>10</v>
      </c>
      <c r="AT355" s="62">
        <v>0</v>
      </c>
      <c r="AU355" s="62">
        <v>0</v>
      </c>
      <c r="AV355" s="62">
        <f t="shared" si="195"/>
        <v>-8</v>
      </c>
      <c r="AW355" s="62" t="s">
        <v>237</v>
      </c>
      <c r="AX355" s="62">
        <f>AU355*0.06</f>
        <v>0</v>
      </c>
      <c r="AY355" s="62">
        <v>10</v>
      </c>
      <c r="AZ355" s="62">
        <v>12</v>
      </c>
      <c r="BA355" s="62">
        <v>0</v>
      </c>
      <c r="BB355" s="62">
        <v>0</v>
      </c>
      <c r="BC355" s="62">
        <f t="shared" si="196"/>
        <v>-10</v>
      </c>
      <c r="BD355" s="62" t="s">
        <v>237</v>
      </c>
      <c r="BE355" s="62">
        <f t="shared" si="221"/>
        <v>0</v>
      </c>
      <c r="BF355" s="62">
        <v>6</v>
      </c>
      <c r="BG355" s="62">
        <v>8</v>
      </c>
      <c r="BH355" s="62">
        <v>2</v>
      </c>
      <c r="BI355" s="62">
        <v>42</v>
      </c>
      <c r="BJ355" s="62">
        <f t="shared" si="197"/>
        <v>-4</v>
      </c>
      <c r="BK355" s="62" t="s">
        <v>242</v>
      </c>
      <c r="BL355" s="62">
        <f t="shared" si="215"/>
        <v>2.52</v>
      </c>
      <c r="BM355" s="62">
        <v>9</v>
      </c>
      <c r="BN355" s="62">
        <v>11</v>
      </c>
      <c r="BO355" s="63">
        <v>0</v>
      </c>
      <c r="BP355" s="63">
        <v>0</v>
      </c>
      <c r="BQ355" s="63">
        <v>0</v>
      </c>
      <c r="BR355" s="63">
        <v>0</v>
      </c>
      <c r="BS355" s="63">
        <v>1</v>
      </c>
      <c r="BT355" s="63">
        <v>0</v>
      </c>
      <c r="BU355" s="63">
        <v>0</v>
      </c>
      <c r="BV355" s="63">
        <v>0</v>
      </c>
      <c r="BW355" s="63">
        <v>0</v>
      </c>
      <c r="BX355" s="63">
        <v>0</v>
      </c>
      <c r="BY355" s="63">
        <v>0</v>
      </c>
      <c r="BZ355" s="62">
        <f t="shared" si="198"/>
        <v>1</v>
      </c>
      <c r="CA355" s="62">
        <f t="shared" si="199"/>
        <v>-8</v>
      </c>
      <c r="CB355" s="62" t="s">
        <v>237</v>
      </c>
      <c r="CC355" s="62">
        <f>BO355*2+BP355*3+BQ355*15+BR355*15+BS355*3+BT355*40+BU355*50+BV355*4+BW355*20+BX355*40+BY355*10</f>
        <v>3</v>
      </c>
      <c r="CD355" s="62">
        <f>CA355*1</f>
        <v>-8</v>
      </c>
      <c r="CE355" s="62">
        <f t="shared" si="202"/>
        <v>75</v>
      </c>
      <c r="CF355" s="62">
        <f t="shared" si="203"/>
        <v>-13</v>
      </c>
    </row>
    <row r="356" customHeight="1" spans="1:84">
      <c r="A356" s="62">
        <v>13332</v>
      </c>
      <c r="B356" s="62" t="s">
        <v>640</v>
      </c>
      <c r="C356" s="62">
        <v>357</v>
      </c>
      <c r="D356" s="62" t="s">
        <v>58</v>
      </c>
      <c r="E356" s="62" t="s">
        <v>641</v>
      </c>
      <c r="F356" s="62">
        <v>6</v>
      </c>
      <c r="G356" s="62">
        <v>7</v>
      </c>
      <c r="H356" s="62">
        <v>0</v>
      </c>
      <c r="I356" s="62">
        <v>0</v>
      </c>
      <c r="J356" s="62">
        <f t="shared" si="190"/>
        <v>-6</v>
      </c>
      <c r="K356" s="62" t="s">
        <v>237</v>
      </c>
      <c r="L356" s="62">
        <f t="shared" si="217"/>
        <v>0</v>
      </c>
      <c r="M356" s="62">
        <v>15</v>
      </c>
      <c r="N356" s="62">
        <v>17</v>
      </c>
      <c r="O356" s="62">
        <v>13</v>
      </c>
      <c r="P356" s="62">
        <v>327.91</v>
      </c>
      <c r="Q356" s="62">
        <f t="shared" si="191"/>
        <v>-2</v>
      </c>
      <c r="R356" s="62" t="s">
        <v>237</v>
      </c>
      <c r="S356" s="62">
        <f>P356*0.05</f>
        <v>16.3955</v>
      </c>
      <c r="T356" s="62">
        <f>Q356*1</f>
        <v>-2</v>
      </c>
      <c r="U356" s="62">
        <v>10</v>
      </c>
      <c r="V356" s="62">
        <v>12</v>
      </c>
      <c r="W356" s="62">
        <v>3</v>
      </c>
      <c r="X356" s="62">
        <v>62.23</v>
      </c>
      <c r="Y356" s="62">
        <f t="shared" si="205"/>
        <v>-7</v>
      </c>
      <c r="Z356" s="62" t="s">
        <v>237</v>
      </c>
      <c r="AA356" s="62">
        <f>X356*0.06</f>
        <v>3.7338</v>
      </c>
      <c r="AB356" s="62">
        <v>3</v>
      </c>
      <c r="AC356" s="62">
        <v>3</v>
      </c>
      <c r="AD356" s="62">
        <v>0</v>
      </c>
      <c r="AE356" s="62">
        <v>0</v>
      </c>
      <c r="AF356" s="62">
        <v>0</v>
      </c>
      <c r="AG356" s="62">
        <f t="shared" si="192"/>
        <v>-3</v>
      </c>
      <c r="AH356" s="62" t="s">
        <v>237</v>
      </c>
      <c r="AI356" s="62">
        <f t="shared" si="218"/>
        <v>0</v>
      </c>
      <c r="AJ356" s="62">
        <f t="shared" si="219"/>
        <v>-3</v>
      </c>
      <c r="AK356" s="62">
        <v>14</v>
      </c>
      <c r="AL356" s="62">
        <v>17</v>
      </c>
      <c r="AM356" s="62">
        <v>0</v>
      </c>
      <c r="AN356" s="62">
        <v>0</v>
      </c>
      <c r="AO356" s="62">
        <f t="shared" si="193"/>
        <v>-14</v>
      </c>
      <c r="AP356" s="62" t="s">
        <v>237</v>
      </c>
      <c r="AQ356" s="62">
        <f t="shared" si="220"/>
        <v>0</v>
      </c>
      <c r="AR356" s="62">
        <v>5</v>
      </c>
      <c r="AS356" s="62">
        <v>5</v>
      </c>
      <c r="AT356" s="62">
        <v>7</v>
      </c>
      <c r="AU356" s="62">
        <v>175</v>
      </c>
      <c r="AV356" s="62">
        <f t="shared" si="195"/>
        <v>2</v>
      </c>
      <c r="AW356" s="62" t="s">
        <v>40</v>
      </c>
      <c r="AX356" s="62">
        <f>AU356*0.1</f>
        <v>17.5</v>
      </c>
      <c r="AY356" s="62">
        <v>4</v>
      </c>
      <c r="AZ356" s="62">
        <v>5</v>
      </c>
      <c r="BA356" s="62">
        <v>0</v>
      </c>
      <c r="BB356" s="62">
        <v>0</v>
      </c>
      <c r="BC356" s="62">
        <f t="shared" si="196"/>
        <v>-4</v>
      </c>
      <c r="BD356" s="62" t="s">
        <v>237</v>
      </c>
      <c r="BE356" s="62">
        <f t="shared" si="221"/>
        <v>0</v>
      </c>
      <c r="BF356" s="62">
        <v>3</v>
      </c>
      <c r="BG356" s="62">
        <v>4</v>
      </c>
      <c r="BH356" s="62">
        <v>0</v>
      </c>
      <c r="BI356" s="62">
        <v>0</v>
      </c>
      <c r="BJ356" s="62">
        <f t="shared" si="197"/>
        <v>-3</v>
      </c>
      <c r="BK356" s="62" t="s">
        <v>242</v>
      </c>
      <c r="BL356" s="62">
        <f t="shared" si="215"/>
        <v>0</v>
      </c>
      <c r="BM356" s="62">
        <v>5</v>
      </c>
      <c r="BN356" s="62">
        <v>6</v>
      </c>
      <c r="BO356" s="63">
        <v>0</v>
      </c>
      <c r="BP356" s="63">
        <v>0</v>
      </c>
      <c r="BQ356" s="63">
        <v>0</v>
      </c>
      <c r="BR356" s="63">
        <v>0</v>
      </c>
      <c r="BS356" s="63">
        <v>0</v>
      </c>
      <c r="BT356" s="63">
        <v>0</v>
      </c>
      <c r="BU356" s="63">
        <v>0</v>
      </c>
      <c r="BV356" s="63">
        <v>0</v>
      </c>
      <c r="BW356" s="63">
        <v>0</v>
      </c>
      <c r="BX356" s="63">
        <v>0</v>
      </c>
      <c r="BY356" s="63">
        <v>0</v>
      </c>
      <c r="BZ356" s="62">
        <f t="shared" si="198"/>
        <v>0</v>
      </c>
      <c r="CA356" s="62">
        <f t="shared" si="199"/>
        <v>-5</v>
      </c>
      <c r="CB356" s="62" t="s">
        <v>237</v>
      </c>
      <c r="CC356" s="62">
        <f>BO356*2+BP356*3+BQ356*15+BR356*15+BS356*3+BT356*40+BU356*50+BV356*4+BW356*20+BX356*40+BY356*10</f>
        <v>0</v>
      </c>
      <c r="CD356" s="62">
        <f>CA356*1</f>
        <v>-5</v>
      </c>
      <c r="CE356" s="62">
        <f t="shared" si="202"/>
        <v>38</v>
      </c>
      <c r="CF356" s="62">
        <f t="shared" si="203"/>
        <v>-10</v>
      </c>
    </row>
    <row r="357" customHeight="1" spans="1:84">
      <c r="A357" s="62">
        <v>11490</v>
      </c>
      <c r="B357" s="62" t="s">
        <v>642</v>
      </c>
      <c r="C357" s="62">
        <v>111064</v>
      </c>
      <c r="D357" s="62" t="s">
        <v>154</v>
      </c>
      <c r="E357" s="62" t="s">
        <v>236</v>
      </c>
      <c r="F357" s="62">
        <v>15</v>
      </c>
      <c r="G357" s="62">
        <v>18</v>
      </c>
      <c r="H357" s="62">
        <v>10</v>
      </c>
      <c r="I357" s="62">
        <v>214.53</v>
      </c>
      <c r="J357" s="62">
        <f t="shared" si="190"/>
        <v>-5</v>
      </c>
      <c r="K357" s="62" t="s">
        <v>237</v>
      </c>
      <c r="L357" s="62">
        <f t="shared" si="217"/>
        <v>12.8718</v>
      </c>
      <c r="M357" s="62">
        <v>18</v>
      </c>
      <c r="N357" s="62">
        <v>22</v>
      </c>
      <c r="O357" s="62">
        <v>33</v>
      </c>
      <c r="P357" s="62">
        <v>840.87</v>
      </c>
      <c r="Q357" s="62">
        <f t="shared" si="191"/>
        <v>15</v>
      </c>
      <c r="R357" s="62" t="s">
        <v>40</v>
      </c>
      <c r="S357" s="62">
        <f t="shared" ref="S357:S367" si="222">P357*0.08</f>
        <v>67.2696</v>
      </c>
      <c r="T357" s="62"/>
      <c r="U357" s="62">
        <v>12</v>
      </c>
      <c r="V357" s="62">
        <v>16</v>
      </c>
      <c r="W357" s="62">
        <v>5</v>
      </c>
      <c r="X357" s="62">
        <v>94</v>
      </c>
      <c r="Y357" s="62">
        <f t="shared" si="205"/>
        <v>-7</v>
      </c>
      <c r="Z357" s="62" t="s">
        <v>237</v>
      </c>
      <c r="AA357" s="62">
        <f>X357*0.06</f>
        <v>5.64</v>
      </c>
      <c r="AB357" s="62">
        <v>2</v>
      </c>
      <c r="AC357" s="62">
        <v>3</v>
      </c>
      <c r="AD357" s="62">
        <v>0</v>
      </c>
      <c r="AE357" s="62">
        <v>0</v>
      </c>
      <c r="AF357" s="62">
        <v>0</v>
      </c>
      <c r="AG357" s="62">
        <f t="shared" si="192"/>
        <v>-2</v>
      </c>
      <c r="AH357" s="62" t="s">
        <v>237</v>
      </c>
      <c r="AI357" s="62">
        <f t="shared" si="218"/>
        <v>0</v>
      </c>
      <c r="AJ357" s="62">
        <f t="shared" si="219"/>
        <v>-2</v>
      </c>
      <c r="AK357" s="62">
        <v>16</v>
      </c>
      <c r="AL357" s="62">
        <v>19</v>
      </c>
      <c r="AM357" s="62">
        <v>15</v>
      </c>
      <c r="AN357" s="62">
        <v>1123.57</v>
      </c>
      <c r="AO357" s="62">
        <f t="shared" si="193"/>
        <v>-1</v>
      </c>
      <c r="AP357" s="62" t="s">
        <v>237</v>
      </c>
      <c r="AQ357" s="62">
        <f t="shared" si="220"/>
        <v>67.4142</v>
      </c>
      <c r="AR357" s="62">
        <v>5</v>
      </c>
      <c r="AS357" s="62">
        <v>6</v>
      </c>
      <c r="AT357" s="62">
        <v>1</v>
      </c>
      <c r="AU357" s="62">
        <v>26.13</v>
      </c>
      <c r="AV357" s="62">
        <f t="shared" si="195"/>
        <v>-4</v>
      </c>
      <c r="AW357" s="62" t="s">
        <v>237</v>
      </c>
      <c r="AX357" s="62">
        <f>AU357*0.06</f>
        <v>1.5678</v>
      </c>
      <c r="AY357" s="62">
        <v>7</v>
      </c>
      <c r="AZ357" s="62">
        <v>9</v>
      </c>
      <c r="BA357" s="62">
        <v>1</v>
      </c>
      <c r="BB357" s="62">
        <v>29.9</v>
      </c>
      <c r="BC357" s="62">
        <f t="shared" si="196"/>
        <v>-6</v>
      </c>
      <c r="BD357" s="62" t="s">
        <v>237</v>
      </c>
      <c r="BE357" s="62">
        <f t="shared" si="221"/>
        <v>1.794</v>
      </c>
      <c r="BF357" s="62">
        <v>11</v>
      </c>
      <c r="BG357" s="62">
        <v>14</v>
      </c>
      <c r="BH357" s="62">
        <v>11</v>
      </c>
      <c r="BI357" s="62">
        <v>206.48</v>
      </c>
      <c r="BJ357" s="62">
        <f t="shared" si="197"/>
        <v>0</v>
      </c>
      <c r="BK357" s="62" t="s">
        <v>39</v>
      </c>
      <c r="BL357" s="62">
        <f>BI357*0.08</f>
        <v>16.5184</v>
      </c>
      <c r="BM357" s="62">
        <v>6</v>
      </c>
      <c r="BN357" s="62">
        <v>7</v>
      </c>
      <c r="BO357" s="63">
        <v>0</v>
      </c>
      <c r="BP357" s="63">
        <v>0</v>
      </c>
      <c r="BQ357" s="63">
        <v>0</v>
      </c>
      <c r="BR357" s="63">
        <v>0</v>
      </c>
      <c r="BS357" s="63">
        <v>0</v>
      </c>
      <c r="BT357" s="63">
        <v>0</v>
      </c>
      <c r="BU357" s="63">
        <v>0</v>
      </c>
      <c r="BV357" s="63">
        <v>0</v>
      </c>
      <c r="BW357" s="63">
        <v>0</v>
      </c>
      <c r="BX357" s="63">
        <v>0</v>
      </c>
      <c r="BY357" s="63">
        <v>0</v>
      </c>
      <c r="BZ357" s="62">
        <f t="shared" si="198"/>
        <v>0</v>
      </c>
      <c r="CA357" s="62">
        <f t="shared" si="199"/>
        <v>-6</v>
      </c>
      <c r="CB357" s="62" t="s">
        <v>237</v>
      </c>
      <c r="CC357" s="62">
        <f>BO357*2+BP357*3+BQ357*15+BR357*15+BS357*3+BT357*40+BU357*50+BV357*4+BW357*20+BX357*40+BY357*10</f>
        <v>0</v>
      </c>
      <c r="CD357" s="62">
        <f>CA357*1</f>
        <v>-6</v>
      </c>
      <c r="CE357" s="62">
        <f t="shared" si="202"/>
        <v>173</v>
      </c>
      <c r="CF357" s="62">
        <f t="shared" si="203"/>
        <v>-8</v>
      </c>
    </row>
    <row r="358" customHeight="1" spans="1:84">
      <c r="A358" s="62">
        <v>13207</v>
      </c>
      <c r="B358" s="62" t="s">
        <v>643</v>
      </c>
      <c r="C358" s="62">
        <v>111064</v>
      </c>
      <c r="D358" s="62" t="s">
        <v>154</v>
      </c>
      <c r="E358" s="62" t="s">
        <v>248</v>
      </c>
      <c r="F358" s="62">
        <v>15</v>
      </c>
      <c r="G358" s="62">
        <v>18</v>
      </c>
      <c r="H358" s="62">
        <v>14</v>
      </c>
      <c r="I358" s="62">
        <v>359.69</v>
      </c>
      <c r="J358" s="62">
        <f t="shared" si="190"/>
        <v>-1</v>
      </c>
      <c r="K358" s="62" t="s">
        <v>237</v>
      </c>
      <c r="L358" s="62">
        <f t="shared" si="217"/>
        <v>21.5814</v>
      </c>
      <c r="M358" s="62">
        <v>20</v>
      </c>
      <c r="N358" s="62">
        <v>26</v>
      </c>
      <c r="O358" s="62">
        <v>26</v>
      </c>
      <c r="P358" s="62">
        <v>774.72</v>
      </c>
      <c r="Q358" s="62">
        <f t="shared" si="191"/>
        <v>6</v>
      </c>
      <c r="R358" s="62" t="s">
        <v>40</v>
      </c>
      <c r="S358" s="62">
        <f t="shared" si="222"/>
        <v>61.9776</v>
      </c>
      <c r="T358" s="62"/>
      <c r="U358" s="62">
        <v>12</v>
      </c>
      <c r="V358" s="62">
        <v>15</v>
      </c>
      <c r="W358" s="62">
        <v>13</v>
      </c>
      <c r="X358" s="62">
        <v>361.73</v>
      </c>
      <c r="Y358" s="62">
        <f t="shared" si="205"/>
        <v>1</v>
      </c>
      <c r="Z358" s="62" t="s">
        <v>39</v>
      </c>
      <c r="AA358" s="62">
        <f>X358*0.08</f>
        <v>28.9384</v>
      </c>
      <c r="AB358" s="62">
        <v>2</v>
      </c>
      <c r="AC358" s="62">
        <v>2</v>
      </c>
      <c r="AD358" s="62">
        <v>0</v>
      </c>
      <c r="AE358" s="62">
        <v>0</v>
      </c>
      <c r="AF358" s="62">
        <v>0</v>
      </c>
      <c r="AG358" s="62">
        <f t="shared" si="192"/>
        <v>-2</v>
      </c>
      <c r="AH358" s="62" t="s">
        <v>237</v>
      </c>
      <c r="AI358" s="62">
        <f t="shared" si="218"/>
        <v>0</v>
      </c>
      <c r="AJ358" s="62">
        <f t="shared" si="219"/>
        <v>-2</v>
      </c>
      <c r="AK358" s="62">
        <v>16</v>
      </c>
      <c r="AL358" s="62">
        <v>18</v>
      </c>
      <c r="AM358" s="62">
        <v>2</v>
      </c>
      <c r="AN358" s="62">
        <v>82</v>
      </c>
      <c r="AO358" s="62">
        <f t="shared" si="193"/>
        <v>-14</v>
      </c>
      <c r="AP358" s="62" t="s">
        <v>237</v>
      </c>
      <c r="AQ358" s="62">
        <f t="shared" si="220"/>
        <v>4.92</v>
      </c>
      <c r="AR358" s="62">
        <v>5</v>
      </c>
      <c r="AS358" s="62">
        <v>6</v>
      </c>
      <c r="AT358" s="62">
        <v>1</v>
      </c>
      <c r="AU358" s="62">
        <v>35</v>
      </c>
      <c r="AV358" s="62">
        <f t="shared" si="195"/>
        <v>-4</v>
      </c>
      <c r="AW358" s="62" t="s">
        <v>237</v>
      </c>
      <c r="AX358" s="62">
        <f>AU358*0.06</f>
        <v>2.1</v>
      </c>
      <c r="AY358" s="62">
        <v>6</v>
      </c>
      <c r="AZ358" s="62">
        <v>7</v>
      </c>
      <c r="BA358" s="62">
        <v>1</v>
      </c>
      <c r="BB358" s="62">
        <v>29.9</v>
      </c>
      <c r="BC358" s="62">
        <f t="shared" si="196"/>
        <v>-5</v>
      </c>
      <c r="BD358" s="62" t="s">
        <v>237</v>
      </c>
      <c r="BE358" s="62">
        <f t="shared" si="221"/>
        <v>1.794</v>
      </c>
      <c r="BF358" s="62">
        <v>12</v>
      </c>
      <c r="BG358" s="62">
        <v>14</v>
      </c>
      <c r="BH358" s="62">
        <v>15</v>
      </c>
      <c r="BI358" s="62">
        <v>309.23</v>
      </c>
      <c r="BJ358" s="62">
        <f t="shared" si="197"/>
        <v>3</v>
      </c>
      <c r="BK358" s="62" t="s">
        <v>40</v>
      </c>
      <c r="BL358" s="62">
        <f t="shared" ref="BL358:BL365" si="223">BI358*0.1</f>
        <v>30.923</v>
      </c>
      <c r="BM358" s="62">
        <v>4</v>
      </c>
      <c r="BN358" s="62">
        <v>5</v>
      </c>
      <c r="BO358" s="63">
        <v>0</v>
      </c>
      <c r="BP358" s="63">
        <v>1</v>
      </c>
      <c r="BQ358" s="63">
        <v>0</v>
      </c>
      <c r="BR358" s="63">
        <v>0</v>
      </c>
      <c r="BS358" s="63">
        <v>0</v>
      </c>
      <c r="BT358" s="63">
        <v>0</v>
      </c>
      <c r="BU358" s="63">
        <v>0</v>
      </c>
      <c r="BV358" s="63">
        <v>0</v>
      </c>
      <c r="BW358" s="63">
        <v>0</v>
      </c>
      <c r="BX358" s="63">
        <v>0</v>
      </c>
      <c r="BY358" s="63">
        <v>0</v>
      </c>
      <c r="BZ358" s="62">
        <f t="shared" si="198"/>
        <v>1</v>
      </c>
      <c r="CA358" s="62">
        <f t="shared" si="199"/>
        <v>-3</v>
      </c>
      <c r="CB358" s="62" t="s">
        <v>237</v>
      </c>
      <c r="CC358" s="62">
        <f>BO358*2+BP358*3+BQ358*15+BR358*15+BS358*3+BT358*40+BU358*50+BV358*4+BW358*20+BX358*40+BY358*10</f>
        <v>3</v>
      </c>
      <c r="CD358" s="62">
        <f>CA358*1</f>
        <v>-3</v>
      </c>
      <c r="CE358" s="62">
        <f t="shared" si="202"/>
        <v>155</v>
      </c>
      <c r="CF358" s="62">
        <f t="shared" si="203"/>
        <v>-5</v>
      </c>
    </row>
    <row r="359" customHeight="1" spans="1:84">
      <c r="A359" s="62">
        <v>8113</v>
      </c>
      <c r="B359" s="62" t="s">
        <v>644</v>
      </c>
      <c r="C359" s="62">
        <v>102564</v>
      </c>
      <c r="D359" s="62" t="s">
        <v>152</v>
      </c>
      <c r="E359" s="62" t="s">
        <v>236</v>
      </c>
      <c r="F359" s="62">
        <v>10</v>
      </c>
      <c r="G359" s="62">
        <v>12</v>
      </c>
      <c r="H359" s="62">
        <v>5</v>
      </c>
      <c r="I359" s="62">
        <v>125.7</v>
      </c>
      <c r="J359" s="62">
        <f t="shared" si="190"/>
        <v>-5</v>
      </c>
      <c r="K359" s="62" t="s">
        <v>237</v>
      </c>
      <c r="L359" s="62">
        <f t="shared" si="217"/>
        <v>7.542</v>
      </c>
      <c r="M359" s="62">
        <v>19</v>
      </c>
      <c r="N359" s="62">
        <v>24</v>
      </c>
      <c r="O359" s="62">
        <v>41</v>
      </c>
      <c r="P359" s="62">
        <v>1117.78</v>
      </c>
      <c r="Q359" s="62">
        <f t="shared" si="191"/>
        <v>22</v>
      </c>
      <c r="R359" s="62" t="s">
        <v>40</v>
      </c>
      <c r="S359" s="62">
        <f t="shared" si="222"/>
        <v>89.4224</v>
      </c>
      <c r="T359" s="62"/>
      <c r="U359" s="62">
        <v>13</v>
      </c>
      <c r="V359" s="62">
        <v>17</v>
      </c>
      <c r="W359" s="62">
        <v>6</v>
      </c>
      <c r="X359" s="62">
        <v>183.11</v>
      </c>
      <c r="Y359" s="62">
        <f t="shared" si="205"/>
        <v>-7</v>
      </c>
      <c r="Z359" s="62" t="s">
        <v>237</v>
      </c>
      <c r="AA359" s="62">
        <f>X359*0.06</f>
        <v>10.9866</v>
      </c>
      <c r="AB359" s="62">
        <v>2</v>
      </c>
      <c r="AC359" s="62">
        <v>2</v>
      </c>
      <c r="AD359" s="62">
        <v>1</v>
      </c>
      <c r="AE359" s="62">
        <v>1</v>
      </c>
      <c r="AF359" s="62">
        <v>85.5</v>
      </c>
      <c r="AG359" s="62">
        <f t="shared" si="192"/>
        <v>1</v>
      </c>
      <c r="AH359" s="62" t="s">
        <v>40</v>
      </c>
      <c r="AI359" s="62">
        <f>AF359*0.1</f>
        <v>8.55</v>
      </c>
      <c r="AJ359" s="62"/>
      <c r="AK359" s="62">
        <v>23</v>
      </c>
      <c r="AL359" s="62">
        <v>28</v>
      </c>
      <c r="AM359" s="62">
        <v>17</v>
      </c>
      <c r="AN359" s="62">
        <v>1459.1</v>
      </c>
      <c r="AO359" s="62">
        <f t="shared" si="193"/>
        <v>-6</v>
      </c>
      <c r="AP359" s="62" t="s">
        <v>237</v>
      </c>
      <c r="AQ359" s="62">
        <f t="shared" si="220"/>
        <v>87.546</v>
      </c>
      <c r="AR359" s="62">
        <v>4</v>
      </c>
      <c r="AS359" s="62">
        <v>5</v>
      </c>
      <c r="AT359" s="62">
        <v>5</v>
      </c>
      <c r="AU359" s="62">
        <v>164</v>
      </c>
      <c r="AV359" s="62">
        <f t="shared" si="195"/>
        <v>1</v>
      </c>
      <c r="AW359" s="62" t="s">
        <v>40</v>
      </c>
      <c r="AX359" s="62">
        <f>AU359*0.1</f>
        <v>16.4</v>
      </c>
      <c r="AY359" s="62">
        <v>6</v>
      </c>
      <c r="AZ359" s="62">
        <v>7</v>
      </c>
      <c r="BA359" s="62">
        <v>2</v>
      </c>
      <c r="BB359" s="62">
        <v>59.8</v>
      </c>
      <c r="BC359" s="62">
        <f t="shared" si="196"/>
        <v>-4</v>
      </c>
      <c r="BD359" s="62" t="s">
        <v>237</v>
      </c>
      <c r="BE359" s="62">
        <f t="shared" si="221"/>
        <v>3.588</v>
      </c>
      <c r="BF359" s="62">
        <v>6</v>
      </c>
      <c r="BG359" s="62">
        <v>8</v>
      </c>
      <c r="BH359" s="62">
        <v>14</v>
      </c>
      <c r="BI359" s="62">
        <v>254</v>
      </c>
      <c r="BJ359" s="62">
        <f t="shared" si="197"/>
        <v>8</v>
      </c>
      <c r="BK359" s="62" t="s">
        <v>40</v>
      </c>
      <c r="BL359" s="62">
        <f t="shared" si="223"/>
        <v>25.4</v>
      </c>
      <c r="BM359" s="62">
        <v>4</v>
      </c>
      <c r="BN359" s="62">
        <v>5</v>
      </c>
      <c r="BO359" s="63">
        <v>0</v>
      </c>
      <c r="BP359" s="63">
        <v>1</v>
      </c>
      <c r="BQ359" s="63">
        <v>1</v>
      </c>
      <c r="BR359" s="63">
        <v>0</v>
      </c>
      <c r="BS359" s="63">
        <v>0</v>
      </c>
      <c r="BT359" s="63">
        <v>0</v>
      </c>
      <c r="BU359" s="63">
        <v>0</v>
      </c>
      <c r="BV359" s="63">
        <v>0</v>
      </c>
      <c r="BW359" s="63">
        <v>0</v>
      </c>
      <c r="BX359" s="63">
        <v>0</v>
      </c>
      <c r="BY359" s="63">
        <v>0</v>
      </c>
      <c r="BZ359" s="62">
        <f t="shared" si="198"/>
        <v>6</v>
      </c>
      <c r="CA359" s="62">
        <f t="shared" si="199"/>
        <v>2</v>
      </c>
      <c r="CB359" s="62" t="s">
        <v>40</v>
      </c>
      <c r="CC359" s="62">
        <f>BO359*3+BP359*5+BQ359*25+BR359*24+BS359*6+BT359*56+BU359*70+BV359*6+BW359*30+BX359*61+BY359*15</f>
        <v>30</v>
      </c>
      <c r="CD359" s="62"/>
      <c r="CE359" s="62">
        <f t="shared" si="202"/>
        <v>279</v>
      </c>
      <c r="CF359" s="62">
        <f t="shared" si="203"/>
        <v>0</v>
      </c>
    </row>
    <row r="360" customHeight="1" spans="1:84">
      <c r="A360" s="62">
        <v>11363</v>
      </c>
      <c r="B360" s="62" t="s">
        <v>645</v>
      </c>
      <c r="C360" s="62">
        <v>102564</v>
      </c>
      <c r="D360" s="62" t="s">
        <v>152</v>
      </c>
      <c r="E360" s="62" t="s">
        <v>239</v>
      </c>
      <c r="F360" s="62">
        <v>10</v>
      </c>
      <c r="G360" s="62">
        <v>12</v>
      </c>
      <c r="H360" s="62">
        <v>10</v>
      </c>
      <c r="I360" s="62">
        <v>253.2</v>
      </c>
      <c r="J360" s="62">
        <f t="shared" si="190"/>
        <v>0</v>
      </c>
      <c r="K360" s="62" t="s">
        <v>39</v>
      </c>
      <c r="L360" s="62">
        <f>I360*0.08</f>
        <v>20.256</v>
      </c>
      <c r="M360" s="62">
        <v>20</v>
      </c>
      <c r="N360" s="62">
        <v>25</v>
      </c>
      <c r="O360" s="62">
        <v>38</v>
      </c>
      <c r="P360" s="62">
        <v>912.44</v>
      </c>
      <c r="Q360" s="62">
        <f t="shared" si="191"/>
        <v>18</v>
      </c>
      <c r="R360" s="62" t="s">
        <v>40</v>
      </c>
      <c r="S360" s="62">
        <f t="shared" si="222"/>
        <v>72.9952</v>
      </c>
      <c r="T360" s="62"/>
      <c r="U360" s="62">
        <v>14</v>
      </c>
      <c r="V360" s="62">
        <v>18</v>
      </c>
      <c r="W360" s="62">
        <v>23</v>
      </c>
      <c r="X360" s="62">
        <v>492.14</v>
      </c>
      <c r="Y360" s="62">
        <f t="shared" si="205"/>
        <v>9</v>
      </c>
      <c r="Z360" s="62" t="s">
        <v>40</v>
      </c>
      <c r="AA360" s="62">
        <f>X360*0.1</f>
        <v>49.214</v>
      </c>
      <c r="AB360" s="62">
        <v>2</v>
      </c>
      <c r="AC360" s="62">
        <v>2</v>
      </c>
      <c r="AD360" s="62">
        <v>0</v>
      </c>
      <c r="AE360" s="62">
        <v>0</v>
      </c>
      <c r="AF360" s="62">
        <v>0</v>
      </c>
      <c r="AG360" s="62">
        <f t="shared" si="192"/>
        <v>-2</v>
      </c>
      <c r="AH360" s="62" t="s">
        <v>237</v>
      </c>
      <c r="AI360" s="62">
        <f>AF360*0.06</f>
        <v>0</v>
      </c>
      <c r="AJ360" s="62">
        <f>AG360*1</f>
        <v>-2</v>
      </c>
      <c r="AK360" s="62">
        <v>24</v>
      </c>
      <c r="AL360" s="62">
        <v>28</v>
      </c>
      <c r="AM360" s="62">
        <v>21</v>
      </c>
      <c r="AN360" s="62">
        <v>1456.82</v>
      </c>
      <c r="AO360" s="62">
        <f t="shared" si="193"/>
        <v>-3</v>
      </c>
      <c r="AP360" s="62" t="s">
        <v>237</v>
      </c>
      <c r="AQ360" s="62">
        <f t="shared" si="220"/>
        <v>87.4092</v>
      </c>
      <c r="AR360" s="62">
        <v>4</v>
      </c>
      <c r="AS360" s="62">
        <v>5</v>
      </c>
      <c r="AT360" s="62">
        <v>10</v>
      </c>
      <c r="AU360" s="62">
        <v>280</v>
      </c>
      <c r="AV360" s="62">
        <f t="shared" si="195"/>
        <v>6</v>
      </c>
      <c r="AW360" s="62" t="s">
        <v>40</v>
      </c>
      <c r="AX360" s="62">
        <f>AU360*0.1</f>
        <v>28</v>
      </c>
      <c r="AY360" s="62">
        <v>7</v>
      </c>
      <c r="AZ360" s="62">
        <v>8</v>
      </c>
      <c r="BA360" s="62">
        <v>0</v>
      </c>
      <c r="BB360" s="62">
        <v>0</v>
      </c>
      <c r="BC360" s="62">
        <f t="shared" si="196"/>
        <v>-7</v>
      </c>
      <c r="BD360" s="62" t="s">
        <v>237</v>
      </c>
      <c r="BE360" s="62">
        <f t="shared" si="221"/>
        <v>0</v>
      </c>
      <c r="BF360" s="62">
        <v>6</v>
      </c>
      <c r="BG360" s="62">
        <v>8</v>
      </c>
      <c r="BH360" s="62">
        <v>13</v>
      </c>
      <c r="BI360" s="62">
        <v>265.54</v>
      </c>
      <c r="BJ360" s="62">
        <f t="shared" si="197"/>
        <v>7</v>
      </c>
      <c r="BK360" s="62" t="s">
        <v>40</v>
      </c>
      <c r="BL360" s="62">
        <f t="shared" si="223"/>
        <v>26.554</v>
      </c>
      <c r="BM360" s="62">
        <v>5</v>
      </c>
      <c r="BN360" s="62">
        <v>5</v>
      </c>
      <c r="BO360" s="63">
        <v>2</v>
      </c>
      <c r="BP360" s="63">
        <v>2</v>
      </c>
      <c r="BQ360" s="63">
        <v>0</v>
      </c>
      <c r="BR360" s="63">
        <v>0</v>
      </c>
      <c r="BS360" s="63">
        <v>0</v>
      </c>
      <c r="BT360" s="63">
        <v>0</v>
      </c>
      <c r="BU360" s="63">
        <v>0</v>
      </c>
      <c r="BV360" s="63">
        <v>0</v>
      </c>
      <c r="BW360" s="63">
        <v>0</v>
      </c>
      <c r="BX360" s="63">
        <v>0</v>
      </c>
      <c r="BY360" s="63">
        <v>2</v>
      </c>
      <c r="BZ360" s="62">
        <f t="shared" si="198"/>
        <v>8</v>
      </c>
      <c r="CA360" s="62">
        <f t="shared" si="199"/>
        <v>3</v>
      </c>
      <c r="CB360" s="62" t="s">
        <v>40</v>
      </c>
      <c r="CC360" s="62">
        <f>BO360*3+BP360*5+BQ360*25+BR360*24+BS360*6+BT360*56+BU360*70+BV360*6+BW360*30+BX360*61+BY360*15</f>
        <v>46</v>
      </c>
      <c r="CD360" s="62"/>
      <c r="CE360" s="62">
        <f t="shared" si="202"/>
        <v>330</v>
      </c>
      <c r="CF360" s="62">
        <f t="shared" si="203"/>
        <v>-2</v>
      </c>
    </row>
    <row r="361" customHeight="1" spans="1:84">
      <c r="A361" s="62">
        <v>12534</v>
      </c>
      <c r="B361" s="62" t="s">
        <v>646</v>
      </c>
      <c r="C361" s="62">
        <v>102564</v>
      </c>
      <c r="D361" s="62" t="s">
        <v>152</v>
      </c>
      <c r="E361" s="62" t="s">
        <v>239</v>
      </c>
      <c r="F361" s="62">
        <v>10</v>
      </c>
      <c r="G361" s="62">
        <v>12</v>
      </c>
      <c r="H361" s="62">
        <v>7</v>
      </c>
      <c r="I361" s="62">
        <v>155.11</v>
      </c>
      <c r="J361" s="62">
        <f t="shared" si="190"/>
        <v>-3</v>
      </c>
      <c r="K361" s="62" t="s">
        <v>237</v>
      </c>
      <c r="L361" s="62">
        <f>I361*0.06</f>
        <v>9.3066</v>
      </c>
      <c r="M361" s="62">
        <v>20</v>
      </c>
      <c r="N361" s="62">
        <v>24</v>
      </c>
      <c r="O361" s="62">
        <v>35</v>
      </c>
      <c r="P361" s="62">
        <v>911.38</v>
      </c>
      <c r="Q361" s="62">
        <f t="shared" si="191"/>
        <v>15</v>
      </c>
      <c r="R361" s="62" t="s">
        <v>40</v>
      </c>
      <c r="S361" s="62">
        <f t="shared" si="222"/>
        <v>72.9104</v>
      </c>
      <c r="T361" s="62"/>
      <c r="U361" s="62">
        <v>13</v>
      </c>
      <c r="V361" s="62">
        <v>17</v>
      </c>
      <c r="W361" s="62">
        <v>10</v>
      </c>
      <c r="X361" s="62">
        <v>228</v>
      </c>
      <c r="Y361" s="62">
        <f t="shared" si="205"/>
        <v>-3</v>
      </c>
      <c r="Z361" s="62" t="s">
        <v>237</v>
      </c>
      <c r="AA361" s="62">
        <f>X361*0.06</f>
        <v>13.68</v>
      </c>
      <c r="AB361" s="62">
        <v>2</v>
      </c>
      <c r="AC361" s="62">
        <v>3</v>
      </c>
      <c r="AD361" s="62">
        <v>0</v>
      </c>
      <c r="AE361" s="62">
        <v>0</v>
      </c>
      <c r="AF361" s="62">
        <v>0</v>
      </c>
      <c r="AG361" s="62">
        <f t="shared" si="192"/>
        <v>-2</v>
      </c>
      <c r="AH361" s="62" t="s">
        <v>237</v>
      </c>
      <c r="AI361" s="62">
        <f>AF361*0.06</f>
        <v>0</v>
      </c>
      <c r="AJ361" s="62">
        <f>AG361*1</f>
        <v>-2</v>
      </c>
      <c r="AK361" s="62">
        <v>23</v>
      </c>
      <c r="AL361" s="62">
        <v>28</v>
      </c>
      <c r="AM361" s="62">
        <v>17</v>
      </c>
      <c r="AN361" s="62">
        <v>1257.01</v>
      </c>
      <c r="AO361" s="62">
        <f t="shared" si="193"/>
        <v>-6</v>
      </c>
      <c r="AP361" s="62" t="s">
        <v>237</v>
      </c>
      <c r="AQ361" s="62">
        <f t="shared" si="220"/>
        <v>75.4206</v>
      </c>
      <c r="AR361" s="62">
        <v>5</v>
      </c>
      <c r="AS361" s="62">
        <v>5</v>
      </c>
      <c r="AT361" s="62">
        <v>1</v>
      </c>
      <c r="AU361" s="62">
        <v>35</v>
      </c>
      <c r="AV361" s="62">
        <f t="shared" si="195"/>
        <v>-4</v>
      </c>
      <c r="AW361" s="62" t="s">
        <v>237</v>
      </c>
      <c r="AX361" s="62">
        <f>AU361*0.06</f>
        <v>2.1</v>
      </c>
      <c r="AY361" s="62">
        <v>6</v>
      </c>
      <c r="AZ361" s="62">
        <v>8</v>
      </c>
      <c r="BA361" s="62">
        <v>0</v>
      </c>
      <c r="BB361" s="62">
        <v>0</v>
      </c>
      <c r="BC361" s="62">
        <f t="shared" si="196"/>
        <v>-6</v>
      </c>
      <c r="BD361" s="62" t="s">
        <v>237</v>
      </c>
      <c r="BE361" s="62">
        <f t="shared" si="221"/>
        <v>0</v>
      </c>
      <c r="BF361" s="62">
        <v>6</v>
      </c>
      <c r="BG361" s="62">
        <v>8</v>
      </c>
      <c r="BH361" s="62">
        <v>15</v>
      </c>
      <c r="BI361" s="62">
        <v>267.34</v>
      </c>
      <c r="BJ361" s="62">
        <f t="shared" si="197"/>
        <v>9</v>
      </c>
      <c r="BK361" s="62" t="s">
        <v>40</v>
      </c>
      <c r="BL361" s="62">
        <f t="shared" si="223"/>
        <v>26.734</v>
      </c>
      <c r="BM361" s="62">
        <v>5</v>
      </c>
      <c r="BN361" s="62">
        <v>6</v>
      </c>
      <c r="BO361" s="63">
        <v>0</v>
      </c>
      <c r="BP361" s="63">
        <v>1</v>
      </c>
      <c r="BQ361" s="63">
        <v>0</v>
      </c>
      <c r="BR361" s="63">
        <v>0</v>
      </c>
      <c r="BS361" s="63">
        <v>0</v>
      </c>
      <c r="BT361" s="63">
        <v>0</v>
      </c>
      <c r="BU361" s="63">
        <v>0</v>
      </c>
      <c r="BV361" s="63">
        <v>0</v>
      </c>
      <c r="BW361" s="63">
        <v>0</v>
      </c>
      <c r="BX361" s="63">
        <v>0</v>
      </c>
      <c r="BY361" s="63">
        <v>0</v>
      </c>
      <c r="BZ361" s="62">
        <f t="shared" si="198"/>
        <v>1</v>
      </c>
      <c r="CA361" s="62">
        <f t="shared" si="199"/>
        <v>-4</v>
      </c>
      <c r="CB361" s="62" t="s">
        <v>237</v>
      </c>
      <c r="CC361" s="62">
        <f>BO361*2+BP361*3+BQ361*15+BR361*15+BS361*3+BT361*40+BU361*50+BV361*4+BW361*20+BX361*40+BY361*10</f>
        <v>3</v>
      </c>
      <c r="CD361" s="62">
        <f>CA361*1</f>
        <v>-4</v>
      </c>
      <c r="CE361" s="62">
        <f t="shared" si="202"/>
        <v>203</v>
      </c>
      <c r="CF361" s="62">
        <f t="shared" si="203"/>
        <v>-6</v>
      </c>
    </row>
    <row r="362" customHeight="1" spans="1:84">
      <c r="A362" s="62">
        <v>7011</v>
      </c>
      <c r="B362" s="62" t="s">
        <v>647</v>
      </c>
      <c r="C362" s="62">
        <v>721</v>
      </c>
      <c r="D362" s="62" t="s">
        <v>150</v>
      </c>
      <c r="E362" s="62" t="s">
        <v>236</v>
      </c>
      <c r="F362" s="62">
        <v>21</v>
      </c>
      <c r="G362" s="62">
        <v>25</v>
      </c>
      <c r="H362" s="62">
        <v>25</v>
      </c>
      <c r="I362" s="62">
        <v>686.23</v>
      </c>
      <c r="J362" s="62">
        <f t="shared" si="190"/>
        <v>4</v>
      </c>
      <c r="K362" s="62" t="s">
        <v>40</v>
      </c>
      <c r="L362" s="62">
        <f>I362*0.1</f>
        <v>68.623</v>
      </c>
      <c r="M362" s="62">
        <v>26</v>
      </c>
      <c r="N362" s="62">
        <v>33</v>
      </c>
      <c r="O362" s="62">
        <v>78</v>
      </c>
      <c r="P362" s="62">
        <v>1952.12</v>
      </c>
      <c r="Q362" s="62">
        <f t="shared" si="191"/>
        <v>52</v>
      </c>
      <c r="R362" s="62" t="s">
        <v>40</v>
      </c>
      <c r="S362" s="62">
        <f t="shared" si="222"/>
        <v>156.1696</v>
      </c>
      <c r="T362" s="62"/>
      <c r="U362" s="62">
        <v>20</v>
      </c>
      <c r="V362" s="62">
        <v>26</v>
      </c>
      <c r="W362" s="62">
        <v>28</v>
      </c>
      <c r="X362" s="62">
        <v>712.66</v>
      </c>
      <c r="Y362" s="62">
        <f t="shared" si="205"/>
        <v>8</v>
      </c>
      <c r="Z362" s="62" t="s">
        <v>40</v>
      </c>
      <c r="AA362" s="62">
        <f>X362*0.1</f>
        <v>71.266</v>
      </c>
      <c r="AB362" s="62">
        <v>3</v>
      </c>
      <c r="AC362" s="62">
        <v>4</v>
      </c>
      <c r="AD362" s="62">
        <v>1</v>
      </c>
      <c r="AE362" s="62">
        <v>0</v>
      </c>
      <c r="AF362" s="62">
        <v>57</v>
      </c>
      <c r="AG362" s="62">
        <f t="shared" si="192"/>
        <v>-1</v>
      </c>
      <c r="AH362" s="62" t="s">
        <v>237</v>
      </c>
      <c r="AI362" s="62">
        <f>AF362*0.06</f>
        <v>3.42</v>
      </c>
      <c r="AJ362" s="62">
        <f>AG362*1</f>
        <v>-1</v>
      </c>
      <c r="AK362" s="62">
        <v>29</v>
      </c>
      <c r="AL362" s="62">
        <v>35</v>
      </c>
      <c r="AM362" s="62">
        <v>11</v>
      </c>
      <c r="AN362" s="62">
        <v>621</v>
      </c>
      <c r="AO362" s="62">
        <f t="shared" si="193"/>
        <v>-18</v>
      </c>
      <c r="AP362" s="62" t="s">
        <v>237</v>
      </c>
      <c r="AQ362" s="62">
        <f t="shared" si="220"/>
        <v>37.26</v>
      </c>
      <c r="AR362" s="62">
        <v>8</v>
      </c>
      <c r="AS362" s="62">
        <v>10</v>
      </c>
      <c r="AT362" s="62">
        <v>15</v>
      </c>
      <c r="AU362" s="62">
        <v>389</v>
      </c>
      <c r="AV362" s="62">
        <f t="shared" si="195"/>
        <v>7</v>
      </c>
      <c r="AW362" s="62" t="s">
        <v>40</v>
      </c>
      <c r="AX362" s="62">
        <f>AU362*0.1</f>
        <v>38.9</v>
      </c>
      <c r="AY362" s="62">
        <v>8</v>
      </c>
      <c r="AZ362" s="62">
        <v>10</v>
      </c>
      <c r="BA362" s="62">
        <v>0</v>
      </c>
      <c r="BB362" s="62">
        <v>0</v>
      </c>
      <c r="BC362" s="62">
        <f t="shared" si="196"/>
        <v>-8</v>
      </c>
      <c r="BD362" s="62" t="s">
        <v>237</v>
      </c>
      <c r="BE362" s="62">
        <f t="shared" si="221"/>
        <v>0</v>
      </c>
      <c r="BF362" s="62">
        <v>8</v>
      </c>
      <c r="BG362" s="62">
        <v>10</v>
      </c>
      <c r="BH362" s="62">
        <v>11</v>
      </c>
      <c r="BI362" s="62">
        <v>231</v>
      </c>
      <c r="BJ362" s="62">
        <f t="shared" si="197"/>
        <v>3</v>
      </c>
      <c r="BK362" s="62" t="s">
        <v>40</v>
      </c>
      <c r="BL362" s="62">
        <f t="shared" si="223"/>
        <v>23.1</v>
      </c>
      <c r="BM362" s="62">
        <v>5</v>
      </c>
      <c r="BN362" s="62">
        <v>6</v>
      </c>
      <c r="BO362" s="63">
        <v>1</v>
      </c>
      <c r="BP362" s="63">
        <v>2</v>
      </c>
      <c r="BQ362" s="63">
        <v>0</v>
      </c>
      <c r="BR362" s="63">
        <v>0</v>
      </c>
      <c r="BS362" s="63">
        <v>1</v>
      </c>
      <c r="BT362" s="63">
        <v>0</v>
      </c>
      <c r="BU362" s="63">
        <v>1</v>
      </c>
      <c r="BV362" s="63">
        <v>1</v>
      </c>
      <c r="BW362" s="63">
        <v>0</v>
      </c>
      <c r="BX362" s="63">
        <v>0</v>
      </c>
      <c r="BY362" s="63">
        <v>0</v>
      </c>
      <c r="BZ362" s="62">
        <f t="shared" si="198"/>
        <v>14.5</v>
      </c>
      <c r="CA362" s="62">
        <f t="shared" si="199"/>
        <v>9.5</v>
      </c>
      <c r="CB362" s="62" t="s">
        <v>40</v>
      </c>
      <c r="CC362" s="62">
        <f>BO362*3+BP362*5+BQ362*25+BR362*24+BS362*6+BT362*56+BU362*70+BV362*6+BW362*30+BX362*61+BY362*15</f>
        <v>95</v>
      </c>
      <c r="CD362" s="62"/>
      <c r="CE362" s="62">
        <f t="shared" si="202"/>
        <v>494</v>
      </c>
      <c r="CF362" s="62">
        <f t="shared" si="203"/>
        <v>-1</v>
      </c>
    </row>
    <row r="363" customHeight="1" spans="1:84">
      <c r="A363" s="62">
        <v>11619</v>
      </c>
      <c r="B363" s="62" t="s">
        <v>648</v>
      </c>
      <c r="C363" s="62">
        <v>721</v>
      </c>
      <c r="D363" s="62" t="s">
        <v>150</v>
      </c>
      <c r="E363" s="62" t="s">
        <v>239</v>
      </c>
      <c r="F363" s="62">
        <v>21</v>
      </c>
      <c r="G363" s="62">
        <v>25</v>
      </c>
      <c r="H363" s="62">
        <v>19</v>
      </c>
      <c r="I363" s="62">
        <v>500.68</v>
      </c>
      <c r="J363" s="62">
        <f t="shared" si="190"/>
        <v>-2</v>
      </c>
      <c r="K363" s="62" t="s">
        <v>237</v>
      </c>
      <c r="L363" s="62">
        <f>I363*0.06</f>
        <v>30.0408</v>
      </c>
      <c r="M363" s="62">
        <v>26</v>
      </c>
      <c r="N363" s="62">
        <v>33</v>
      </c>
      <c r="O363" s="62">
        <v>57</v>
      </c>
      <c r="P363" s="62">
        <v>1472.99</v>
      </c>
      <c r="Q363" s="62">
        <f t="shared" si="191"/>
        <v>31</v>
      </c>
      <c r="R363" s="62" t="s">
        <v>40</v>
      </c>
      <c r="S363" s="62">
        <f t="shared" si="222"/>
        <v>117.8392</v>
      </c>
      <c r="T363" s="62"/>
      <c r="U363" s="62">
        <v>20</v>
      </c>
      <c r="V363" s="62">
        <v>26</v>
      </c>
      <c r="W363" s="62">
        <v>7</v>
      </c>
      <c r="X363" s="62">
        <v>199.5</v>
      </c>
      <c r="Y363" s="62">
        <f t="shared" si="205"/>
        <v>-13</v>
      </c>
      <c r="Z363" s="62" t="s">
        <v>237</v>
      </c>
      <c r="AA363" s="62">
        <f t="shared" ref="AA363:AA368" si="224">X363*0.06</f>
        <v>11.97</v>
      </c>
      <c r="AB363" s="62">
        <v>3</v>
      </c>
      <c r="AC363" s="62">
        <v>4</v>
      </c>
      <c r="AD363" s="62">
        <v>0</v>
      </c>
      <c r="AE363" s="62">
        <v>0</v>
      </c>
      <c r="AF363" s="62">
        <v>0</v>
      </c>
      <c r="AG363" s="62">
        <f t="shared" si="192"/>
        <v>-3</v>
      </c>
      <c r="AH363" s="62" t="s">
        <v>237</v>
      </c>
      <c r="AI363" s="62">
        <f>AF363*0.06</f>
        <v>0</v>
      </c>
      <c r="AJ363" s="62">
        <f>AG363*1</f>
        <v>-3</v>
      </c>
      <c r="AK363" s="62">
        <v>29</v>
      </c>
      <c r="AL363" s="62">
        <v>35</v>
      </c>
      <c r="AM363" s="62">
        <v>9</v>
      </c>
      <c r="AN363" s="62">
        <v>808.78</v>
      </c>
      <c r="AO363" s="62">
        <f t="shared" si="193"/>
        <v>-20</v>
      </c>
      <c r="AP363" s="62" t="s">
        <v>237</v>
      </c>
      <c r="AQ363" s="62">
        <f t="shared" si="220"/>
        <v>48.5268</v>
      </c>
      <c r="AR363" s="62">
        <v>6</v>
      </c>
      <c r="AS363" s="62">
        <v>7</v>
      </c>
      <c r="AT363" s="62">
        <v>21</v>
      </c>
      <c r="AU363" s="62">
        <v>630</v>
      </c>
      <c r="AV363" s="62">
        <f t="shared" si="195"/>
        <v>15</v>
      </c>
      <c r="AW363" s="62" t="s">
        <v>40</v>
      </c>
      <c r="AX363" s="62">
        <f>AU363*0.1</f>
        <v>63</v>
      </c>
      <c r="AY363" s="62">
        <v>8</v>
      </c>
      <c r="AZ363" s="62">
        <v>10</v>
      </c>
      <c r="BA363" s="62">
        <v>0</v>
      </c>
      <c r="BB363" s="62">
        <v>0</v>
      </c>
      <c r="BC363" s="62">
        <f t="shared" si="196"/>
        <v>-8</v>
      </c>
      <c r="BD363" s="62" t="s">
        <v>237</v>
      </c>
      <c r="BE363" s="62">
        <f t="shared" si="221"/>
        <v>0</v>
      </c>
      <c r="BF363" s="62">
        <v>8</v>
      </c>
      <c r="BG363" s="62">
        <v>10</v>
      </c>
      <c r="BH363" s="62">
        <v>15</v>
      </c>
      <c r="BI363" s="62">
        <v>269.8</v>
      </c>
      <c r="BJ363" s="62">
        <f t="shared" si="197"/>
        <v>7</v>
      </c>
      <c r="BK363" s="62" t="s">
        <v>40</v>
      </c>
      <c r="BL363" s="62">
        <f t="shared" si="223"/>
        <v>26.98</v>
      </c>
      <c r="BM363" s="62">
        <v>6</v>
      </c>
      <c r="BN363" s="62">
        <v>7</v>
      </c>
      <c r="BO363" s="63">
        <v>0</v>
      </c>
      <c r="BP363" s="63">
        <v>0</v>
      </c>
      <c r="BQ363" s="63">
        <v>0</v>
      </c>
      <c r="BR363" s="63">
        <v>1</v>
      </c>
      <c r="BS363" s="63">
        <v>0</v>
      </c>
      <c r="BT363" s="63">
        <v>0</v>
      </c>
      <c r="BU363" s="63">
        <v>0</v>
      </c>
      <c r="BV363" s="63">
        <v>0</v>
      </c>
      <c r="BW363" s="63">
        <v>0</v>
      </c>
      <c r="BX363" s="63">
        <v>0</v>
      </c>
      <c r="BY363" s="63">
        <v>0</v>
      </c>
      <c r="BZ363" s="62">
        <f t="shared" si="198"/>
        <v>4</v>
      </c>
      <c r="CA363" s="62">
        <f t="shared" si="199"/>
        <v>-2</v>
      </c>
      <c r="CB363" s="62" t="s">
        <v>237</v>
      </c>
      <c r="CC363" s="62">
        <f>BO363*2+BP363*3+BQ363*15+BR363*15+BS363*3+BT363*40+BU363*50+BV363*4+BW363*20+BX363*40+BY363*10</f>
        <v>15</v>
      </c>
      <c r="CD363" s="62">
        <f>CA363*1</f>
        <v>-2</v>
      </c>
      <c r="CE363" s="62">
        <f t="shared" si="202"/>
        <v>313</v>
      </c>
      <c r="CF363" s="62">
        <f t="shared" si="203"/>
        <v>-5</v>
      </c>
    </row>
    <row r="364" customHeight="1" spans="1:84">
      <c r="A364" s="62">
        <v>12934</v>
      </c>
      <c r="B364" s="62" t="s">
        <v>649</v>
      </c>
      <c r="C364" s="62">
        <v>721</v>
      </c>
      <c r="D364" s="62" t="s">
        <v>150</v>
      </c>
      <c r="E364" s="62" t="s">
        <v>239</v>
      </c>
      <c r="F364" s="62">
        <v>17</v>
      </c>
      <c r="G364" s="62">
        <v>20</v>
      </c>
      <c r="H364" s="62">
        <v>16</v>
      </c>
      <c r="I364" s="62">
        <v>424.11</v>
      </c>
      <c r="J364" s="62">
        <f t="shared" si="190"/>
        <v>-1</v>
      </c>
      <c r="K364" s="62" t="s">
        <v>237</v>
      </c>
      <c r="L364" s="62">
        <f>I364*0.06</f>
        <v>25.4466</v>
      </c>
      <c r="M364" s="62">
        <v>22</v>
      </c>
      <c r="N364" s="62">
        <v>26</v>
      </c>
      <c r="O364" s="62">
        <v>45</v>
      </c>
      <c r="P364" s="62">
        <v>1186.47</v>
      </c>
      <c r="Q364" s="62">
        <f t="shared" si="191"/>
        <v>23</v>
      </c>
      <c r="R364" s="62" t="s">
        <v>40</v>
      </c>
      <c r="S364" s="62">
        <f t="shared" si="222"/>
        <v>94.9176</v>
      </c>
      <c r="T364" s="62"/>
      <c r="U364" s="62">
        <v>16</v>
      </c>
      <c r="V364" s="62">
        <v>21</v>
      </c>
      <c r="W364" s="62">
        <v>7</v>
      </c>
      <c r="X364" s="62">
        <v>191</v>
      </c>
      <c r="Y364" s="62">
        <f t="shared" si="205"/>
        <v>-9</v>
      </c>
      <c r="Z364" s="62" t="s">
        <v>237</v>
      </c>
      <c r="AA364" s="62">
        <f t="shared" si="224"/>
        <v>11.46</v>
      </c>
      <c r="AB364" s="62">
        <v>2</v>
      </c>
      <c r="AC364" s="62">
        <v>3</v>
      </c>
      <c r="AD364" s="62">
        <v>0</v>
      </c>
      <c r="AE364" s="62">
        <v>0</v>
      </c>
      <c r="AF364" s="62">
        <v>0</v>
      </c>
      <c r="AG364" s="62">
        <f t="shared" si="192"/>
        <v>-2</v>
      </c>
      <c r="AH364" s="62" t="s">
        <v>237</v>
      </c>
      <c r="AI364" s="62">
        <f>AF364*0.06</f>
        <v>0</v>
      </c>
      <c r="AJ364" s="62">
        <f>AG364*1</f>
        <v>-2</v>
      </c>
      <c r="AK364" s="62">
        <v>22</v>
      </c>
      <c r="AL364" s="62">
        <v>26</v>
      </c>
      <c r="AM364" s="62">
        <v>22</v>
      </c>
      <c r="AN364" s="62">
        <v>1937</v>
      </c>
      <c r="AO364" s="62">
        <f t="shared" si="193"/>
        <v>0</v>
      </c>
      <c r="AP364" s="62" t="s">
        <v>39</v>
      </c>
      <c r="AQ364" s="62">
        <f>AN364*0.08</f>
        <v>154.96</v>
      </c>
      <c r="AR364" s="62">
        <v>4</v>
      </c>
      <c r="AS364" s="62">
        <v>5</v>
      </c>
      <c r="AT364" s="62">
        <v>1</v>
      </c>
      <c r="AU364" s="62">
        <v>39</v>
      </c>
      <c r="AV364" s="62">
        <f t="shared" si="195"/>
        <v>-3</v>
      </c>
      <c r="AW364" s="62" t="s">
        <v>237</v>
      </c>
      <c r="AX364" s="62">
        <f>AU364*0.06</f>
        <v>2.34</v>
      </c>
      <c r="AY364" s="62">
        <v>7</v>
      </c>
      <c r="AZ364" s="62">
        <v>8</v>
      </c>
      <c r="BA364" s="62">
        <v>0</v>
      </c>
      <c r="BB364" s="62">
        <v>0</v>
      </c>
      <c r="BC364" s="62">
        <f t="shared" si="196"/>
        <v>-7</v>
      </c>
      <c r="BD364" s="62" t="s">
        <v>237</v>
      </c>
      <c r="BE364" s="62">
        <f t="shared" si="221"/>
        <v>0</v>
      </c>
      <c r="BF364" s="62">
        <v>6</v>
      </c>
      <c r="BG364" s="62">
        <v>8</v>
      </c>
      <c r="BH364" s="62">
        <v>9</v>
      </c>
      <c r="BI364" s="62">
        <v>177</v>
      </c>
      <c r="BJ364" s="62">
        <f t="shared" si="197"/>
        <v>3</v>
      </c>
      <c r="BK364" s="62" t="s">
        <v>40</v>
      </c>
      <c r="BL364" s="62">
        <f t="shared" si="223"/>
        <v>17.7</v>
      </c>
      <c r="BM364" s="62">
        <v>3</v>
      </c>
      <c r="BN364" s="62">
        <v>3</v>
      </c>
      <c r="BO364" s="63">
        <v>0</v>
      </c>
      <c r="BP364" s="63">
        <v>0</v>
      </c>
      <c r="BQ364" s="63">
        <v>0</v>
      </c>
      <c r="BR364" s="63">
        <v>1</v>
      </c>
      <c r="BS364" s="63">
        <v>0</v>
      </c>
      <c r="BT364" s="63">
        <v>0</v>
      </c>
      <c r="BU364" s="63">
        <v>0</v>
      </c>
      <c r="BV364" s="63">
        <v>0</v>
      </c>
      <c r="BW364" s="63">
        <v>0</v>
      </c>
      <c r="BX364" s="63">
        <v>0</v>
      </c>
      <c r="BY364" s="63">
        <v>0</v>
      </c>
      <c r="BZ364" s="62">
        <f t="shared" si="198"/>
        <v>4</v>
      </c>
      <c r="CA364" s="62">
        <f t="shared" si="199"/>
        <v>1</v>
      </c>
      <c r="CB364" s="62" t="s">
        <v>40</v>
      </c>
      <c r="CC364" s="62">
        <f>BO364*3+BP364*5+BQ364*25+BR364*24+BS364*6+BT364*56+BU364*70+BV364*6+BW364*30+BX364*61+BY364*15</f>
        <v>24</v>
      </c>
      <c r="CD364" s="62"/>
      <c r="CE364" s="62">
        <f t="shared" si="202"/>
        <v>331</v>
      </c>
      <c r="CF364" s="62">
        <f t="shared" si="203"/>
        <v>-2</v>
      </c>
    </row>
    <row r="365" customHeight="1" spans="1:84">
      <c r="A365" s="62">
        <v>13213</v>
      </c>
      <c r="B365" s="62" t="s">
        <v>650</v>
      </c>
      <c r="C365" s="62">
        <v>721</v>
      </c>
      <c r="D365" s="62" t="s">
        <v>150</v>
      </c>
      <c r="E365" s="62" t="s">
        <v>248</v>
      </c>
      <c r="F365" s="62"/>
      <c r="G365" s="62"/>
      <c r="H365" s="62">
        <v>3</v>
      </c>
      <c r="I365" s="62">
        <v>82.5</v>
      </c>
      <c r="J365" s="62">
        <f t="shared" si="190"/>
        <v>3</v>
      </c>
      <c r="K365" s="62" t="s">
        <v>242</v>
      </c>
      <c r="L365" s="62">
        <f>I365*0.06</f>
        <v>4.95</v>
      </c>
      <c r="M365" s="62"/>
      <c r="N365" s="62"/>
      <c r="O365" s="62">
        <v>3</v>
      </c>
      <c r="P365" s="62">
        <v>84</v>
      </c>
      <c r="Q365" s="62">
        <f t="shared" si="191"/>
        <v>3</v>
      </c>
      <c r="R365" s="62" t="s">
        <v>242</v>
      </c>
      <c r="S365" s="62">
        <f>P365*0.05</f>
        <v>4.2</v>
      </c>
      <c r="T365" s="62"/>
      <c r="U365" s="62"/>
      <c r="V365" s="62"/>
      <c r="W365" s="62">
        <v>1</v>
      </c>
      <c r="X365" s="62">
        <v>35</v>
      </c>
      <c r="Y365" s="62">
        <f t="shared" si="205"/>
        <v>1</v>
      </c>
      <c r="Z365" s="62" t="s">
        <v>242</v>
      </c>
      <c r="AA365" s="62">
        <f t="shared" si="224"/>
        <v>2.1</v>
      </c>
      <c r="AB365" s="62"/>
      <c r="AC365" s="62"/>
      <c r="AD365" s="62">
        <v>0</v>
      </c>
      <c r="AE365" s="62">
        <v>0</v>
      </c>
      <c r="AF365" s="62">
        <v>0</v>
      </c>
      <c r="AG365" s="62">
        <f t="shared" si="192"/>
        <v>0</v>
      </c>
      <c r="AH365" s="62" t="s">
        <v>40</v>
      </c>
      <c r="AI365" s="62">
        <f>AF365*0.1</f>
        <v>0</v>
      </c>
      <c r="AJ365" s="62"/>
      <c r="AK365" s="62"/>
      <c r="AL365" s="62"/>
      <c r="AM365" s="62">
        <v>0</v>
      </c>
      <c r="AN365" s="62">
        <v>0</v>
      </c>
      <c r="AO365" s="62">
        <f t="shared" si="193"/>
        <v>0</v>
      </c>
      <c r="AP365" s="62" t="s">
        <v>40</v>
      </c>
      <c r="AQ365" s="62">
        <f>AN365*0.1</f>
        <v>0</v>
      </c>
      <c r="AR365" s="62"/>
      <c r="AS365" s="62"/>
      <c r="AT365" s="62">
        <v>0</v>
      </c>
      <c r="AU365" s="62">
        <v>0</v>
      </c>
      <c r="AV365" s="62">
        <f t="shared" si="195"/>
        <v>0</v>
      </c>
      <c r="AW365" s="62" t="s">
        <v>40</v>
      </c>
      <c r="AX365" s="62">
        <f>AU365*0.1</f>
        <v>0</v>
      </c>
      <c r="AY365" s="62"/>
      <c r="AZ365" s="62"/>
      <c r="BA365" s="62">
        <v>0</v>
      </c>
      <c r="BB365" s="62">
        <v>0</v>
      </c>
      <c r="BC365" s="62">
        <f t="shared" si="196"/>
        <v>0</v>
      </c>
      <c r="BD365" s="62" t="s">
        <v>242</v>
      </c>
      <c r="BE365" s="62">
        <f t="shared" si="221"/>
        <v>0</v>
      </c>
      <c r="BF365" s="62"/>
      <c r="BG365" s="62"/>
      <c r="BH365" s="62">
        <v>2</v>
      </c>
      <c r="BI365" s="62">
        <v>42</v>
      </c>
      <c r="BJ365" s="62">
        <f t="shared" si="197"/>
        <v>2</v>
      </c>
      <c r="BK365" s="62" t="s">
        <v>242</v>
      </c>
      <c r="BL365" s="62">
        <f>BI365*0.06</f>
        <v>2.52</v>
      </c>
      <c r="BM365" s="62"/>
      <c r="BN365" s="62"/>
      <c r="BO365" s="63">
        <v>0</v>
      </c>
      <c r="BP365" s="63">
        <v>0</v>
      </c>
      <c r="BQ365" s="63">
        <v>0</v>
      </c>
      <c r="BR365" s="63">
        <v>0</v>
      </c>
      <c r="BS365" s="63">
        <v>0</v>
      </c>
      <c r="BT365" s="63">
        <v>0</v>
      </c>
      <c r="BU365" s="63">
        <v>0</v>
      </c>
      <c r="BV365" s="63">
        <v>0</v>
      </c>
      <c r="BW365" s="63">
        <v>0</v>
      </c>
      <c r="BX365" s="63">
        <v>0</v>
      </c>
      <c r="BY365" s="63">
        <v>0</v>
      </c>
      <c r="BZ365" s="62">
        <f t="shared" si="198"/>
        <v>0</v>
      </c>
      <c r="CA365" s="62">
        <f t="shared" si="199"/>
        <v>0</v>
      </c>
      <c r="CB365" s="62" t="s">
        <v>242</v>
      </c>
      <c r="CC365" s="62">
        <f>BO365*2+BP365*3+BQ365*15+BR365*15+BS365*3+BT365*40+BU365*50+BV365*4+BW365*20+BX365*40+BY365*10</f>
        <v>0</v>
      </c>
      <c r="CD365" s="62"/>
      <c r="CE365" s="62">
        <f t="shared" si="202"/>
        <v>14</v>
      </c>
      <c r="CF365" s="62">
        <f t="shared" si="203"/>
        <v>0</v>
      </c>
    </row>
    <row r="366" customHeight="1" spans="1:84">
      <c r="A366" s="62">
        <v>5764</v>
      </c>
      <c r="B366" s="62" t="s">
        <v>651</v>
      </c>
      <c r="C366" s="62">
        <v>591</v>
      </c>
      <c r="D366" s="62" t="s">
        <v>153</v>
      </c>
      <c r="E366" s="62" t="s">
        <v>236</v>
      </c>
      <c r="F366" s="62">
        <v>18</v>
      </c>
      <c r="G366" s="62">
        <v>21</v>
      </c>
      <c r="H366" s="62">
        <v>21</v>
      </c>
      <c r="I366" s="62">
        <v>557.09</v>
      </c>
      <c r="J366" s="62">
        <f t="shared" si="190"/>
        <v>3</v>
      </c>
      <c r="K366" s="62" t="s">
        <v>40</v>
      </c>
      <c r="L366" s="62">
        <f>I366*0.1</f>
        <v>55.709</v>
      </c>
      <c r="M366" s="62">
        <v>24</v>
      </c>
      <c r="N366" s="62">
        <v>30</v>
      </c>
      <c r="O366" s="62">
        <v>58</v>
      </c>
      <c r="P366" s="62">
        <v>1305.99</v>
      </c>
      <c r="Q366" s="62">
        <f t="shared" si="191"/>
        <v>34</v>
      </c>
      <c r="R366" s="62" t="s">
        <v>40</v>
      </c>
      <c r="S366" s="62">
        <f t="shared" si="222"/>
        <v>104.4792</v>
      </c>
      <c r="T366" s="62"/>
      <c r="U366" s="62">
        <v>19</v>
      </c>
      <c r="V366" s="62">
        <v>25</v>
      </c>
      <c r="W366" s="62">
        <v>11</v>
      </c>
      <c r="X366" s="62">
        <v>352.5</v>
      </c>
      <c r="Y366" s="62">
        <f t="shared" si="205"/>
        <v>-8</v>
      </c>
      <c r="Z366" s="62" t="s">
        <v>237</v>
      </c>
      <c r="AA366" s="62">
        <f t="shared" si="224"/>
        <v>21.15</v>
      </c>
      <c r="AB366" s="62">
        <v>4</v>
      </c>
      <c r="AC366" s="62">
        <v>4</v>
      </c>
      <c r="AD366" s="62">
        <v>0</v>
      </c>
      <c r="AE366" s="62">
        <v>2</v>
      </c>
      <c r="AF366" s="62">
        <v>58.3</v>
      </c>
      <c r="AG366" s="62">
        <f t="shared" si="192"/>
        <v>-2</v>
      </c>
      <c r="AH366" s="62" t="s">
        <v>237</v>
      </c>
      <c r="AI366" s="62">
        <f t="shared" ref="AI366:AI373" si="225">AF366*0.06</f>
        <v>3.498</v>
      </c>
      <c r="AJ366" s="62">
        <f t="shared" ref="AJ366:AJ373" si="226">AG366*1</f>
        <v>-2</v>
      </c>
      <c r="AK366" s="62">
        <v>33</v>
      </c>
      <c r="AL366" s="62">
        <v>39</v>
      </c>
      <c r="AM366" s="62">
        <v>21</v>
      </c>
      <c r="AN366" s="62">
        <v>1726</v>
      </c>
      <c r="AO366" s="62">
        <f t="shared" si="193"/>
        <v>-12</v>
      </c>
      <c r="AP366" s="62" t="s">
        <v>237</v>
      </c>
      <c r="AQ366" s="62">
        <f>AN366*0.06</f>
        <v>103.56</v>
      </c>
      <c r="AR366" s="62">
        <v>8</v>
      </c>
      <c r="AS366" s="62">
        <v>9</v>
      </c>
      <c r="AT366" s="62">
        <v>10</v>
      </c>
      <c r="AU366" s="62">
        <v>315</v>
      </c>
      <c r="AV366" s="62">
        <f t="shared" si="195"/>
        <v>2</v>
      </c>
      <c r="AW366" s="62" t="s">
        <v>40</v>
      </c>
      <c r="AX366" s="62">
        <f>AU366*0.1</f>
        <v>31.5</v>
      </c>
      <c r="AY366" s="62">
        <v>11</v>
      </c>
      <c r="AZ366" s="62">
        <v>14</v>
      </c>
      <c r="BA366" s="62">
        <v>0</v>
      </c>
      <c r="BB366" s="62">
        <v>0</v>
      </c>
      <c r="BC366" s="62">
        <f t="shared" si="196"/>
        <v>-11</v>
      </c>
      <c r="BD366" s="62" t="s">
        <v>237</v>
      </c>
      <c r="BE366" s="62">
        <f t="shared" si="221"/>
        <v>0</v>
      </c>
      <c r="BF366" s="62">
        <v>11</v>
      </c>
      <c r="BG366" s="62">
        <v>14</v>
      </c>
      <c r="BH366" s="62">
        <v>10</v>
      </c>
      <c r="BI366" s="62">
        <v>200.32</v>
      </c>
      <c r="BJ366" s="62">
        <f t="shared" si="197"/>
        <v>-1</v>
      </c>
      <c r="BK366" s="62" t="s">
        <v>242</v>
      </c>
      <c r="BL366" s="62">
        <f>BI366*0.06</f>
        <v>12.0192</v>
      </c>
      <c r="BM366" s="62">
        <v>14</v>
      </c>
      <c r="BN366" s="62">
        <v>17</v>
      </c>
      <c r="BO366" s="63">
        <v>0</v>
      </c>
      <c r="BP366" s="63">
        <v>2</v>
      </c>
      <c r="BQ366" s="63">
        <v>1</v>
      </c>
      <c r="BR366" s="63">
        <v>0</v>
      </c>
      <c r="BS366" s="63">
        <v>0</v>
      </c>
      <c r="BT366" s="63">
        <v>0</v>
      </c>
      <c r="BU366" s="63">
        <v>0</v>
      </c>
      <c r="BV366" s="63">
        <v>0</v>
      </c>
      <c r="BW366" s="63">
        <v>0</v>
      </c>
      <c r="BX366" s="63">
        <v>0</v>
      </c>
      <c r="BY366" s="63">
        <v>0</v>
      </c>
      <c r="BZ366" s="62">
        <f t="shared" si="198"/>
        <v>7</v>
      </c>
      <c r="CA366" s="62">
        <f t="shared" si="199"/>
        <v>-7</v>
      </c>
      <c r="CB366" s="62" t="s">
        <v>237</v>
      </c>
      <c r="CC366" s="62">
        <f t="shared" ref="CC366:CC371" si="227">BO366*2+BP366*3+BQ366*15+BR366*15+BS366*3+BT366*40+BU366*50+BV366*4+BW366*20+BX366*40+BY366*10</f>
        <v>21</v>
      </c>
      <c r="CD366" s="62">
        <f t="shared" ref="CD366:CD371" si="228">CA366*1</f>
        <v>-7</v>
      </c>
      <c r="CE366" s="62">
        <f t="shared" si="202"/>
        <v>353</v>
      </c>
      <c r="CF366" s="62">
        <f t="shared" si="203"/>
        <v>-9</v>
      </c>
    </row>
    <row r="367" customHeight="1" spans="1:84">
      <c r="A367" s="62">
        <v>13208</v>
      </c>
      <c r="B367" s="62" t="s">
        <v>652</v>
      </c>
      <c r="C367" s="62">
        <v>591</v>
      </c>
      <c r="D367" s="62" t="s">
        <v>153</v>
      </c>
      <c r="E367" s="62" t="s">
        <v>248</v>
      </c>
      <c r="F367" s="62">
        <v>12</v>
      </c>
      <c r="G367" s="62">
        <v>15</v>
      </c>
      <c r="H367" s="62">
        <v>1</v>
      </c>
      <c r="I367" s="62">
        <v>27.8</v>
      </c>
      <c r="J367" s="62">
        <f t="shared" si="190"/>
        <v>-11</v>
      </c>
      <c r="K367" s="62" t="s">
        <v>237</v>
      </c>
      <c r="L367" s="62">
        <f>I367*0.06</f>
        <v>1.668</v>
      </c>
      <c r="M367" s="62">
        <v>16</v>
      </c>
      <c r="N367" s="62">
        <v>20</v>
      </c>
      <c r="O367" s="62">
        <v>62</v>
      </c>
      <c r="P367" s="62">
        <v>1282.05</v>
      </c>
      <c r="Q367" s="62">
        <f t="shared" si="191"/>
        <v>46</v>
      </c>
      <c r="R367" s="62" t="s">
        <v>40</v>
      </c>
      <c r="S367" s="62">
        <f t="shared" si="222"/>
        <v>102.564</v>
      </c>
      <c r="T367" s="62"/>
      <c r="U367" s="62">
        <v>13</v>
      </c>
      <c r="V367" s="62">
        <v>17</v>
      </c>
      <c r="W367" s="62">
        <v>9</v>
      </c>
      <c r="X367" s="62">
        <v>230.32</v>
      </c>
      <c r="Y367" s="62">
        <f t="shared" si="205"/>
        <v>-4</v>
      </c>
      <c r="Z367" s="62" t="s">
        <v>237</v>
      </c>
      <c r="AA367" s="62">
        <f t="shared" si="224"/>
        <v>13.8192</v>
      </c>
      <c r="AB367" s="62">
        <v>2</v>
      </c>
      <c r="AC367" s="62">
        <v>3</v>
      </c>
      <c r="AD367" s="62">
        <v>0</v>
      </c>
      <c r="AE367" s="62">
        <v>0</v>
      </c>
      <c r="AF367" s="62">
        <v>0</v>
      </c>
      <c r="AG367" s="62">
        <f t="shared" si="192"/>
        <v>-2</v>
      </c>
      <c r="AH367" s="62" t="s">
        <v>237</v>
      </c>
      <c r="AI367" s="62">
        <f t="shared" si="225"/>
        <v>0</v>
      </c>
      <c r="AJ367" s="62">
        <f t="shared" si="226"/>
        <v>-2</v>
      </c>
      <c r="AK367" s="62">
        <v>22</v>
      </c>
      <c r="AL367" s="62">
        <v>26</v>
      </c>
      <c r="AM367" s="62">
        <v>3</v>
      </c>
      <c r="AN367" s="62">
        <v>238</v>
      </c>
      <c r="AO367" s="62">
        <f t="shared" si="193"/>
        <v>-19</v>
      </c>
      <c r="AP367" s="62" t="s">
        <v>237</v>
      </c>
      <c r="AQ367" s="62">
        <f>AN367*0.06</f>
        <v>14.28</v>
      </c>
      <c r="AR367" s="62">
        <v>5</v>
      </c>
      <c r="AS367" s="62">
        <v>6</v>
      </c>
      <c r="AT367" s="62">
        <v>11</v>
      </c>
      <c r="AU367" s="62">
        <v>358</v>
      </c>
      <c r="AV367" s="62">
        <f t="shared" si="195"/>
        <v>6</v>
      </c>
      <c r="AW367" s="62" t="s">
        <v>40</v>
      </c>
      <c r="AX367" s="62">
        <f>AU367*0.1</f>
        <v>35.8</v>
      </c>
      <c r="AY367" s="62">
        <v>8</v>
      </c>
      <c r="AZ367" s="62">
        <v>9</v>
      </c>
      <c r="BA367" s="62">
        <v>0</v>
      </c>
      <c r="BB367" s="62">
        <v>0</v>
      </c>
      <c r="BC367" s="62">
        <f t="shared" si="196"/>
        <v>-8</v>
      </c>
      <c r="BD367" s="62" t="s">
        <v>237</v>
      </c>
      <c r="BE367" s="62">
        <f t="shared" si="221"/>
        <v>0</v>
      </c>
      <c r="BF367" s="62">
        <v>7</v>
      </c>
      <c r="BG367" s="62">
        <v>10</v>
      </c>
      <c r="BH367" s="62">
        <v>9</v>
      </c>
      <c r="BI367" s="62">
        <v>170.36</v>
      </c>
      <c r="BJ367" s="62">
        <f t="shared" si="197"/>
        <v>2</v>
      </c>
      <c r="BK367" s="62" t="s">
        <v>39</v>
      </c>
      <c r="BL367" s="62">
        <f>BI367*0.08</f>
        <v>13.6288</v>
      </c>
      <c r="BM367" s="62">
        <v>10</v>
      </c>
      <c r="BN367" s="62">
        <v>12</v>
      </c>
      <c r="BO367" s="63">
        <v>1</v>
      </c>
      <c r="BP367" s="63">
        <v>4</v>
      </c>
      <c r="BQ367" s="63">
        <v>0</v>
      </c>
      <c r="BR367" s="63">
        <v>0</v>
      </c>
      <c r="BS367" s="63">
        <v>0</v>
      </c>
      <c r="BT367" s="63">
        <v>0</v>
      </c>
      <c r="BU367" s="63">
        <v>0</v>
      </c>
      <c r="BV367" s="63">
        <v>0</v>
      </c>
      <c r="BW367" s="63">
        <v>0</v>
      </c>
      <c r="BX367" s="63">
        <v>0</v>
      </c>
      <c r="BY367" s="63">
        <v>0</v>
      </c>
      <c r="BZ367" s="62">
        <f t="shared" si="198"/>
        <v>4.5</v>
      </c>
      <c r="CA367" s="62">
        <f t="shared" si="199"/>
        <v>-5.5</v>
      </c>
      <c r="CB367" s="62" t="s">
        <v>237</v>
      </c>
      <c r="CC367" s="62">
        <f t="shared" si="227"/>
        <v>14</v>
      </c>
      <c r="CD367" s="62">
        <f t="shared" si="228"/>
        <v>-5.5</v>
      </c>
      <c r="CE367" s="62">
        <f t="shared" si="202"/>
        <v>196</v>
      </c>
      <c r="CF367" s="62">
        <f t="shared" si="203"/>
        <v>-7.5</v>
      </c>
    </row>
    <row r="368" customHeight="1" spans="1:84">
      <c r="A368" s="62">
        <v>4310</v>
      </c>
      <c r="B368" s="62" t="s">
        <v>653</v>
      </c>
      <c r="C368" s="62">
        <v>111400</v>
      </c>
      <c r="D368" s="62" t="s">
        <v>149</v>
      </c>
      <c r="E368" s="62" t="s">
        <v>236</v>
      </c>
      <c r="F368" s="62">
        <v>20</v>
      </c>
      <c r="G368" s="62">
        <v>24</v>
      </c>
      <c r="H368" s="62">
        <v>8</v>
      </c>
      <c r="I368" s="62">
        <v>221.6</v>
      </c>
      <c r="J368" s="62">
        <f t="shared" si="190"/>
        <v>-12</v>
      </c>
      <c r="K368" s="62" t="s">
        <v>237</v>
      </c>
      <c r="L368" s="62">
        <f>I368*0.06</f>
        <v>13.296</v>
      </c>
      <c r="M368" s="62">
        <v>20</v>
      </c>
      <c r="N368" s="62">
        <v>25</v>
      </c>
      <c r="O368" s="62">
        <v>15</v>
      </c>
      <c r="P368" s="62">
        <v>428.5</v>
      </c>
      <c r="Q368" s="62">
        <f t="shared" si="191"/>
        <v>-5</v>
      </c>
      <c r="R368" s="62" t="s">
        <v>237</v>
      </c>
      <c r="S368" s="62">
        <f>P368*0.05</f>
        <v>21.425</v>
      </c>
      <c r="T368" s="62">
        <f>Q368*1</f>
        <v>-5</v>
      </c>
      <c r="U368" s="62">
        <v>11</v>
      </c>
      <c r="V368" s="62">
        <v>14</v>
      </c>
      <c r="W368" s="62">
        <v>6</v>
      </c>
      <c r="X368" s="62">
        <v>157</v>
      </c>
      <c r="Y368" s="62">
        <f t="shared" si="205"/>
        <v>-5</v>
      </c>
      <c r="Z368" s="62" t="s">
        <v>237</v>
      </c>
      <c r="AA368" s="62">
        <f t="shared" si="224"/>
        <v>9.42</v>
      </c>
      <c r="AB368" s="62">
        <v>3</v>
      </c>
      <c r="AC368" s="62">
        <v>4</v>
      </c>
      <c r="AD368" s="62">
        <v>1</v>
      </c>
      <c r="AE368" s="62">
        <v>0</v>
      </c>
      <c r="AF368" s="62">
        <v>57</v>
      </c>
      <c r="AG368" s="62">
        <f t="shared" si="192"/>
        <v>-1</v>
      </c>
      <c r="AH368" s="62" t="s">
        <v>237</v>
      </c>
      <c r="AI368" s="62">
        <f t="shared" si="225"/>
        <v>3.42</v>
      </c>
      <c r="AJ368" s="62">
        <f t="shared" si="226"/>
        <v>-1</v>
      </c>
      <c r="AK368" s="62">
        <v>18</v>
      </c>
      <c r="AL368" s="62">
        <v>22</v>
      </c>
      <c r="AM368" s="62">
        <v>32</v>
      </c>
      <c r="AN368" s="62">
        <v>2865</v>
      </c>
      <c r="AO368" s="62">
        <f t="shared" si="193"/>
        <v>14</v>
      </c>
      <c r="AP368" s="62" t="s">
        <v>40</v>
      </c>
      <c r="AQ368" s="62">
        <f>AN368*0.1</f>
        <v>286.5</v>
      </c>
      <c r="AR368" s="62">
        <v>5</v>
      </c>
      <c r="AS368" s="62">
        <v>6</v>
      </c>
      <c r="AT368" s="62">
        <v>1</v>
      </c>
      <c r="AU368" s="62">
        <v>35</v>
      </c>
      <c r="AV368" s="62">
        <f t="shared" si="195"/>
        <v>-4</v>
      </c>
      <c r="AW368" s="62" t="s">
        <v>237</v>
      </c>
      <c r="AX368" s="62">
        <f>AU368*0.06</f>
        <v>2.1</v>
      </c>
      <c r="AY368" s="62">
        <v>7</v>
      </c>
      <c r="AZ368" s="62">
        <v>9</v>
      </c>
      <c r="BA368" s="62">
        <v>0</v>
      </c>
      <c r="BB368" s="62">
        <v>0</v>
      </c>
      <c r="BC368" s="62">
        <f t="shared" si="196"/>
        <v>-7</v>
      </c>
      <c r="BD368" s="62" t="s">
        <v>237</v>
      </c>
      <c r="BE368" s="62">
        <f t="shared" si="221"/>
        <v>0</v>
      </c>
      <c r="BF368" s="62">
        <v>6</v>
      </c>
      <c r="BG368" s="62">
        <v>8</v>
      </c>
      <c r="BH368" s="62">
        <v>8</v>
      </c>
      <c r="BI368" s="62">
        <v>102.44</v>
      </c>
      <c r="BJ368" s="62">
        <f t="shared" si="197"/>
        <v>2</v>
      </c>
      <c r="BK368" s="62" t="s">
        <v>40</v>
      </c>
      <c r="BL368" s="62">
        <f>BI368*0.1</f>
        <v>10.244</v>
      </c>
      <c r="BM368" s="62">
        <v>8</v>
      </c>
      <c r="BN368" s="62">
        <v>9</v>
      </c>
      <c r="BO368" s="63">
        <v>0</v>
      </c>
      <c r="BP368" s="63">
        <v>0</v>
      </c>
      <c r="BQ368" s="63">
        <v>0</v>
      </c>
      <c r="BR368" s="63">
        <v>0</v>
      </c>
      <c r="BS368" s="63">
        <v>1</v>
      </c>
      <c r="BT368" s="63">
        <v>0</v>
      </c>
      <c r="BU368" s="63">
        <v>0</v>
      </c>
      <c r="BV368" s="63">
        <v>0</v>
      </c>
      <c r="BW368" s="63">
        <v>0</v>
      </c>
      <c r="BX368" s="63">
        <v>0</v>
      </c>
      <c r="BY368" s="63">
        <v>0</v>
      </c>
      <c r="BZ368" s="62">
        <f t="shared" si="198"/>
        <v>1</v>
      </c>
      <c r="CA368" s="62">
        <f t="shared" si="199"/>
        <v>-7</v>
      </c>
      <c r="CB368" s="62" t="s">
        <v>237</v>
      </c>
      <c r="CC368" s="62">
        <f t="shared" si="227"/>
        <v>3</v>
      </c>
      <c r="CD368" s="62">
        <f t="shared" si="228"/>
        <v>-7</v>
      </c>
      <c r="CE368" s="62">
        <f t="shared" si="202"/>
        <v>349</v>
      </c>
      <c r="CF368" s="62">
        <f t="shared" si="203"/>
        <v>-13</v>
      </c>
    </row>
    <row r="369" customHeight="1" spans="1:84">
      <c r="A369" s="62">
        <v>7645</v>
      </c>
      <c r="B369" s="62" t="s">
        <v>654</v>
      </c>
      <c r="C369" s="62">
        <v>111400</v>
      </c>
      <c r="D369" s="62" t="s">
        <v>149</v>
      </c>
      <c r="E369" s="62" t="s">
        <v>239</v>
      </c>
      <c r="F369" s="62">
        <v>22</v>
      </c>
      <c r="G369" s="62">
        <v>26</v>
      </c>
      <c r="H369" s="62">
        <v>13</v>
      </c>
      <c r="I369" s="62">
        <v>339.97</v>
      </c>
      <c r="J369" s="62">
        <f t="shared" si="190"/>
        <v>-9</v>
      </c>
      <c r="K369" s="62" t="s">
        <v>237</v>
      </c>
      <c r="L369" s="62">
        <f>I369*0.06</f>
        <v>20.3982</v>
      </c>
      <c r="M369" s="62">
        <v>22</v>
      </c>
      <c r="N369" s="62">
        <v>28</v>
      </c>
      <c r="O369" s="62">
        <v>33</v>
      </c>
      <c r="P369" s="62">
        <v>821.81</v>
      </c>
      <c r="Q369" s="62">
        <f t="shared" si="191"/>
        <v>11</v>
      </c>
      <c r="R369" s="62" t="s">
        <v>40</v>
      </c>
      <c r="S369" s="62">
        <f>P369*0.08</f>
        <v>65.7448</v>
      </c>
      <c r="T369" s="62"/>
      <c r="U369" s="62">
        <v>13</v>
      </c>
      <c r="V369" s="62">
        <v>16</v>
      </c>
      <c r="W369" s="62">
        <v>19</v>
      </c>
      <c r="X369" s="62">
        <v>531.7</v>
      </c>
      <c r="Y369" s="62">
        <f t="shared" si="205"/>
        <v>6</v>
      </c>
      <c r="Z369" s="62" t="s">
        <v>40</v>
      </c>
      <c r="AA369" s="62">
        <f>X369*0.1</f>
        <v>53.17</v>
      </c>
      <c r="AB369" s="62">
        <v>4</v>
      </c>
      <c r="AC369" s="62">
        <v>5</v>
      </c>
      <c r="AD369" s="62">
        <v>1</v>
      </c>
      <c r="AE369" s="62">
        <v>0</v>
      </c>
      <c r="AF369" s="62">
        <v>57</v>
      </c>
      <c r="AG369" s="62">
        <f t="shared" si="192"/>
        <v>-2</v>
      </c>
      <c r="AH369" s="62" t="s">
        <v>237</v>
      </c>
      <c r="AI369" s="62">
        <f t="shared" si="225"/>
        <v>3.42</v>
      </c>
      <c r="AJ369" s="62">
        <f t="shared" si="226"/>
        <v>-2</v>
      </c>
      <c r="AK369" s="62">
        <v>20</v>
      </c>
      <c r="AL369" s="62">
        <v>24</v>
      </c>
      <c r="AM369" s="62">
        <v>33</v>
      </c>
      <c r="AN369" s="62">
        <v>3142.81</v>
      </c>
      <c r="AO369" s="62">
        <f t="shared" si="193"/>
        <v>13</v>
      </c>
      <c r="AP369" s="62" t="s">
        <v>40</v>
      </c>
      <c r="AQ369" s="62">
        <f>AN369*0.1</f>
        <v>314.281</v>
      </c>
      <c r="AR369" s="62">
        <v>5</v>
      </c>
      <c r="AS369" s="62">
        <v>6</v>
      </c>
      <c r="AT369" s="62">
        <v>1</v>
      </c>
      <c r="AU369" s="62">
        <v>43</v>
      </c>
      <c r="AV369" s="62">
        <f t="shared" si="195"/>
        <v>-4</v>
      </c>
      <c r="AW369" s="62" t="s">
        <v>237</v>
      </c>
      <c r="AX369" s="62">
        <f>AU369*0.06</f>
        <v>2.58</v>
      </c>
      <c r="AY369" s="62">
        <v>8</v>
      </c>
      <c r="AZ369" s="62">
        <v>10</v>
      </c>
      <c r="BA369" s="62">
        <v>8</v>
      </c>
      <c r="BB369" s="62">
        <v>179.4</v>
      </c>
      <c r="BC369" s="62">
        <f t="shared" si="196"/>
        <v>0</v>
      </c>
      <c r="BD369" s="62" t="s">
        <v>39</v>
      </c>
      <c r="BE369" s="62">
        <f>BB369*0.08</f>
        <v>14.352</v>
      </c>
      <c r="BF369" s="62">
        <v>7</v>
      </c>
      <c r="BG369" s="62">
        <v>9</v>
      </c>
      <c r="BH369" s="62">
        <v>7</v>
      </c>
      <c r="BI369" s="62">
        <v>100.63</v>
      </c>
      <c r="BJ369" s="62">
        <f t="shared" si="197"/>
        <v>0</v>
      </c>
      <c r="BK369" s="62" t="s">
        <v>39</v>
      </c>
      <c r="BL369" s="62">
        <f>BI369*0.08</f>
        <v>8.0504</v>
      </c>
      <c r="BM369" s="62">
        <v>8</v>
      </c>
      <c r="BN369" s="62">
        <v>10</v>
      </c>
      <c r="BO369" s="63">
        <v>0</v>
      </c>
      <c r="BP369" s="63">
        <v>2</v>
      </c>
      <c r="BQ369" s="63">
        <v>0</v>
      </c>
      <c r="BR369" s="63">
        <v>0</v>
      </c>
      <c r="BS369" s="63">
        <v>0</v>
      </c>
      <c r="BT369" s="63">
        <v>0</v>
      </c>
      <c r="BU369" s="63">
        <v>0</v>
      </c>
      <c r="BV369" s="63">
        <v>0</v>
      </c>
      <c r="BW369" s="63">
        <v>0</v>
      </c>
      <c r="BX369" s="63">
        <v>0</v>
      </c>
      <c r="BY369" s="63">
        <v>0</v>
      </c>
      <c r="BZ369" s="62">
        <f t="shared" si="198"/>
        <v>2</v>
      </c>
      <c r="CA369" s="62">
        <f t="shared" si="199"/>
        <v>-6</v>
      </c>
      <c r="CB369" s="62" t="s">
        <v>237</v>
      </c>
      <c r="CC369" s="62">
        <f t="shared" si="227"/>
        <v>6</v>
      </c>
      <c r="CD369" s="62">
        <f t="shared" si="228"/>
        <v>-6</v>
      </c>
      <c r="CE369" s="62">
        <f t="shared" si="202"/>
        <v>488</v>
      </c>
      <c r="CF369" s="62">
        <f t="shared" si="203"/>
        <v>-8</v>
      </c>
    </row>
    <row r="370" customHeight="1" spans="1:84">
      <c r="A370" s="62">
        <v>13702</v>
      </c>
      <c r="B370" s="62" t="s">
        <v>655</v>
      </c>
      <c r="C370" s="62">
        <v>111400</v>
      </c>
      <c r="D370" s="62" t="s">
        <v>149</v>
      </c>
      <c r="E370" s="62" t="s">
        <v>239</v>
      </c>
      <c r="F370" s="62">
        <v>13</v>
      </c>
      <c r="G370" s="62">
        <v>16</v>
      </c>
      <c r="H370" s="62">
        <v>6</v>
      </c>
      <c r="I370" s="62">
        <v>130</v>
      </c>
      <c r="J370" s="62">
        <f t="shared" si="190"/>
        <v>-7</v>
      </c>
      <c r="K370" s="62" t="s">
        <v>237</v>
      </c>
      <c r="L370" s="62">
        <f>I370*0.06</f>
        <v>7.8</v>
      </c>
      <c r="M370" s="62">
        <v>13</v>
      </c>
      <c r="N370" s="62">
        <v>17</v>
      </c>
      <c r="O370" s="62">
        <v>8</v>
      </c>
      <c r="P370" s="62">
        <v>178.18</v>
      </c>
      <c r="Q370" s="62">
        <f t="shared" si="191"/>
        <v>-5</v>
      </c>
      <c r="R370" s="62" t="s">
        <v>237</v>
      </c>
      <c r="S370" s="62">
        <f>P370*0.05</f>
        <v>8.909</v>
      </c>
      <c r="T370" s="62">
        <f>Q370*1</f>
        <v>-5</v>
      </c>
      <c r="U370" s="62">
        <v>7</v>
      </c>
      <c r="V370" s="62">
        <v>9</v>
      </c>
      <c r="W370" s="62">
        <v>8</v>
      </c>
      <c r="X370" s="62">
        <v>192</v>
      </c>
      <c r="Y370" s="62">
        <f t="shared" si="205"/>
        <v>1</v>
      </c>
      <c r="Z370" s="62" t="s">
        <v>39</v>
      </c>
      <c r="AA370" s="62">
        <f>X370*0.08</f>
        <v>15.36</v>
      </c>
      <c r="AB370" s="62">
        <v>2</v>
      </c>
      <c r="AC370" s="62">
        <v>3</v>
      </c>
      <c r="AD370" s="62">
        <v>0</v>
      </c>
      <c r="AE370" s="62">
        <v>0</v>
      </c>
      <c r="AF370" s="62">
        <v>0</v>
      </c>
      <c r="AG370" s="62">
        <f t="shared" si="192"/>
        <v>-2</v>
      </c>
      <c r="AH370" s="62" t="s">
        <v>237</v>
      </c>
      <c r="AI370" s="62">
        <f t="shared" si="225"/>
        <v>0</v>
      </c>
      <c r="AJ370" s="62">
        <f t="shared" si="226"/>
        <v>-2</v>
      </c>
      <c r="AK370" s="62">
        <v>12</v>
      </c>
      <c r="AL370" s="62">
        <v>14</v>
      </c>
      <c r="AM370" s="62">
        <v>5</v>
      </c>
      <c r="AN370" s="62">
        <v>526</v>
      </c>
      <c r="AO370" s="62">
        <f t="shared" si="193"/>
        <v>-7</v>
      </c>
      <c r="AP370" s="62" t="s">
        <v>237</v>
      </c>
      <c r="AQ370" s="62">
        <f>AN370*0.06</f>
        <v>31.56</v>
      </c>
      <c r="AR370" s="62">
        <v>3</v>
      </c>
      <c r="AS370" s="62">
        <v>4</v>
      </c>
      <c r="AT370" s="62">
        <v>0</v>
      </c>
      <c r="AU370" s="62">
        <v>0</v>
      </c>
      <c r="AV370" s="62">
        <f t="shared" si="195"/>
        <v>-3</v>
      </c>
      <c r="AW370" s="62" t="s">
        <v>237</v>
      </c>
      <c r="AX370" s="62">
        <f>AU370*0.06</f>
        <v>0</v>
      </c>
      <c r="AY370" s="62">
        <v>5</v>
      </c>
      <c r="AZ370" s="62">
        <v>6</v>
      </c>
      <c r="BA370" s="62">
        <v>0</v>
      </c>
      <c r="BB370" s="62">
        <v>0</v>
      </c>
      <c r="BC370" s="62">
        <f t="shared" si="196"/>
        <v>-5</v>
      </c>
      <c r="BD370" s="62" t="s">
        <v>237</v>
      </c>
      <c r="BE370" s="62">
        <f t="shared" ref="BE370:BE379" si="229">BB370*0.06</f>
        <v>0</v>
      </c>
      <c r="BF370" s="62">
        <v>4</v>
      </c>
      <c r="BG370" s="62">
        <v>5</v>
      </c>
      <c r="BH370" s="62">
        <v>3</v>
      </c>
      <c r="BI370" s="62">
        <v>52.41</v>
      </c>
      <c r="BJ370" s="62">
        <f t="shared" si="197"/>
        <v>-1</v>
      </c>
      <c r="BK370" s="62" t="s">
        <v>242</v>
      </c>
      <c r="BL370" s="62">
        <f>BI370*0.06</f>
        <v>3.1446</v>
      </c>
      <c r="BM370" s="62">
        <v>5</v>
      </c>
      <c r="BN370" s="62">
        <v>6</v>
      </c>
      <c r="BO370" s="63">
        <v>0</v>
      </c>
      <c r="BP370" s="63">
        <v>0</v>
      </c>
      <c r="BQ370" s="63">
        <v>0</v>
      </c>
      <c r="BR370" s="63">
        <v>0</v>
      </c>
      <c r="BS370" s="63">
        <v>0</v>
      </c>
      <c r="BT370" s="63">
        <v>0</v>
      </c>
      <c r="BU370" s="63">
        <v>0</v>
      </c>
      <c r="BV370" s="63">
        <v>0</v>
      </c>
      <c r="BW370" s="63">
        <v>0</v>
      </c>
      <c r="BX370" s="63">
        <v>0</v>
      </c>
      <c r="BY370" s="63">
        <v>0</v>
      </c>
      <c r="BZ370" s="62">
        <f t="shared" si="198"/>
        <v>0</v>
      </c>
      <c r="CA370" s="62">
        <f t="shared" si="199"/>
        <v>-5</v>
      </c>
      <c r="CB370" s="62" t="s">
        <v>237</v>
      </c>
      <c r="CC370" s="62">
        <f t="shared" si="227"/>
        <v>0</v>
      </c>
      <c r="CD370" s="62">
        <f t="shared" si="228"/>
        <v>-5</v>
      </c>
      <c r="CE370" s="62">
        <f t="shared" si="202"/>
        <v>67</v>
      </c>
      <c r="CF370" s="62">
        <f t="shared" si="203"/>
        <v>-12</v>
      </c>
    </row>
    <row r="371" customHeight="1" spans="1:84">
      <c r="A371" s="62">
        <v>13312</v>
      </c>
      <c r="B371" s="62" t="s">
        <v>656</v>
      </c>
      <c r="C371" s="62">
        <v>111400</v>
      </c>
      <c r="D371" s="62" t="s">
        <v>149</v>
      </c>
      <c r="E371" s="62" t="s">
        <v>407</v>
      </c>
      <c r="F371" s="62">
        <v>5</v>
      </c>
      <c r="G371" s="62">
        <v>6</v>
      </c>
      <c r="H371" s="62">
        <v>17</v>
      </c>
      <c r="I371" s="62">
        <v>377.85</v>
      </c>
      <c r="J371" s="62">
        <f t="shared" si="190"/>
        <v>12</v>
      </c>
      <c r="K371" s="62" t="s">
        <v>40</v>
      </c>
      <c r="L371" s="62">
        <f>I371*0.1</f>
        <v>37.785</v>
      </c>
      <c r="M371" s="62">
        <v>7</v>
      </c>
      <c r="N371" s="62">
        <v>7</v>
      </c>
      <c r="O371" s="62">
        <v>17</v>
      </c>
      <c r="P371" s="62">
        <v>403.96</v>
      </c>
      <c r="Q371" s="62">
        <f t="shared" si="191"/>
        <v>10</v>
      </c>
      <c r="R371" s="62" t="s">
        <v>40</v>
      </c>
      <c r="S371" s="62">
        <f>P371*0.08</f>
        <v>32.3168</v>
      </c>
      <c r="T371" s="62"/>
      <c r="U371" s="62">
        <v>3</v>
      </c>
      <c r="V371" s="62">
        <v>5</v>
      </c>
      <c r="W371" s="62">
        <v>2</v>
      </c>
      <c r="X371" s="62">
        <v>46.33</v>
      </c>
      <c r="Y371" s="62">
        <f t="shared" si="205"/>
        <v>-1</v>
      </c>
      <c r="Z371" s="62" t="s">
        <v>237</v>
      </c>
      <c r="AA371" s="62">
        <f>X371*0.06</f>
        <v>2.7798</v>
      </c>
      <c r="AB371" s="62">
        <v>1</v>
      </c>
      <c r="AC371" s="62">
        <v>1</v>
      </c>
      <c r="AD371" s="62">
        <v>0</v>
      </c>
      <c r="AE371" s="62">
        <v>0</v>
      </c>
      <c r="AF371" s="62">
        <v>0</v>
      </c>
      <c r="AG371" s="62">
        <f t="shared" si="192"/>
        <v>-1</v>
      </c>
      <c r="AH371" s="62" t="s">
        <v>237</v>
      </c>
      <c r="AI371" s="62">
        <f t="shared" si="225"/>
        <v>0</v>
      </c>
      <c r="AJ371" s="62">
        <f t="shared" si="226"/>
        <v>-1</v>
      </c>
      <c r="AK371" s="62">
        <v>5</v>
      </c>
      <c r="AL371" s="62">
        <v>5</v>
      </c>
      <c r="AM371" s="62">
        <v>19</v>
      </c>
      <c r="AN371" s="62">
        <v>1586.01</v>
      </c>
      <c r="AO371" s="62">
        <f t="shared" si="193"/>
        <v>14</v>
      </c>
      <c r="AP371" s="62" t="s">
        <v>40</v>
      </c>
      <c r="AQ371" s="62">
        <f>AN371*0.1</f>
        <v>158.601</v>
      </c>
      <c r="AR371" s="62">
        <v>1</v>
      </c>
      <c r="AS371" s="62">
        <v>1</v>
      </c>
      <c r="AT371" s="62">
        <v>5</v>
      </c>
      <c r="AU371" s="62">
        <v>156</v>
      </c>
      <c r="AV371" s="62">
        <f t="shared" si="195"/>
        <v>4</v>
      </c>
      <c r="AW371" s="62" t="s">
        <v>40</v>
      </c>
      <c r="AX371" s="62">
        <f>AU371*0.1</f>
        <v>15.6</v>
      </c>
      <c r="AY371" s="62">
        <v>3</v>
      </c>
      <c r="AZ371" s="62">
        <v>3</v>
      </c>
      <c r="BA371" s="62">
        <v>0</v>
      </c>
      <c r="BB371" s="62">
        <v>0</v>
      </c>
      <c r="BC371" s="62">
        <f t="shared" si="196"/>
        <v>-3</v>
      </c>
      <c r="BD371" s="62" t="s">
        <v>237</v>
      </c>
      <c r="BE371" s="62">
        <f t="shared" si="229"/>
        <v>0</v>
      </c>
      <c r="BF371" s="62">
        <v>1</v>
      </c>
      <c r="BG371" s="62">
        <v>2</v>
      </c>
      <c r="BH371" s="62">
        <v>3</v>
      </c>
      <c r="BI371" s="62">
        <v>63</v>
      </c>
      <c r="BJ371" s="62">
        <f t="shared" si="197"/>
        <v>2</v>
      </c>
      <c r="BK371" s="62" t="s">
        <v>40</v>
      </c>
      <c r="BL371" s="62">
        <f>BI371*0.1</f>
        <v>6.3</v>
      </c>
      <c r="BM371" s="62">
        <v>2</v>
      </c>
      <c r="BN371" s="62">
        <v>2</v>
      </c>
      <c r="BO371" s="63">
        <v>0</v>
      </c>
      <c r="BP371" s="63">
        <v>1</v>
      </c>
      <c r="BQ371" s="63">
        <v>0</v>
      </c>
      <c r="BR371" s="63">
        <v>0</v>
      </c>
      <c r="BS371" s="63">
        <v>0</v>
      </c>
      <c r="BT371" s="63">
        <v>0</v>
      </c>
      <c r="BU371" s="63">
        <v>0</v>
      </c>
      <c r="BV371" s="63">
        <v>0</v>
      </c>
      <c r="BW371" s="63">
        <v>0</v>
      </c>
      <c r="BX371" s="63">
        <v>0</v>
      </c>
      <c r="BY371" s="63">
        <v>0</v>
      </c>
      <c r="BZ371" s="62">
        <f t="shared" si="198"/>
        <v>1</v>
      </c>
      <c r="CA371" s="62">
        <f t="shared" si="199"/>
        <v>-1</v>
      </c>
      <c r="CB371" s="62" t="s">
        <v>237</v>
      </c>
      <c r="CC371" s="62">
        <f t="shared" si="227"/>
        <v>3</v>
      </c>
      <c r="CD371" s="62">
        <f t="shared" si="228"/>
        <v>-1</v>
      </c>
      <c r="CE371" s="62">
        <f t="shared" si="202"/>
        <v>256</v>
      </c>
      <c r="CF371" s="62">
        <f t="shared" si="203"/>
        <v>-2</v>
      </c>
    </row>
    <row r="372" customHeight="1" spans="1:84">
      <c r="A372" s="62">
        <v>9138</v>
      </c>
      <c r="B372" s="62" t="s">
        <v>657</v>
      </c>
      <c r="C372" s="62">
        <v>732</v>
      </c>
      <c r="D372" s="62" t="s">
        <v>151</v>
      </c>
      <c r="E372" s="62" t="s">
        <v>390</v>
      </c>
      <c r="F372" s="62">
        <v>20</v>
      </c>
      <c r="G372" s="62">
        <v>23</v>
      </c>
      <c r="H372" s="62">
        <v>11</v>
      </c>
      <c r="I372" s="62">
        <v>301.5</v>
      </c>
      <c r="J372" s="62">
        <f t="shared" si="190"/>
        <v>-9</v>
      </c>
      <c r="K372" s="62" t="s">
        <v>237</v>
      </c>
      <c r="L372" s="62">
        <f>I372*0.06</f>
        <v>18.09</v>
      </c>
      <c r="M372" s="62">
        <v>22</v>
      </c>
      <c r="N372" s="62">
        <v>27</v>
      </c>
      <c r="O372" s="62">
        <v>49</v>
      </c>
      <c r="P372" s="62">
        <v>1344.18</v>
      </c>
      <c r="Q372" s="62">
        <f t="shared" si="191"/>
        <v>27</v>
      </c>
      <c r="R372" s="62" t="s">
        <v>40</v>
      </c>
      <c r="S372" s="62">
        <f>P372*0.08</f>
        <v>107.5344</v>
      </c>
      <c r="T372" s="62"/>
      <c r="U372" s="62">
        <v>16</v>
      </c>
      <c r="V372" s="62">
        <v>21</v>
      </c>
      <c r="W372" s="62">
        <v>11</v>
      </c>
      <c r="X372" s="62">
        <v>324.76</v>
      </c>
      <c r="Y372" s="62">
        <f t="shared" si="205"/>
        <v>-5</v>
      </c>
      <c r="Z372" s="62" t="s">
        <v>237</v>
      </c>
      <c r="AA372" s="62">
        <f>X372*0.06</f>
        <v>19.4856</v>
      </c>
      <c r="AB372" s="62">
        <v>3</v>
      </c>
      <c r="AC372" s="62">
        <v>3</v>
      </c>
      <c r="AD372" s="62">
        <v>0</v>
      </c>
      <c r="AE372" s="62">
        <v>0</v>
      </c>
      <c r="AF372" s="62">
        <v>0</v>
      </c>
      <c r="AG372" s="62">
        <f t="shared" si="192"/>
        <v>-3</v>
      </c>
      <c r="AH372" s="62" t="s">
        <v>237</v>
      </c>
      <c r="AI372" s="62">
        <f t="shared" si="225"/>
        <v>0</v>
      </c>
      <c r="AJ372" s="62">
        <f t="shared" si="226"/>
        <v>-3</v>
      </c>
      <c r="AK372" s="62">
        <v>28</v>
      </c>
      <c r="AL372" s="62">
        <v>33</v>
      </c>
      <c r="AM372" s="62">
        <v>3</v>
      </c>
      <c r="AN372" s="62">
        <v>245.91</v>
      </c>
      <c r="AO372" s="62">
        <f t="shared" si="193"/>
        <v>-25</v>
      </c>
      <c r="AP372" s="62" t="s">
        <v>237</v>
      </c>
      <c r="AQ372" s="62">
        <f>AN372*0.06</f>
        <v>14.7546</v>
      </c>
      <c r="AR372" s="62">
        <v>6</v>
      </c>
      <c r="AS372" s="62">
        <v>8</v>
      </c>
      <c r="AT372" s="62">
        <v>3</v>
      </c>
      <c r="AU372" s="62">
        <v>113</v>
      </c>
      <c r="AV372" s="62">
        <f t="shared" si="195"/>
        <v>-3</v>
      </c>
      <c r="AW372" s="62" t="s">
        <v>237</v>
      </c>
      <c r="AX372" s="62">
        <f>AU372*0.06</f>
        <v>6.78</v>
      </c>
      <c r="AY372" s="62">
        <v>9</v>
      </c>
      <c r="AZ372" s="62">
        <v>12</v>
      </c>
      <c r="BA372" s="62">
        <v>0</v>
      </c>
      <c r="BB372" s="62">
        <v>0</v>
      </c>
      <c r="BC372" s="62">
        <f t="shared" si="196"/>
        <v>-9</v>
      </c>
      <c r="BD372" s="62" t="s">
        <v>237</v>
      </c>
      <c r="BE372" s="62">
        <f t="shared" si="229"/>
        <v>0</v>
      </c>
      <c r="BF372" s="62">
        <v>9</v>
      </c>
      <c r="BG372" s="62">
        <v>12</v>
      </c>
      <c r="BH372" s="62">
        <v>6</v>
      </c>
      <c r="BI372" s="62">
        <v>115.86</v>
      </c>
      <c r="BJ372" s="62">
        <f t="shared" si="197"/>
        <v>-3</v>
      </c>
      <c r="BK372" s="62" t="s">
        <v>242</v>
      </c>
      <c r="BL372" s="62">
        <f>BI372*0.06</f>
        <v>6.9516</v>
      </c>
      <c r="BM372" s="62">
        <v>5</v>
      </c>
      <c r="BN372" s="62">
        <v>6</v>
      </c>
      <c r="BO372" s="63">
        <v>0</v>
      </c>
      <c r="BP372" s="63">
        <v>0</v>
      </c>
      <c r="BQ372" s="63">
        <v>2</v>
      </c>
      <c r="BR372" s="63">
        <v>1</v>
      </c>
      <c r="BS372" s="63">
        <v>0</v>
      </c>
      <c r="BT372" s="63">
        <v>0</v>
      </c>
      <c r="BU372" s="63">
        <v>0</v>
      </c>
      <c r="BV372" s="63">
        <v>0</v>
      </c>
      <c r="BW372" s="63">
        <v>0</v>
      </c>
      <c r="BX372" s="63">
        <v>0</v>
      </c>
      <c r="BY372" s="63">
        <v>0</v>
      </c>
      <c r="BZ372" s="62">
        <f t="shared" si="198"/>
        <v>14</v>
      </c>
      <c r="CA372" s="62">
        <f t="shared" si="199"/>
        <v>9</v>
      </c>
      <c r="CB372" s="62" t="s">
        <v>40</v>
      </c>
      <c r="CC372" s="62">
        <f>BO372*3+BP372*5+BQ372*25+BR372*24+BS372*6+BT372*56+BU372*70+BV372*6+BW372*30+BX372*61+BY372*15</f>
        <v>74</v>
      </c>
      <c r="CD372" s="62"/>
      <c r="CE372" s="62">
        <f t="shared" si="202"/>
        <v>248</v>
      </c>
      <c r="CF372" s="62">
        <f t="shared" si="203"/>
        <v>-3</v>
      </c>
    </row>
    <row r="373" customHeight="1" spans="1:84">
      <c r="A373" s="62">
        <v>13482</v>
      </c>
      <c r="B373" s="62" t="s">
        <v>658</v>
      </c>
      <c r="C373" s="62">
        <v>732</v>
      </c>
      <c r="D373" s="62" t="s">
        <v>151</v>
      </c>
      <c r="E373" s="62" t="s">
        <v>659</v>
      </c>
      <c r="F373" s="62">
        <v>19</v>
      </c>
      <c r="G373" s="62">
        <v>23</v>
      </c>
      <c r="H373" s="62">
        <v>8</v>
      </c>
      <c r="I373" s="62">
        <v>199.8</v>
      </c>
      <c r="J373" s="62">
        <f t="shared" si="190"/>
        <v>-11</v>
      </c>
      <c r="K373" s="62" t="s">
        <v>237</v>
      </c>
      <c r="L373" s="62">
        <f>I373*0.06</f>
        <v>11.988</v>
      </c>
      <c r="M373" s="62">
        <v>22</v>
      </c>
      <c r="N373" s="62">
        <v>28</v>
      </c>
      <c r="O373" s="62">
        <v>42</v>
      </c>
      <c r="P373" s="62">
        <v>927.11</v>
      </c>
      <c r="Q373" s="62">
        <f t="shared" si="191"/>
        <v>20</v>
      </c>
      <c r="R373" s="62" t="s">
        <v>40</v>
      </c>
      <c r="S373" s="62">
        <f>P373*0.08</f>
        <v>74.1688</v>
      </c>
      <c r="T373" s="62"/>
      <c r="U373" s="62">
        <v>16</v>
      </c>
      <c r="V373" s="62">
        <v>21</v>
      </c>
      <c r="W373" s="62">
        <v>14</v>
      </c>
      <c r="X373" s="62">
        <v>323.92</v>
      </c>
      <c r="Y373" s="62">
        <f t="shared" si="205"/>
        <v>-2</v>
      </c>
      <c r="Z373" s="62" t="s">
        <v>237</v>
      </c>
      <c r="AA373" s="62">
        <f>X373*0.06</f>
        <v>19.4352</v>
      </c>
      <c r="AB373" s="62">
        <v>3</v>
      </c>
      <c r="AC373" s="62">
        <v>4</v>
      </c>
      <c r="AD373" s="62">
        <v>0</v>
      </c>
      <c r="AE373" s="62">
        <v>0</v>
      </c>
      <c r="AF373" s="62">
        <v>0</v>
      </c>
      <c r="AG373" s="62">
        <f t="shared" si="192"/>
        <v>-3</v>
      </c>
      <c r="AH373" s="62" t="s">
        <v>237</v>
      </c>
      <c r="AI373" s="62">
        <f t="shared" si="225"/>
        <v>0</v>
      </c>
      <c r="AJ373" s="62">
        <f t="shared" si="226"/>
        <v>-3</v>
      </c>
      <c r="AK373" s="62">
        <v>27</v>
      </c>
      <c r="AL373" s="62">
        <v>32</v>
      </c>
      <c r="AM373" s="62">
        <v>0</v>
      </c>
      <c r="AN373" s="62">
        <v>0</v>
      </c>
      <c r="AO373" s="62">
        <f t="shared" si="193"/>
        <v>-27</v>
      </c>
      <c r="AP373" s="62" t="s">
        <v>237</v>
      </c>
      <c r="AQ373" s="62">
        <f>AN373*0.06</f>
        <v>0</v>
      </c>
      <c r="AR373" s="62">
        <v>7</v>
      </c>
      <c r="AS373" s="62">
        <v>7</v>
      </c>
      <c r="AT373" s="62">
        <v>11</v>
      </c>
      <c r="AU373" s="62">
        <v>307.31</v>
      </c>
      <c r="AV373" s="62">
        <f t="shared" si="195"/>
        <v>4</v>
      </c>
      <c r="AW373" s="62" t="s">
        <v>40</v>
      </c>
      <c r="AX373" s="62">
        <f>AU373*0.1</f>
        <v>30.731</v>
      </c>
      <c r="AY373" s="62">
        <v>10</v>
      </c>
      <c r="AZ373" s="62">
        <v>11</v>
      </c>
      <c r="BA373" s="62">
        <v>0</v>
      </c>
      <c r="BB373" s="62">
        <v>0</v>
      </c>
      <c r="BC373" s="62">
        <f t="shared" si="196"/>
        <v>-10</v>
      </c>
      <c r="BD373" s="62" t="s">
        <v>237</v>
      </c>
      <c r="BE373" s="62">
        <f t="shared" si="229"/>
        <v>0</v>
      </c>
      <c r="BF373" s="62">
        <v>9</v>
      </c>
      <c r="BG373" s="62">
        <v>12</v>
      </c>
      <c r="BH373" s="62">
        <v>3</v>
      </c>
      <c r="BI373" s="62">
        <v>60</v>
      </c>
      <c r="BJ373" s="62">
        <f t="shared" si="197"/>
        <v>-6</v>
      </c>
      <c r="BK373" s="62" t="s">
        <v>242</v>
      </c>
      <c r="BL373" s="62">
        <f>BI373*0.06</f>
        <v>3.6</v>
      </c>
      <c r="BM373" s="62">
        <v>5</v>
      </c>
      <c r="BN373" s="62">
        <v>6</v>
      </c>
      <c r="BO373" s="63">
        <v>0</v>
      </c>
      <c r="BP373" s="63">
        <v>0</v>
      </c>
      <c r="BQ373" s="63">
        <v>1</v>
      </c>
      <c r="BR373" s="63">
        <v>1</v>
      </c>
      <c r="BS373" s="63">
        <v>1</v>
      </c>
      <c r="BT373" s="63">
        <v>0</v>
      </c>
      <c r="BU373" s="63">
        <v>0</v>
      </c>
      <c r="BV373" s="63">
        <v>0</v>
      </c>
      <c r="BW373" s="63">
        <v>0</v>
      </c>
      <c r="BX373" s="63">
        <v>0</v>
      </c>
      <c r="BY373" s="63">
        <v>0</v>
      </c>
      <c r="BZ373" s="62">
        <f t="shared" si="198"/>
        <v>10</v>
      </c>
      <c r="CA373" s="62">
        <f t="shared" si="199"/>
        <v>5</v>
      </c>
      <c r="CB373" s="62" t="s">
        <v>40</v>
      </c>
      <c r="CC373" s="62">
        <f>BO373*3+BP373*5+BQ373*25+BR373*24+BS373*6+BT373*56+BU373*70+BV373*6+BW373*30+BX373*61+BY373*15</f>
        <v>55</v>
      </c>
      <c r="CD373" s="62"/>
      <c r="CE373" s="62">
        <f t="shared" si="202"/>
        <v>195</v>
      </c>
      <c r="CF373" s="62">
        <f t="shared" si="203"/>
        <v>-3</v>
      </c>
    </row>
    <row r="374" customHeight="1" spans="1:84">
      <c r="A374" s="62">
        <v>4187</v>
      </c>
      <c r="B374" s="62" t="s">
        <v>660</v>
      </c>
      <c r="C374" s="62">
        <v>341</v>
      </c>
      <c r="D374" s="62" t="s">
        <v>148</v>
      </c>
      <c r="E374" s="62" t="s">
        <v>236</v>
      </c>
      <c r="F374" s="62">
        <v>0</v>
      </c>
      <c r="G374" s="62">
        <v>0</v>
      </c>
      <c r="H374" s="62"/>
      <c r="I374" s="62"/>
      <c r="J374" s="62">
        <f t="shared" si="190"/>
        <v>0</v>
      </c>
      <c r="K374" s="62" t="s">
        <v>242</v>
      </c>
      <c r="L374" s="62">
        <f>I374*0.06</f>
        <v>0</v>
      </c>
      <c r="M374" s="62">
        <v>0</v>
      </c>
      <c r="N374" s="62">
        <v>0</v>
      </c>
      <c r="O374" s="62">
        <v>3</v>
      </c>
      <c r="P374" s="62">
        <v>90</v>
      </c>
      <c r="Q374" s="62">
        <f t="shared" si="191"/>
        <v>3</v>
      </c>
      <c r="R374" s="62" t="s">
        <v>242</v>
      </c>
      <c r="S374" s="62">
        <f>P374*0.05</f>
        <v>4.5</v>
      </c>
      <c r="T374" s="62"/>
      <c r="U374" s="62">
        <v>0</v>
      </c>
      <c r="V374" s="62">
        <v>0</v>
      </c>
      <c r="W374" s="62">
        <v>3</v>
      </c>
      <c r="X374" s="62">
        <v>45</v>
      </c>
      <c r="Y374" s="62">
        <f t="shared" si="205"/>
        <v>3</v>
      </c>
      <c r="Z374" s="62" t="s">
        <v>242</v>
      </c>
      <c r="AA374" s="62">
        <f>X374*0.06</f>
        <v>2.7</v>
      </c>
      <c r="AB374" s="62">
        <v>0</v>
      </c>
      <c r="AC374" s="62">
        <v>0</v>
      </c>
      <c r="AD374" s="62">
        <v>0</v>
      </c>
      <c r="AE374" s="62">
        <v>0</v>
      </c>
      <c r="AF374" s="62">
        <v>0</v>
      </c>
      <c r="AG374" s="62">
        <f t="shared" si="192"/>
        <v>0</v>
      </c>
      <c r="AH374" s="62" t="s">
        <v>40</v>
      </c>
      <c r="AI374" s="62">
        <f>AF374*0.1</f>
        <v>0</v>
      </c>
      <c r="AJ374" s="62"/>
      <c r="AK374" s="62">
        <v>0</v>
      </c>
      <c r="AL374" s="62">
        <v>0</v>
      </c>
      <c r="AM374" s="62">
        <v>1</v>
      </c>
      <c r="AN374" s="62">
        <v>74</v>
      </c>
      <c r="AO374" s="62">
        <f t="shared" si="193"/>
        <v>1</v>
      </c>
      <c r="AP374" s="62" t="s">
        <v>40</v>
      </c>
      <c r="AQ374" s="62">
        <f>AN374*0.1</f>
        <v>7.4</v>
      </c>
      <c r="AR374" s="62">
        <v>0</v>
      </c>
      <c r="AS374" s="62">
        <v>0</v>
      </c>
      <c r="AT374" s="62">
        <v>0</v>
      </c>
      <c r="AU374" s="62">
        <v>0</v>
      </c>
      <c r="AV374" s="62">
        <f t="shared" si="195"/>
        <v>0</v>
      </c>
      <c r="AW374" s="62" t="s">
        <v>40</v>
      </c>
      <c r="AX374" s="62">
        <f>AU374*0.1</f>
        <v>0</v>
      </c>
      <c r="AY374" s="62">
        <v>0</v>
      </c>
      <c r="AZ374" s="62">
        <v>0</v>
      </c>
      <c r="BA374" s="62">
        <v>0</v>
      </c>
      <c r="BB374" s="62">
        <v>0</v>
      </c>
      <c r="BC374" s="62">
        <f t="shared" si="196"/>
        <v>0</v>
      </c>
      <c r="BD374" s="62" t="s">
        <v>242</v>
      </c>
      <c r="BE374" s="62">
        <f t="shared" si="229"/>
        <v>0</v>
      </c>
      <c r="BF374" s="62">
        <v>0</v>
      </c>
      <c r="BG374" s="62">
        <v>0</v>
      </c>
      <c r="BH374" s="62">
        <v>0</v>
      </c>
      <c r="BI374" s="62">
        <v>0</v>
      </c>
      <c r="BJ374" s="62">
        <f t="shared" si="197"/>
        <v>0</v>
      </c>
      <c r="BK374" s="62" t="s">
        <v>242</v>
      </c>
      <c r="BL374" s="62">
        <f>BI374*0.06</f>
        <v>0</v>
      </c>
      <c r="BM374" s="62">
        <v>0</v>
      </c>
      <c r="BN374" s="62">
        <v>0</v>
      </c>
      <c r="BO374" s="63">
        <v>0</v>
      </c>
      <c r="BP374" s="63">
        <v>0</v>
      </c>
      <c r="BQ374" s="63">
        <v>0</v>
      </c>
      <c r="BR374" s="63">
        <v>0</v>
      </c>
      <c r="BS374" s="63">
        <v>0</v>
      </c>
      <c r="BT374" s="63">
        <v>0</v>
      </c>
      <c r="BU374" s="63">
        <v>0</v>
      </c>
      <c r="BV374" s="63">
        <v>0</v>
      </c>
      <c r="BW374" s="63">
        <v>0</v>
      </c>
      <c r="BX374" s="63">
        <v>0</v>
      </c>
      <c r="BY374" s="63">
        <v>0</v>
      </c>
      <c r="BZ374" s="62">
        <f t="shared" si="198"/>
        <v>0</v>
      </c>
      <c r="CA374" s="62">
        <f t="shared" si="199"/>
        <v>0</v>
      </c>
      <c r="CB374" s="62" t="s">
        <v>242</v>
      </c>
      <c r="CC374" s="62">
        <f>BO374*2+BP374*3+BQ374*15+BR374*15+BS374*3+BT374*40+BU374*50+BV374*4+BW374*20+BX374*40+BY374*10</f>
        <v>0</v>
      </c>
      <c r="CD374" s="62"/>
      <c r="CE374" s="62">
        <f t="shared" si="202"/>
        <v>15</v>
      </c>
      <c r="CF374" s="62">
        <f t="shared" si="203"/>
        <v>0</v>
      </c>
    </row>
    <row r="375" customHeight="1" spans="1:84">
      <c r="A375" s="62">
        <v>992157</v>
      </c>
      <c r="B375" s="62" t="s">
        <v>661</v>
      </c>
      <c r="C375" s="62">
        <v>341</v>
      </c>
      <c r="D375" s="62" t="s">
        <v>148</v>
      </c>
      <c r="E375" s="62" t="s">
        <v>528</v>
      </c>
      <c r="F375" s="62">
        <v>17</v>
      </c>
      <c r="G375" s="62">
        <v>21</v>
      </c>
      <c r="H375" s="62">
        <v>9</v>
      </c>
      <c r="I375" s="62">
        <v>221.3</v>
      </c>
      <c r="J375" s="62">
        <f t="shared" si="190"/>
        <v>-8</v>
      </c>
      <c r="K375" s="62" t="s">
        <v>237</v>
      </c>
      <c r="L375" s="62">
        <f>I375*0.06</f>
        <v>13.278</v>
      </c>
      <c r="M375" s="62">
        <v>26</v>
      </c>
      <c r="N375" s="62">
        <v>31</v>
      </c>
      <c r="O375" s="62">
        <v>14</v>
      </c>
      <c r="P375" s="62">
        <v>393.7</v>
      </c>
      <c r="Q375" s="62">
        <f t="shared" si="191"/>
        <v>-12</v>
      </c>
      <c r="R375" s="62" t="s">
        <v>237</v>
      </c>
      <c r="S375" s="62">
        <f>P375*0.05</f>
        <v>19.685</v>
      </c>
      <c r="T375" s="62">
        <f>Q375*1</f>
        <v>-12</v>
      </c>
      <c r="U375" s="62">
        <v>20</v>
      </c>
      <c r="V375" s="62">
        <v>26</v>
      </c>
      <c r="W375" s="62">
        <v>22</v>
      </c>
      <c r="X375" s="62">
        <v>630</v>
      </c>
      <c r="Y375" s="62">
        <f t="shared" si="205"/>
        <v>2</v>
      </c>
      <c r="Z375" s="62" t="s">
        <v>39</v>
      </c>
      <c r="AA375" s="62">
        <f>X375*0.08</f>
        <v>50.4</v>
      </c>
      <c r="AB375" s="62">
        <v>3</v>
      </c>
      <c r="AC375" s="62">
        <v>5</v>
      </c>
      <c r="AD375" s="62">
        <v>0</v>
      </c>
      <c r="AE375" s="62">
        <v>0</v>
      </c>
      <c r="AF375" s="62">
        <v>0</v>
      </c>
      <c r="AG375" s="62">
        <f t="shared" si="192"/>
        <v>-3</v>
      </c>
      <c r="AH375" s="62" t="s">
        <v>237</v>
      </c>
      <c r="AI375" s="62">
        <f>AF375*0.06</f>
        <v>0</v>
      </c>
      <c r="AJ375" s="62">
        <f>AG375*1</f>
        <v>-3</v>
      </c>
      <c r="AK375" s="62">
        <v>33</v>
      </c>
      <c r="AL375" s="62">
        <v>40</v>
      </c>
      <c r="AM375" s="62">
        <v>34</v>
      </c>
      <c r="AN375" s="62">
        <v>2538.01</v>
      </c>
      <c r="AO375" s="62">
        <f t="shared" si="193"/>
        <v>1</v>
      </c>
      <c r="AP375" s="62" t="s">
        <v>39</v>
      </c>
      <c r="AQ375" s="62">
        <f>AN375*0.08</f>
        <v>203.0408</v>
      </c>
      <c r="AR375" s="62">
        <v>6</v>
      </c>
      <c r="AS375" s="62">
        <v>7</v>
      </c>
      <c r="AT375" s="62">
        <v>0</v>
      </c>
      <c r="AU375" s="62">
        <v>0</v>
      </c>
      <c r="AV375" s="62">
        <f t="shared" si="195"/>
        <v>-6</v>
      </c>
      <c r="AW375" s="62" t="s">
        <v>237</v>
      </c>
      <c r="AX375" s="62">
        <f>AU375*0.06</f>
        <v>0</v>
      </c>
      <c r="AY375" s="62">
        <v>10</v>
      </c>
      <c r="AZ375" s="62">
        <v>12</v>
      </c>
      <c r="BA375" s="62">
        <v>0</v>
      </c>
      <c r="BB375" s="62">
        <v>0</v>
      </c>
      <c r="BC375" s="62">
        <f t="shared" si="196"/>
        <v>-10</v>
      </c>
      <c r="BD375" s="62" t="s">
        <v>237</v>
      </c>
      <c r="BE375" s="62">
        <f t="shared" si="229"/>
        <v>0</v>
      </c>
      <c r="BF375" s="62">
        <v>7</v>
      </c>
      <c r="BG375" s="62">
        <v>9</v>
      </c>
      <c r="BH375" s="62">
        <v>3</v>
      </c>
      <c r="BI375" s="62">
        <v>63</v>
      </c>
      <c r="BJ375" s="62">
        <f t="shared" si="197"/>
        <v>-4</v>
      </c>
      <c r="BK375" s="62" t="s">
        <v>242</v>
      </c>
      <c r="BL375" s="62">
        <f>BI375*0.06</f>
        <v>3.78</v>
      </c>
      <c r="BM375" s="62">
        <v>11</v>
      </c>
      <c r="BN375" s="62">
        <v>12</v>
      </c>
      <c r="BO375" s="63">
        <v>0</v>
      </c>
      <c r="BP375" s="63">
        <v>2</v>
      </c>
      <c r="BQ375" s="63">
        <v>1</v>
      </c>
      <c r="BR375" s="63">
        <v>1</v>
      </c>
      <c r="BS375" s="63">
        <v>0</v>
      </c>
      <c r="BT375" s="63">
        <v>0</v>
      </c>
      <c r="BU375" s="63">
        <v>1</v>
      </c>
      <c r="BV375" s="63">
        <v>0</v>
      </c>
      <c r="BW375" s="63">
        <v>0</v>
      </c>
      <c r="BX375" s="63">
        <v>0</v>
      </c>
      <c r="BY375" s="63">
        <v>0</v>
      </c>
      <c r="BZ375" s="62">
        <f t="shared" si="198"/>
        <v>21</v>
      </c>
      <c r="CA375" s="62">
        <f t="shared" si="199"/>
        <v>10</v>
      </c>
      <c r="CB375" s="62" t="s">
        <v>40</v>
      </c>
      <c r="CC375" s="62">
        <f>BO375*3+BP375*5+BQ375*25+BR375*24+BS375*6+BT375*56+BU375*70+BV375*6+BW375*30+BX375*61+BY375*15</f>
        <v>129</v>
      </c>
      <c r="CD375" s="62"/>
      <c r="CE375" s="62">
        <f t="shared" si="202"/>
        <v>419</v>
      </c>
      <c r="CF375" s="62">
        <f t="shared" si="203"/>
        <v>-15</v>
      </c>
    </row>
    <row r="376" customHeight="1" spans="1:84">
      <c r="A376" s="62">
        <v>11483</v>
      </c>
      <c r="B376" s="62" t="s">
        <v>662</v>
      </c>
      <c r="C376" s="62">
        <v>341</v>
      </c>
      <c r="D376" s="62" t="s">
        <v>148</v>
      </c>
      <c r="E376" s="62" t="s">
        <v>239</v>
      </c>
      <c r="F376" s="62">
        <v>14</v>
      </c>
      <c r="G376" s="62">
        <v>17</v>
      </c>
      <c r="H376" s="62">
        <v>2</v>
      </c>
      <c r="I376" s="62">
        <v>48.5</v>
      </c>
      <c r="J376" s="62">
        <f t="shared" si="190"/>
        <v>-12</v>
      </c>
      <c r="K376" s="62" t="s">
        <v>237</v>
      </c>
      <c r="L376" s="62">
        <f>I376*0.06</f>
        <v>2.91</v>
      </c>
      <c r="M376" s="62">
        <v>22</v>
      </c>
      <c r="N376" s="62">
        <v>27</v>
      </c>
      <c r="O376" s="62">
        <v>28</v>
      </c>
      <c r="P376" s="62">
        <v>725.09</v>
      </c>
      <c r="Q376" s="62">
        <f t="shared" si="191"/>
        <v>6</v>
      </c>
      <c r="R376" s="62" t="s">
        <v>40</v>
      </c>
      <c r="S376" s="62">
        <f>P376*0.08</f>
        <v>58.0072</v>
      </c>
      <c r="T376" s="62"/>
      <c r="U376" s="62">
        <v>17</v>
      </c>
      <c r="V376" s="62">
        <v>21</v>
      </c>
      <c r="W376" s="62">
        <v>7</v>
      </c>
      <c r="X376" s="62">
        <v>210</v>
      </c>
      <c r="Y376" s="62">
        <f t="shared" si="205"/>
        <v>-10</v>
      </c>
      <c r="Z376" s="62" t="s">
        <v>237</v>
      </c>
      <c r="AA376" s="62">
        <f>X376*0.06</f>
        <v>12.6</v>
      </c>
      <c r="AB376" s="62">
        <v>2</v>
      </c>
      <c r="AC376" s="62">
        <v>2</v>
      </c>
      <c r="AD376" s="62">
        <v>0</v>
      </c>
      <c r="AE376" s="62">
        <v>0</v>
      </c>
      <c r="AF376" s="62">
        <v>0</v>
      </c>
      <c r="AG376" s="62">
        <f t="shared" si="192"/>
        <v>-2</v>
      </c>
      <c r="AH376" s="62" t="s">
        <v>237</v>
      </c>
      <c r="AI376" s="62">
        <f>AF376*0.06</f>
        <v>0</v>
      </c>
      <c r="AJ376" s="62">
        <f>AG376*1</f>
        <v>-2</v>
      </c>
      <c r="AK376" s="62">
        <v>28</v>
      </c>
      <c r="AL376" s="62">
        <v>33</v>
      </c>
      <c r="AM376" s="62">
        <v>4</v>
      </c>
      <c r="AN376" s="62">
        <v>445</v>
      </c>
      <c r="AO376" s="62">
        <f t="shared" si="193"/>
        <v>-24</v>
      </c>
      <c r="AP376" s="62" t="s">
        <v>237</v>
      </c>
      <c r="AQ376" s="62">
        <f>AN376*0.06</f>
        <v>26.7</v>
      </c>
      <c r="AR376" s="62">
        <v>5</v>
      </c>
      <c r="AS376" s="62">
        <v>6</v>
      </c>
      <c r="AT376" s="62">
        <v>7</v>
      </c>
      <c r="AU376" s="62">
        <v>210</v>
      </c>
      <c r="AV376" s="62">
        <f t="shared" si="195"/>
        <v>2</v>
      </c>
      <c r="AW376" s="62" t="s">
        <v>40</v>
      </c>
      <c r="AX376" s="62">
        <f>AU376*0.1</f>
        <v>21</v>
      </c>
      <c r="AY376" s="62">
        <v>8</v>
      </c>
      <c r="AZ376" s="62">
        <v>9</v>
      </c>
      <c r="BA376" s="62">
        <v>0</v>
      </c>
      <c r="BB376" s="62">
        <v>0</v>
      </c>
      <c r="BC376" s="62">
        <f t="shared" si="196"/>
        <v>-8</v>
      </c>
      <c r="BD376" s="62" t="s">
        <v>237</v>
      </c>
      <c r="BE376" s="62">
        <f t="shared" si="229"/>
        <v>0</v>
      </c>
      <c r="BF376" s="62">
        <v>6</v>
      </c>
      <c r="BG376" s="62">
        <v>7</v>
      </c>
      <c r="BH376" s="62">
        <v>7</v>
      </c>
      <c r="BI376" s="62">
        <v>144</v>
      </c>
      <c r="BJ376" s="62">
        <f t="shared" si="197"/>
        <v>1</v>
      </c>
      <c r="BK376" s="62" t="s">
        <v>40</v>
      </c>
      <c r="BL376" s="62">
        <f>BI376*0.1</f>
        <v>14.4</v>
      </c>
      <c r="BM376" s="62">
        <v>9</v>
      </c>
      <c r="BN376" s="62">
        <v>10</v>
      </c>
      <c r="BO376" s="63">
        <v>0</v>
      </c>
      <c r="BP376" s="63">
        <v>1</v>
      </c>
      <c r="BQ376" s="63">
        <v>0</v>
      </c>
      <c r="BR376" s="63">
        <v>0</v>
      </c>
      <c r="BS376" s="63">
        <v>0</v>
      </c>
      <c r="BT376" s="63">
        <v>0</v>
      </c>
      <c r="BU376" s="63">
        <v>0</v>
      </c>
      <c r="BV376" s="63">
        <v>0</v>
      </c>
      <c r="BW376" s="63">
        <v>0</v>
      </c>
      <c r="BX376" s="63">
        <v>0</v>
      </c>
      <c r="BY376" s="63">
        <v>0</v>
      </c>
      <c r="BZ376" s="62">
        <f t="shared" si="198"/>
        <v>1</v>
      </c>
      <c r="CA376" s="62">
        <f t="shared" si="199"/>
        <v>-8</v>
      </c>
      <c r="CB376" s="62" t="s">
        <v>237</v>
      </c>
      <c r="CC376" s="62">
        <f>BO376*2+BP376*3+BQ376*15+BR376*15+BS376*3+BT376*40+BU376*50+BV376*4+BW376*20+BX376*40+BY376*10</f>
        <v>3</v>
      </c>
      <c r="CD376" s="62">
        <f>CA376*1</f>
        <v>-8</v>
      </c>
      <c r="CE376" s="62">
        <f t="shared" si="202"/>
        <v>139</v>
      </c>
      <c r="CF376" s="62">
        <f t="shared" si="203"/>
        <v>-10</v>
      </c>
    </row>
    <row r="377" customHeight="1" spans="1:84">
      <c r="A377" s="62">
        <v>11372</v>
      </c>
      <c r="B377" s="62" t="s">
        <v>663</v>
      </c>
      <c r="C377" s="62">
        <v>341</v>
      </c>
      <c r="D377" s="62" t="s">
        <v>148</v>
      </c>
      <c r="E377" s="62" t="s">
        <v>239</v>
      </c>
      <c r="F377" s="62">
        <v>17</v>
      </c>
      <c r="G377" s="62">
        <v>21</v>
      </c>
      <c r="H377" s="62">
        <v>18</v>
      </c>
      <c r="I377" s="62">
        <v>467.59</v>
      </c>
      <c r="J377" s="62">
        <f t="shared" si="190"/>
        <v>1</v>
      </c>
      <c r="K377" s="62" t="s">
        <v>39</v>
      </c>
      <c r="L377" s="62">
        <f>I377*0.08</f>
        <v>37.4072</v>
      </c>
      <c r="M377" s="62">
        <v>26</v>
      </c>
      <c r="N377" s="62">
        <v>28</v>
      </c>
      <c r="O377" s="62">
        <v>20</v>
      </c>
      <c r="P377" s="62">
        <v>522.25</v>
      </c>
      <c r="Q377" s="62">
        <f t="shared" si="191"/>
        <v>-6</v>
      </c>
      <c r="R377" s="62" t="s">
        <v>237</v>
      </c>
      <c r="S377" s="62">
        <f t="shared" ref="S377:S382" si="230">P377*0.05</f>
        <v>26.1125</v>
      </c>
      <c r="T377" s="62">
        <f t="shared" ref="T377:T382" si="231">Q377*1</f>
        <v>-6</v>
      </c>
      <c r="U377" s="62">
        <v>20</v>
      </c>
      <c r="V377" s="62">
        <v>26</v>
      </c>
      <c r="W377" s="62">
        <v>18</v>
      </c>
      <c r="X377" s="62">
        <v>508.94</v>
      </c>
      <c r="Y377" s="62">
        <f t="shared" si="205"/>
        <v>-2</v>
      </c>
      <c r="Z377" s="62" t="s">
        <v>237</v>
      </c>
      <c r="AA377" s="62">
        <f>X377*0.06</f>
        <v>30.5364</v>
      </c>
      <c r="AB377" s="62">
        <v>3</v>
      </c>
      <c r="AC377" s="62">
        <v>5</v>
      </c>
      <c r="AD377" s="62">
        <v>0</v>
      </c>
      <c r="AE377" s="62">
        <v>0</v>
      </c>
      <c r="AF377" s="62">
        <v>0</v>
      </c>
      <c r="AG377" s="62">
        <f t="shared" si="192"/>
        <v>-3</v>
      </c>
      <c r="AH377" s="62" t="s">
        <v>237</v>
      </c>
      <c r="AI377" s="62">
        <f>AF377*0.06</f>
        <v>0</v>
      </c>
      <c r="AJ377" s="62">
        <f>AG377*1</f>
        <v>-3</v>
      </c>
      <c r="AK377" s="62">
        <v>33</v>
      </c>
      <c r="AL377" s="62">
        <v>40</v>
      </c>
      <c r="AM377" s="62">
        <v>17</v>
      </c>
      <c r="AN377" s="62">
        <v>1343</v>
      </c>
      <c r="AO377" s="62">
        <f t="shared" si="193"/>
        <v>-16</v>
      </c>
      <c r="AP377" s="62" t="s">
        <v>237</v>
      </c>
      <c r="AQ377" s="62">
        <f>AN377*0.06</f>
        <v>80.58</v>
      </c>
      <c r="AR377" s="62">
        <v>6</v>
      </c>
      <c r="AS377" s="62">
        <v>7</v>
      </c>
      <c r="AT377" s="62">
        <v>3</v>
      </c>
      <c r="AU377" s="62">
        <v>105</v>
      </c>
      <c r="AV377" s="62">
        <f t="shared" si="195"/>
        <v>-3</v>
      </c>
      <c r="AW377" s="62" t="s">
        <v>237</v>
      </c>
      <c r="AX377" s="62">
        <f>AU377*0.06</f>
        <v>6.3</v>
      </c>
      <c r="AY377" s="62">
        <v>10</v>
      </c>
      <c r="AZ377" s="62">
        <v>12</v>
      </c>
      <c r="BA377" s="62">
        <v>2</v>
      </c>
      <c r="BB377" s="62">
        <v>56.8</v>
      </c>
      <c r="BC377" s="62">
        <f t="shared" si="196"/>
        <v>-8</v>
      </c>
      <c r="BD377" s="62" t="s">
        <v>237</v>
      </c>
      <c r="BE377" s="62">
        <f t="shared" si="229"/>
        <v>3.408</v>
      </c>
      <c r="BF377" s="62">
        <v>7</v>
      </c>
      <c r="BG377" s="62">
        <v>9</v>
      </c>
      <c r="BH377" s="62">
        <v>3</v>
      </c>
      <c r="BI377" s="62">
        <v>61.5</v>
      </c>
      <c r="BJ377" s="62">
        <f t="shared" si="197"/>
        <v>-4</v>
      </c>
      <c r="BK377" s="62" t="s">
        <v>242</v>
      </c>
      <c r="BL377" s="62">
        <f>BI377*0.06</f>
        <v>3.69</v>
      </c>
      <c r="BM377" s="62">
        <v>11</v>
      </c>
      <c r="BN377" s="62">
        <v>12</v>
      </c>
      <c r="BO377" s="63">
        <v>2</v>
      </c>
      <c r="BP377" s="63">
        <v>3</v>
      </c>
      <c r="BQ377" s="63">
        <v>0</v>
      </c>
      <c r="BR377" s="63">
        <v>0</v>
      </c>
      <c r="BS377" s="63">
        <v>0</v>
      </c>
      <c r="BT377" s="63">
        <v>0</v>
      </c>
      <c r="BU377" s="63">
        <v>3</v>
      </c>
      <c r="BV377" s="63">
        <v>0</v>
      </c>
      <c r="BW377" s="63">
        <v>0</v>
      </c>
      <c r="BX377" s="63">
        <v>0</v>
      </c>
      <c r="BY377" s="63">
        <v>0</v>
      </c>
      <c r="BZ377" s="62">
        <f t="shared" si="198"/>
        <v>34</v>
      </c>
      <c r="CA377" s="62">
        <f t="shared" si="199"/>
        <v>23</v>
      </c>
      <c r="CB377" s="62" t="s">
        <v>40</v>
      </c>
      <c r="CC377" s="62">
        <f>BO377*3+BP377*5+BQ377*25+BR377*24+BS377*6+BT377*56+BU377*70+BV377*6+BW377*30+BX377*61+BY377*15</f>
        <v>231</v>
      </c>
      <c r="CD377" s="62"/>
      <c r="CE377" s="62">
        <f t="shared" si="202"/>
        <v>419</v>
      </c>
      <c r="CF377" s="62">
        <f t="shared" si="203"/>
        <v>-9</v>
      </c>
    </row>
    <row r="378" customHeight="1" spans="1:84">
      <c r="A378" s="62">
        <v>12535</v>
      </c>
      <c r="B378" s="62" t="s">
        <v>664</v>
      </c>
      <c r="C378" s="62">
        <v>341</v>
      </c>
      <c r="D378" s="62" t="s">
        <v>148</v>
      </c>
      <c r="E378" s="62" t="s">
        <v>239</v>
      </c>
      <c r="F378" s="62">
        <v>14</v>
      </c>
      <c r="G378" s="62">
        <v>17</v>
      </c>
      <c r="H378" s="62">
        <v>9</v>
      </c>
      <c r="I378" s="62">
        <v>242.5</v>
      </c>
      <c r="J378" s="62">
        <f t="shared" si="190"/>
        <v>-5</v>
      </c>
      <c r="K378" s="62" t="s">
        <v>237</v>
      </c>
      <c r="L378" s="62">
        <f>I378*0.06</f>
        <v>14.55</v>
      </c>
      <c r="M378" s="62">
        <v>22</v>
      </c>
      <c r="N378" s="62">
        <v>27</v>
      </c>
      <c r="O378" s="62">
        <v>17</v>
      </c>
      <c r="P378" s="62">
        <v>404.52</v>
      </c>
      <c r="Q378" s="62">
        <f t="shared" si="191"/>
        <v>-5</v>
      </c>
      <c r="R378" s="62" t="s">
        <v>237</v>
      </c>
      <c r="S378" s="62">
        <f t="shared" si="230"/>
        <v>20.226</v>
      </c>
      <c r="T378" s="62">
        <f t="shared" si="231"/>
        <v>-5</v>
      </c>
      <c r="U378" s="62">
        <v>17</v>
      </c>
      <c r="V378" s="62">
        <v>21</v>
      </c>
      <c r="W378" s="62">
        <v>8</v>
      </c>
      <c r="X378" s="62">
        <v>217</v>
      </c>
      <c r="Y378" s="62">
        <f t="shared" si="205"/>
        <v>-9</v>
      </c>
      <c r="Z378" s="62" t="s">
        <v>237</v>
      </c>
      <c r="AA378" s="62">
        <f>X378*0.06</f>
        <v>13.02</v>
      </c>
      <c r="AB378" s="62">
        <v>2</v>
      </c>
      <c r="AC378" s="62">
        <v>2</v>
      </c>
      <c r="AD378" s="62">
        <v>1</v>
      </c>
      <c r="AE378" s="62">
        <v>1</v>
      </c>
      <c r="AF378" s="62">
        <v>87.5</v>
      </c>
      <c r="AG378" s="62">
        <f t="shared" si="192"/>
        <v>1</v>
      </c>
      <c r="AH378" s="62" t="s">
        <v>40</v>
      </c>
      <c r="AI378" s="62">
        <f>AF378*0.1</f>
        <v>8.75</v>
      </c>
      <c r="AJ378" s="62"/>
      <c r="AK378" s="62">
        <v>28</v>
      </c>
      <c r="AL378" s="62">
        <v>33</v>
      </c>
      <c r="AM378" s="62">
        <v>13</v>
      </c>
      <c r="AN378" s="62">
        <v>1090</v>
      </c>
      <c r="AO378" s="62">
        <f t="shared" si="193"/>
        <v>-15</v>
      </c>
      <c r="AP378" s="62" t="s">
        <v>237</v>
      </c>
      <c r="AQ378" s="62">
        <f>AN378*0.06</f>
        <v>65.4</v>
      </c>
      <c r="AR378" s="62">
        <v>5</v>
      </c>
      <c r="AS378" s="62">
        <v>6</v>
      </c>
      <c r="AT378" s="62">
        <v>4</v>
      </c>
      <c r="AU378" s="62">
        <v>140</v>
      </c>
      <c r="AV378" s="62">
        <f t="shared" si="195"/>
        <v>-1</v>
      </c>
      <c r="AW378" s="62" t="s">
        <v>237</v>
      </c>
      <c r="AX378" s="62">
        <f>AU378*0.06</f>
        <v>8.4</v>
      </c>
      <c r="AY378" s="62">
        <v>8</v>
      </c>
      <c r="AZ378" s="62">
        <v>9</v>
      </c>
      <c r="BA378" s="62">
        <v>1</v>
      </c>
      <c r="BB378" s="62">
        <v>29.9</v>
      </c>
      <c r="BC378" s="62">
        <f t="shared" si="196"/>
        <v>-7</v>
      </c>
      <c r="BD378" s="62" t="s">
        <v>237</v>
      </c>
      <c r="BE378" s="62">
        <f t="shared" si="229"/>
        <v>1.794</v>
      </c>
      <c r="BF378" s="62">
        <v>4</v>
      </c>
      <c r="BG378" s="62">
        <v>7</v>
      </c>
      <c r="BH378" s="62">
        <v>3</v>
      </c>
      <c r="BI378" s="62">
        <v>53.45</v>
      </c>
      <c r="BJ378" s="62">
        <f t="shared" si="197"/>
        <v>-1</v>
      </c>
      <c r="BK378" s="62" t="s">
        <v>242</v>
      </c>
      <c r="BL378" s="62">
        <f>BI378*0.06</f>
        <v>3.207</v>
      </c>
      <c r="BM378" s="62">
        <v>6</v>
      </c>
      <c r="BN378" s="62">
        <v>10</v>
      </c>
      <c r="BO378" s="63">
        <v>0</v>
      </c>
      <c r="BP378" s="63">
        <v>0</v>
      </c>
      <c r="BQ378" s="63">
        <v>1</v>
      </c>
      <c r="BR378" s="63">
        <v>0</v>
      </c>
      <c r="BS378" s="63">
        <v>0</v>
      </c>
      <c r="BT378" s="63">
        <v>0</v>
      </c>
      <c r="BU378" s="63">
        <v>0</v>
      </c>
      <c r="BV378" s="63">
        <v>0</v>
      </c>
      <c r="BW378" s="63">
        <v>0</v>
      </c>
      <c r="BX378" s="63">
        <v>0</v>
      </c>
      <c r="BY378" s="63">
        <v>0</v>
      </c>
      <c r="BZ378" s="62">
        <f t="shared" si="198"/>
        <v>5</v>
      </c>
      <c r="CA378" s="62">
        <f t="shared" si="199"/>
        <v>-1</v>
      </c>
      <c r="CB378" s="62" t="s">
        <v>237</v>
      </c>
      <c r="CC378" s="62">
        <f>BO378*2+BP378*3+BQ378*15+BR378*15+BS378*3+BT378*40+BU378*50+BV378*4+BW378*20+BX378*40+BY378*10</f>
        <v>15</v>
      </c>
      <c r="CD378" s="62">
        <f>CA378*1</f>
        <v>-1</v>
      </c>
      <c r="CE378" s="62">
        <f t="shared" si="202"/>
        <v>150</v>
      </c>
      <c r="CF378" s="62">
        <f t="shared" si="203"/>
        <v>-6</v>
      </c>
    </row>
    <row r="379" customHeight="1" spans="1:84">
      <c r="A379" s="62">
        <v>13230</v>
      </c>
      <c r="B379" s="62" t="s">
        <v>665</v>
      </c>
      <c r="C379" s="62">
        <v>341</v>
      </c>
      <c r="D379" s="62" t="s">
        <v>148</v>
      </c>
      <c r="E379" s="62" t="s">
        <v>239</v>
      </c>
      <c r="F379" s="62">
        <v>8</v>
      </c>
      <c r="G379" s="62">
        <v>8</v>
      </c>
      <c r="H379" s="62">
        <v>5</v>
      </c>
      <c r="I379" s="62">
        <v>134.5</v>
      </c>
      <c r="J379" s="62">
        <f t="shared" si="190"/>
        <v>-3</v>
      </c>
      <c r="K379" s="62" t="s">
        <v>237</v>
      </c>
      <c r="L379" s="62">
        <f>I379*0.06</f>
        <v>8.07</v>
      </c>
      <c r="M379" s="62">
        <v>9</v>
      </c>
      <c r="N379" s="62">
        <v>16</v>
      </c>
      <c r="O379" s="62">
        <v>6</v>
      </c>
      <c r="P379" s="62">
        <v>148.5</v>
      </c>
      <c r="Q379" s="62">
        <f t="shared" si="191"/>
        <v>-3</v>
      </c>
      <c r="R379" s="62" t="s">
        <v>237</v>
      </c>
      <c r="S379" s="62">
        <f t="shared" si="230"/>
        <v>7.425</v>
      </c>
      <c r="T379" s="62">
        <f t="shared" si="231"/>
        <v>-3</v>
      </c>
      <c r="U379" s="62">
        <v>7</v>
      </c>
      <c r="V379" s="62">
        <v>11</v>
      </c>
      <c r="W379" s="62">
        <v>4</v>
      </c>
      <c r="X379" s="62">
        <v>130</v>
      </c>
      <c r="Y379" s="62">
        <f t="shared" si="205"/>
        <v>-3</v>
      </c>
      <c r="Z379" s="62" t="s">
        <v>237</v>
      </c>
      <c r="AA379" s="62">
        <f>X379*0.06</f>
        <v>7.8</v>
      </c>
      <c r="AB379" s="62">
        <v>2</v>
      </c>
      <c r="AC379" s="62">
        <v>2</v>
      </c>
      <c r="AD379" s="62">
        <v>0</v>
      </c>
      <c r="AE379" s="62">
        <v>0</v>
      </c>
      <c r="AF379" s="62">
        <v>0</v>
      </c>
      <c r="AG379" s="62">
        <f t="shared" si="192"/>
        <v>-2</v>
      </c>
      <c r="AH379" s="62" t="s">
        <v>237</v>
      </c>
      <c r="AI379" s="62">
        <f>AF379*0.06</f>
        <v>0</v>
      </c>
      <c r="AJ379" s="62">
        <f>AG379*1</f>
        <v>-2</v>
      </c>
      <c r="AK379" s="62">
        <v>13</v>
      </c>
      <c r="AL379" s="62">
        <v>16</v>
      </c>
      <c r="AM379" s="62">
        <v>10</v>
      </c>
      <c r="AN379" s="62">
        <v>783</v>
      </c>
      <c r="AO379" s="62">
        <f t="shared" si="193"/>
        <v>-3</v>
      </c>
      <c r="AP379" s="62" t="s">
        <v>237</v>
      </c>
      <c r="AQ379" s="62">
        <f>AN379*0.06</f>
        <v>46.98</v>
      </c>
      <c r="AR379" s="62">
        <v>1</v>
      </c>
      <c r="AS379" s="62">
        <v>2</v>
      </c>
      <c r="AT379" s="62">
        <v>1</v>
      </c>
      <c r="AU379" s="62">
        <v>35</v>
      </c>
      <c r="AV379" s="62">
        <f t="shared" si="195"/>
        <v>0</v>
      </c>
      <c r="AW379" s="62" t="s">
        <v>39</v>
      </c>
      <c r="AX379" s="62">
        <f>AU379*0.08</f>
        <v>2.8</v>
      </c>
      <c r="AY379" s="62">
        <v>3</v>
      </c>
      <c r="AZ379" s="62">
        <v>5</v>
      </c>
      <c r="BA379" s="62">
        <v>0</v>
      </c>
      <c r="BB379" s="62">
        <v>0</v>
      </c>
      <c r="BC379" s="62">
        <f t="shared" si="196"/>
        <v>-3</v>
      </c>
      <c r="BD379" s="62" t="s">
        <v>237</v>
      </c>
      <c r="BE379" s="62">
        <f t="shared" si="229"/>
        <v>0</v>
      </c>
      <c r="BF379" s="62">
        <v>3</v>
      </c>
      <c r="BG379" s="62">
        <v>3</v>
      </c>
      <c r="BH379" s="62">
        <v>2</v>
      </c>
      <c r="BI379" s="62">
        <v>40.5</v>
      </c>
      <c r="BJ379" s="62">
        <f t="shared" si="197"/>
        <v>-1</v>
      </c>
      <c r="BK379" s="62" t="s">
        <v>242</v>
      </c>
      <c r="BL379" s="62">
        <f>BI379*0.06</f>
        <v>2.43</v>
      </c>
      <c r="BM379" s="62">
        <v>4</v>
      </c>
      <c r="BN379" s="62">
        <v>6</v>
      </c>
      <c r="BO379" s="63">
        <v>0</v>
      </c>
      <c r="BP379" s="63">
        <v>0</v>
      </c>
      <c r="BQ379" s="63">
        <v>0</v>
      </c>
      <c r="BR379" s="63">
        <v>0</v>
      </c>
      <c r="BS379" s="63">
        <v>0</v>
      </c>
      <c r="BT379" s="63">
        <v>0</v>
      </c>
      <c r="BU379" s="63">
        <v>0</v>
      </c>
      <c r="BV379" s="63">
        <v>0</v>
      </c>
      <c r="BW379" s="63">
        <v>0</v>
      </c>
      <c r="BX379" s="63">
        <v>0</v>
      </c>
      <c r="BY379" s="63">
        <v>0</v>
      </c>
      <c r="BZ379" s="62">
        <f t="shared" si="198"/>
        <v>0</v>
      </c>
      <c r="CA379" s="62">
        <f t="shared" si="199"/>
        <v>-4</v>
      </c>
      <c r="CB379" s="62" t="s">
        <v>237</v>
      </c>
      <c r="CC379" s="62">
        <f>BO379*2+BP379*3+BQ379*15+BR379*15+BS379*3+BT379*40+BU379*50+BV379*4+BW379*20+BX379*40+BY379*10</f>
        <v>0</v>
      </c>
      <c r="CD379" s="62">
        <f>CA379*1</f>
        <v>-4</v>
      </c>
      <c r="CE379" s="62">
        <f t="shared" si="202"/>
        <v>76</v>
      </c>
      <c r="CF379" s="62">
        <f t="shared" si="203"/>
        <v>-9</v>
      </c>
    </row>
    <row r="380" customHeight="1" spans="1:84">
      <c r="A380" s="62">
        <v>4024</v>
      </c>
      <c r="B380" s="62" t="s">
        <v>666</v>
      </c>
      <c r="C380" s="62">
        <v>517</v>
      </c>
      <c r="D380" s="62" t="s">
        <v>115</v>
      </c>
      <c r="E380" s="62" t="s">
        <v>236</v>
      </c>
      <c r="F380" s="62">
        <v>13</v>
      </c>
      <c r="G380" s="62">
        <v>16</v>
      </c>
      <c r="H380" s="62">
        <v>16</v>
      </c>
      <c r="I380" s="62">
        <v>428.5</v>
      </c>
      <c r="J380" s="62">
        <f t="shared" si="190"/>
        <v>3</v>
      </c>
      <c r="K380" s="62" t="s">
        <v>40</v>
      </c>
      <c r="L380" s="62">
        <f>I380*0.1</f>
        <v>42.85</v>
      </c>
      <c r="M380" s="62">
        <v>25</v>
      </c>
      <c r="N380" s="62">
        <v>30</v>
      </c>
      <c r="O380" s="62">
        <v>14</v>
      </c>
      <c r="P380" s="62">
        <v>370.73</v>
      </c>
      <c r="Q380" s="62">
        <f t="shared" si="191"/>
        <v>-11</v>
      </c>
      <c r="R380" s="62" t="s">
        <v>237</v>
      </c>
      <c r="S380" s="62">
        <f t="shared" si="230"/>
        <v>18.5365</v>
      </c>
      <c r="T380" s="62">
        <f t="shared" si="231"/>
        <v>-11</v>
      </c>
      <c r="U380" s="62">
        <v>17</v>
      </c>
      <c r="V380" s="62">
        <v>23</v>
      </c>
      <c r="W380" s="62">
        <v>25</v>
      </c>
      <c r="X380" s="62">
        <v>692.5</v>
      </c>
      <c r="Y380" s="62">
        <f t="shared" si="205"/>
        <v>8</v>
      </c>
      <c r="Z380" s="62" t="s">
        <v>40</v>
      </c>
      <c r="AA380" s="62">
        <f>X380*0.1</f>
        <v>69.25</v>
      </c>
      <c r="AB380" s="62">
        <v>3</v>
      </c>
      <c r="AC380" s="62">
        <v>4</v>
      </c>
      <c r="AD380" s="62">
        <v>5</v>
      </c>
      <c r="AE380" s="62">
        <v>2</v>
      </c>
      <c r="AF380" s="62">
        <v>347.3</v>
      </c>
      <c r="AG380" s="62">
        <f t="shared" si="192"/>
        <v>9</v>
      </c>
      <c r="AH380" s="62" t="s">
        <v>40</v>
      </c>
      <c r="AI380" s="62">
        <f>AF380*0.1</f>
        <v>34.73</v>
      </c>
      <c r="AJ380" s="62"/>
      <c r="AK380" s="62">
        <v>26</v>
      </c>
      <c r="AL380" s="62">
        <v>32</v>
      </c>
      <c r="AM380" s="62">
        <v>27</v>
      </c>
      <c r="AN380" s="62">
        <v>2519.8</v>
      </c>
      <c r="AO380" s="62">
        <f t="shared" si="193"/>
        <v>1</v>
      </c>
      <c r="AP380" s="62" t="s">
        <v>39</v>
      </c>
      <c r="AQ380" s="62">
        <f>AN380*0.08</f>
        <v>201.584</v>
      </c>
      <c r="AR380" s="62">
        <v>6</v>
      </c>
      <c r="AS380" s="62">
        <v>7</v>
      </c>
      <c r="AT380" s="62">
        <v>7</v>
      </c>
      <c r="AU380" s="62">
        <v>248.81</v>
      </c>
      <c r="AV380" s="62">
        <f t="shared" si="195"/>
        <v>1</v>
      </c>
      <c r="AW380" s="62" t="s">
        <v>40</v>
      </c>
      <c r="AX380" s="62">
        <f>AU380*0.1</f>
        <v>24.881</v>
      </c>
      <c r="AY380" s="62">
        <v>7</v>
      </c>
      <c r="AZ380" s="62">
        <v>9</v>
      </c>
      <c r="BA380" s="62">
        <v>9</v>
      </c>
      <c r="BB380" s="62">
        <v>209.3</v>
      </c>
      <c r="BC380" s="62">
        <f t="shared" si="196"/>
        <v>2</v>
      </c>
      <c r="BD380" s="62" t="s">
        <v>40</v>
      </c>
      <c r="BE380" s="62">
        <f>BB380*0.1</f>
        <v>20.93</v>
      </c>
      <c r="BF380" s="62">
        <v>5</v>
      </c>
      <c r="BG380" s="62">
        <v>6</v>
      </c>
      <c r="BH380" s="62">
        <v>3</v>
      </c>
      <c r="BI380" s="62">
        <v>61.5</v>
      </c>
      <c r="BJ380" s="62">
        <f t="shared" si="197"/>
        <v>-2</v>
      </c>
      <c r="BK380" s="62" t="s">
        <v>242</v>
      </c>
      <c r="BL380" s="62">
        <f>BI380*0.06</f>
        <v>3.69</v>
      </c>
      <c r="BM380" s="62">
        <v>8</v>
      </c>
      <c r="BN380" s="62">
        <v>10</v>
      </c>
      <c r="BO380" s="63">
        <v>0</v>
      </c>
      <c r="BP380" s="63">
        <v>0</v>
      </c>
      <c r="BQ380" s="63">
        <v>0</v>
      </c>
      <c r="BR380" s="63">
        <v>0</v>
      </c>
      <c r="BS380" s="63">
        <v>1</v>
      </c>
      <c r="BT380" s="63">
        <v>0</v>
      </c>
      <c r="BU380" s="63">
        <v>0</v>
      </c>
      <c r="BV380" s="63">
        <v>0</v>
      </c>
      <c r="BW380" s="63">
        <v>0</v>
      </c>
      <c r="BX380" s="63">
        <v>0</v>
      </c>
      <c r="BY380" s="63">
        <v>0</v>
      </c>
      <c r="BZ380" s="62">
        <f t="shared" si="198"/>
        <v>1</v>
      </c>
      <c r="CA380" s="62">
        <f t="shared" si="199"/>
        <v>-7</v>
      </c>
      <c r="CB380" s="62" t="s">
        <v>237</v>
      </c>
      <c r="CC380" s="62">
        <f>BO380*2+BP380*3+BQ380*15+BR380*15+BS380*3+BT380*40+BU380*50+BV380*4+BW380*20+BX380*40+BY380*10</f>
        <v>3</v>
      </c>
      <c r="CD380" s="62">
        <f>CA380*1</f>
        <v>-7</v>
      </c>
      <c r="CE380" s="62">
        <f t="shared" si="202"/>
        <v>419</v>
      </c>
      <c r="CF380" s="62">
        <f t="shared" si="203"/>
        <v>-18</v>
      </c>
    </row>
    <row r="381" customHeight="1" spans="1:84">
      <c r="A381" s="62">
        <v>13001</v>
      </c>
      <c r="B381" s="62" t="s">
        <v>667</v>
      </c>
      <c r="C381" s="62">
        <v>517</v>
      </c>
      <c r="D381" s="62" t="s">
        <v>115</v>
      </c>
      <c r="E381" s="62" t="s">
        <v>239</v>
      </c>
      <c r="F381" s="62">
        <v>13</v>
      </c>
      <c r="G381" s="62">
        <v>15</v>
      </c>
      <c r="H381" s="62">
        <v>7</v>
      </c>
      <c r="I381" s="62">
        <v>184.1</v>
      </c>
      <c r="J381" s="62">
        <f t="shared" si="190"/>
        <v>-6</v>
      </c>
      <c r="K381" s="62" t="s">
        <v>237</v>
      </c>
      <c r="L381" s="62">
        <f t="shared" ref="L381:L386" si="232">I381*0.06</f>
        <v>11.046</v>
      </c>
      <c r="M381" s="62">
        <v>24</v>
      </c>
      <c r="N381" s="62">
        <v>30</v>
      </c>
      <c r="O381" s="62">
        <v>20</v>
      </c>
      <c r="P381" s="62">
        <v>502</v>
      </c>
      <c r="Q381" s="62">
        <f t="shared" si="191"/>
        <v>-4</v>
      </c>
      <c r="R381" s="62" t="s">
        <v>237</v>
      </c>
      <c r="S381" s="62">
        <f t="shared" si="230"/>
        <v>25.1</v>
      </c>
      <c r="T381" s="62">
        <f t="shared" si="231"/>
        <v>-4</v>
      </c>
      <c r="U381" s="62">
        <v>17</v>
      </c>
      <c r="V381" s="62">
        <v>22</v>
      </c>
      <c r="W381" s="62">
        <v>6</v>
      </c>
      <c r="X381" s="62">
        <v>182</v>
      </c>
      <c r="Y381" s="62">
        <f t="shared" si="205"/>
        <v>-11</v>
      </c>
      <c r="Z381" s="62" t="s">
        <v>237</v>
      </c>
      <c r="AA381" s="62">
        <f>X381*0.06</f>
        <v>10.92</v>
      </c>
      <c r="AB381" s="62">
        <v>3</v>
      </c>
      <c r="AC381" s="62">
        <v>4</v>
      </c>
      <c r="AD381" s="62">
        <v>0</v>
      </c>
      <c r="AE381" s="62">
        <v>1</v>
      </c>
      <c r="AF381" s="62">
        <v>28.5</v>
      </c>
      <c r="AG381" s="62">
        <f t="shared" si="192"/>
        <v>-2</v>
      </c>
      <c r="AH381" s="62" t="s">
        <v>237</v>
      </c>
      <c r="AI381" s="62">
        <f>AF381*0.06</f>
        <v>1.71</v>
      </c>
      <c r="AJ381" s="62">
        <f>AG381*1</f>
        <v>-2</v>
      </c>
      <c r="AK381" s="62">
        <v>26</v>
      </c>
      <c r="AL381" s="62">
        <v>31</v>
      </c>
      <c r="AM381" s="62">
        <v>6</v>
      </c>
      <c r="AN381" s="62">
        <v>397</v>
      </c>
      <c r="AO381" s="62">
        <f t="shared" si="193"/>
        <v>-20</v>
      </c>
      <c r="AP381" s="62" t="s">
        <v>237</v>
      </c>
      <c r="AQ381" s="62">
        <f>AN381*0.06</f>
        <v>23.82</v>
      </c>
      <c r="AR381" s="62">
        <v>6</v>
      </c>
      <c r="AS381" s="62">
        <v>7</v>
      </c>
      <c r="AT381" s="62">
        <v>6</v>
      </c>
      <c r="AU381" s="62">
        <v>215</v>
      </c>
      <c r="AV381" s="62">
        <f t="shared" si="195"/>
        <v>0</v>
      </c>
      <c r="AW381" s="62" t="s">
        <v>39</v>
      </c>
      <c r="AX381" s="62">
        <f>AU381*0.08</f>
        <v>17.2</v>
      </c>
      <c r="AY381" s="62">
        <v>7</v>
      </c>
      <c r="AZ381" s="62">
        <v>8</v>
      </c>
      <c r="BA381" s="62">
        <v>2</v>
      </c>
      <c r="BB381" s="62">
        <v>59.8</v>
      </c>
      <c r="BC381" s="62">
        <f t="shared" si="196"/>
        <v>-5</v>
      </c>
      <c r="BD381" s="62" t="s">
        <v>237</v>
      </c>
      <c r="BE381" s="62">
        <f t="shared" ref="BE381:BE389" si="233">BB381*0.06</f>
        <v>3.588</v>
      </c>
      <c r="BF381" s="62">
        <v>5</v>
      </c>
      <c r="BG381" s="62">
        <v>6</v>
      </c>
      <c r="BH381" s="62">
        <v>1</v>
      </c>
      <c r="BI381" s="62">
        <v>21</v>
      </c>
      <c r="BJ381" s="62">
        <f t="shared" si="197"/>
        <v>-4</v>
      </c>
      <c r="BK381" s="62" t="s">
        <v>242</v>
      </c>
      <c r="BL381" s="62">
        <f>BI381*0.06</f>
        <v>1.26</v>
      </c>
      <c r="BM381" s="62">
        <v>8</v>
      </c>
      <c r="BN381" s="62">
        <v>9</v>
      </c>
      <c r="BO381" s="63">
        <v>0</v>
      </c>
      <c r="BP381" s="63">
        <v>0</v>
      </c>
      <c r="BQ381" s="63">
        <v>0</v>
      </c>
      <c r="BR381" s="63">
        <v>0</v>
      </c>
      <c r="BS381" s="63">
        <v>0</v>
      </c>
      <c r="BT381" s="63">
        <v>0</v>
      </c>
      <c r="BU381" s="63">
        <v>0</v>
      </c>
      <c r="BV381" s="63">
        <v>0</v>
      </c>
      <c r="BW381" s="63">
        <v>0</v>
      </c>
      <c r="BX381" s="63">
        <v>0</v>
      </c>
      <c r="BY381" s="63">
        <v>0</v>
      </c>
      <c r="BZ381" s="62">
        <f t="shared" si="198"/>
        <v>0</v>
      </c>
      <c r="CA381" s="62">
        <f t="shared" si="199"/>
        <v>-8</v>
      </c>
      <c r="CB381" s="62" t="s">
        <v>237</v>
      </c>
      <c r="CC381" s="62">
        <f>BO381*2+BP381*3+BQ381*15+BR381*15+BS381*3+BT381*40+BU381*50+BV381*4+BW381*20+BX381*40+BY381*10</f>
        <v>0</v>
      </c>
      <c r="CD381" s="62">
        <f>CA381*1</f>
        <v>-8</v>
      </c>
      <c r="CE381" s="62">
        <f t="shared" si="202"/>
        <v>95</v>
      </c>
      <c r="CF381" s="62">
        <f t="shared" si="203"/>
        <v>-14</v>
      </c>
    </row>
    <row r="382" customHeight="1" spans="1:84">
      <c r="A382" s="62">
        <v>11872</v>
      </c>
      <c r="B382" s="62" t="s">
        <v>668</v>
      </c>
      <c r="C382" s="62">
        <v>517</v>
      </c>
      <c r="D382" s="62" t="s">
        <v>115</v>
      </c>
      <c r="E382" s="62" t="s">
        <v>239</v>
      </c>
      <c r="F382" s="62">
        <v>13</v>
      </c>
      <c r="G382" s="62">
        <v>15</v>
      </c>
      <c r="H382" s="62">
        <v>7</v>
      </c>
      <c r="I382" s="62">
        <v>190.85</v>
      </c>
      <c r="J382" s="62">
        <f t="shared" si="190"/>
        <v>-6</v>
      </c>
      <c r="K382" s="62" t="s">
        <v>237</v>
      </c>
      <c r="L382" s="62">
        <f t="shared" si="232"/>
        <v>11.451</v>
      </c>
      <c r="M382" s="62">
        <v>24</v>
      </c>
      <c r="N382" s="62">
        <v>30</v>
      </c>
      <c r="O382" s="62">
        <v>17</v>
      </c>
      <c r="P382" s="62">
        <v>407</v>
      </c>
      <c r="Q382" s="62">
        <f t="shared" si="191"/>
        <v>-7</v>
      </c>
      <c r="R382" s="62" t="s">
        <v>237</v>
      </c>
      <c r="S382" s="62">
        <f t="shared" si="230"/>
        <v>20.35</v>
      </c>
      <c r="T382" s="62">
        <f t="shared" si="231"/>
        <v>-7</v>
      </c>
      <c r="U382" s="62">
        <v>17</v>
      </c>
      <c r="V382" s="62">
        <v>22</v>
      </c>
      <c r="W382" s="62">
        <v>4</v>
      </c>
      <c r="X382" s="62">
        <v>130</v>
      </c>
      <c r="Y382" s="62">
        <f t="shared" si="205"/>
        <v>-13</v>
      </c>
      <c r="Z382" s="62" t="s">
        <v>237</v>
      </c>
      <c r="AA382" s="62">
        <f>X382*0.06</f>
        <v>7.8</v>
      </c>
      <c r="AB382" s="62">
        <v>3</v>
      </c>
      <c r="AC382" s="62">
        <v>4</v>
      </c>
      <c r="AD382" s="62">
        <v>1</v>
      </c>
      <c r="AE382" s="62">
        <v>0</v>
      </c>
      <c r="AF382" s="62">
        <v>59</v>
      </c>
      <c r="AG382" s="62">
        <f t="shared" si="192"/>
        <v>-1</v>
      </c>
      <c r="AH382" s="62" t="s">
        <v>237</v>
      </c>
      <c r="AI382" s="62">
        <f>AF382*0.06</f>
        <v>3.54</v>
      </c>
      <c r="AJ382" s="62">
        <f>AG382*1</f>
        <v>-1</v>
      </c>
      <c r="AK382" s="62">
        <v>26</v>
      </c>
      <c r="AL382" s="62">
        <v>32</v>
      </c>
      <c r="AM382" s="62">
        <v>34</v>
      </c>
      <c r="AN382" s="62">
        <v>2434.1</v>
      </c>
      <c r="AO382" s="62">
        <f t="shared" si="193"/>
        <v>8</v>
      </c>
      <c r="AP382" s="62" t="s">
        <v>40</v>
      </c>
      <c r="AQ382" s="62">
        <f>AN382*0.1</f>
        <v>243.41</v>
      </c>
      <c r="AR382" s="62">
        <v>6</v>
      </c>
      <c r="AS382" s="62">
        <v>7</v>
      </c>
      <c r="AT382" s="62">
        <v>7</v>
      </c>
      <c r="AU382" s="62">
        <v>210</v>
      </c>
      <c r="AV382" s="62">
        <f t="shared" si="195"/>
        <v>1</v>
      </c>
      <c r="AW382" s="62" t="s">
        <v>40</v>
      </c>
      <c r="AX382" s="62">
        <f>AU382*0.1</f>
        <v>21</v>
      </c>
      <c r="AY382" s="62">
        <v>7</v>
      </c>
      <c r="AZ382" s="62">
        <v>9</v>
      </c>
      <c r="BA382" s="62">
        <v>2</v>
      </c>
      <c r="BB382" s="62">
        <v>59.8</v>
      </c>
      <c r="BC382" s="62">
        <f t="shared" si="196"/>
        <v>-5</v>
      </c>
      <c r="BD382" s="62" t="s">
        <v>237</v>
      </c>
      <c r="BE382" s="62">
        <f t="shared" si="233"/>
        <v>3.588</v>
      </c>
      <c r="BF382" s="62">
        <v>5</v>
      </c>
      <c r="BG382" s="62">
        <v>6</v>
      </c>
      <c r="BH382" s="62">
        <v>6</v>
      </c>
      <c r="BI382" s="62">
        <v>120.75</v>
      </c>
      <c r="BJ382" s="62">
        <f t="shared" si="197"/>
        <v>1</v>
      </c>
      <c r="BK382" s="62" t="s">
        <v>40</v>
      </c>
      <c r="BL382" s="62">
        <f>BI382*0.1</f>
        <v>12.075</v>
      </c>
      <c r="BM382" s="62">
        <v>8</v>
      </c>
      <c r="BN382" s="62">
        <v>10</v>
      </c>
      <c r="BO382" s="63">
        <v>0</v>
      </c>
      <c r="BP382" s="63">
        <v>1</v>
      </c>
      <c r="BQ382" s="63">
        <v>0</v>
      </c>
      <c r="BR382" s="63">
        <v>0</v>
      </c>
      <c r="BS382" s="63">
        <v>1</v>
      </c>
      <c r="BT382" s="63">
        <v>0</v>
      </c>
      <c r="BU382" s="63">
        <v>0</v>
      </c>
      <c r="BV382" s="63">
        <v>0</v>
      </c>
      <c r="BW382" s="63">
        <v>0</v>
      </c>
      <c r="BX382" s="63">
        <v>0</v>
      </c>
      <c r="BY382" s="63">
        <v>0</v>
      </c>
      <c r="BZ382" s="62">
        <f t="shared" si="198"/>
        <v>2</v>
      </c>
      <c r="CA382" s="62">
        <f t="shared" si="199"/>
        <v>-6</v>
      </c>
      <c r="CB382" s="62" t="s">
        <v>237</v>
      </c>
      <c r="CC382" s="62">
        <f>BO382*2+BP382*3+BQ382*15+BR382*15+BS382*3+BT382*40+BU382*50+BV382*4+BW382*20+BX382*40+BY382*10</f>
        <v>6</v>
      </c>
      <c r="CD382" s="62">
        <f>CA382*1</f>
        <v>-6</v>
      </c>
      <c r="CE382" s="62">
        <f t="shared" si="202"/>
        <v>329</v>
      </c>
      <c r="CF382" s="62">
        <f t="shared" si="203"/>
        <v>-14</v>
      </c>
    </row>
    <row r="383" customHeight="1" spans="1:84">
      <c r="A383" s="62">
        <v>13337</v>
      </c>
      <c r="B383" s="62" t="s">
        <v>669</v>
      </c>
      <c r="C383" s="62">
        <v>517</v>
      </c>
      <c r="D383" s="62" t="s">
        <v>115</v>
      </c>
      <c r="E383" s="62" t="s">
        <v>670</v>
      </c>
      <c r="F383" s="62">
        <v>12</v>
      </c>
      <c r="G383" s="62">
        <v>15</v>
      </c>
      <c r="H383" s="62">
        <v>3</v>
      </c>
      <c r="I383" s="62">
        <v>78</v>
      </c>
      <c r="J383" s="62">
        <f t="shared" si="190"/>
        <v>-9</v>
      </c>
      <c r="K383" s="62" t="s">
        <v>237</v>
      </c>
      <c r="L383" s="62">
        <f t="shared" si="232"/>
        <v>4.68</v>
      </c>
      <c r="M383" s="62">
        <v>24</v>
      </c>
      <c r="N383" s="62">
        <v>30</v>
      </c>
      <c r="O383" s="62">
        <v>24</v>
      </c>
      <c r="P383" s="62">
        <v>590.25</v>
      </c>
      <c r="Q383" s="62">
        <f t="shared" si="191"/>
        <v>0</v>
      </c>
      <c r="R383" s="62" t="s">
        <v>39</v>
      </c>
      <c r="S383" s="62">
        <f>P383*0.06</f>
        <v>35.415</v>
      </c>
      <c r="T383" s="62"/>
      <c r="U383" s="62">
        <v>17</v>
      </c>
      <c r="V383" s="62">
        <v>22</v>
      </c>
      <c r="W383" s="62">
        <v>4</v>
      </c>
      <c r="X383" s="62">
        <v>79.5</v>
      </c>
      <c r="Y383" s="62">
        <f t="shared" si="205"/>
        <v>-13</v>
      </c>
      <c r="Z383" s="62" t="s">
        <v>237</v>
      </c>
      <c r="AA383" s="62">
        <f>X383*0.06</f>
        <v>4.77</v>
      </c>
      <c r="AB383" s="62">
        <v>2</v>
      </c>
      <c r="AC383" s="62">
        <v>3</v>
      </c>
      <c r="AD383" s="62">
        <v>0</v>
      </c>
      <c r="AE383" s="62">
        <v>0</v>
      </c>
      <c r="AF383" s="62">
        <v>0</v>
      </c>
      <c r="AG383" s="62">
        <f t="shared" si="192"/>
        <v>-2</v>
      </c>
      <c r="AH383" s="62" t="s">
        <v>237</v>
      </c>
      <c r="AI383" s="62">
        <f>AF383*0.06</f>
        <v>0</v>
      </c>
      <c r="AJ383" s="62">
        <f>AG383*1</f>
        <v>-2</v>
      </c>
      <c r="AK383" s="62">
        <v>26</v>
      </c>
      <c r="AL383" s="62">
        <v>31</v>
      </c>
      <c r="AM383" s="62">
        <v>4</v>
      </c>
      <c r="AN383" s="62">
        <v>118.8</v>
      </c>
      <c r="AO383" s="62">
        <f t="shared" si="193"/>
        <v>-22</v>
      </c>
      <c r="AP383" s="62" t="s">
        <v>237</v>
      </c>
      <c r="AQ383" s="62">
        <f>AN383*0.06</f>
        <v>7.128</v>
      </c>
      <c r="AR383" s="62">
        <v>5</v>
      </c>
      <c r="AS383" s="62">
        <v>7</v>
      </c>
      <c r="AT383" s="62">
        <v>0</v>
      </c>
      <c r="AU383" s="62">
        <v>0</v>
      </c>
      <c r="AV383" s="62">
        <f t="shared" si="195"/>
        <v>-5</v>
      </c>
      <c r="AW383" s="62" t="s">
        <v>237</v>
      </c>
      <c r="AX383" s="62">
        <f>AU383*0.06</f>
        <v>0</v>
      </c>
      <c r="AY383" s="62">
        <v>7</v>
      </c>
      <c r="AZ383" s="62">
        <v>8</v>
      </c>
      <c r="BA383" s="62">
        <v>0</v>
      </c>
      <c r="BB383" s="62">
        <v>0</v>
      </c>
      <c r="BC383" s="62">
        <f t="shared" si="196"/>
        <v>-7</v>
      </c>
      <c r="BD383" s="62" t="s">
        <v>237</v>
      </c>
      <c r="BE383" s="62">
        <f t="shared" si="233"/>
        <v>0</v>
      </c>
      <c r="BF383" s="62">
        <v>4</v>
      </c>
      <c r="BG383" s="62">
        <v>6</v>
      </c>
      <c r="BH383" s="62">
        <v>4</v>
      </c>
      <c r="BI383" s="62">
        <v>84</v>
      </c>
      <c r="BJ383" s="62">
        <f t="shared" si="197"/>
        <v>0</v>
      </c>
      <c r="BK383" s="62" t="s">
        <v>39</v>
      </c>
      <c r="BL383" s="62">
        <f>BI383*0.08</f>
        <v>6.72</v>
      </c>
      <c r="BM383" s="62">
        <v>8</v>
      </c>
      <c r="BN383" s="62">
        <v>9</v>
      </c>
      <c r="BO383" s="63">
        <v>0</v>
      </c>
      <c r="BP383" s="63">
        <v>0</v>
      </c>
      <c r="BQ383" s="63">
        <v>0</v>
      </c>
      <c r="BR383" s="63">
        <v>0</v>
      </c>
      <c r="BS383" s="63">
        <v>1</v>
      </c>
      <c r="BT383" s="63">
        <v>0</v>
      </c>
      <c r="BU383" s="63">
        <v>0</v>
      </c>
      <c r="BV383" s="63">
        <v>0</v>
      </c>
      <c r="BW383" s="63">
        <v>0</v>
      </c>
      <c r="BX383" s="63">
        <v>1</v>
      </c>
      <c r="BY383" s="63">
        <v>0</v>
      </c>
      <c r="BZ383" s="62">
        <f t="shared" si="198"/>
        <v>8</v>
      </c>
      <c r="CA383" s="62">
        <f t="shared" si="199"/>
        <v>0</v>
      </c>
      <c r="CB383" s="62" t="s">
        <v>40</v>
      </c>
      <c r="CC383" s="62">
        <f>BO383*3+BP383*5+BQ383*25+BR383*24+BS383*6+BT383*56+BU383*70+BV383*6+BW383*30+BX383*61+BY383*15</f>
        <v>67</v>
      </c>
      <c r="CD383" s="62"/>
      <c r="CE383" s="62">
        <f t="shared" si="202"/>
        <v>126</v>
      </c>
      <c r="CF383" s="62">
        <f t="shared" si="203"/>
        <v>-2</v>
      </c>
    </row>
    <row r="384" customHeight="1" spans="1:84">
      <c r="A384" s="62">
        <v>11326</v>
      </c>
      <c r="B384" s="62" t="s">
        <v>671</v>
      </c>
      <c r="C384" s="62">
        <v>517</v>
      </c>
      <c r="D384" s="62" t="s">
        <v>115</v>
      </c>
      <c r="E384" s="62" t="s">
        <v>672</v>
      </c>
      <c r="F384" s="62">
        <v>13</v>
      </c>
      <c r="G384" s="62">
        <v>15</v>
      </c>
      <c r="H384" s="62">
        <v>10</v>
      </c>
      <c r="I384" s="62">
        <v>277.3</v>
      </c>
      <c r="J384" s="62">
        <f t="shared" si="190"/>
        <v>-3</v>
      </c>
      <c r="K384" s="62" t="s">
        <v>237</v>
      </c>
      <c r="L384" s="62">
        <f t="shared" si="232"/>
        <v>16.638</v>
      </c>
      <c r="M384" s="62">
        <v>24</v>
      </c>
      <c r="N384" s="62">
        <v>30</v>
      </c>
      <c r="O384" s="62">
        <v>22</v>
      </c>
      <c r="P384" s="62">
        <v>665</v>
      </c>
      <c r="Q384" s="62">
        <f t="shared" si="191"/>
        <v>-2</v>
      </c>
      <c r="R384" s="62" t="s">
        <v>237</v>
      </c>
      <c r="S384" s="62">
        <f>P384*0.05</f>
        <v>33.25</v>
      </c>
      <c r="T384" s="62">
        <f>Q384*1</f>
        <v>-2</v>
      </c>
      <c r="U384" s="62">
        <v>17</v>
      </c>
      <c r="V384" s="62">
        <v>22</v>
      </c>
      <c r="W384" s="62">
        <v>7</v>
      </c>
      <c r="X384" s="62">
        <v>249</v>
      </c>
      <c r="Y384" s="62">
        <f t="shared" si="205"/>
        <v>-10</v>
      </c>
      <c r="Z384" s="62" t="s">
        <v>237</v>
      </c>
      <c r="AA384" s="62">
        <f>X384*0.06</f>
        <v>14.94</v>
      </c>
      <c r="AB384" s="62">
        <v>3</v>
      </c>
      <c r="AC384" s="62">
        <v>4</v>
      </c>
      <c r="AD384" s="62">
        <v>1</v>
      </c>
      <c r="AE384" s="62">
        <v>2</v>
      </c>
      <c r="AF384" s="62">
        <v>116.6</v>
      </c>
      <c r="AG384" s="62">
        <f t="shared" si="192"/>
        <v>1</v>
      </c>
      <c r="AH384" s="62" t="s">
        <v>40</v>
      </c>
      <c r="AI384" s="62">
        <f>AF384*0.1</f>
        <v>11.66</v>
      </c>
      <c r="AJ384" s="62"/>
      <c r="AK384" s="62">
        <v>26</v>
      </c>
      <c r="AL384" s="62">
        <v>31</v>
      </c>
      <c r="AM384" s="62">
        <v>22</v>
      </c>
      <c r="AN384" s="62">
        <v>952</v>
      </c>
      <c r="AO384" s="62">
        <f t="shared" si="193"/>
        <v>-4</v>
      </c>
      <c r="AP384" s="62" t="s">
        <v>237</v>
      </c>
      <c r="AQ384" s="62">
        <f>AN384*0.06</f>
        <v>57.12</v>
      </c>
      <c r="AR384" s="62">
        <v>6</v>
      </c>
      <c r="AS384" s="62">
        <v>7</v>
      </c>
      <c r="AT384" s="62">
        <v>1</v>
      </c>
      <c r="AU384" s="62">
        <v>35</v>
      </c>
      <c r="AV384" s="62">
        <f t="shared" si="195"/>
        <v>-5</v>
      </c>
      <c r="AW384" s="62" t="s">
        <v>237</v>
      </c>
      <c r="AX384" s="62">
        <f>AU384*0.06</f>
        <v>2.1</v>
      </c>
      <c r="AY384" s="62">
        <v>7</v>
      </c>
      <c r="AZ384" s="62">
        <v>8</v>
      </c>
      <c r="BA384" s="62">
        <v>0</v>
      </c>
      <c r="BB384" s="62">
        <v>0</v>
      </c>
      <c r="BC384" s="62">
        <f t="shared" si="196"/>
        <v>-7</v>
      </c>
      <c r="BD384" s="62" t="s">
        <v>237</v>
      </c>
      <c r="BE384" s="62">
        <f t="shared" si="233"/>
        <v>0</v>
      </c>
      <c r="BF384" s="62">
        <v>4</v>
      </c>
      <c r="BG384" s="62">
        <v>6</v>
      </c>
      <c r="BH384" s="62">
        <v>0</v>
      </c>
      <c r="BI384" s="62">
        <v>0</v>
      </c>
      <c r="BJ384" s="62">
        <f t="shared" si="197"/>
        <v>-4</v>
      </c>
      <c r="BK384" s="62" t="s">
        <v>242</v>
      </c>
      <c r="BL384" s="62">
        <f>BI384*0.06</f>
        <v>0</v>
      </c>
      <c r="BM384" s="62">
        <v>8</v>
      </c>
      <c r="BN384" s="62">
        <v>9</v>
      </c>
      <c r="BO384" s="63">
        <v>0</v>
      </c>
      <c r="BP384" s="63">
        <v>0</v>
      </c>
      <c r="BQ384" s="63">
        <v>0</v>
      </c>
      <c r="BR384" s="63">
        <v>0</v>
      </c>
      <c r="BS384" s="63">
        <v>0</v>
      </c>
      <c r="BT384" s="63">
        <v>0</v>
      </c>
      <c r="BU384" s="63">
        <v>0</v>
      </c>
      <c r="BV384" s="63">
        <v>0</v>
      </c>
      <c r="BW384" s="63">
        <v>0</v>
      </c>
      <c r="BX384" s="63">
        <v>0</v>
      </c>
      <c r="BY384" s="63">
        <v>0</v>
      </c>
      <c r="BZ384" s="62">
        <f t="shared" si="198"/>
        <v>0</v>
      </c>
      <c r="CA384" s="62">
        <f t="shared" si="199"/>
        <v>-8</v>
      </c>
      <c r="CB384" s="62" t="s">
        <v>237</v>
      </c>
      <c r="CC384" s="62">
        <f>BO384*2+BP384*3+BQ384*15+BR384*15+BS384*3+BT384*40+BU384*50+BV384*4+BW384*20+BX384*40+BY384*10</f>
        <v>0</v>
      </c>
      <c r="CD384" s="62">
        <f>CA384*1</f>
        <v>-8</v>
      </c>
      <c r="CE384" s="62">
        <f t="shared" si="202"/>
        <v>136</v>
      </c>
      <c r="CF384" s="62">
        <f t="shared" si="203"/>
        <v>-10</v>
      </c>
    </row>
    <row r="385" customHeight="1" spans="1:84">
      <c r="A385" s="62">
        <v>13271</v>
      </c>
      <c r="B385" s="62" t="s">
        <v>673</v>
      </c>
      <c r="C385" s="62">
        <v>517</v>
      </c>
      <c r="D385" s="62" t="s">
        <v>115</v>
      </c>
      <c r="E385" s="62" t="s">
        <v>674</v>
      </c>
      <c r="F385" s="62">
        <v>12</v>
      </c>
      <c r="G385" s="62">
        <v>15</v>
      </c>
      <c r="H385" s="62">
        <v>6</v>
      </c>
      <c r="I385" s="62">
        <v>162.5</v>
      </c>
      <c r="J385" s="62">
        <f t="shared" si="190"/>
        <v>-6</v>
      </c>
      <c r="K385" s="62" t="s">
        <v>237</v>
      </c>
      <c r="L385" s="62">
        <f t="shared" si="232"/>
        <v>9.75</v>
      </c>
      <c r="M385" s="62">
        <v>24</v>
      </c>
      <c r="N385" s="62">
        <v>30</v>
      </c>
      <c r="O385" s="62">
        <v>17</v>
      </c>
      <c r="P385" s="62">
        <v>475</v>
      </c>
      <c r="Q385" s="62">
        <f t="shared" si="191"/>
        <v>-7</v>
      </c>
      <c r="R385" s="62" t="s">
        <v>237</v>
      </c>
      <c r="S385" s="62">
        <f>P385*0.05</f>
        <v>23.75</v>
      </c>
      <c r="T385" s="62">
        <f>Q385*1</f>
        <v>-7</v>
      </c>
      <c r="U385" s="62">
        <v>17</v>
      </c>
      <c r="V385" s="62">
        <v>22</v>
      </c>
      <c r="W385" s="62">
        <v>2</v>
      </c>
      <c r="X385" s="62">
        <v>63</v>
      </c>
      <c r="Y385" s="62">
        <f t="shared" si="205"/>
        <v>-15</v>
      </c>
      <c r="Z385" s="62" t="s">
        <v>237</v>
      </c>
      <c r="AA385" s="62">
        <f>X385*0.06</f>
        <v>3.78</v>
      </c>
      <c r="AB385" s="62">
        <v>2</v>
      </c>
      <c r="AC385" s="62">
        <v>3</v>
      </c>
      <c r="AD385" s="62">
        <v>0</v>
      </c>
      <c r="AE385" s="62">
        <v>0</v>
      </c>
      <c r="AF385" s="62">
        <v>0</v>
      </c>
      <c r="AG385" s="62">
        <f t="shared" si="192"/>
        <v>-2</v>
      </c>
      <c r="AH385" s="62" t="s">
        <v>237</v>
      </c>
      <c r="AI385" s="62">
        <f>AF385*0.06</f>
        <v>0</v>
      </c>
      <c r="AJ385" s="62">
        <f>AG385*1</f>
        <v>-2</v>
      </c>
      <c r="AK385" s="62">
        <v>26</v>
      </c>
      <c r="AL385" s="62">
        <v>31</v>
      </c>
      <c r="AM385" s="62">
        <v>10</v>
      </c>
      <c r="AN385" s="62">
        <v>730</v>
      </c>
      <c r="AO385" s="62">
        <f t="shared" si="193"/>
        <v>-16</v>
      </c>
      <c r="AP385" s="62" t="s">
        <v>237</v>
      </c>
      <c r="AQ385" s="62">
        <f>AN385*0.06</f>
        <v>43.8</v>
      </c>
      <c r="AR385" s="62">
        <v>5</v>
      </c>
      <c r="AS385" s="62">
        <v>6</v>
      </c>
      <c r="AT385" s="62">
        <v>1</v>
      </c>
      <c r="AU385" s="62">
        <v>35</v>
      </c>
      <c r="AV385" s="62">
        <f t="shared" si="195"/>
        <v>-4</v>
      </c>
      <c r="AW385" s="62" t="s">
        <v>237</v>
      </c>
      <c r="AX385" s="62">
        <f>AU385*0.06</f>
        <v>2.1</v>
      </c>
      <c r="AY385" s="62">
        <v>6</v>
      </c>
      <c r="AZ385" s="62">
        <v>8</v>
      </c>
      <c r="BA385" s="62">
        <v>0</v>
      </c>
      <c r="BB385" s="62">
        <v>0</v>
      </c>
      <c r="BC385" s="62">
        <f t="shared" si="196"/>
        <v>-6</v>
      </c>
      <c r="BD385" s="62" t="s">
        <v>237</v>
      </c>
      <c r="BE385" s="62">
        <f t="shared" si="233"/>
        <v>0</v>
      </c>
      <c r="BF385" s="62">
        <v>4</v>
      </c>
      <c r="BG385" s="62">
        <v>5</v>
      </c>
      <c r="BH385" s="62">
        <v>1</v>
      </c>
      <c r="BI385" s="62">
        <v>21</v>
      </c>
      <c r="BJ385" s="62">
        <f t="shared" si="197"/>
        <v>-3</v>
      </c>
      <c r="BK385" s="62" t="s">
        <v>242</v>
      </c>
      <c r="BL385" s="62">
        <f>BI385*0.06</f>
        <v>1.26</v>
      </c>
      <c r="BM385" s="62">
        <v>7</v>
      </c>
      <c r="BN385" s="62">
        <v>9</v>
      </c>
      <c r="BO385" s="63">
        <v>0</v>
      </c>
      <c r="BP385" s="63">
        <v>0</v>
      </c>
      <c r="BQ385" s="63">
        <v>0</v>
      </c>
      <c r="BR385" s="63">
        <v>0</v>
      </c>
      <c r="BS385" s="63">
        <v>0</v>
      </c>
      <c r="BT385" s="63">
        <v>0</v>
      </c>
      <c r="BU385" s="63">
        <v>0</v>
      </c>
      <c r="BV385" s="63">
        <v>0</v>
      </c>
      <c r="BW385" s="63">
        <v>0</v>
      </c>
      <c r="BX385" s="63">
        <v>0</v>
      </c>
      <c r="BY385" s="63">
        <v>0</v>
      </c>
      <c r="BZ385" s="62">
        <f t="shared" si="198"/>
        <v>0</v>
      </c>
      <c r="CA385" s="62">
        <f t="shared" si="199"/>
        <v>-7</v>
      </c>
      <c r="CB385" s="62" t="s">
        <v>237</v>
      </c>
      <c r="CC385" s="62">
        <f>BO385*2+BP385*3+BQ385*15+BR385*15+BS385*3+BT385*40+BU385*50+BV385*4+BW385*20+BX385*40+BY385*10</f>
        <v>0</v>
      </c>
      <c r="CD385" s="62">
        <f>CA385*1</f>
        <v>-7</v>
      </c>
      <c r="CE385" s="62">
        <f t="shared" si="202"/>
        <v>84</v>
      </c>
      <c r="CF385" s="62">
        <f t="shared" si="203"/>
        <v>-16</v>
      </c>
    </row>
    <row r="386" customHeight="1" spans="1:84">
      <c r="A386" s="62">
        <v>13198</v>
      </c>
      <c r="B386" s="62" t="s">
        <v>675</v>
      </c>
      <c r="C386" s="62">
        <v>517</v>
      </c>
      <c r="D386" s="62" t="s">
        <v>115</v>
      </c>
      <c r="E386" s="62" t="s">
        <v>674</v>
      </c>
      <c r="F386" s="62">
        <v>12</v>
      </c>
      <c r="G386" s="62">
        <v>15</v>
      </c>
      <c r="H386" s="62">
        <v>9</v>
      </c>
      <c r="I386" s="62">
        <v>243</v>
      </c>
      <c r="J386" s="62">
        <f t="shared" si="190"/>
        <v>-3</v>
      </c>
      <c r="K386" s="62" t="s">
        <v>237</v>
      </c>
      <c r="L386" s="62">
        <f t="shared" si="232"/>
        <v>14.58</v>
      </c>
      <c r="M386" s="62">
        <v>24</v>
      </c>
      <c r="N386" s="62">
        <v>30</v>
      </c>
      <c r="O386" s="62">
        <v>36</v>
      </c>
      <c r="P386" s="62">
        <v>933.57</v>
      </c>
      <c r="Q386" s="62">
        <f t="shared" si="191"/>
        <v>12</v>
      </c>
      <c r="R386" s="62" t="s">
        <v>40</v>
      </c>
      <c r="S386" s="62">
        <f>P386*0.08</f>
        <v>74.6856</v>
      </c>
      <c r="T386" s="62"/>
      <c r="U386" s="62">
        <v>17</v>
      </c>
      <c r="V386" s="62">
        <v>22</v>
      </c>
      <c r="W386" s="62">
        <v>24</v>
      </c>
      <c r="X386" s="62">
        <v>599.55</v>
      </c>
      <c r="Y386" s="62">
        <f t="shared" si="205"/>
        <v>7</v>
      </c>
      <c r="Z386" s="62" t="s">
        <v>40</v>
      </c>
      <c r="AA386" s="62">
        <f>X386*0.1</f>
        <v>59.955</v>
      </c>
      <c r="AB386" s="62">
        <v>2</v>
      </c>
      <c r="AC386" s="62">
        <v>3</v>
      </c>
      <c r="AD386" s="62">
        <v>1</v>
      </c>
      <c r="AE386" s="62">
        <v>0</v>
      </c>
      <c r="AF386" s="62">
        <v>59</v>
      </c>
      <c r="AG386" s="62">
        <f t="shared" si="192"/>
        <v>0</v>
      </c>
      <c r="AH386" s="62" t="s">
        <v>39</v>
      </c>
      <c r="AI386" s="62">
        <f>AF386*0.08</f>
        <v>4.72</v>
      </c>
      <c r="AJ386" s="62"/>
      <c r="AK386" s="62">
        <v>26</v>
      </c>
      <c r="AL386" s="62">
        <v>31</v>
      </c>
      <c r="AM386" s="62">
        <v>22</v>
      </c>
      <c r="AN386" s="62">
        <v>1662.6</v>
      </c>
      <c r="AO386" s="62">
        <f t="shared" si="193"/>
        <v>-4</v>
      </c>
      <c r="AP386" s="62" t="s">
        <v>237</v>
      </c>
      <c r="AQ386" s="62">
        <f>AN386*0.06</f>
        <v>99.756</v>
      </c>
      <c r="AR386" s="62">
        <v>5</v>
      </c>
      <c r="AS386" s="62">
        <v>6</v>
      </c>
      <c r="AT386" s="62">
        <v>8</v>
      </c>
      <c r="AU386" s="62">
        <v>253</v>
      </c>
      <c r="AV386" s="62">
        <f t="shared" si="195"/>
        <v>3</v>
      </c>
      <c r="AW386" s="62" t="s">
        <v>40</v>
      </c>
      <c r="AX386" s="62">
        <f>AU386*0.1</f>
        <v>25.3</v>
      </c>
      <c r="AY386" s="62">
        <v>7</v>
      </c>
      <c r="AZ386" s="62">
        <v>8</v>
      </c>
      <c r="BA386" s="62">
        <v>0</v>
      </c>
      <c r="BB386" s="62">
        <v>0</v>
      </c>
      <c r="BC386" s="62">
        <f t="shared" si="196"/>
        <v>-7</v>
      </c>
      <c r="BD386" s="62" t="s">
        <v>237</v>
      </c>
      <c r="BE386" s="62">
        <f t="shared" si="233"/>
        <v>0</v>
      </c>
      <c r="BF386" s="62">
        <v>4</v>
      </c>
      <c r="BG386" s="62">
        <v>5</v>
      </c>
      <c r="BH386" s="62">
        <v>8</v>
      </c>
      <c r="BI386" s="62">
        <v>142.5</v>
      </c>
      <c r="BJ386" s="62">
        <f t="shared" si="197"/>
        <v>4</v>
      </c>
      <c r="BK386" s="62" t="s">
        <v>40</v>
      </c>
      <c r="BL386" s="62">
        <f>BI386*0.1</f>
        <v>14.25</v>
      </c>
      <c r="BM386" s="62">
        <v>7</v>
      </c>
      <c r="BN386" s="62">
        <v>9</v>
      </c>
      <c r="BO386" s="63">
        <v>0</v>
      </c>
      <c r="BP386" s="63">
        <v>0</v>
      </c>
      <c r="BQ386" s="63">
        <v>0</v>
      </c>
      <c r="BR386" s="63">
        <v>0</v>
      </c>
      <c r="BS386" s="63">
        <v>0</v>
      </c>
      <c r="BT386" s="63">
        <v>0</v>
      </c>
      <c r="BU386" s="63">
        <v>0</v>
      </c>
      <c r="BV386" s="63">
        <v>0</v>
      </c>
      <c r="BW386" s="63">
        <v>0</v>
      </c>
      <c r="BX386" s="63">
        <v>0</v>
      </c>
      <c r="BY386" s="63">
        <v>0</v>
      </c>
      <c r="BZ386" s="62">
        <f t="shared" si="198"/>
        <v>0</v>
      </c>
      <c r="CA386" s="62">
        <f t="shared" si="199"/>
        <v>-7</v>
      </c>
      <c r="CB386" s="62" t="s">
        <v>237</v>
      </c>
      <c r="CC386" s="62">
        <f>BO386*2+BP386*3+BQ386*15+BR386*15+BS386*3+BT386*40+BU386*50+BV386*4+BW386*20+BX386*40+BY386*10</f>
        <v>0</v>
      </c>
      <c r="CD386" s="62">
        <f>CA386*1</f>
        <v>-7</v>
      </c>
      <c r="CE386" s="62">
        <f t="shared" si="202"/>
        <v>293</v>
      </c>
      <c r="CF386" s="62">
        <f t="shared" si="203"/>
        <v>-7</v>
      </c>
    </row>
    <row r="387" customHeight="1" spans="1:84">
      <c r="A387" s="62">
        <v>12905</v>
      </c>
      <c r="B387" s="62" t="s">
        <v>676</v>
      </c>
      <c r="C387" s="62">
        <v>103198</v>
      </c>
      <c r="D387" s="62" t="s">
        <v>62</v>
      </c>
      <c r="E387" s="62" t="s">
        <v>239</v>
      </c>
      <c r="F387" s="62">
        <v>18</v>
      </c>
      <c r="G387" s="62">
        <v>22</v>
      </c>
      <c r="H387" s="62">
        <v>20</v>
      </c>
      <c r="I387" s="62">
        <v>494.2</v>
      </c>
      <c r="J387" s="62">
        <f t="shared" si="190"/>
        <v>2</v>
      </c>
      <c r="K387" s="62" t="s">
        <v>39</v>
      </c>
      <c r="L387" s="62">
        <f>I387*0.08</f>
        <v>39.536</v>
      </c>
      <c r="M387" s="62">
        <v>29</v>
      </c>
      <c r="N387" s="62">
        <v>35</v>
      </c>
      <c r="O387" s="62">
        <v>38</v>
      </c>
      <c r="P387" s="62">
        <v>897.76</v>
      </c>
      <c r="Q387" s="62">
        <f t="shared" si="191"/>
        <v>9</v>
      </c>
      <c r="R387" s="62" t="s">
        <v>40</v>
      </c>
      <c r="S387" s="62">
        <f>P387*0.08</f>
        <v>71.8208</v>
      </c>
      <c r="T387" s="62"/>
      <c r="U387" s="62">
        <v>24</v>
      </c>
      <c r="V387" s="62">
        <v>32</v>
      </c>
      <c r="W387" s="62">
        <v>23</v>
      </c>
      <c r="X387" s="62">
        <v>642.63</v>
      </c>
      <c r="Y387" s="62">
        <f t="shared" si="205"/>
        <v>-1</v>
      </c>
      <c r="Z387" s="62" t="s">
        <v>237</v>
      </c>
      <c r="AA387" s="62">
        <f>X387*0.06</f>
        <v>38.5578</v>
      </c>
      <c r="AB387" s="62">
        <v>7</v>
      </c>
      <c r="AC387" s="62">
        <v>8</v>
      </c>
      <c r="AD387" s="62">
        <v>0</v>
      </c>
      <c r="AE387" s="62">
        <v>2</v>
      </c>
      <c r="AF387" s="62">
        <v>57</v>
      </c>
      <c r="AG387" s="62">
        <f t="shared" si="192"/>
        <v>-5</v>
      </c>
      <c r="AH387" s="62" t="s">
        <v>237</v>
      </c>
      <c r="AI387" s="62">
        <f>AF387*0.06</f>
        <v>3.42</v>
      </c>
      <c r="AJ387" s="62">
        <f>AG387*1</f>
        <v>-5</v>
      </c>
      <c r="AK387" s="62">
        <v>32</v>
      </c>
      <c r="AL387" s="62">
        <v>38</v>
      </c>
      <c r="AM387" s="62">
        <v>14</v>
      </c>
      <c r="AN387" s="62">
        <v>822</v>
      </c>
      <c r="AO387" s="62">
        <f t="shared" si="193"/>
        <v>-18</v>
      </c>
      <c r="AP387" s="62" t="s">
        <v>237</v>
      </c>
      <c r="AQ387" s="62">
        <f>AN387*0.06</f>
        <v>49.32</v>
      </c>
      <c r="AR387" s="62">
        <v>7</v>
      </c>
      <c r="AS387" s="62">
        <v>9</v>
      </c>
      <c r="AT387" s="62">
        <v>0</v>
      </c>
      <c r="AU387" s="62">
        <v>0</v>
      </c>
      <c r="AV387" s="62">
        <f t="shared" si="195"/>
        <v>-7</v>
      </c>
      <c r="AW387" s="62" t="s">
        <v>237</v>
      </c>
      <c r="AX387" s="62">
        <f>AU387*0.06</f>
        <v>0</v>
      </c>
      <c r="AY387" s="62">
        <v>9</v>
      </c>
      <c r="AZ387" s="62">
        <v>11</v>
      </c>
      <c r="BA387" s="62">
        <v>0</v>
      </c>
      <c r="BB387" s="62">
        <v>0</v>
      </c>
      <c r="BC387" s="62">
        <f t="shared" si="196"/>
        <v>-9</v>
      </c>
      <c r="BD387" s="62" t="s">
        <v>237</v>
      </c>
      <c r="BE387" s="62">
        <f t="shared" si="233"/>
        <v>0</v>
      </c>
      <c r="BF387" s="62">
        <v>7</v>
      </c>
      <c r="BG387" s="62">
        <v>9</v>
      </c>
      <c r="BH387" s="62">
        <v>9</v>
      </c>
      <c r="BI387" s="62">
        <v>121.32</v>
      </c>
      <c r="BJ387" s="62">
        <f t="shared" si="197"/>
        <v>2</v>
      </c>
      <c r="BK387" s="62" t="s">
        <v>40</v>
      </c>
      <c r="BL387" s="62">
        <f>BI387*0.1</f>
        <v>12.132</v>
      </c>
      <c r="BM387" s="62">
        <v>14</v>
      </c>
      <c r="BN387" s="62">
        <v>17</v>
      </c>
      <c r="BO387" s="63">
        <v>0</v>
      </c>
      <c r="BP387" s="63">
        <v>3</v>
      </c>
      <c r="BQ387" s="63">
        <v>2</v>
      </c>
      <c r="BR387" s="63">
        <v>0</v>
      </c>
      <c r="BS387" s="63">
        <v>1</v>
      </c>
      <c r="BT387" s="63">
        <v>0</v>
      </c>
      <c r="BU387" s="63">
        <v>0</v>
      </c>
      <c r="BV387" s="63">
        <v>0</v>
      </c>
      <c r="BW387" s="63">
        <v>0</v>
      </c>
      <c r="BX387" s="63">
        <v>0</v>
      </c>
      <c r="BY387" s="63">
        <v>0</v>
      </c>
      <c r="BZ387" s="62">
        <f t="shared" si="198"/>
        <v>14</v>
      </c>
      <c r="CA387" s="62">
        <f t="shared" si="199"/>
        <v>0</v>
      </c>
      <c r="CB387" s="62" t="s">
        <v>40</v>
      </c>
      <c r="CC387" s="62">
        <f>BO387*3+BP387*5+BQ387*25+BR387*24+BS387*6+BT387*56+BU387*70+BV387*6+BW387*30+BX387*61+BY387*15</f>
        <v>71</v>
      </c>
      <c r="CD387" s="62"/>
      <c r="CE387" s="62">
        <f t="shared" si="202"/>
        <v>286</v>
      </c>
      <c r="CF387" s="62">
        <f t="shared" si="203"/>
        <v>-5</v>
      </c>
    </row>
    <row r="388" customHeight="1" spans="1:84">
      <c r="A388" s="62">
        <v>11624</v>
      </c>
      <c r="B388" s="62" t="s">
        <v>677</v>
      </c>
      <c r="C388" s="62">
        <v>103198</v>
      </c>
      <c r="D388" s="62" t="s">
        <v>62</v>
      </c>
      <c r="E388" s="62" t="s">
        <v>236</v>
      </c>
      <c r="F388" s="62">
        <v>16</v>
      </c>
      <c r="G388" s="62">
        <v>19</v>
      </c>
      <c r="H388" s="62">
        <v>12</v>
      </c>
      <c r="I388" s="62">
        <v>307.65</v>
      </c>
      <c r="J388" s="62">
        <f t="shared" ref="J388:J451" si="234">H388-F388</f>
        <v>-4</v>
      </c>
      <c r="K388" s="62" t="s">
        <v>237</v>
      </c>
      <c r="L388" s="62">
        <f t="shared" ref="L388:L394" si="235">I388*0.06</f>
        <v>18.459</v>
      </c>
      <c r="M388" s="62">
        <v>24</v>
      </c>
      <c r="N388" s="62">
        <v>30</v>
      </c>
      <c r="O388" s="62">
        <v>33</v>
      </c>
      <c r="P388" s="62">
        <v>716.26</v>
      </c>
      <c r="Q388" s="62">
        <f t="shared" ref="Q388:Q451" si="236">O388-M388</f>
        <v>9</v>
      </c>
      <c r="R388" s="62" t="s">
        <v>40</v>
      </c>
      <c r="S388" s="62">
        <f>P388*0.08</f>
        <v>57.3008</v>
      </c>
      <c r="T388" s="62"/>
      <c r="U388" s="62">
        <v>21</v>
      </c>
      <c r="V388" s="62">
        <v>27</v>
      </c>
      <c r="W388" s="62">
        <v>18</v>
      </c>
      <c r="X388" s="62">
        <v>399.87</v>
      </c>
      <c r="Y388" s="62">
        <f t="shared" si="205"/>
        <v>-3</v>
      </c>
      <c r="Z388" s="62" t="s">
        <v>237</v>
      </c>
      <c r="AA388" s="62">
        <f>X388*0.06</f>
        <v>23.9922</v>
      </c>
      <c r="AB388" s="62">
        <v>5</v>
      </c>
      <c r="AC388" s="62">
        <v>7</v>
      </c>
      <c r="AD388" s="62">
        <v>1</v>
      </c>
      <c r="AE388" s="62">
        <v>3</v>
      </c>
      <c r="AF388" s="62">
        <v>117.3</v>
      </c>
      <c r="AG388" s="62">
        <f t="shared" ref="AG388:AG451" si="237">(AD388*2+AE388)-AB388</f>
        <v>0</v>
      </c>
      <c r="AH388" s="62" t="s">
        <v>39</v>
      </c>
      <c r="AI388" s="62">
        <f>AF388*0.08</f>
        <v>9.384</v>
      </c>
      <c r="AJ388" s="62"/>
      <c r="AK388" s="62">
        <v>28</v>
      </c>
      <c r="AL388" s="62">
        <v>34</v>
      </c>
      <c r="AM388" s="62">
        <v>29</v>
      </c>
      <c r="AN388" s="62">
        <v>2821.74</v>
      </c>
      <c r="AO388" s="62">
        <f t="shared" ref="AO388:AO451" si="238">AM388-AK388</f>
        <v>1</v>
      </c>
      <c r="AP388" s="62" t="s">
        <v>39</v>
      </c>
      <c r="AQ388" s="62">
        <f>AN388*0.08</f>
        <v>225.7392</v>
      </c>
      <c r="AR388" s="62">
        <v>7</v>
      </c>
      <c r="AS388" s="62">
        <v>8</v>
      </c>
      <c r="AT388" s="62">
        <v>1</v>
      </c>
      <c r="AU388" s="62">
        <v>35</v>
      </c>
      <c r="AV388" s="62">
        <f t="shared" ref="AV388:AV451" si="239">AT388-AR388</f>
        <v>-6</v>
      </c>
      <c r="AW388" s="62" t="s">
        <v>237</v>
      </c>
      <c r="AX388" s="62">
        <f>AU388*0.06</f>
        <v>2.1</v>
      </c>
      <c r="AY388" s="62">
        <v>9</v>
      </c>
      <c r="AZ388" s="62">
        <v>11</v>
      </c>
      <c r="BA388" s="62">
        <v>0</v>
      </c>
      <c r="BB388" s="62">
        <v>0</v>
      </c>
      <c r="BC388" s="62">
        <f t="shared" ref="BC388:BC451" si="240">BA388-AY388</f>
        <v>-9</v>
      </c>
      <c r="BD388" s="62" t="s">
        <v>237</v>
      </c>
      <c r="BE388" s="62">
        <f t="shared" si="233"/>
        <v>0</v>
      </c>
      <c r="BF388" s="62">
        <v>7</v>
      </c>
      <c r="BG388" s="62">
        <v>8</v>
      </c>
      <c r="BH388" s="62">
        <v>7</v>
      </c>
      <c r="BI388" s="62">
        <v>115.65</v>
      </c>
      <c r="BJ388" s="62">
        <f t="shared" ref="BJ388:BJ451" si="241">BH388-BF388</f>
        <v>0</v>
      </c>
      <c r="BK388" s="62" t="s">
        <v>39</v>
      </c>
      <c r="BL388" s="62">
        <f>BI388*0.08</f>
        <v>9.252</v>
      </c>
      <c r="BM388" s="62">
        <v>13</v>
      </c>
      <c r="BN388" s="62">
        <v>15</v>
      </c>
      <c r="BO388" s="63">
        <v>1</v>
      </c>
      <c r="BP388" s="63">
        <v>3</v>
      </c>
      <c r="BQ388" s="63">
        <v>0</v>
      </c>
      <c r="BR388" s="63">
        <v>2</v>
      </c>
      <c r="BS388" s="63">
        <v>1</v>
      </c>
      <c r="BT388" s="63">
        <v>0</v>
      </c>
      <c r="BU388" s="63">
        <v>2</v>
      </c>
      <c r="BV388" s="63">
        <v>0</v>
      </c>
      <c r="BW388" s="63">
        <v>0</v>
      </c>
      <c r="BX388" s="63">
        <v>0</v>
      </c>
      <c r="BY388" s="63">
        <v>0</v>
      </c>
      <c r="BZ388" s="62">
        <f t="shared" ref="BZ388:BZ451" si="242">BO388*0.5+BP388*1+BQ388*5+BR388*4+BS388*1+BT388*8+BU388*10+BV388*1+BW388*5+BX388*7+BY388*2.5</f>
        <v>32.5</v>
      </c>
      <c r="CA388" s="62">
        <f t="shared" ref="CA388:CA451" si="243">BZ388-BM388</f>
        <v>19.5</v>
      </c>
      <c r="CB388" s="62" t="s">
        <v>40</v>
      </c>
      <c r="CC388" s="62">
        <f>BO388*3+BP388*5+BQ388*25+BR388*24+BS388*6+BT388*56+BU388*70+BV388*6+BW388*30+BX388*61+BY388*15</f>
        <v>212</v>
      </c>
      <c r="CD388" s="62"/>
      <c r="CE388" s="62">
        <f t="shared" ref="CE388:CE451" si="244">ROUND(L388+S388+AA388+AI388+AQ388+AX388+BE388+BL388+CC388,0)</f>
        <v>558</v>
      </c>
      <c r="CF388" s="62">
        <f t="shared" ref="CF388:CF451" si="245">ROUND(T388+AJ388+CD388,1)</f>
        <v>0</v>
      </c>
    </row>
    <row r="389" customHeight="1" spans="1:84">
      <c r="A389" s="62">
        <v>13324</v>
      </c>
      <c r="B389" s="62" t="s">
        <v>678</v>
      </c>
      <c r="C389" s="62">
        <v>103198</v>
      </c>
      <c r="D389" s="62" t="s">
        <v>62</v>
      </c>
      <c r="E389" s="62" t="s">
        <v>407</v>
      </c>
      <c r="F389" s="62">
        <v>9</v>
      </c>
      <c r="G389" s="62">
        <v>10</v>
      </c>
      <c r="H389" s="62">
        <v>3</v>
      </c>
      <c r="I389" s="62">
        <v>79.8</v>
      </c>
      <c r="J389" s="62">
        <f t="shared" si="234"/>
        <v>-6</v>
      </c>
      <c r="K389" s="62" t="s">
        <v>237</v>
      </c>
      <c r="L389" s="62">
        <f t="shared" si="235"/>
        <v>4.788</v>
      </c>
      <c r="M389" s="62">
        <v>13</v>
      </c>
      <c r="N389" s="62">
        <v>17</v>
      </c>
      <c r="O389" s="62">
        <v>25</v>
      </c>
      <c r="P389" s="62">
        <v>586.19</v>
      </c>
      <c r="Q389" s="62">
        <f t="shared" si="236"/>
        <v>12</v>
      </c>
      <c r="R389" s="62" t="s">
        <v>40</v>
      </c>
      <c r="S389" s="62">
        <f>P389*0.08</f>
        <v>46.8952</v>
      </c>
      <c r="T389" s="62"/>
      <c r="U389" s="62">
        <v>12</v>
      </c>
      <c r="V389" s="62">
        <v>15</v>
      </c>
      <c r="W389" s="62">
        <v>16</v>
      </c>
      <c r="X389" s="62">
        <v>369.25</v>
      </c>
      <c r="Y389" s="62">
        <f t="shared" si="205"/>
        <v>4</v>
      </c>
      <c r="Z389" s="62" t="s">
        <v>40</v>
      </c>
      <c r="AA389" s="62">
        <f>X389*0.1</f>
        <v>36.925</v>
      </c>
      <c r="AB389" s="62">
        <v>3</v>
      </c>
      <c r="AC389" s="62">
        <v>4</v>
      </c>
      <c r="AD389" s="62">
        <v>2</v>
      </c>
      <c r="AE389" s="62">
        <v>1</v>
      </c>
      <c r="AF389" s="62">
        <v>142.5</v>
      </c>
      <c r="AG389" s="62">
        <f t="shared" si="237"/>
        <v>2</v>
      </c>
      <c r="AH389" s="62" t="s">
        <v>40</v>
      </c>
      <c r="AI389" s="62">
        <f>AF389*0.1</f>
        <v>14.25</v>
      </c>
      <c r="AJ389" s="62"/>
      <c r="AK389" s="62">
        <v>16</v>
      </c>
      <c r="AL389" s="62">
        <v>19</v>
      </c>
      <c r="AM389" s="62">
        <v>7</v>
      </c>
      <c r="AN389" s="62">
        <v>525.01</v>
      </c>
      <c r="AO389" s="62">
        <f t="shared" si="238"/>
        <v>-9</v>
      </c>
      <c r="AP389" s="62" t="s">
        <v>237</v>
      </c>
      <c r="AQ389" s="62">
        <f t="shared" ref="AQ389:AQ394" si="246">AN389*0.06</f>
        <v>31.5006</v>
      </c>
      <c r="AR389" s="62">
        <v>4</v>
      </c>
      <c r="AS389" s="62">
        <v>5</v>
      </c>
      <c r="AT389" s="62">
        <v>1</v>
      </c>
      <c r="AU389" s="62">
        <v>35</v>
      </c>
      <c r="AV389" s="62">
        <f t="shared" si="239"/>
        <v>-3</v>
      </c>
      <c r="AW389" s="62" t="s">
        <v>237</v>
      </c>
      <c r="AX389" s="62">
        <f>AU389*0.06</f>
        <v>2.1</v>
      </c>
      <c r="AY389" s="62">
        <v>5</v>
      </c>
      <c r="AZ389" s="62">
        <v>6</v>
      </c>
      <c r="BA389" s="62">
        <v>0</v>
      </c>
      <c r="BB389" s="62">
        <v>0</v>
      </c>
      <c r="BC389" s="62">
        <f t="shared" si="240"/>
        <v>-5</v>
      </c>
      <c r="BD389" s="62" t="s">
        <v>237</v>
      </c>
      <c r="BE389" s="62">
        <f t="shared" si="233"/>
        <v>0</v>
      </c>
      <c r="BF389" s="62">
        <v>4</v>
      </c>
      <c r="BG389" s="62">
        <v>5</v>
      </c>
      <c r="BH389" s="62">
        <v>8</v>
      </c>
      <c r="BI389" s="62">
        <v>166.5</v>
      </c>
      <c r="BJ389" s="62">
        <f t="shared" si="241"/>
        <v>4</v>
      </c>
      <c r="BK389" s="62" t="s">
        <v>40</v>
      </c>
      <c r="BL389" s="62">
        <f>BI389*0.1</f>
        <v>16.65</v>
      </c>
      <c r="BM389" s="62">
        <v>7</v>
      </c>
      <c r="BN389" s="62">
        <v>8</v>
      </c>
      <c r="BO389" s="63">
        <v>0</v>
      </c>
      <c r="BP389" s="63">
        <v>0</v>
      </c>
      <c r="BQ389" s="63">
        <v>0</v>
      </c>
      <c r="BR389" s="63">
        <v>0</v>
      </c>
      <c r="BS389" s="63">
        <v>0</v>
      </c>
      <c r="BT389" s="63">
        <v>0</v>
      </c>
      <c r="BU389" s="63">
        <v>0</v>
      </c>
      <c r="BV389" s="63">
        <v>1</v>
      </c>
      <c r="BW389" s="63">
        <v>0</v>
      </c>
      <c r="BX389" s="63">
        <v>0</v>
      </c>
      <c r="BY389" s="63">
        <v>0</v>
      </c>
      <c r="BZ389" s="62">
        <f t="shared" si="242"/>
        <v>1</v>
      </c>
      <c r="CA389" s="62">
        <f t="shared" si="243"/>
        <v>-6</v>
      </c>
      <c r="CB389" s="62" t="s">
        <v>237</v>
      </c>
      <c r="CC389" s="62">
        <f>BO389*2+BP389*3+BQ389*15+BR389*15+BS389*3+BT389*40+BU389*50+BV389*4+BW389*20+BX389*40+BY389*10</f>
        <v>4</v>
      </c>
      <c r="CD389" s="62">
        <f>CA389*1</f>
        <v>-6</v>
      </c>
      <c r="CE389" s="62">
        <f t="shared" si="244"/>
        <v>157</v>
      </c>
      <c r="CF389" s="62">
        <f t="shared" si="245"/>
        <v>-6</v>
      </c>
    </row>
    <row r="390" customHeight="1" spans="1:84">
      <c r="A390" s="62">
        <v>13146</v>
      </c>
      <c r="B390" s="62" t="s">
        <v>679</v>
      </c>
      <c r="C390" s="62">
        <v>103198</v>
      </c>
      <c r="D390" s="62" t="s">
        <v>62</v>
      </c>
      <c r="E390" s="62" t="s">
        <v>407</v>
      </c>
      <c r="F390" s="62">
        <v>10</v>
      </c>
      <c r="G390" s="62">
        <v>12</v>
      </c>
      <c r="H390" s="62"/>
      <c r="I390" s="62"/>
      <c r="J390" s="62">
        <f t="shared" si="234"/>
        <v>-10</v>
      </c>
      <c r="K390" s="62" t="s">
        <v>237</v>
      </c>
      <c r="L390" s="62">
        <f t="shared" si="235"/>
        <v>0</v>
      </c>
      <c r="M390" s="62">
        <v>16</v>
      </c>
      <c r="N390" s="62">
        <v>20</v>
      </c>
      <c r="O390" s="62">
        <v>17</v>
      </c>
      <c r="P390" s="62">
        <v>396</v>
      </c>
      <c r="Q390" s="62">
        <f t="shared" si="236"/>
        <v>1</v>
      </c>
      <c r="R390" s="62" t="s">
        <v>39</v>
      </c>
      <c r="S390" s="62">
        <f>P390*0.06</f>
        <v>23.76</v>
      </c>
      <c r="T390" s="62"/>
      <c r="U390" s="62">
        <v>14</v>
      </c>
      <c r="V390" s="62">
        <v>18</v>
      </c>
      <c r="W390" s="62">
        <v>3</v>
      </c>
      <c r="X390" s="62">
        <v>102</v>
      </c>
      <c r="Y390" s="62">
        <f t="shared" si="205"/>
        <v>-11</v>
      </c>
      <c r="Z390" s="62" t="s">
        <v>237</v>
      </c>
      <c r="AA390" s="62">
        <f t="shared" ref="AA390:AA395" si="247">X390*0.06</f>
        <v>6.12</v>
      </c>
      <c r="AB390" s="62">
        <v>3</v>
      </c>
      <c r="AC390" s="62">
        <v>4</v>
      </c>
      <c r="AD390" s="62">
        <v>0</v>
      </c>
      <c r="AE390" s="62">
        <v>0</v>
      </c>
      <c r="AF390" s="62">
        <v>0</v>
      </c>
      <c r="AG390" s="62">
        <f t="shared" si="237"/>
        <v>-3</v>
      </c>
      <c r="AH390" s="62" t="s">
        <v>237</v>
      </c>
      <c r="AI390" s="62">
        <f>AF390*0.06</f>
        <v>0</v>
      </c>
      <c r="AJ390" s="62">
        <f>AG390*1</f>
        <v>-3</v>
      </c>
      <c r="AK390" s="62">
        <v>19</v>
      </c>
      <c r="AL390" s="62">
        <v>23</v>
      </c>
      <c r="AM390" s="62">
        <v>1</v>
      </c>
      <c r="AN390" s="62">
        <v>25</v>
      </c>
      <c r="AO390" s="62">
        <f t="shared" si="238"/>
        <v>-18</v>
      </c>
      <c r="AP390" s="62" t="s">
        <v>237</v>
      </c>
      <c r="AQ390" s="62">
        <f t="shared" si="246"/>
        <v>1.5</v>
      </c>
      <c r="AR390" s="62">
        <v>5</v>
      </c>
      <c r="AS390" s="62">
        <v>5</v>
      </c>
      <c r="AT390" s="62">
        <v>0</v>
      </c>
      <c r="AU390" s="62">
        <v>0</v>
      </c>
      <c r="AV390" s="62">
        <f t="shared" si="239"/>
        <v>-5</v>
      </c>
      <c r="AW390" s="62" t="s">
        <v>237</v>
      </c>
      <c r="AX390" s="62">
        <f>AU390*0.06</f>
        <v>0</v>
      </c>
      <c r="AY390" s="62">
        <v>6</v>
      </c>
      <c r="AZ390" s="62">
        <v>7</v>
      </c>
      <c r="BA390" s="62">
        <v>15</v>
      </c>
      <c r="BB390" s="62">
        <v>299</v>
      </c>
      <c r="BC390" s="62">
        <f t="shared" si="240"/>
        <v>9</v>
      </c>
      <c r="BD390" s="62" t="s">
        <v>40</v>
      </c>
      <c r="BE390" s="62">
        <f>BB390*0.1</f>
        <v>29.9</v>
      </c>
      <c r="BF390" s="62">
        <v>4</v>
      </c>
      <c r="BG390" s="62">
        <v>6</v>
      </c>
      <c r="BH390" s="62">
        <v>6</v>
      </c>
      <c r="BI390" s="62">
        <v>126</v>
      </c>
      <c r="BJ390" s="62">
        <f t="shared" si="241"/>
        <v>2</v>
      </c>
      <c r="BK390" s="62" t="s">
        <v>40</v>
      </c>
      <c r="BL390" s="62">
        <f>BI390*0.1</f>
        <v>12.6</v>
      </c>
      <c r="BM390" s="62">
        <v>8</v>
      </c>
      <c r="BN390" s="62">
        <v>10</v>
      </c>
      <c r="BO390" s="63">
        <v>0</v>
      </c>
      <c r="BP390" s="63">
        <v>1</v>
      </c>
      <c r="BQ390" s="63">
        <v>0</v>
      </c>
      <c r="BR390" s="63">
        <v>0</v>
      </c>
      <c r="BS390" s="63">
        <v>0</v>
      </c>
      <c r="BT390" s="63">
        <v>0</v>
      </c>
      <c r="BU390" s="63">
        <v>0</v>
      </c>
      <c r="BV390" s="63">
        <v>0</v>
      </c>
      <c r="BW390" s="63">
        <v>0</v>
      </c>
      <c r="BX390" s="63">
        <v>0</v>
      </c>
      <c r="BY390" s="63">
        <v>0</v>
      </c>
      <c r="BZ390" s="62">
        <f t="shared" si="242"/>
        <v>1</v>
      </c>
      <c r="CA390" s="62">
        <f t="shared" si="243"/>
        <v>-7</v>
      </c>
      <c r="CB390" s="62" t="s">
        <v>237</v>
      </c>
      <c r="CC390" s="62">
        <f>BO390*2+BP390*3+BQ390*15+BR390*15+BS390*3+BT390*40+BU390*50+BV390*4+BW390*20+BX390*40+BY390*10</f>
        <v>3</v>
      </c>
      <c r="CD390" s="62">
        <f>CA390*1</f>
        <v>-7</v>
      </c>
      <c r="CE390" s="62">
        <f t="shared" si="244"/>
        <v>77</v>
      </c>
      <c r="CF390" s="62">
        <f t="shared" si="245"/>
        <v>-10</v>
      </c>
    </row>
    <row r="391" customHeight="1" spans="1:84">
      <c r="A391" s="62">
        <v>11537</v>
      </c>
      <c r="B391" s="62" t="s">
        <v>680</v>
      </c>
      <c r="C391" s="62">
        <v>570</v>
      </c>
      <c r="D391" s="62" t="s">
        <v>75</v>
      </c>
      <c r="E391" s="62" t="s">
        <v>236</v>
      </c>
      <c r="F391" s="62">
        <v>9</v>
      </c>
      <c r="G391" s="62">
        <v>10</v>
      </c>
      <c r="H391" s="62">
        <v>7</v>
      </c>
      <c r="I391" s="62">
        <v>192.85</v>
      </c>
      <c r="J391" s="62">
        <f t="shared" si="234"/>
        <v>-2</v>
      </c>
      <c r="K391" s="62" t="s">
        <v>237</v>
      </c>
      <c r="L391" s="62">
        <f t="shared" si="235"/>
        <v>11.571</v>
      </c>
      <c r="M391" s="62">
        <v>17</v>
      </c>
      <c r="N391" s="62">
        <v>21</v>
      </c>
      <c r="O391" s="62">
        <v>17</v>
      </c>
      <c r="P391" s="62">
        <v>407</v>
      </c>
      <c r="Q391" s="62">
        <f t="shared" si="236"/>
        <v>0</v>
      </c>
      <c r="R391" s="62" t="s">
        <v>39</v>
      </c>
      <c r="S391" s="62">
        <f>P391*0.06</f>
        <v>24.42</v>
      </c>
      <c r="T391" s="62"/>
      <c r="U391" s="62">
        <v>15</v>
      </c>
      <c r="V391" s="62">
        <v>19</v>
      </c>
      <c r="W391" s="62">
        <v>14</v>
      </c>
      <c r="X391" s="62">
        <v>326.6</v>
      </c>
      <c r="Y391" s="62">
        <f t="shared" si="205"/>
        <v>-1</v>
      </c>
      <c r="Z391" s="62" t="s">
        <v>237</v>
      </c>
      <c r="AA391" s="62">
        <f t="shared" si="247"/>
        <v>19.596</v>
      </c>
      <c r="AB391" s="62">
        <v>2</v>
      </c>
      <c r="AC391" s="62">
        <v>2</v>
      </c>
      <c r="AD391" s="62">
        <v>0</v>
      </c>
      <c r="AE391" s="62">
        <v>1</v>
      </c>
      <c r="AF391" s="62">
        <v>28.5</v>
      </c>
      <c r="AG391" s="62">
        <f t="shared" si="237"/>
        <v>-1</v>
      </c>
      <c r="AH391" s="62" t="s">
        <v>237</v>
      </c>
      <c r="AI391" s="62">
        <f>AF391*0.06</f>
        <v>1.71</v>
      </c>
      <c r="AJ391" s="62">
        <f>AG391*1</f>
        <v>-1</v>
      </c>
      <c r="AK391" s="62">
        <v>16</v>
      </c>
      <c r="AL391" s="62">
        <v>19</v>
      </c>
      <c r="AM391" s="62">
        <v>6</v>
      </c>
      <c r="AN391" s="62">
        <v>352</v>
      </c>
      <c r="AO391" s="62">
        <f t="shared" si="238"/>
        <v>-10</v>
      </c>
      <c r="AP391" s="62" t="s">
        <v>237</v>
      </c>
      <c r="AQ391" s="62">
        <f t="shared" si="246"/>
        <v>21.12</v>
      </c>
      <c r="AR391" s="62">
        <v>4</v>
      </c>
      <c r="AS391" s="62">
        <v>4</v>
      </c>
      <c r="AT391" s="62">
        <v>4</v>
      </c>
      <c r="AU391" s="62">
        <v>129</v>
      </c>
      <c r="AV391" s="62">
        <f t="shared" si="239"/>
        <v>0</v>
      </c>
      <c r="AW391" s="62" t="s">
        <v>40</v>
      </c>
      <c r="AX391" s="62">
        <f>AU391*0.1</f>
        <v>12.9</v>
      </c>
      <c r="AY391" s="62">
        <v>4</v>
      </c>
      <c r="AZ391" s="62">
        <v>4</v>
      </c>
      <c r="BA391" s="62">
        <v>0</v>
      </c>
      <c r="BB391" s="62">
        <v>0</v>
      </c>
      <c r="BC391" s="62">
        <f t="shared" si="240"/>
        <v>-4</v>
      </c>
      <c r="BD391" s="62" t="s">
        <v>237</v>
      </c>
      <c r="BE391" s="62">
        <f>BB391*0.06</f>
        <v>0</v>
      </c>
      <c r="BF391" s="62">
        <v>5</v>
      </c>
      <c r="BG391" s="62">
        <v>7</v>
      </c>
      <c r="BH391" s="62">
        <v>8</v>
      </c>
      <c r="BI391" s="62">
        <v>168</v>
      </c>
      <c r="BJ391" s="62">
        <f t="shared" si="241"/>
        <v>3</v>
      </c>
      <c r="BK391" s="62" t="s">
        <v>40</v>
      </c>
      <c r="BL391" s="62">
        <f>BI391*0.1</f>
        <v>16.8</v>
      </c>
      <c r="BM391" s="62">
        <v>12</v>
      </c>
      <c r="BN391" s="62">
        <v>15</v>
      </c>
      <c r="BO391" s="63">
        <v>0</v>
      </c>
      <c r="BP391" s="63">
        <v>1</v>
      </c>
      <c r="BQ391" s="63">
        <v>1</v>
      </c>
      <c r="BR391" s="63">
        <v>0</v>
      </c>
      <c r="BS391" s="63">
        <v>0</v>
      </c>
      <c r="BT391" s="63">
        <v>0</v>
      </c>
      <c r="BU391" s="63">
        <v>0</v>
      </c>
      <c r="BV391" s="63">
        <v>0</v>
      </c>
      <c r="BW391" s="63">
        <v>0</v>
      </c>
      <c r="BX391" s="63">
        <v>0</v>
      </c>
      <c r="BY391" s="63">
        <v>0</v>
      </c>
      <c r="BZ391" s="62">
        <f t="shared" si="242"/>
        <v>6</v>
      </c>
      <c r="CA391" s="62">
        <f t="shared" si="243"/>
        <v>-6</v>
      </c>
      <c r="CB391" s="62" t="s">
        <v>237</v>
      </c>
      <c r="CC391" s="62">
        <f>BO391*2+BP391*3+BQ391*15+BR391*15+BS391*3+BT391*40+BU391*50+BV391*4+BW391*20+BX391*40+BY391*10</f>
        <v>18</v>
      </c>
      <c r="CD391" s="62">
        <f>CA391*1</f>
        <v>-6</v>
      </c>
      <c r="CE391" s="62">
        <f t="shared" si="244"/>
        <v>126</v>
      </c>
      <c r="CF391" s="62">
        <f t="shared" si="245"/>
        <v>-7</v>
      </c>
    </row>
    <row r="392" customHeight="1" spans="1:84">
      <c r="A392" s="62">
        <v>12332</v>
      </c>
      <c r="B392" s="62" t="s">
        <v>681</v>
      </c>
      <c r="C392" s="62">
        <v>570</v>
      </c>
      <c r="D392" s="62" t="s">
        <v>75</v>
      </c>
      <c r="E392" s="62" t="s">
        <v>239</v>
      </c>
      <c r="F392" s="62">
        <v>10</v>
      </c>
      <c r="G392" s="62">
        <v>12</v>
      </c>
      <c r="H392" s="62">
        <v>5</v>
      </c>
      <c r="I392" s="62">
        <v>122.2</v>
      </c>
      <c r="J392" s="62">
        <f t="shared" si="234"/>
        <v>-5</v>
      </c>
      <c r="K392" s="62" t="s">
        <v>237</v>
      </c>
      <c r="L392" s="62">
        <f t="shared" si="235"/>
        <v>7.332</v>
      </c>
      <c r="M392" s="62">
        <v>19</v>
      </c>
      <c r="N392" s="62">
        <v>24</v>
      </c>
      <c r="O392" s="62">
        <v>13</v>
      </c>
      <c r="P392" s="62">
        <v>316.5</v>
      </c>
      <c r="Q392" s="62">
        <f t="shared" si="236"/>
        <v>-6</v>
      </c>
      <c r="R392" s="62" t="s">
        <v>237</v>
      </c>
      <c r="S392" s="62">
        <f>P392*0.05</f>
        <v>15.825</v>
      </c>
      <c r="T392" s="62">
        <f>Q392*1</f>
        <v>-6</v>
      </c>
      <c r="U392" s="62">
        <v>16</v>
      </c>
      <c r="V392" s="62">
        <v>21</v>
      </c>
      <c r="W392" s="62">
        <v>11</v>
      </c>
      <c r="X392" s="62">
        <v>275</v>
      </c>
      <c r="Y392" s="62">
        <f t="shared" si="205"/>
        <v>-5</v>
      </c>
      <c r="Z392" s="62" t="s">
        <v>237</v>
      </c>
      <c r="AA392" s="62">
        <f t="shared" si="247"/>
        <v>16.5</v>
      </c>
      <c r="AB392" s="62">
        <v>2</v>
      </c>
      <c r="AC392" s="62">
        <v>3</v>
      </c>
      <c r="AD392" s="62">
        <v>0</v>
      </c>
      <c r="AE392" s="62">
        <v>0</v>
      </c>
      <c r="AF392" s="62">
        <v>0</v>
      </c>
      <c r="AG392" s="62">
        <f t="shared" si="237"/>
        <v>-2</v>
      </c>
      <c r="AH392" s="62" t="s">
        <v>237</v>
      </c>
      <c r="AI392" s="62">
        <f>AF392*0.06</f>
        <v>0</v>
      </c>
      <c r="AJ392" s="62">
        <f>AG392*1</f>
        <v>-2</v>
      </c>
      <c r="AK392" s="62">
        <v>18</v>
      </c>
      <c r="AL392" s="62">
        <v>21</v>
      </c>
      <c r="AM392" s="62">
        <v>9</v>
      </c>
      <c r="AN392" s="62">
        <v>662</v>
      </c>
      <c r="AO392" s="62">
        <f t="shared" si="238"/>
        <v>-9</v>
      </c>
      <c r="AP392" s="62" t="s">
        <v>237</v>
      </c>
      <c r="AQ392" s="62">
        <f t="shared" si="246"/>
        <v>39.72</v>
      </c>
      <c r="AR392" s="62">
        <v>5</v>
      </c>
      <c r="AS392" s="62">
        <v>5</v>
      </c>
      <c r="AT392" s="62">
        <v>9</v>
      </c>
      <c r="AU392" s="62">
        <v>250</v>
      </c>
      <c r="AV392" s="62">
        <f t="shared" si="239"/>
        <v>4</v>
      </c>
      <c r="AW392" s="62" t="s">
        <v>40</v>
      </c>
      <c r="AX392" s="62">
        <f>AU392*0.1</f>
        <v>25</v>
      </c>
      <c r="AY392" s="62">
        <v>4</v>
      </c>
      <c r="AZ392" s="62">
        <v>5</v>
      </c>
      <c r="BA392" s="62">
        <v>0</v>
      </c>
      <c r="BB392" s="62">
        <v>0</v>
      </c>
      <c r="BC392" s="62">
        <f t="shared" si="240"/>
        <v>-4</v>
      </c>
      <c r="BD392" s="62" t="s">
        <v>237</v>
      </c>
      <c r="BE392" s="62">
        <f>BB392*0.06</f>
        <v>0</v>
      </c>
      <c r="BF392" s="62">
        <v>6</v>
      </c>
      <c r="BG392" s="62">
        <v>8</v>
      </c>
      <c r="BH392" s="62">
        <v>5</v>
      </c>
      <c r="BI392" s="62">
        <v>105</v>
      </c>
      <c r="BJ392" s="62">
        <f t="shared" si="241"/>
        <v>-1</v>
      </c>
      <c r="BK392" s="62" t="s">
        <v>242</v>
      </c>
      <c r="BL392" s="62">
        <f>BI392*0.06</f>
        <v>6.3</v>
      </c>
      <c r="BM392" s="62">
        <v>14</v>
      </c>
      <c r="BN392" s="62">
        <v>16</v>
      </c>
      <c r="BO392" s="63">
        <v>0</v>
      </c>
      <c r="BP392" s="63">
        <v>2</v>
      </c>
      <c r="BQ392" s="63">
        <v>2</v>
      </c>
      <c r="BR392" s="63">
        <v>0</v>
      </c>
      <c r="BS392" s="63">
        <v>1</v>
      </c>
      <c r="BT392" s="63">
        <v>1</v>
      </c>
      <c r="BU392" s="63">
        <v>0</v>
      </c>
      <c r="BV392" s="63">
        <v>0</v>
      </c>
      <c r="BW392" s="63">
        <v>0</v>
      </c>
      <c r="BX392" s="63">
        <v>0</v>
      </c>
      <c r="BY392" s="63">
        <v>0</v>
      </c>
      <c r="BZ392" s="62">
        <f t="shared" si="242"/>
        <v>21</v>
      </c>
      <c r="CA392" s="62">
        <f t="shared" si="243"/>
        <v>7</v>
      </c>
      <c r="CB392" s="62" t="s">
        <v>40</v>
      </c>
      <c r="CC392" s="62">
        <f>BO392*3+BP392*5+BQ392*25+BR392*24+BS392*6+BT392*56+BU392*70+BV392*6+BW392*30+BX392*61+BY392*15</f>
        <v>122</v>
      </c>
      <c r="CD392" s="62"/>
      <c r="CE392" s="62">
        <f t="shared" si="244"/>
        <v>233</v>
      </c>
      <c r="CF392" s="62">
        <f t="shared" si="245"/>
        <v>-8</v>
      </c>
    </row>
    <row r="393" customHeight="1" spans="1:84">
      <c r="A393" s="62">
        <v>13135</v>
      </c>
      <c r="B393" s="62" t="s">
        <v>682</v>
      </c>
      <c r="C393" s="62">
        <v>570</v>
      </c>
      <c r="D393" s="62" t="s">
        <v>75</v>
      </c>
      <c r="E393" s="62" t="s">
        <v>683</v>
      </c>
      <c r="F393" s="62">
        <v>6</v>
      </c>
      <c r="G393" s="62">
        <v>7</v>
      </c>
      <c r="H393" s="62">
        <v>5</v>
      </c>
      <c r="I393" s="62">
        <v>139</v>
      </c>
      <c r="J393" s="62">
        <f t="shared" si="234"/>
        <v>-1</v>
      </c>
      <c r="K393" s="62" t="s">
        <v>237</v>
      </c>
      <c r="L393" s="62">
        <f t="shared" si="235"/>
        <v>8.34</v>
      </c>
      <c r="M393" s="62">
        <v>12</v>
      </c>
      <c r="N393" s="62">
        <v>14</v>
      </c>
      <c r="O393" s="62">
        <v>9</v>
      </c>
      <c r="P393" s="62">
        <v>233.5</v>
      </c>
      <c r="Q393" s="62">
        <f t="shared" si="236"/>
        <v>-3</v>
      </c>
      <c r="R393" s="62" t="s">
        <v>237</v>
      </c>
      <c r="S393" s="62">
        <f>P393*0.05</f>
        <v>11.675</v>
      </c>
      <c r="T393" s="62">
        <f>Q393*1</f>
        <v>-3</v>
      </c>
      <c r="U393" s="62">
        <v>10</v>
      </c>
      <c r="V393" s="62">
        <v>13</v>
      </c>
      <c r="W393" s="62">
        <v>2</v>
      </c>
      <c r="X393" s="62">
        <v>70</v>
      </c>
      <c r="Y393" s="62">
        <f t="shared" si="205"/>
        <v>-8</v>
      </c>
      <c r="Z393" s="62" t="s">
        <v>237</v>
      </c>
      <c r="AA393" s="62">
        <f t="shared" si="247"/>
        <v>4.2</v>
      </c>
      <c r="AB393" s="62">
        <v>1</v>
      </c>
      <c r="AC393" s="62">
        <v>2</v>
      </c>
      <c r="AD393" s="62">
        <v>0</v>
      </c>
      <c r="AE393" s="62">
        <v>1</v>
      </c>
      <c r="AF393" s="62">
        <v>28.5</v>
      </c>
      <c r="AG393" s="62">
        <f t="shared" si="237"/>
        <v>0</v>
      </c>
      <c r="AH393" s="62" t="s">
        <v>39</v>
      </c>
      <c r="AI393" s="62">
        <f>AF393*0.08</f>
        <v>2.28</v>
      </c>
      <c r="AJ393" s="62"/>
      <c r="AK393" s="62">
        <v>11</v>
      </c>
      <c r="AL393" s="62">
        <v>13</v>
      </c>
      <c r="AM393" s="62">
        <v>6</v>
      </c>
      <c r="AN393" s="62">
        <v>276</v>
      </c>
      <c r="AO393" s="62">
        <f t="shared" si="238"/>
        <v>-5</v>
      </c>
      <c r="AP393" s="62" t="s">
        <v>237</v>
      </c>
      <c r="AQ393" s="62">
        <f t="shared" si="246"/>
        <v>16.56</v>
      </c>
      <c r="AR393" s="62">
        <v>2</v>
      </c>
      <c r="AS393" s="62">
        <v>3</v>
      </c>
      <c r="AT393" s="62">
        <v>1</v>
      </c>
      <c r="AU393" s="62">
        <v>35</v>
      </c>
      <c r="AV393" s="62">
        <f t="shared" si="239"/>
        <v>-1</v>
      </c>
      <c r="AW393" s="62" t="s">
        <v>237</v>
      </c>
      <c r="AX393" s="62">
        <f>AU393*0.06</f>
        <v>2.1</v>
      </c>
      <c r="AY393" s="62">
        <v>3</v>
      </c>
      <c r="AZ393" s="62">
        <v>3</v>
      </c>
      <c r="BA393" s="62">
        <v>0</v>
      </c>
      <c r="BB393" s="62">
        <v>0</v>
      </c>
      <c r="BC393" s="62">
        <f t="shared" si="240"/>
        <v>-3</v>
      </c>
      <c r="BD393" s="62" t="s">
        <v>237</v>
      </c>
      <c r="BE393" s="62">
        <f>BB393*0.06</f>
        <v>0</v>
      </c>
      <c r="BF393" s="62">
        <v>4</v>
      </c>
      <c r="BG393" s="62">
        <v>5</v>
      </c>
      <c r="BH393" s="62">
        <v>7</v>
      </c>
      <c r="BI393" s="62">
        <v>144</v>
      </c>
      <c r="BJ393" s="62">
        <f t="shared" si="241"/>
        <v>3</v>
      </c>
      <c r="BK393" s="62" t="s">
        <v>40</v>
      </c>
      <c r="BL393" s="62">
        <f>BI393*0.1</f>
        <v>14.4</v>
      </c>
      <c r="BM393" s="62">
        <v>8</v>
      </c>
      <c r="BN393" s="62">
        <v>10</v>
      </c>
      <c r="BO393" s="63">
        <v>0</v>
      </c>
      <c r="BP393" s="63">
        <v>0</v>
      </c>
      <c r="BQ393" s="63">
        <v>0</v>
      </c>
      <c r="BR393" s="63">
        <v>0</v>
      </c>
      <c r="BS393" s="63">
        <v>0</v>
      </c>
      <c r="BT393" s="63">
        <v>0</v>
      </c>
      <c r="BU393" s="63">
        <v>0</v>
      </c>
      <c r="BV393" s="63">
        <v>0</v>
      </c>
      <c r="BW393" s="63">
        <v>0</v>
      </c>
      <c r="BX393" s="63">
        <v>0</v>
      </c>
      <c r="BY393" s="63">
        <v>0</v>
      </c>
      <c r="BZ393" s="62">
        <f t="shared" si="242"/>
        <v>0</v>
      </c>
      <c r="CA393" s="62">
        <f t="shared" si="243"/>
        <v>-8</v>
      </c>
      <c r="CB393" s="62" t="s">
        <v>237</v>
      </c>
      <c r="CC393" s="62">
        <f t="shared" ref="CC393:CC398" si="248">BO393*2+BP393*3+BQ393*15+BR393*15+BS393*3+BT393*40+BU393*50+BV393*4+BW393*20+BX393*40+BY393*10</f>
        <v>0</v>
      </c>
      <c r="CD393" s="62">
        <f t="shared" ref="CD393:CD398" si="249">CA393*1</f>
        <v>-8</v>
      </c>
      <c r="CE393" s="62">
        <f t="shared" si="244"/>
        <v>60</v>
      </c>
      <c r="CF393" s="62">
        <f t="shared" si="245"/>
        <v>-11</v>
      </c>
    </row>
    <row r="394" customHeight="1" spans="1:84">
      <c r="A394" s="62">
        <v>13264</v>
      </c>
      <c r="B394" s="62" t="s">
        <v>684</v>
      </c>
      <c r="C394" s="62">
        <v>570</v>
      </c>
      <c r="D394" s="62" t="s">
        <v>75</v>
      </c>
      <c r="E394" s="62" t="s">
        <v>685</v>
      </c>
      <c r="F394" s="62">
        <v>5</v>
      </c>
      <c r="G394" s="62">
        <v>7</v>
      </c>
      <c r="H394" s="62">
        <v>4</v>
      </c>
      <c r="I394" s="62">
        <v>104.5</v>
      </c>
      <c r="J394" s="62">
        <f t="shared" si="234"/>
        <v>-1</v>
      </c>
      <c r="K394" s="62" t="s">
        <v>237</v>
      </c>
      <c r="L394" s="62">
        <f t="shared" si="235"/>
        <v>6.27</v>
      </c>
      <c r="M394" s="62">
        <v>11</v>
      </c>
      <c r="N394" s="62">
        <v>14</v>
      </c>
      <c r="O394" s="62">
        <v>8</v>
      </c>
      <c r="P394" s="62">
        <v>200</v>
      </c>
      <c r="Q394" s="62">
        <f t="shared" si="236"/>
        <v>-3</v>
      </c>
      <c r="R394" s="62" t="s">
        <v>237</v>
      </c>
      <c r="S394" s="62">
        <f>P394*0.05</f>
        <v>10</v>
      </c>
      <c r="T394" s="62">
        <f>Q394*1</f>
        <v>-3</v>
      </c>
      <c r="U394" s="62">
        <v>9</v>
      </c>
      <c r="V394" s="62">
        <v>12</v>
      </c>
      <c r="W394" s="62">
        <v>8</v>
      </c>
      <c r="X394" s="62">
        <v>210</v>
      </c>
      <c r="Y394" s="62">
        <f t="shared" si="205"/>
        <v>-1</v>
      </c>
      <c r="Z394" s="62" t="s">
        <v>237</v>
      </c>
      <c r="AA394" s="62">
        <f t="shared" si="247"/>
        <v>12.6</v>
      </c>
      <c r="AB394" s="62">
        <v>1</v>
      </c>
      <c r="AC394" s="62">
        <v>2</v>
      </c>
      <c r="AD394" s="62">
        <v>0</v>
      </c>
      <c r="AE394" s="62">
        <v>0</v>
      </c>
      <c r="AF394" s="62">
        <v>0</v>
      </c>
      <c r="AG394" s="62">
        <f t="shared" si="237"/>
        <v>-1</v>
      </c>
      <c r="AH394" s="62" t="s">
        <v>237</v>
      </c>
      <c r="AI394" s="62">
        <f>AF394*0.06</f>
        <v>0</v>
      </c>
      <c r="AJ394" s="62">
        <f>AG394*1</f>
        <v>-1</v>
      </c>
      <c r="AK394" s="62">
        <v>10</v>
      </c>
      <c r="AL394" s="62">
        <v>12</v>
      </c>
      <c r="AM394" s="62">
        <v>1</v>
      </c>
      <c r="AN394" s="62">
        <v>138</v>
      </c>
      <c r="AO394" s="62">
        <f t="shared" si="238"/>
        <v>-9</v>
      </c>
      <c r="AP394" s="62" t="s">
        <v>237</v>
      </c>
      <c r="AQ394" s="62">
        <f t="shared" si="246"/>
        <v>8.28</v>
      </c>
      <c r="AR394" s="62">
        <v>2</v>
      </c>
      <c r="AS394" s="62">
        <v>3</v>
      </c>
      <c r="AT394" s="62">
        <v>3</v>
      </c>
      <c r="AU394" s="62">
        <v>85</v>
      </c>
      <c r="AV394" s="62">
        <f t="shared" si="239"/>
        <v>1</v>
      </c>
      <c r="AW394" s="62" t="s">
        <v>40</v>
      </c>
      <c r="AX394" s="62">
        <f>AU394*0.1</f>
        <v>8.5</v>
      </c>
      <c r="AY394" s="62">
        <v>2</v>
      </c>
      <c r="AZ394" s="62">
        <v>3</v>
      </c>
      <c r="BA394" s="62">
        <v>0</v>
      </c>
      <c r="BB394" s="62">
        <v>0</v>
      </c>
      <c r="BC394" s="62">
        <f t="shared" si="240"/>
        <v>-2</v>
      </c>
      <c r="BD394" s="62" t="s">
        <v>237</v>
      </c>
      <c r="BE394" s="62">
        <f>BB394*0.06</f>
        <v>0</v>
      </c>
      <c r="BF394" s="62">
        <v>3</v>
      </c>
      <c r="BG394" s="62">
        <v>4</v>
      </c>
      <c r="BH394" s="62">
        <v>4</v>
      </c>
      <c r="BI394" s="62">
        <v>82.5</v>
      </c>
      <c r="BJ394" s="62">
        <f t="shared" si="241"/>
        <v>1</v>
      </c>
      <c r="BK394" s="62" t="s">
        <v>40</v>
      </c>
      <c r="BL394" s="62">
        <f>BI394*0.1</f>
        <v>8.25</v>
      </c>
      <c r="BM394" s="62">
        <v>8</v>
      </c>
      <c r="BN394" s="62">
        <v>9</v>
      </c>
      <c r="BO394" s="63">
        <v>0</v>
      </c>
      <c r="BP394" s="63">
        <v>1</v>
      </c>
      <c r="BQ394" s="63">
        <v>0</v>
      </c>
      <c r="BR394" s="63">
        <v>0</v>
      </c>
      <c r="BS394" s="63">
        <v>0</v>
      </c>
      <c r="BT394" s="63">
        <v>0</v>
      </c>
      <c r="BU394" s="63">
        <v>0</v>
      </c>
      <c r="BV394" s="63">
        <v>0</v>
      </c>
      <c r="BW394" s="63">
        <v>0</v>
      </c>
      <c r="BX394" s="63">
        <v>0</v>
      </c>
      <c r="BY394" s="63">
        <v>0</v>
      </c>
      <c r="BZ394" s="62">
        <f t="shared" si="242"/>
        <v>1</v>
      </c>
      <c r="CA394" s="62">
        <f t="shared" si="243"/>
        <v>-7</v>
      </c>
      <c r="CB394" s="62" t="s">
        <v>237</v>
      </c>
      <c r="CC394" s="62">
        <f t="shared" si="248"/>
        <v>3</v>
      </c>
      <c r="CD394" s="62">
        <f t="shared" si="249"/>
        <v>-7</v>
      </c>
      <c r="CE394" s="62">
        <f t="shared" si="244"/>
        <v>57</v>
      </c>
      <c r="CF394" s="62">
        <f t="shared" si="245"/>
        <v>-11</v>
      </c>
    </row>
    <row r="395" customHeight="1" spans="1:84">
      <c r="A395" s="62">
        <v>4077</v>
      </c>
      <c r="B395" s="62" t="s">
        <v>686</v>
      </c>
      <c r="C395" s="62">
        <v>114286</v>
      </c>
      <c r="D395" s="62" t="s">
        <v>687</v>
      </c>
      <c r="E395" s="62" t="s">
        <v>236</v>
      </c>
      <c r="F395" s="62">
        <v>9</v>
      </c>
      <c r="G395" s="62">
        <v>10</v>
      </c>
      <c r="H395" s="62">
        <v>10</v>
      </c>
      <c r="I395" s="62">
        <v>268.9</v>
      </c>
      <c r="J395" s="62">
        <f t="shared" si="234"/>
        <v>1</v>
      </c>
      <c r="K395" s="62" t="s">
        <v>40</v>
      </c>
      <c r="L395" s="62">
        <f>I395*0.1</f>
        <v>26.89</v>
      </c>
      <c r="M395" s="62">
        <v>12</v>
      </c>
      <c r="N395" s="62">
        <v>15</v>
      </c>
      <c r="O395" s="62">
        <v>22</v>
      </c>
      <c r="P395" s="62">
        <v>482.88</v>
      </c>
      <c r="Q395" s="62">
        <f t="shared" si="236"/>
        <v>10</v>
      </c>
      <c r="R395" s="62" t="s">
        <v>40</v>
      </c>
      <c r="S395" s="62">
        <f t="shared" ref="S395:S400" si="250">P395*0.08</f>
        <v>38.6304</v>
      </c>
      <c r="T395" s="62"/>
      <c r="U395" s="62">
        <v>10</v>
      </c>
      <c r="V395" s="62">
        <v>13</v>
      </c>
      <c r="W395" s="62">
        <v>2</v>
      </c>
      <c r="X395" s="62">
        <v>17</v>
      </c>
      <c r="Y395" s="62">
        <f t="shared" ref="Y395:Y458" si="251">W395-U395</f>
        <v>-8</v>
      </c>
      <c r="Z395" s="62" t="s">
        <v>237</v>
      </c>
      <c r="AA395" s="62">
        <f t="shared" si="247"/>
        <v>1.02</v>
      </c>
      <c r="AB395" s="62">
        <v>2</v>
      </c>
      <c r="AC395" s="62">
        <v>2</v>
      </c>
      <c r="AD395" s="62">
        <v>0</v>
      </c>
      <c r="AE395" s="62">
        <v>1</v>
      </c>
      <c r="AF395" s="62">
        <v>28.5</v>
      </c>
      <c r="AG395" s="62">
        <f t="shared" si="237"/>
        <v>-1</v>
      </c>
      <c r="AH395" s="62" t="s">
        <v>237</v>
      </c>
      <c r="AI395" s="62">
        <f>AF395*0.06</f>
        <v>1.71</v>
      </c>
      <c r="AJ395" s="62">
        <f>AG395*1</f>
        <v>-1</v>
      </c>
      <c r="AK395" s="62">
        <v>16</v>
      </c>
      <c r="AL395" s="62">
        <v>19</v>
      </c>
      <c r="AM395" s="62">
        <v>24</v>
      </c>
      <c r="AN395" s="62">
        <v>1915.21</v>
      </c>
      <c r="AO395" s="62">
        <f t="shared" si="238"/>
        <v>8</v>
      </c>
      <c r="AP395" s="62" t="s">
        <v>40</v>
      </c>
      <c r="AQ395" s="62">
        <f>AN395*0.1</f>
        <v>191.521</v>
      </c>
      <c r="AR395" s="62">
        <v>3</v>
      </c>
      <c r="AS395" s="62">
        <v>3</v>
      </c>
      <c r="AT395" s="62">
        <v>4</v>
      </c>
      <c r="AU395" s="62">
        <v>105</v>
      </c>
      <c r="AV395" s="62">
        <f t="shared" si="239"/>
        <v>1</v>
      </c>
      <c r="AW395" s="62" t="s">
        <v>40</v>
      </c>
      <c r="AX395" s="62">
        <f>AU395*0.1</f>
        <v>10.5</v>
      </c>
      <c r="AY395" s="62">
        <v>2</v>
      </c>
      <c r="AZ395" s="62">
        <v>2</v>
      </c>
      <c r="BA395" s="62">
        <v>8</v>
      </c>
      <c r="BB395" s="62">
        <v>179.4</v>
      </c>
      <c r="BC395" s="62">
        <f t="shared" si="240"/>
        <v>6</v>
      </c>
      <c r="BD395" s="62" t="s">
        <v>40</v>
      </c>
      <c r="BE395" s="62">
        <f>BB395*0.1</f>
        <v>17.94</v>
      </c>
      <c r="BF395" s="62">
        <v>5</v>
      </c>
      <c r="BG395" s="62">
        <v>7</v>
      </c>
      <c r="BH395" s="62">
        <v>6</v>
      </c>
      <c r="BI395" s="62">
        <v>81.19</v>
      </c>
      <c r="BJ395" s="62">
        <f t="shared" si="241"/>
        <v>1</v>
      </c>
      <c r="BK395" s="62" t="s">
        <v>39</v>
      </c>
      <c r="BL395" s="62">
        <f>BI395*0.08</f>
        <v>6.4952</v>
      </c>
      <c r="BM395" s="62">
        <v>5</v>
      </c>
      <c r="BN395" s="62">
        <v>6</v>
      </c>
      <c r="BO395" s="63">
        <v>0</v>
      </c>
      <c r="BP395" s="63">
        <v>1</v>
      </c>
      <c r="BQ395" s="63">
        <v>0</v>
      </c>
      <c r="BR395" s="63">
        <v>0</v>
      </c>
      <c r="BS395" s="63">
        <v>1</v>
      </c>
      <c r="BT395" s="63">
        <v>0</v>
      </c>
      <c r="BU395" s="63">
        <v>0</v>
      </c>
      <c r="BV395" s="63">
        <v>0</v>
      </c>
      <c r="BW395" s="63">
        <v>0</v>
      </c>
      <c r="BX395" s="63">
        <v>0</v>
      </c>
      <c r="BY395" s="63">
        <v>0</v>
      </c>
      <c r="BZ395" s="62">
        <f t="shared" si="242"/>
        <v>2</v>
      </c>
      <c r="CA395" s="62">
        <f t="shared" si="243"/>
        <v>-3</v>
      </c>
      <c r="CB395" s="62" t="s">
        <v>237</v>
      </c>
      <c r="CC395" s="62">
        <f t="shared" si="248"/>
        <v>6</v>
      </c>
      <c r="CD395" s="62">
        <f t="shared" si="249"/>
        <v>-3</v>
      </c>
      <c r="CE395" s="62">
        <f t="shared" si="244"/>
        <v>301</v>
      </c>
      <c r="CF395" s="62">
        <f t="shared" si="245"/>
        <v>-4</v>
      </c>
    </row>
    <row r="396" customHeight="1" spans="1:84">
      <c r="A396" s="62">
        <v>13162</v>
      </c>
      <c r="B396" s="62" t="s">
        <v>688</v>
      </c>
      <c r="C396" s="62">
        <v>114286</v>
      </c>
      <c r="D396" s="62" t="s">
        <v>687</v>
      </c>
      <c r="E396" s="62" t="s">
        <v>689</v>
      </c>
      <c r="F396" s="62">
        <v>8</v>
      </c>
      <c r="G396" s="62">
        <v>8</v>
      </c>
      <c r="H396" s="62">
        <v>1</v>
      </c>
      <c r="I396" s="62">
        <v>27.8</v>
      </c>
      <c r="J396" s="62">
        <f t="shared" si="234"/>
        <v>-7</v>
      </c>
      <c r="K396" s="62" t="s">
        <v>237</v>
      </c>
      <c r="L396" s="62">
        <f>I396*0.06</f>
        <v>1.668</v>
      </c>
      <c r="M396" s="62">
        <v>12</v>
      </c>
      <c r="N396" s="62">
        <v>15</v>
      </c>
      <c r="O396" s="62">
        <v>22</v>
      </c>
      <c r="P396" s="62">
        <v>492.67</v>
      </c>
      <c r="Q396" s="62">
        <f t="shared" si="236"/>
        <v>10</v>
      </c>
      <c r="R396" s="62" t="s">
        <v>40</v>
      </c>
      <c r="S396" s="62">
        <f t="shared" si="250"/>
        <v>39.4136</v>
      </c>
      <c r="T396" s="62"/>
      <c r="U396" s="62">
        <v>10</v>
      </c>
      <c r="V396" s="62">
        <v>13</v>
      </c>
      <c r="W396" s="62">
        <v>11</v>
      </c>
      <c r="X396" s="62">
        <v>225</v>
      </c>
      <c r="Y396" s="62">
        <f t="shared" si="251"/>
        <v>1</v>
      </c>
      <c r="Z396" s="62" t="s">
        <v>39</v>
      </c>
      <c r="AA396" s="62">
        <f>X396*0.08</f>
        <v>18</v>
      </c>
      <c r="AB396" s="62">
        <v>2</v>
      </c>
      <c r="AC396" s="62">
        <v>2</v>
      </c>
      <c r="AD396" s="62">
        <v>0</v>
      </c>
      <c r="AE396" s="62">
        <v>1</v>
      </c>
      <c r="AF396" s="62">
        <v>28.5</v>
      </c>
      <c r="AG396" s="62">
        <f t="shared" si="237"/>
        <v>-1</v>
      </c>
      <c r="AH396" s="62" t="s">
        <v>237</v>
      </c>
      <c r="AI396" s="62">
        <f>AF396*0.06</f>
        <v>1.71</v>
      </c>
      <c r="AJ396" s="62">
        <f>AG396*1</f>
        <v>-1</v>
      </c>
      <c r="AK396" s="62">
        <v>16</v>
      </c>
      <c r="AL396" s="62">
        <v>19</v>
      </c>
      <c r="AM396" s="62">
        <v>15</v>
      </c>
      <c r="AN396" s="62">
        <v>1089.25</v>
      </c>
      <c r="AO396" s="62">
        <f t="shared" si="238"/>
        <v>-1</v>
      </c>
      <c r="AP396" s="62" t="s">
        <v>237</v>
      </c>
      <c r="AQ396" s="62">
        <f t="shared" ref="AQ396:AQ403" si="252">AN396*0.06</f>
        <v>65.355</v>
      </c>
      <c r="AR396" s="62">
        <v>2</v>
      </c>
      <c r="AS396" s="62">
        <v>2</v>
      </c>
      <c r="AT396" s="62">
        <v>0</v>
      </c>
      <c r="AU396" s="62">
        <v>0</v>
      </c>
      <c r="AV396" s="62">
        <f t="shared" si="239"/>
        <v>-2</v>
      </c>
      <c r="AW396" s="62" t="s">
        <v>237</v>
      </c>
      <c r="AX396" s="62">
        <f>AU396*0.06</f>
        <v>0</v>
      </c>
      <c r="AY396" s="62">
        <v>2</v>
      </c>
      <c r="AZ396" s="62">
        <v>2</v>
      </c>
      <c r="BA396" s="62">
        <v>0</v>
      </c>
      <c r="BB396" s="62">
        <v>0</v>
      </c>
      <c r="BC396" s="62">
        <f t="shared" si="240"/>
        <v>-2</v>
      </c>
      <c r="BD396" s="62" t="s">
        <v>237</v>
      </c>
      <c r="BE396" s="62">
        <f t="shared" ref="BE396:BE402" si="253">BB396*0.06</f>
        <v>0</v>
      </c>
      <c r="BF396" s="62">
        <v>5</v>
      </c>
      <c r="BG396" s="62">
        <v>7</v>
      </c>
      <c r="BH396" s="62">
        <v>5</v>
      </c>
      <c r="BI396" s="62">
        <v>68.53</v>
      </c>
      <c r="BJ396" s="62">
        <f t="shared" si="241"/>
        <v>0</v>
      </c>
      <c r="BK396" s="62" t="s">
        <v>39</v>
      </c>
      <c r="BL396" s="62">
        <f>BI396*0.08</f>
        <v>5.4824</v>
      </c>
      <c r="BM396" s="62">
        <v>5</v>
      </c>
      <c r="BN396" s="62">
        <v>7</v>
      </c>
      <c r="BO396" s="63">
        <v>0</v>
      </c>
      <c r="BP396" s="63">
        <v>1</v>
      </c>
      <c r="BQ396" s="63">
        <v>0</v>
      </c>
      <c r="BR396" s="63">
        <v>0</v>
      </c>
      <c r="BS396" s="63">
        <v>0</v>
      </c>
      <c r="BT396" s="63">
        <v>0</v>
      </c>
      <c r="BU396" s="63">
        <v>0</v>
      </c>
      <c r="BV396" s="63">
        <v>1</v>
      </c>
      <c r="BW396" s="63">
        <v>0</v>
      </c>
      <c r="BX396" s="63">
        <v>0</v>
      </c>
      <c r="BY396" s="63">
        <v>0</v>
      </c>
      <c r="BZ396" s="62">
        <f t="shared" si="242"/>
        <v>2</v>
      </c>
      <c r="CA396" s="62">
        <f t="shared" si="243"/>
        <v>-3</v>
      </c>
      <c r="CB396" s="62" t="s">
        <v>237</v>
      </c>
      <c r="CC396" s="62">
        <f t="shared" si="248"/>
        <v>7</v>
      </c>
      <c r="CD396" s="62">
        <f t="shared" si="249"/>
        <v>-3</v>
      </c>
      <c r="CE396" s="62">
        <f t="shared" si="244"/>
        <v>139</v>
      </c>
      <c r="CF396" s="62">
        <f t="shared" si="245"/>
        <v>-4</v>
      </c>
    </row>
    <row r="397" customHeight="1" spans="1:84">
      <c r="A397" s="62">
        <v>13698</v>
      </c>
      <c r="B397" s="62" t="s">
        <v>690</v>
      </c>
      <c r="C397" s="62">
        <v>114286</v>
      </c>
      <c r="D397" s="62" t="s">
        <v>687</v>
      </c>
      <c r="E397" s="62" t="s">
        <v>239</v>
      </c>
      <c r="F397" s="62">
        <v>8</v>
      </c>
      <c r="G397" s="62">
        <v>11</v>
      </c>
      <c r="H397" s="62">
        <v>9</v>
      </c>
      <c r="I397" s="62">
        <v>208.9</v>
      </c>
      <c r="J397" s="62">
        <f t="shared" si="234"/>
        <v>1</v>
      </c>
      <c r="K397" s="62" t="s">
        <v>39</v>
      </c>
      <c r="L397" s="62">
        <f>I397*0.08</f>
        <v>16.712</v>
      </c>
      <c r="M397" s="62">
        <v>11</v>
      </c>
      <c r="N397" s="62">
        <v>15</v>
      </c>
      <c r="O397" s="62">
        <v>36</v>
      </c>
      <c r="P397" s="62">
        <v>825.97</v>
      </c>
      <c r="Q397" s="62">
        <f t="shared" si="236"/>
        <v>25</v>
      </c>
      <c r="R397" s="62" t="s">
        <v>40</v>
      </c>
      <c r="S397" s="62">
        <f t="shared" si="250"/>
        <v>66.0776</v>
      </c>
      <c r="T397" s="62"/>
      <c r="U397" s="62">
        <v>10</v>
      </c>
      <c r="V397" s="62">
        <v>13</v>
      </c>
      <c r="W397" s="62">
        <v>19</v>
      </c>
      <c r="X397" s="62">
        <v>493</v>
      </c>
      <c r="Y397" s="62">
        <f t="shared" si="251"/>
        <v>9</v>
      </c>
      <c r="Z397" s="62" t="s">
        <v>40</v>
      </c>
      <c r="AA397" s="62">
        <f>X397*0.1</f>
        <v>49.3</v>
      </c>
      <c r="AB397" s="62">
        <v>2</v>
      </c>
      <c r="AC397" s="62">
        <v>2</v>
      </c>
      <c r="AD397" s="62">
        <v>0</v>
      </c>
      <c r="AE397" s="62">
        <v>2</v>
      </c>
      <c r="AF397" s="62">
        <v>28.51</v>
      </c>
      <c r="AG397" s="62">
        <f t="shared" si="237"/>
        <v>0</v>
      </c>
      <c r="AH397" s="62" t="s">
        <v>40</v>
      </c>
      <c r="AI397" s="62">
        <f>AF397*0.1</f>
        <v>2.851</v>
      </c>
      <c r="AJ397" s="62"/>
      <c r="AK397" s="62">
        <v>16</v>
      </c>
      <c r="AL397" s="62">
        <v>19</v>
      </c>
      <c r="AM397" s="62">
        <v>14</v>
      </c>
      <c r="AN397" s="62">
        <v>1327.8</v>
      </c>
      <c r="AO397" s="62">
        <f t="shared" si="238"/>
        <v>-2</v>
      </c>
      <c r="AP397" s="62" t="s">
        <v>237</v>
      </c>
      <c r="AQ397" s="62">
        <f t="shared" si="252"/>
        <v>79.668</v>
      </c>
      <c r="AR397" s="62">
        <v>2</v>
      </c>
      <c r="AS397" s="62">
        <v>3</v>
      </c>
      <c r="AT397" s="62">
        <v>3</v>
      </c>
      <c r="AU397" s="62">
        <v>105</v>
      </c>
      <c r="AV397" s="62">
        <f t="shared" si="239"/>
        <v>1</v>
      </c>
      <c r="AW397" s="62" t="s">
        <v>40</v>
      </c>
      <c r="AX397" s="62">
        <f>AU397*0.1</f>
        <v>10.5</v>
      </c>
      <c r="AY397" s="62">
        <v>2</v>
      </c>
      <c r="AZ397" s="62">
        <v>2</v>
      </c>
      <c r="BA397" s="62">
        <v>0</v>
      </c>
      <c r="BB397" s="62">
        <v>0</v>
      </c>
      <c r="BC397" s="62">
        <f t="shared" si="240"/>
        <v>-2</v>
      </c>
      <c r="BD397" s="62" t="s">
        <v>237</v>
      </c>
      <c r="BE397" s="62">
        <f t="shared" si="253"/>
        <v>0</v>
      </c>
      <c r="BF397" s="62">
        <v>5</v>
      </c>
      <c r="BG397" s="62">
        <v>7</v>
      </c>
      <c r="BH397" s="62">
        <v>8</v>
      </c>
      <c r="BI397" s="62">
        <v>158.34</v>
      </c>
      <c r="BJ397" s="62">
        <f t="shared" si="241"/>
        <v>3</v>
      </c>
      <c r="BK397" s="62" t="s">
        <v>40</v>
      </c>
      <c r="BL397" s="62">
        <f>BI397*0.1</f>
        <v>15.834</v>
      </c>
      <c r="BM397" s="62">
        <v>5</v>
      </c>
      <c r="BN397" s="62">
        <v>6</v>
      </c>
      <c r="BO397" s="63">
        <v>0</v>
      </c>
      <c r="BP397" s="63">
        <v>0</v>
      </c>
      <c r="BQ397" s="63">
        <v>0</v>
      </c>
      <c r="BR397" s="63">
        <v>0</v>
      </c>
      <c r="BS397" s="63">
        <v>0</v>
      </c>
      <c r="BT397" s="63">
        <v>0</v>
      </c>
      <c r="BU397" s="63">
        <v>0</v>
      </c>
      <c r="BV397" s="63">
        <v>1</v>
      </c>
      <c r="BW397" s="63">
        <v>0</v>
      </c>
      <c r="BX397" s="63">
        <v>0</v>
      </c>
      <c r="BY397" s="63">
        <v>0</v>
      </c>
      <c r="BZ397" s="62">
        <f t="shared" si="242"/>
        <v>1</v>
      </c>
      <c r="CA397" s="62">
        <f t="shared" si="243"/>
        <v>-4</v>
      </c>
      <c r="CB397" s="62" t="s">
        <v>237</v>
      </c>
      <c r="CC397" s="62">
        <f t="shared" si="248"/>
        <v>4</v>
      </c>
      <c r="CD397" s="62">
        <f t="shared" si="249"/>
        <v>-4</v>
      </c>
      <c r="CE397" s="62">
        <f t="shared" si="244"/>
        <v>245</v>
      </c>
      <c r="CF397" s="62">
        <f t="shared" si="245"/>
        <v>-4</v>
      </c>
    </row>
    <row r="398" customHeight="1" spans="1:84">
      <c r="A398" s="62">
        <v>13137</v>
      </c>
      <c r="B398" s="62" t="s">
        <v>691</v>
      </c>
      <c r="C398" s="62">
        <v>114286</v>
      </c>
      <c r="D398" s="62" t="s">
        <v>687</v>
      </c>
      <c r="E398" s="62" t="s">
        <v>689</v>
      </c>
      <c r="F398" s="62">
        <v>5</v>
      </c>
      <c r="G398" s="62">
        <v>7</v>
      </c>
      <c r="H398" s="62"/>
      <c r="I398" s="62"/>
      <c r="J398" s="62">
        <f t="shared" si="234"/>
        <v>-5</v>
      </c>
      <c r="K398" s="62" t="s">
        <v>237</v>
      </c>
      <c r="L398" s="62">
        <f>I398*0.06</f>
        <v>0</v>
      </c>
      <c r="M398" s="62">
        <v>7</v>
      </c>
      <c r="N398" s="62">
        <v>8</v>
      </c>
      <c r="O398" s="62">
        <v>12</v>
      </c>
      <c r="P398" s="62">
        <v>282.46</v>
      </c>
      <c r="Q398" s="62">
        <f t="shared" si="236"/>
        <v>5</v>
      </c>
      <c r="R398" s="62" t="s">
        <v>40</v>
      </c>
      <c r="S398" s="62">
        <f t="shared" si="250"/>
        <v>22.5968</v>
      </c>
      <c r="T398" s="62"/>
      <c r="U398" s="62">
        <v>2</v>
      </c>
      <c r="V398" s="62">
        <v>3</v>
      </c>
      <c r="W398" s="62">
        <v>5</v>
      </c>
      <c r="X398" s="62">
        <v>67</v>
      </c>
      <c r="Y398" s="62">
        <f t="shared" si="251"/>
        <v>3</v>
      </c>
      <c r="Z398" s="62" t="s">
        <v>40</v>
      </c>
      <c r="AA398" s="62">
        <f>X398*0.1</f>
        <v>6.7</v>
      </c>
      <c r="AB398" s="62">
        <v>0</v>
      </c>
      <c r="AC398" s="62">
        <v>1</v>
      </c>
      <c r="AD398" s="62">
        <v>0</v>
      </c>
      <c r="AE398" s="62">
        <v>0</v>
      </c>
      <c r="AF398" s="62">
        <v>0</v>
      </c>
      <c r="AG398" s="62">
        <f t="shared" si="237"/>
        <v>0</v>
      </c>
      <c r="AH398" s="62" t="s">
        <v>39</v>
      </c>
      <c r="AI398" s="62">
        <f>AF398*0.08</f>
        <v>0</v>
      </c>
      <c r="AJ398" s="62"/>
      <c r="AK398" s="62">
        <v>7</v>
      </c>
      <c r="AL398" s="62">
        <v>8</v>
      </c>
      <c r="AM398" s="62">
        <v>3</v>
      </c>
      <c r="AN398" s="62">
        <v>155</v>
      </c>
      <c r="AO398" s="62">
        <f t="shared" si="238"/>
        <v>-4</v>
      </c>
      <c r="AP398" s="62" t="s">
        <v>237</v>
      </c>
      <c r="AQ398" s="62">
        <f t="shared" si="252"/>
        <v>9.3</v>
      </c>
      <c r="AR398" s="62">
        <v>1</v>
      </c>
      <c r="AS398" s="62">
        <v>2</v>
      </c>
      <c r="AT398" s="62">
        <v>15</v>
      </c>
      <c r="AU398" s="62">
        <v>385</v>
      </c>
      <c r="AV398" s="62">
        <f t="shared" si="239"/>
        <v>14</v>
      </c>
      <c r="AW398" s="62" t="s">
        <v>40</v>
      </c>
      <c r="AX398" s="62">
        <f>AU398*0.1</f>
        <v>38.5</v>
      </c>
      <c r="AY398" s="62">
        <v>1</v>
      </c>
      <c r="AZ398" s="62">
        <v>2</v>
      </c>
      <c r="BA398" s="62">
        <v>0</v>
      </c>
      <c r="BB398" s="62">
        <v>0</v>
      </c>
      <c r="BC398" s="62">
        <f t="shared" si="240"/>
        <v>-1</v>
      </c>
      <c r="BD398" s="62" t="s">
        <v>237</v>
      </c>
      <c r="BE398" s="62">
        <f t="shared" si="253"/>
        <v>0</v>
      </c>
      <c r="BF398" s="62">
        <v>3</v>
      </c>
      <c r="BG398" s="62">
        <v>3</v>
      </c>
      <c r="BH398" s="62">
        <v>3</v>
      </c>
      <c r="BI398" s="62">
        <v>45.2</v>
      </c>
      <c r="BJ398" s="62">
        <f t="shared" si="241"/>
        <v>0</v>
      </c>
      <c r="BK398" s="62" t="s">
        <v>40</v>
      </c>
      <c r="BL398" s="62">
        <f>BI398*0.1</f>
        <v>4.52</v>
      </c>
      <c r="BM398" s="62">
        <v>3</v>
      </c>
      <c r="BN398" s="62">
        <v>3</v>
      </c>
      <c r="BO398" s="63">
        <v>0</v>
      </c>
      <c r="BP398" s="63">
        <v>0</v>
      </c>
      <c r="BQ398" s="63">
        <v>0</v>
      </c>
      <c r="BR398" s="63">
        <v>0</v>
      </c>
      <c r="BS398" s="63">
        <v>0</v>
      </c>
      <c r="BT398" s="63">
        <v>0</v>
      </c>
      <c r="BU398" s="63">
        <v>0</v>
      </c>
      <c r="BV398" s="63">
        <v>0</v>
      </c>
      <c r="BW398" s="63">
        <v>0</v>
      </c>
      <c r="BX398" s="63">
        <v>0</v>
      </c>
      <c r="BY398" s="63">
        <v>0</v>
      </c>
      <c r="BZ398" s="62">
        <f t="shared" si="242"/>
        <v>0</v>
      </c>
      <c r="CA398" s="62">
        <f t="shared" si="243"/>
        <v>-3</v>
      </c>
      <c r="CB398" s="62" t="s">
        <v>237</v>
      </c>
      <c r="CC398" s="62">
        <f t="shared" si="248"/>
        <v>0</v>
      </c>
      <c r="CD398" s="62">
        <f t="shared" si="249"/>
        <v>-3</v>
      </c>
      <c r="CE398" s="62">
        <f t="shared" si="244"/>
        <v>82</v>
      </c>
      <c r="CF398" s="62">
        <f t="shared" si="245"/>
        <v>-3</v>
      </c>
    </row>
    <row r="399" customHeight="1" spans="1:84">
      <c r="A399" s="62">
        <v>12505</v>
      </c>
      <c r="B399" s="62" t="s">
        <v>692</v>
      </c>
      <c r="C399" s="62">
        <v>113833</v>
      </c>
      <c r="D399" s="62" t="s">
        <v>693</v>
      </c>
      <c r="E399" s="62" t="s">
        <v>236</v>
      </c>
      <c r="F399" s="62">
        <v>10</v>
      </c>
      <c r="G399" s="62">
        <v>12</v>
      </c>
      <c r="H399" s="62">
        <v>11</v>
      </c>
      <c r="I399" s="62">
        <v>255.06</v>
      </c>
      <c r="J399" s="62">
        <f t="shared" si="234"/>
        <v>1</v>
      </c>
      <c r="K399" s="62" t="s">
        <v>39</v>
      </c>
      <c r="L399" s="62">
        <f>I399*0.08</f>
        <v>20.4048</v>
      </c>
      <c r="M399" s="62">
        <v>13</v>
      </c>
      <c r="N399" s="62">
        <v>17</v>
      </c>
      <c r="O399" s="62">
        <v>22</v>
      </c>
      <c r="P399" s="62">
        <v>587.53</v>
      </c>
      <c r="Q399" s="62">
        <f t="shared" si="236"/>
        <v>9</v>
      </c>
      <c r="R399" s="62" t="s">
        <v>40</v>
      </c>
      <c r="S399" s="62">
        <f t="shared" si="250"/>
        <v>47.0024</v>
      </c>
      <c r="T399" s="62"/>
      <c r="U399" s="62">
        <v>6</v>
      </c>
      <c r="V399" s="62">
        <v>8</v>
      </c>
      <c r="W399" s="62">
        <v>12</v>
      </c>
      <c r="X399" s="62">
        <v>311</v>
      </c>
      <c r="Y399" s="62">
        <f t="shared" si="251"/>
        <v>6</v>
      </c>
      <c r="Z399" s="62" t="s">
        <v>40</v>
      </c>
      <c r="AA399" s="62">
        <f>X399*0.1</f>
        <v>31.1</v>
      </c>
      <c r="AB399" s="62">
        <v>2</v>
      </c>
      <c r="AC399" s="62">
        <v>2</v>
      </c>
      <c r="AD399" s="62">
        <v>0</v>
      </c>
      <c r="AE399" s="62">
        <v>0</v>
      </c>
      <c r="AF399" s="62">
        <v>0</v>
      </c>
      <c r="AG399" s="62">
        <f t="shared" si="237"/>
        <v>-2</v>
      </c>
      <c r="AH399" s="62" t="s">
        <v>237</v>
      </c>
      <c r="AI399" s="62">
        <f>AF399*0.06</f>
        <v>0</v>
      </c>
      <c r="AJ399" s="62">
        <f>AG399*1</f>
        <v>-2</v>
      </c>
      <c r="AK399" s="62">
        <v>11</v>
      </c>
      <c r="AL399" s="62">
        <v>12</v>
      </c>
      <c r="AM399" s="62">
        <v>3</v>
      </c>
      <c r="AN399" s="62">
        <v>205</v>
      </c>
      <c r="AO399" s="62">
        <f t="shared" si="238"/>
        <v>-8</v>
      </c>
      <c r="AP399" s="62" t="s">
        <v>237</v>
      </c>
      <c r="AQ399" s="62">
        <f t="shared" si="252"/>
        <v>12.3</v>
      </c>
      <c r="AR399" s="62">
        <v>3</v>
      </c>
      <c r="AS399" s="62">
        <v>3</v>
      </c>
      <c r="AT399" s="62">
        <v>0</v>
      </c>
      <c r="AU399" s="62">
        <v>0</v>
      </c>
      <c r="AV399" s="62">
        <f t="shared" si="239"/>
        <v>-3</v>
      </c>
      <c r="AW399" s="62" t="s">
        <v>237</v>
      </c>
      <c r="AX399" s="62">
        <f>AU399*0.06</f>
        <v>0</v>
      </c>
      <c r="AY399" s="62">
        <v>3</v>
      </c>
      <c r="AZ399" s="62">
        <v>3</v>
      </c>
      <c r="BA399" s="62">
        <v>0</v>
      </c>
      <c r="BB399" s="62">
        <v>0</v>
      </c>
      <c r="BC399" s="62">
        <f t="shared" si="240"/>
        <v>-3</v>
      </c>
      <c r="BD399" s="62" t="s">
        <v>237</v>
      </c>
      <c r="BE399" s="62">
        <f t="shared" si="253"/>
        <v>0</v>
      </c>
      <c r="BF399" s="62">
        <v>6</v>
      </c>
      <c r="BG399" s="62">
        <v>8</v>
      </c>
      <c r="BH399" s="62">
        <v>6</v>
      </c>
      <c r="BI399" s="62">
        <v>123</v>
      </c>
      <c r="BJ399" s="62">
        <f t="shared" si="241"/>
        <v>0</v>
      </c>
      <c r="BK399" s="62" t="s">
        <v>39</v>
      </c>
      <c r="BL399" s="62">
        <f>BI399*0.08</f>
        <v>9.84</v>
      </c>
      <c r="BM399" s="62">
        <v>4</v>
      </c>
      <c r="BN399" s="62">
        <v>5</v>
      </c>
      <c r="BO399" s="63">
        <v>0</v>
      </c>
      <c r="BP399" s="63">
        <v>0</v>
      </c>
      <c r="BQ399" s="63">
        <v>1</v>
      </c>
      <c r="BR399" s="63">
        <v>0</v>
      </c>
      <c r="BS399" s="63">
        <v>0</v>
      </c>
      <c r="BT399" s="63">
        <v>0</v>
      </c>
      <c r="BU399" s="63">
        <v>0</v>
      </c>
      <c r="BV399" s="63">
        <v>0</v>
      </c>
      <c r="BW399" s="63">
        <v>0</v>
      </c>
      <c r="BX399" s="63">
        <v>0</v>
      </c>
      <c r="BY399" s="63">
        <v>0</v>
      </c>
      <c r="BZ399" s="62">
        <f t="shared" si="242"/>
        <v>5</v>
      </c>
      <c r="CA399" s="62">
        <f t="shared" si="243"/>
        <v>1</v>
      </c>
      <c r="CB399" s="62" t="s">
        <v>40</v>
      </c>
      <c r="CC399" s="62">
        <f>BO399*3+BP399*5+BQ399*25+BR399*24+BS399*6+BT399*56+BU399*70+BV399*6+BW399*30+BX399*61+BY399*15</f>
        <v>25</v>
      </c>
      <c r="CD399" s="62"/>
      <c r="CE399" s="62">
        <f t="shared" si="244"/>
        <v>146</v>
      </c>
      <c r="CF399" s="62">
        <f t="shared" si="245"/>
        <v>-2</v>
      </c>
    </row>
    <row r="400" customHeight="1" spans="1:84">
      <c r="A400" s="62">
        <v>13149</v>
      </c>
      <c r="B400" s="62" t="s">
        <v>694</v>
      </c>
      <c r="C400" s="62">
        <v>113833</v>
      </c>
      <c r="D400" s="62" t="s">
        <v>693</v>
      </c>
      <c r="E400" s="62" t="s">
        <v>407</v>
      </c>
      <c r="F400" s="62">
        <v>10</v>
      </c>
      <c r="G400" s="62">
        <v>12</v>
      </c>
      <c r="H400" s="62">
        <v>3</v>
      </c>
      <c r="I400" s="62">
        <v>84.5</v>
      </c>
      <c r="J400" s="62">
        <f t="shared" si="234"/>
        <v>-7</v>
      </c>
      <c r="K400" s="62" t="s">
        <v>237</v>
      </c>
      <c r="L400" s="62">
        <f t="shared" ref="L400:L427" si="254">I400*0.06</f>
        <v>5.07</v>
      </c>
      <c r="M400" s="62">
        <v>12</v>
      </c>
      <c r="N400" s="62">
        <v>14</v>
      </c>
      <c r="O400" s="62">
        <v>22</v>
      </c>
      <c r="P400" s="62">
        <v>451.99</v>
      </c>
      <c r="Q400" s="62">
        <f t="shared" si="236"/>
        <v>10</v>
      </c>
      <c r="R400" s="62" t="s">
        <v>40</v>
      </c>
      <c r="S400" s="62">
        <f t="shared" si="250"/>
        <v>36.1592</v>
      </c>
      <c r="T400" s="62"/>
      <c r="U400" s="62">
        <v>6</v>
      </c>
      <c r="V400" s="62">
        <v>7</v>
      </c>
      <c r="W400" s="62">
        <v>3</v>
      </c>
      <c r="X400" s="62">
        <v>85.84</v>
      </c>
      <c r="Y400" s="62">
        <f t="shared" si="251"/>
        <v>-3</v>
      </c>
      <c r="Z400" s="62" t="s">
        <v>237</v>
      </c>
      <c r="AA400" s="62">
        <f>X400*0.06</f>
        <v>5.1504</v>
      </c>
      <c r="AB400" s="62">
        <v>1</v>
      </c>
      <c r="AC400" s="62">
        <v>1</v>
      </c>
      <c r="AD400" s="62">
        <v>0</v>
      </c>
      <c r="AE400" s="62">
        <v>0</v>
      </c>
      <c r="AF400" s="62">
        <v>0</v>
      </c>
      <c r="AG400" s="62">
        <f t="shared" si="237"/>
        <v>-1</v>
      </c>
      <c r="AH400" s="62" t="s">
        <v>237</v>
      </c>
      <c r="AI400" s="62">
        <f>AF400*0.06</f>
        <v>0</v>
      </c>
      <c r="AJ400" s="62">
        <f>AG400*1</f>
        <v>-1</v>
      </c>
      <c r="AK400" s="62">
        <v>10</v>
      </c>
      <c r="AL400" s="62">
        <v>12</v>
      </c>
      <c r="AM400" s="62">
        <v>8</v>
      </c>
      <c r="AN400" s="62">
        <v>511</v>
      </c>
      <c r="AO400" s="62">
        <f t="shared" si="238"/>
        <v>-2</v>
      </c>
      <c r="AP400" s="62" t="s">
        <v>237</v>
      </c>
      <c r="AQ400" s="62">
        <f t="shared" si="252"/>
        <v>30.66</v>
      </c>
      <c r="AR400" s="62">
        <v>2</v>
      </c>
      <c r="AS400" s="62">
        <v>3</v>
      </c>
      <c r="AT400" s="62">
        <v>0</v>
      </c>
      <c r="AU400" s="62">
        <v>0</v>
      </c>
      <c r="AV400" s="62">
        <f t="shared" si="239"/>
        <v>-2</v>
      </c>
      <c r="AW400" s="62" t="s">
        <v>237</v>
      </c>
      <c r="AX400" s="62">
        <f>AU400*0.06</f>
        <v>0</v>
      </c>
      <c r="AY400" s="62">
        <v>2</v>
      </c>
      <c r="AZ400" s="62">
        <v>2</v>
      </c>
      <c r="BA400" s="62">
        <v>0</v>
      </c>
      <c r="BB400" s="62">
        <v>0</v>
      </c>
      <c r="BC400" s="62">
        <f t="shared" si="240"/>
        <v>-2</v>
      </c>
      <c r="BD400" s="62" t="s">
        <v>237</v>
      </c>
      <c r="BE400" s="62">
        <f t="shared" si="253"/>
        <v>0</v>
      </c>
      <c r="BF400" s="62">
        <v>6</v>
      </c>
      <c r="BG400" s="62">
        <v>8</v>
      </c>
      <c r="BH400" s="62">
        <v>1</v>
      </c>
      <c r="BI400" s="62">
        <v>21</v>
      </c>
      <c r="BJ400" s="62">
        <f t="shared" si="241"/>
        <v>-5</v>
      </c>
      <c r="BK400" s="62" t="s">
        <v>242</v>
      </c>
      <c r="BL400" s="62">
        <f t="shared" ref="BL400:BL415" si="255">BI400*0.06</f>
        <v>1.26</v>
      </c>
      <c r="BM400" s="62">
        <v>3</v>
      </c>
      <c r="BN400" s="62">
        <v>4</v>
      </c>
      <c r="BO400" s="63">
        <v>0</v>
      </c>
      <c r="BP400" s="63">
        <v>0</v>
      </c>
      <c r="BQ400" s="63">
        <v>0</v>
      </c>
      <c r="BR400" s="63">
        <v>0</v>
      </c>
      <c r="BS400" s="63">
        <v>0</v>
      </c>
      <c r="BT400" s="63">
        <v>0</v>
      </c>
      <c r="BU400" s="63">
        <v>0</v>
      </c>
      <c r="BV400" s="63">
        <v>0</v>
      </c>
      <c r="BW400" s="63">
        <v>0</v>
      </c>
      <c r="BX400" s="63">
        <v>0</v>
      </c>
      <c r="BY400" s="63">
        <v>0</v>
      </c>
      <c r="BZ400" s="62">
        <f t="shared" si="242"/>
        <v>0</v>
      </c>
      <c r="CA400" s="62">
        <f t="shared" si="243"/>
        <v>-3</v>
      </c>
      <c r="CB400" s="62" t="s">
        <v>237</v>
      </c>
      <c r="CC400" s="62">
        <f>BO400*2+BP400*3+BQ400*15+BR400*15+BS400*3+BT400*40+BU400*50+BV400*4+BW400*20+BX400*40+BY400*10</f>
        <v>0</v>
      </c>
      <c r="CD400" s="62">
        <f>CA400*1</f>
        <v>-3</v>
      </c>
      <c r="CE400" s="62">
        <f t="shared" si="244"/>
        <v>78</v>
      </c>
      <c r="CF400" s="62">
        <f t="shared" si="245"/>
        <v>-4</v>
      </c>
    </row>
    <row r="401" customHeight="1" spans="1:84">
      <c r="A401" s="62">
        <v>13296</v>
      </c>
      <c r="B401" s="62" t="s">
        <v>695</v>
      </c>
      <c r="C401" s="62">
        <v>113833</v>
      </c>
      <c r="D401" s="62" t="s">
        <v>693</v>
      </c>
      <c r="E401" s="62" t="s">
        <v>279</v>
      </c>
      <c r="F401" s="62">
        <v>10</v>
      </c>
      <c r="G401" s="62">
        <v>12</v>
      </c>
      <c r="H401" s="62">
        <v>5</v>
      </c>
      <c r="I401" s="62">
        <v>132.32</v>
      </c>
      <c r="J401" s="62">
        <f t="shared" si="234"/>
        <v>-5</v>
      </c>
      <c r="K401" s="62" t="s">
        <v>237</v>
      </c>
      <c r="L401" s="62">
        <f t="shared" si="254"/>
        <v>7.9392</v>
      </c>
      <c r="M401" s="62">
        <v>13</v>
      </c>
      <c r="N401" s="62">
        <v>17</v>
      </c>
      <c r="O401" s="62">
        <v>15</v>
      </c>
      <c r="P401" s="62">
        <v>338.13</v>
      </c>
      <c r="Q401" s="62">
        <f t="shared" si="236"/>
        <v>2</v>
      </c>
      <c r="R401" s="62" t="s">
        <v>39</v>
      </c>
      <c r="S401" s="62">
        <f>P401*0.06</f>
        <v>20.2878</v>
      </c>
      <c r="T401" s="62"/>
      <c r="U401" s="62">
        <v>6</v>
      </c>
      <c r="V401" s="62">
        <v>8</v>
      </c>
      <c r="W401" s="62">
        <v>7</v>
      </c>
      <c r="X401" s="62">
        <v>191.64</v>
      </c>
      <c r="Y401" s="62">
        <f t="shared" si="251"/>
        <v>1</v>
      </c>
      <c r="Z401" s="62" t="s">
        <v>39</v>
      </c>
      <c r="AA401" s="62">
        <f>X401*0.08</f>
        <v>15.3312</v>
      </c>
      <c r="AB401" s="62">
        <v>1</v>
      </c>
      <c r="AC401" s="62">
        <v>2</v>
      </c>
      <c r="AD401" s="62">
        <v>0</v>
      </c>
      <c r="AE401" s="62">
        <v>1</v>
      </c>
      <c r="AF401" s="62">
        <v>18.49</v>
      </c>
      <c r="AG401" s="62">
        <f t="shared" si="237"/>
        <v>0</v>
      </c>
      <c r="AH401" s="62" t="s">
        <v>39</v>
      </c>
      <c r="AI401" s="62">
        <f>AF401*0.08</f>
        <v>1.4792</v>
      </c>
      <c r="AJ401" s="62"/>
      <c r="AK401" s="62">
        <v>11</v>
      </c>
      <c r="AL401" s="62">
        <v>13</v>
      </c>
      <c r="AM401" s="62">
        <v>9</v>
      </c>
      <c r="AN401" s="62">
        <v>388.81</v>
      </c>
      <c r="AO401" s="62">
        <f t="shared" si="238"/>
        <v>-2</v>
      </c>
      <c r="AP401" s="62" t="s">
        <v>237</v>
      </c>
      <c r="AQ401" s="62">
        <f t="shared" si="252"/>
        <v>23.3286</v>
      </c>
      <c r="AR401" s="62">
        <v>3</v>
      </c>
      <c r="AS401" s="62">
        <v>3</v>
      </c>
      <c r="AT401" s="62">
        <v>1</v>
      </c>
      <c r="AU401" s="62">
        <v>35</v>
      </c>
      <c r="AV401" s="62">
        <f t="shared" si="239"/>
        <v>-2</v>
      </c>
      <c r="AW401" s="62" t="s">
        <v>237</v>
      </c>
      <c r="AX401" s="62">
        <f>AU401*0.06</f>
        <v>2.1</v>
      </c>
      <c r="AY401" s="62">
        <v>2</v>
      </c>
      <c r="AZ401" s="62">
        <v>3</v>
      </c>
      <c r="BA401" s="62">
        <v>0</v>
      </c>
      <c r="BB401" s="62">
        <v>0</v>
      </c>
      <c r="BC401" s="62">
        <f t="shared" si="240"/>
        <v>-2</v>
      </c>
      <c r="BD401" s="62" t="s">
        <v>237</v>
      </c>
      <c r="BE401" s="62">
        <f t="shared" si="253"/>
        <v>0</v>
      </c>
      <c r="BF401" s="62">
        <v>6</v>
      </c>
      <c r="BG401" s="62">
        <v>8</v>
      </c>
      <c r="BH401" s="62">
        <v>5</v>
      </c>
      <c r="BI401" s="62">
        <v>83.34</v>
      </c>
      <c r="BJ401" s="62">
        <f t="shared" si="241"/>
        <v>-1</v>
      </c>
      <c r="BK401" s="62" t="s">
        <v>242</v>
      </c>
      <c r="BL401" s="62">
        <f t="shared" si="255"/>
        <v>5.0004</v>
      </c>
      <c r="BM401" s="62">
        <v>4</v>
      </c>
      <c r="BN401" s="62">
        <v>4</v>
      </c>
      <c r="BO401" s="63">
        <v>0</v>
      </c>
      <c r="BP401" s="63">
        <v>0</v>
      </c>
      <c r="BQ401" s="63">
        <v>1</v>
      </c>
      <c r="BR401" s="63">
        <v>0</v>
      </c>
      <c r="BS401" s="63">
        <v>0</v>
      </c>
      <c r="BT401" s="63">
        <v>0</v>
      </c>
      <c r="BU401" s="63">
        <v>0</v>
      </c>
      <c r="BV401" s="63">
        <v>0</v>
      </c>
      <c r="BW401" s="63">
        <v>0</v>
      </c>
      <c r="BX401" s="63">
        <v>0</v>
      </c>
      <c r="BY401" s="63">
        <v>0</v>
      </c>
      <c r="BZ401" s="62">
        <f t="shared" si="242"/>
        <v>5</v>
      </c>
      <c r="CA401" s="62">
        <f t="shared" si="243"/>
        <v>1</v>
      </c>
      <c r="CB401" s="62" t="s">
        <v>40</v>
      </c>
      <c r="CC401" s="62">
        <f>BO401*3+BP401*5+BQ401*25+BR401*24+BS401*6+BT401*56+BU401*70+BV401*6+BW401*30+BX401*61+BY401*15</f>
        <v>25</v>
      </c>
      <c r="CD401" s="62"/>
      <c r="CE401" s="62">
        <f t="shared" si="244"/>
        <v>100</v>
      </c>
      <c r="CF401" s="62">
        <f t="shared" si="245"/>
        <v>0</v>
      </c>
    </row>
    <row r="402" customHeight="1" spans="1:84">
      <c r="A402" s="62">
        <v>8400</v>
      </c>
      <c r="B402" s="62" t="s">
        <v>696</v>
      </c>
      <c r="C402" s="62">
        <v>347</v>
      </c>
      <c r="D402" s="62" t="s">
        <v>697</v>
      </c>
      <c r="E402" s="62" t="s">
        <v>236</v>
      </c>
      <c r="F402" s="62">
        <v>8</v>
      </c>
      <c r="G402" s="62">
        <v>10</v>
      </c>
      <c r="H402" s="62"/>
      <c r="I402" s="62"/>
      <c r="J402" s="62">
        <f t="shared" si="234"/>
        <v>-8</v>
      </c>
      <c r="K402" s="62" t="s">
        <v>237</v>
      </c>
      <c r="L402" s="62">
        <f t="shared" si="254"/>
        <v>0</v>
      </c>
      <c r="M402" s="62">
        <v>12</v>
      </c>
      <c r="N402" s="62">
        <v>15</v>
      </c>
      <c r="O402" s="62">
        <v>20</v>
      </c>
      <c r="P402" s="62">
        <v>536.3</v>
      </c>
      <c r="Q402" s="62">
        <f t="shared" si="236"/>
        <v>8</v>
      </c>
      <c r="R402" s="62" t="s">
        <v>40</v>
      </c>
      <c r="S402" s="62">
        <f>P402*0.08</f>
        <v>42.904</v>
      </c>
      <c r="T402" s="62"/>
      <c r="U402" s="62">
        <v>9</v>
      </c>
      <c r="V402" s="62">
        <v>11</v>
      </c>
      <c r="W402" s="62">
        <v>3</v>
      </c>
      <c r="X402" s="62">
        <v>106.8</v>
      </c>
      <c r="Y402" s="62">
        <f t="shared" si="251"/>
        <v>-6</v>
      </c>
      <c r="Z402" s="62" t="s">
        <v>237</v>
      </c>
      <c r="AA402" s="62">
        <f>X402*0.06</f>
        <v>6.408</v>
      </c>
      <c r="AB402" s="62">
        <v>2</v>
      </c>
      <c r="AC402" s="62">
        <v>2</v>
      </c>
      <c r="AD402" s="62">
        <v>0</v>
      </c>
      <c r="AE402" s="62">
        <v>0</v>
      </c>
      <c r="AF402" s="62">
        <v>0</v>
      </c>
      <c r="AG402" s="62">
        <f t="shared" si="237"/>
        <v>-2</v>
      </c>
      <c r="AH402" s="62" t="s">
        <v>237</v>
      </c>
      <c r="AI402" s="62">
        <f>AF402*0.06</f>
        <v>0</v>
      </c>
      <c r="AJ402" s="62">
        <f>AG402*1</f>
        <v>-2</v>
      </c>
      <c r="AK402" s="62">
        <v>15</v>
      </c>
      <c r="AL402" s="62">
        <v>17</v>
      </c>
      <c r="AM402" s="62">
        <v>8</v>
      </c>
      <c r="AN402" s="62">
        <v>707</v>
      </c>
      <c r="AO402" s="62">
        <f t="shared" si="238"/>
        <v>-7</v>
      </c>
      <c r="AP402" s="62" t="s">
        <v>237</v>
      </c>
      <c r="AQ402" s="62">
        <f t="shared" si="252"/>
        <v>42.42</v>
      </c>
      <c r="AR402" s="62">
        <v>4</v>
      </c>
      <c r="AS402" s="62">
        <v>5</v>
      </c>
      <c r="AT402" s="62">
        <v>0</v>
      </c>
      <c r="AU402" s="62">
        <v>0</v>
      </c>
      <c r="AV402" s="62">
        <f t="shared" si="239"/>
        <v>-4</v>
      </c>
      <c r="AW402" s="62" t="s">
        <v>237</v>
      </c>
      <c r="AX402" s="62">
        <f>AU402*0.06</f>
        <v>0</v>
      </c>
      <c r="AY402" s="62">
        <v>5</v>
      </c>
      <c r="AZ402" s="62">
        <v>6</v>
      </c>
      <c r="BA402" s="62">
        <v>0</v>
      </c>
      <c r="BB402" s="62">
        <v>0</v>
      </c>
      <c r="BC402" s="62">
        <f t="shared" si="240"/>
        <v>-5</v>
      </c>
      <c r="BD402" s="62" t="s">
        <v>237</v>
      </c>
      <c r="BE402" s="62">
        <f t="shared" si="253"/>
        <v>0</v>
      </c>
      <c r="BF402" s="62">
        <v>5</v>
      </c>
      <c r="BG402" s="62">
        <v>7</v>
      </c>
      <c r="BH402" s="62">
        <v>3</v>
      </c>
      <c r="BI402" s="62">
        <v>62</v>
      </c>
      <c r="BJ402" s="62">
        <f t="shared" si="241"/>
        <v>-2</v>
      </c>
      <c r="BK402" s="62" t="s">
        <v>242</v>
      </c>
      <c r="BL402" s="62">
        <f t="shared" si="255"/>
        <v>3.72</v>
      </c>
      <c r="BM402" s="62">
        <v>12</v>
      </c>
      <c r="BN402" s="62">
        <v>14</v>
      </c>
      <c r="BO402" s="63">
        <v>0</v>
      </c>
      <c r="BP402" s="63">
        <v>2</v>
      </c>
      <c r="BQ402" s="63">
        <v>0</v>
      </c>
      <c r="BR402" s="63">
        <v>0</v>
      </c>
      <c r="BS402" s="63">
        <v>0</v>
      </c>
      <c r="BT402" s="63">
        <v>0</v>
      </c>
      <c r="BU402" s="63">
        <v>0</v>
      </c>
      <c r="BV402" s="63">
        <v>1</v>
      </c>
      <c r="BW402" s="63">
        <v>0</v>
      </c>
      <c r="BX402" s="63">
        <v>0</v>
      </c>
      <c r="BY402" s="63">
        <v>0</v>
      </c>
      <c r="BZ402" s="62">
        <f t="shared" si="242"/>
        <v>3</v>
      </c>
      <c r="CA402" s="62">
        <f t="shared" si="243"/>
        <v>-9</v>
      </c>
      <c r="CB402" s="62" t="s">
        <v>237</v>
      </c>
      <c r="CC402" s="62">
        <f>BO402*2+BP402*3+BQ402*15+BR402*15+BS402*3+BT402*40+BU402*50+BV402*4+BW402*20+BX402*40+BY402*10</f>
        <v>10</v>
      </c>
      <c r="CD402" s="62">
        <f>CA402*1</f>
        <v>-9</v>
      </c>
      <c r="CE402" s="62">
        <f t="shared" si="244"/>
        <v>105</v>
      </c>
      <c r="CF402" s="62">
        <f t="shared" si="245"/>
        <v>-11</v>
      </c>
    </row>
    <row r="403" customHeight="1" spans="1:84">
      <c r="A403" s="62">
        <v>12990</v>
      </c>
      <c r="B403" s="62" t="s">
        <v>698</v>
      </c>
      <c r="C403" s="62">
        <v>347</v>
      </c>
      <c r="D403" s="62" t="s">
        <v>697</v>
      </c>
      <c r="E403" s="62" t="s">
        <v>282</v>
      </c>
      <c r="F403" s="62">
        <v>7</v>
      </c>
      <c r="G403" s="62">
        <v>8</v>
      </c>
      <c r="H403" s="62"/>
      <c r="I403" s="62"/>
      <c r="J403" s="62">
        <f t="shared" si="234"/>
        <v>-7</v>
      </c>
      <c r="K403" s="62" t="s">
        <v>237</v>
      </c>
      <c r="L403" s="62">
        <f t="shared" si="254"/>
        <v>0</v>
      </c>
      <c r="M403" s="62">
        <v>11</v>
      </c>
      <c r="N403" s="62">
        <v>14</v>
      </c>
      <c r="O403" s="62">
        <v>16</v>
      </c>
      <c r="P403" s="62">
        <v>362.72</v>
      </c>
      <c r="Q403" s="62">
        <f t="shared" si="236"/>
        <v>5</v>
      </c>
      <c r="R403" s="62" t="s">
        <v>40</v>
      </c>
      <c r="S403" s="62">
        <f>P403*0.08</f>
        <v>29.0176</v>
      </c>
      <c r="T403" s="62"/>
      <c r="U403" s="62">
        <v>8</v>
      </c>
      <c r="V403" s="62">
        <v>10</v>
      </c>
      <c r="W403" s="62">
        <v>5</v>
      </c>
      <c r="X403" s="62">
        <v>123</v>
      </c>
      <c r="Y403" s="62">
        <f t="shared" si="251"/>
        <v>-3</v>
      </c>
      <c r="Z403" s="62" t="s">
        <v>237</v>
      </c>
      <c r="AA403" s="62">
        <f>X403*0.06</f>
        <v>7.38</v>
      </c>
      <c r="AB403" s="62">
        <v>1</v>
      </c>
      <c r="AC403" s="62">
        <v>2</v>
      </c>
      <c r="AD403" s="62">
        <v>0</v>
      </c>
      <c r="AE403" s="62">
        <v>1</v>
      </c>
      <c r="AF403" s="62">
        <v>29.8</v>
      </c>
      <c r="AG403" s="62">
        <f t="shared" si="237"/>
        <v>0</v>
      </c>
      <c r="AH403" s="62" t="s">
        <v>39</v>
      </c>
      <c r="AI403" s="62">
        <f>AF403*0.08</f>
        <v>2.384</v>
      </c>
      <c r="AJ403" s="62"/>
      <c r="AK403" s="62">
        <v>14</v>
      </c>
      <c r="AL403" s="62">
        <v>16</v>
      </c>
      <c r="AM403" s="62">
        <v>11</v>
      </c>
      <c r="AN403" s="62">
        <v>577</v>
      </c>
      <c r="AO403" s="62">
        <f t="shared" si="238"/>
        <v>-3</v>
      </c>
      <c r="AP403" s="62" t="s">
        <v>237</v>
      </c>
      <c r="AQ403" s="62">
        <f t="shared" si="252"/>
        <v>34.62</v>
      </c>
      <c r="AR403" s="62">
        <v>3</v>
      </c>
      <c r="AS403" s="62">
        <v>3</v>
      </c>
      <c r="AT403" s="62">
        <v>0</v>
      </c>
      <c r="AU403" s="62">
        <v>0</v>
      </c>
      <c r="AV403" s="62">
        <f t="shared" si="239"/>
        <v>-3</v>
      </c>
      <c r="AW403" s="62" t="s">
        <v>237</v>
      </c>
      <c r="AX403" s="62">
        <f>AU403*0.06</f>
        <v>0</v>
      </c>
      <c r="AY403" s="62">
        <v>4</v>
      </c>
      <c r="AZ403" s="62">
        <v>5</v>
      </c>
      <c r="BA403" s="62">
        <v>7</v>
      </c>
      <c r="BB403" s="62">
        <v>145.92</v>
      </c>
      <c r="BC403" s="62">
        <f t="shared" si="240"/>
        <v>3</v>
      </c>
      <c r="BD403" s="62" t="s">
        <v>40</v>
      </c>
      <c r="BE403" s="62">
        <f>BB403*0.1</f>
        <v>14.592</v>
      </c>
      <c r="BF403" s="62">
        <v>4</v>
      </c>
      <c r="BG403" s="62">
        <v>5</v>
      </c>
      <c r="BH403" s="62">
        <v>0</v>
      </c>
      <c r="BI403" s="62">
        <v>0</v>
      </c>
      <c r="BJ403" s="62">
        <f t="shared" si="241"/>
        <v>-4</v>
      </c>
      <c r="BK403" s="62" t="s">
        <v>242</v>
      </c>
      <c r="BL403" s="62">
        <f t="shared" si="255"/>
        <v>0</v>
      </c>
      <c r="BM403" s="62">
        <v>9</v>
      </c>
      <c r="BN403" s="62">
        <v>12</v>
      </c>
      <c r="BO403" s="63">
        <v>0</v>
      </c>
      <c r="BP403" s="63">
        <v>1</v>
      </c>
      <c r="BQ403" s="63">
        <v>0</v>
      </c>
      <c r="BR403" s="63">
        <v>1</v>
      </c>
      <c r="BS403" s="63">
        <v>1</v>
      </c>
      <c r="BT403" s="63">
        <v>0</v>
      </c>
      <c r="BU403" s="63">
        <v>0</v>
      </c>
      <c r="BV403" s="63">
        <v>0</v>
      </c>
      <c r="BW403" s="63">
        <v>0</v>
      </c>
      <c r="BX403" s="63">
        <v>0</v>
      </c>
      <c r="BY403" s="63">
        <v>0</v>
      </c>
      <c r="BZ403" s="62">
        <f t="shared" si="242"/>
        <v>6</v>
      </c>
      <c r="CA403" s="62">
        <f t="shared" si="243"/>
        <v>-3</v>
      </c>
      <c r="CB403" s="62" t="s">
        <v>237</v>
      </c>
      <c r="CC403" s="62">
        <f>BO403*2+BP403*3+BQ403*15+BR403*15+BS403*3+BT403*40+BU403*50+BV403*4+BW403*20+BX403*40+BY403*10</f>
        <v>21</v>
      </c>
      <c r="CD403" s="62">
        <f>CA403*1</f>
        <v>-3</v>
      </c>
      <c r="CE403" s="62">
        <f t="shared" si="244"/>
        <v>109</v>
      </c>
      <c r="CF403" s="62">
        <f t="shared" si="245"/>
        <v>-3</v>
      </c>
    </row>
    <row r="404" customHeight="1" spans="1:84">
      <c r="A404" s="62">
        <v>12528</v>
      </c>
      <c r="B404" s="62" t="s">
        <v>699</v>
      </c>
      <c r="C404" s="62">
        <v>347</v>
      </c>
      <c r="D404" s="62" t="s">
        <v>697</v>
      </c>
      <c r="E404" s="62" t="s">
        <v>239</v>
      </c>
      <c r="F404" s="62">
        <v>10</v>
      </c>
      <c r="G404" s="62">
        <v>12</v>
      </c>
      <c r="H404" s="62">
        <v>5</v>
      </c>
      <c r="I404" s="62">
        <v>128.5</v>
      </c>
      <c r="J404" s="62">
        <f t="shared" si="234"/>
        <v>-5</v>
      </c>
      <c r="K404" s="62" t="s">
        <v>237</v>
      </c>
      <c r="L404" s="62">
        <f t="shared" si="254"/>
        <v>7.71</v>
      </c>
      <c r="M404" s="62">
        <v>14</v>
      </c>
      <c r="N404" s="62">
        <v>17</v>
      </c>
      <c r="O404" s="62">
        <v>20</v>
      </c>
      <c r="P404" s="62">
        <v>487.07</v>
      </c>
      <c r="Q404" s="62">
        <f t="shared" si="236"/>
        <v>6</v>
      </c>
      <c r="R404" s="62" t="s">
        <v>40</v>
      </c>
      <c r="S404" s="62">
        <f>P404*0.08</f>
        <v>38.9656</v>
      </c>
      <c r="T404" s="62"/>
      <c r="U404" s="62">
        <v>10</v>
      </c>
      <c r="V404" s="62">
        <v>13</v>
      </c>
      <c r="W404" s="62">
        <v>3</v>
      </c>
      <c r="X404" s="62">
        <v>71.27</v>
      </c>
      <c r="Y404" s="62">
        <f t="shared" si="251"/>
        <v>-7</v>
      </c>
      <c r="Z404" s="62" t="s">
        <v>237</v>
      </c>
      <c r="AA404" s="62">
        <f>X404*0.06</f>
        <v>4.2762</v>
      </c>
      <c r="AB404" s="62">
        <v>2</v>
      </c>
      <c r="AC404" s="62">
        <v>2</v>
      </c>
      <c r="AD404" s="62">
        <v>0</v>
      </c>
      <c r="AE404" s="62">
        <v>0</v>
      </c>
      <c r="AF404" s="62">
        <v>0</v>
      </c>
      <c r="AG404" s="62">
        <f t="shared" si="237"/>
        <v>-2</v>
      </c>
      <c r="AH404" s="62" t="s">
        <v>237</v>
      </c>
      <c r="AI404" s="62">
        <f>AF404*0.06</f>
        <v>0</v>
      </c>
      <c r="AJ404" s="62">
        <f>AG404*1</f>
        <v>-2</v>
      </c>
      <c r="AK404" s="62">
        <v>17</v>
      </c>
      <c r="AL404" s="62">
        <v>19</v>
      </c>
      <c r="AM404" s="62">
        <v>39</v>
      </c>
      <c r="AN404" s="62">
        <v>3265.6</v>
      </c>
      <c r="AO404" s="62">
        <f t="shared" si="238"/>
        <v>22</v>
      </c>
      <c r="AP404" s="62" t="s">
        <v>40</v>
      </c>
      <c r="AQ404" s="62">
        <f>AN404*0.1</f>
        <v>326.56</v>
      </c>
      <c r="AR404" s="62">
        <v>5</v>
      </c>
      <c r="AS404" s="62">
        <v>5</v>
      </c>
      <c r="AT404" s="62">
        <v>6</v>
      </c>
      <c r="AU404" s="62">
        <v>175</v>
      </c>
      <c r="AV404" s="62">
        <f t="shared" si="239"/>
        <v>1</v>
      </c>
      <c r="AW404" s="62" t="s">
        <v>40</v>
      </c>
      <c r="AX404" s="62">
        <f>AU404*0.1</f>
        <v>17.5</v>
      </c>
      <c r="AY404" s="62">
        <v>7</v>
      </c>
      <c r="AZ404" s="62">
        <v>8</v>
      </c>
      <c r="BA404" s="62">
        <v>14</v>
      </c>
      <c r="BB404" s="62">
        <v>299</v>
      </c>
      <c r="BC404" s="62">
        <f t="shared" si="240"/>
        <v>7</v>
      </c>
      <c r="BD404" s="62" t="s">
        <v>40</v>
      </c>
      <c r="BE404" s="62">
        <f>BB404*0.1</f>
        <v>29.9</v>
      </c>
      <c r="BF404" s="62">
        <v>6</v>
      </c>
      <c r="BG404" s="62">
        <v>8</v>
      </c>
      <c r="BH404" s="62">
        <v>3</v>
      </c>
      <c r="BI404" s="62">
        <v>63</v>
      </c>
      <c r="BJ404" s="62">
        <f t="shared" si="241"/>
        <v>-3</v>
      </c>
      <c r="BK404" s="62" t="s">
        <v>242</v>
      </c>
      <c r="BL404" s="62">
        <f t="shared" si="255"/>
        <v>3.78</v>
      </c>
      <c r="BM404" s="62">
        <v>13</v>
      </c>
      <c r="BN404" s="62">
        <v>16</v>
      </c>
      <c r="BO404" s="63">
        <v>1</v>
      </c>
      <c r="BP404" s="63">
        <v>0</v>
      </c>
      <c r="BQ404" s="63">
        <v>0</v>
      </c>
      <c r="BR404" s="63">
        <v>0</v>
      </c>
      <c r="BS404" s="63">
        <v>1</v>
      </c>
      <c r="BT404" s="63">
        <v>0</v>
      </c>
      <c r="BU404" s="63">
        <v>0</v>
      </c>
      <c r="BV404" s="63">
        <v>0</v>
      </c>
      <c r="BW404" s="63">
        <v>0</v>
      </c>
      <c r="BX404" s="63">
        <v>0</v>
      </c>
      <c r="BY404" s="63">
        <v>0</v>
      </c>
      <c r="BZ404" s="62">
        <f t="shared" si="242"/>
        <v>1.5</v>
      </c>
      <c r="CA404" s="62">
        <f t="shared" si="243"/>
        <v>-11.5</v>
      </c>
      <c r="CB404" s="62" t="s">
        <v>237</v>
      </c>
      <c r="CC404" s="62">
        <f>BO404*2+BP404*3+BQ404*15+BR404*15+BS404*3+BT404*40+BU404*50+BV404*4+BW404*20+BX404*40+BY404*10</f>
        <v>5</v>
      </c>
      <c r="CD404" s="62">
        <f>CA404*1</f>
        <v>-11.5</v>
      </c>
      <c r="CE404" s="62">
        <f t="shared" si="244"/>
        <v>434</v>
      </c>
      <c r="CF404" s="62">
        <f t="shared" si="245"/>
        <v>-13.5</v>
      </c>
    </row>
    <row r="405" customHeight="1" spans="1:84">
      <c r="A405" s="62">
        <v>13193</v>
      </c>
      <c r="B405" s="62" t="s">
        <v>700</v>
      </c>
      <c r="C405" s="62">
        <v>347</v>
      </c>
      <c r="D405" s="62" t="s">
        <v>697</v>
      </c>
      <c r="E405" s="62" t="s">
        <v>239</v>
      </c>
      <c r="F405" s="62">
        <v>5</v>
      </c>
      <c r="G405" s="62">
        <v>6</v>
      </c>
      <c r="H405" s="62">
        <v>1</v>
      </c>
      <c r="I405" s="62">
        <v>28</v>
      </c>
      <c r="J405" s="62">
        <f t="shared" si="234"/>
        <v>-4</v>
      </c>
      <c r="K405" s="62" t="s">
        <v>237</v>
      </c>
      <c r="L405" s="62">
        <f t="shared" si="254"/>
        <v>1.68</v>
      </c>
      <c r="M405" s="62">
        <v>7</v>
      </c>
      <c r="N405" s="62">
        <v>9</v>
      </c>
      <c r="O405" s="62">
        <v>15</v>
      </c>
      <c r="P405" s="62">
        <v>382.4</v>
      </c>
      <c r="Q405" s="62">
        <f t="shared" si="236"/>
        <v>8</v>
      </c>
      <c r="R405" s="62" t="s">
        <v>40</v>
      </c>
      <c r="S405" s="62">
        <f>P405*0.08</f>
        <v>30.592</v>
      </c>
      <c r="T405" s="62"/>
      <c r="U405" s="62">
        <v>5</v>
      </c>
      <c r="V405" s="62">
        <v>8</v>
      </c>
      <c r="W405" s="62">
        <v>6</v>
      </c>
      <c r="X405" s="62">
        <v>141</v>
      </c>
      <c r="Y405" s="62">
        <f t="shared" si="251"/>
        <v>1</v>
      </c>
      <c r="Z405" s="62" t="s">
        <v>39</v>
      </c>
      <c r="AA405" s="62">
        <f>X405*0.08</f>
        <v>11.28</v>
      </c>
      <c r="AB405" s="62">
        <v>1</v>
      </c>
      <c r="AC405" s="62">
        <v>1</v>
      </c>
      <c r="AD405" s="62">
        <v>0</v>
      </c>
      <c r="AE405" s="62">
        <v>1</v>
      </c>
      <c r="AF405" s="62">
        <v>29.8</v>
      </c>
      <c r="AG405" s="62">
        <f t="shared" si="237"/>
        <v>0</v>
      </c>
      <c r="AH405" s="62" t="s">
        <v>40</v>
      </c>
      <c r="AI405" s="62">
        <f>AF405*0.1</f>
        <v>2.98</v>
      </c>
      <c r="AJ405" s="62"/>
      <c r="AK405" s="62">
        <v>9</v>
      </c>
      <c r="AL405" s="62">
        <v>13</v>
      </c>
      <c r="AM405" s="62">
        <v>1</v>
      </c>
      <c r="AN405" s="62">
        <v>39.8</v>
      </c>
      <c r="AO405" s="62">
        <f t="shared" si="238"/>
        <v>-8</v>
      </c>
      <c r="AP405" s="62" t="s">
        <v>237</v>
      </c>
      <c r="AQ405" s="62">
        <f>AN405*0.06</f>
        <v>2.388</v>
      </c>
      <c r="AR405" s="62">
        <v>1</v>
      </c>
      <c r="AS405" s="62">
        <v>2</v>
      </c>
      <c r="AT405" s="62">
        <v>0</v>
      </c>
      <c r="AU405" s="62">
        <v>0</v>
      </c>
      <c r="AV405" s="62">
        <f t="shared" si="239"/>
        <v>-1</v>
      </c>
      <c r="AW405" s="62" t="s">
        <v>237</v>
      </c>
      <c r="AX405" s="62">
        <f>AU405*0.06</f>
        <v>0</v>
      </c>
      <c r="AY405" s="62">
        <v>3</v>
      </c>
      <c r="AZ405" s="62">
        <v>4</v>
      </c>
      <c r="BA405" s="62">
        <v>0</v>
      </c>
      <c r="BB405" s="62">
        <v>0</v>
      </c>
      <c r="BC405" s="62">
        <f t="shared" si="240"/>
        <v>-3</v>
      </c>
      <c r="BD405" s="62" t="s">
        <v>237</v>
      </c>
      <c r="BE405" s="62">
        <f>BB405*0.06</f>
        <v>0</v>
      </c>
      <c r="BF405" s="62">
        <v>3</v>
      </c>
      <c r="BG405" s="62">
        <v>4</v>
      </c>
      <c r="BH405" s="62">
        <v>1</v>
      </c>
      <c r="BI405" s="62">
        <v>13.26</v>
      </c>
      <c r="BJ405" s="62">
        <f t="shared" si="241"/>
        <v>-2</v>
      </c>
      <c r="BK405" s="62" t="s">
        <v>242</v>
      </c>
      <c r="BL405" s="62">
        <f t="shared" si="255"/>
        <v>0.7956</v>
      </c>
      <c r="BM405" s="62">
        <v>7</v>
      </c>
      <c r="BN405" s="62">
        <v>8</v>
      </c>
      <c r="BO405" s="63">
        <v>0</v>
      </c>
      <c r="BP405" s="63">
        <v>1</v>
      </c>
      <c r="BQ405" s="63">
        <v>1</v>
      </c>
      <c r="BR405" s="63">
        <v>0</v>
      </c>
      <c r="BS405" s="63">
        <v>1</v>
      </c>
      <c r="BT405" s="63">
        <v>0</v>
      </c>
      <c r="BU405" s="63">
        <v>0</v>
      </c>
      <c r="BV405" s="63">
        <v>0</v>
      </c>
      <c r="BW405" s="63">
        <v>0</v>
      </c>
      <c r="BX405" s="63">
        <v>0</v>
      </c>
      <c r="BY405" s="63">
        <v>0</v>
      </c>
      <c r="BZ405" s="62">
        <f t="shared" si="242"/>
        <v>7</v>
      </c>
      <c r="CA405" s="62">
        <f t="shared" si="243"/>
        <v>0</v>
      </c>
      <c r="CB405" s="62" t="s">
        <v>40</v>
      </c>
      <c r="CC405" s="62">
        <f>BO405*3+BP405*5+BQ405*25+BR405*24+BS405*6+BT405*56+BU405*70+BV405*6+BW405*30+BX405*61+BY405*15</f>
        <v>36</v>
      </c>
      <c r="CD405" s="62"/>
      <c r="CE405" s="62">
        <f t="shared" si="244"/>
        <v>86</v>
      </c>
      <c r="CF405" s="62">
        <f t="shared" si="245"/>
        <v>0</v>
      </c>
    </row>
    <row r="406" customHeight="1" spans="1:84">
      <c r="A406" s="62">
        <v>4086</v>
      </c>
      <c r="B406" s="62" t="s">
        <v>701</v>
      </c>
      <c r="C406" s="62">
        <v>114685</v>
      </c>
      <c r="D406" s="62" t="s">
        <v>702</v>
      </c>
      <c r="E406" s="62" t="s">
        <v>236</v>
      </c>
      <c r="F406" s="62">
        <v>16</v>
      </c>
      <c r="G406" s="62">
        <v>20</v>
      </c>
      <c r="H406" s="62">
        <v>3</v>
      </c>
      <c r="I406" s="62">
        <v>77.71</v>
      </c>
      <c r="J406" s="62">
        <f t="shared" si="234"/>
        <v>-13</v>
      </c>
      <c r="K406" s="62" t="s">
        <v>237</v>
      </c>
      <c r="L406" s="62">
        <f t="shared" si="254"/>
        <v>4.6626</v>
      </c>
      <c r="M406" s="62">
        <v>19</v>
      </c>
      <c r="N406" s="62">
        <v>22</v>
      </c>
      <c r="O406" s="62">
        <v>13</v>
      </c>
      <c r="P406" s="62">
        <v>248.65</v>
      </c>
      <c r="Q406" s="62">
        <f t="shared" si="236"/>
        <v>-6</v>
      </c>
      <c r="R406" s="62" t="s">
        <v>237</v>
      </c>
      <c r="S406" s="62">
        <f>P406*0.05</f>
        <v>12.4325</v>
      </c>
      <c r="T406" s="62">
        <f>Q406*1</f>
        <v>-6</v>
      </c>
      <c r="U406" s="62">
        <v>10</v>
      </c>
      <c r="V406" s="62">
        <v>13</v>
      </c>
      <c r="W406" s="62">
        <v>7</v>
      </c>
      <c r="X406" s="62">
        <v>195.86</v>
      </c>
      <c r="Y406" s="62">
        <f t="shared" si="251"/>
        <v>-3</v>
      </c>
      <c r="Z406" s="62" t="s">
        <v>237</v>
      </c>
      <c r="AA406" s="62">
        <f>X406*0.06</f>
        <v>11.7516</v>
      </c>
      <c r="AB406" s="62">
        <v>1</v>
      </c>
      <c r="AC406" s="62">
        <v>2</v>
      </c>
      <c r="AD406" s="62">
        <v>1</v>
      </c>
      <c r="AE406" s="62">
        <v>0</v>
      </c>
      <c r="AF406" s="62">
        <v>57</v>
      </c>
      <c r="AG406" s="62">
        <f t="shared" si="237"/>
        <v>1</v>
      </c>
      <c r="AH406" s="62" t="s">
        <v>40</v>
      </c>
      <c r="AI406" s="62">
        <f>AF406*0.1</f>
        <v>5.7</v>
      </c>
      <c r="AJ406" s="62"/>
      <c r="AK406" s="62">
        <v>19</v>
      </c>
      <c r="AL406" s="62">
        <v>23</v>
      </c>
      <c r="AM406" s="62">
        <v>20</v>
      </c>
      <c r="AN406" s="62">
        <v>1484.8</v>
      </c>
      <c r="AO406" s="62">
        <f t="shared" si="238"/>
        <v>1</v>
      </c>
      <c r="AP406" s="62" t="s">
        <v>39</v>
      </c>
      <c r="AQ406" s="62">
        <f>AN406*0.08</f>
        <v>118.784</v>
      </c>
      <c r="AR406" s="62">
        <v>2</v>
      </c>
      <c r="AS406" s="62">
        <v>2</v>
      </c>
      <c r="AT406" s="62">
        <v>1</v>
      </c>
      <c r="AU406" s="62">
        <v>35</v>
      </c>
      <c r="AV406" s="62">
        <f t="shared" si="239"/>
        <v>-1</v>
      </c>
      <c r="AW406" s="62" t="s">
        <v>237</v>
      </c>
      <c r="AX406" s="62">
        <f>AU406*0.06</f>
        <v>2.1</v>
      </c>
      <c r="AY406" s="62">
        <v>7</v>
      </c>
      <c r="AZ406" s="62">
        <v>8</v>
      </c>
      <c r="BA406" s="62">
        <v>1</v>
      </c>
      <c r="BB406" s="62">
        <v>29.9</v>
      </c>
      <c r="BC406" s="62">
        <f t="shared" si="240"/>
        <v>-6</v>
      </c>
      <c r="BD406" s="62" t="s">
        <v>237</v>
      </c>
      <c r="BE406" s="62">
        <f>BB406*0.06</f>
        <v>1.794</v>
      </c>
      <c r="BF406" s="62">
        <v>5</v>
      </c>
      <c r="BG406" s="62">
        <v>6</v>
      </c>
      <c r="BH406" s="62">
        <v>0</v>
      </c>
      <c r="BI406" s="62">
        <v>0</v>
      </c>
      <c r="BJ406" s="62">
        <f t="shared" si="241"/>
        <v>-5</v>
      </c>
      <c r="BK406" s="62" t="s">
        <v>242</v>
      </c>
      <c r="BL406" s="62">
        <f t="shared" si="255"/>
        <v>0</v>
      </c>
      <c r="BM406" s="62">
        <v>8</v>
      </c>
      <c r="BN406" s="62">
        <v>8</v>
      </c>
      <c r="BO406" s="63">
        <v>0</v>
      </c>
      <c r="BP406" s="63">
        <v>0</v>
      </c>
      <c r="BQ406" s="63">
        <v>0</v>
      </c>
      <c r="BR406" s="63">
        <v>0</v>
      </c>
      <c r="BS406" s="63">
        <v>1</v>
      </c>
      <c r="BT406" s="63">
        <v>0</v>
      </c>
      <c r="BU406" s="63">
        <v>0</v>
      </c>
      <c r="BV406" s="63">
        <v>0</v>
      </c>
      <c r="BW406" s="63">
        <v>0</v>
      </c>
      <c r="BX406" s="63">
        <v>0</v>
      </c>
      <c r="BY406" s="63">
        <v>0</v>
      </c>
      <c r="BZ406" s="62">
        <f t="shared" si="242"/>
        <v>1</v>
      </c>
      <c r="CA406" s="62">
        <f t="shared" si="243"/>
        <v>-7</v>
      </c>
      <c r="CB406" s="62" t="s">
        <v>237</v>
      </c>
      <c r="CC406" s="62">
        <f t="shared" ref="CC406:CC411" si="256">BO406*2+BP406*3+BQ406*15+BR406*15+BS406*3+BT406*40+BU406*50+BV406*4+BW406*20+BX406*40+BY406*10</f>
        <v>3</v>
      </c>
      <c r="CD406" s="62">
        <f t="shared" ref="CD406:CD411" si="257">CA406*1</f>
        <v>-7</v>
      </c>
      <c r="CE406" s="62">
        <f t="shared" si="244"/>
        <v>160</v>
      </c>
      <c r="CF406" s="62">
        <f t="shared" si="245"/>
        <v>-13</v>
      </c>
    </row>
    <row r="407" customHeight="1" spans="1:84">
      <c r="A407" s="62">
        <v>7279</v>
      </c>
      <c r="B407" s="62" t="s">
        <v>703</v>
      </c>
      <c r="C407" s="62">
        <v>114685</v>
      </c>
      <c r="D407" s="62" t="s">
        <v>702</v>
      </c>
      <c r="E407" s="62" t="s">
        <v>279</v>
      </c>
      <c r="F407" s="62">
        <v>16</v>
      </c>
      <c r="G407" s="62">
        <v>20</v>
      </c>
      <c r="H407" s="62">
        <v>1</v>
      </c>
      <c r="I407" s="62">
        <v>27.5</v>
      </c>
      <c r="J407" s="62">
        <f t="shared" si="234"/>
        <v>-15</v>
      </c>
      <c r="K407" s="62" t="s">
        <v>237</v>
      </c>
      <c r="L407" s="62">
        <f t="shared" si="254"/>
        <v>1.65</v>
      </c>
      <c r="M407" s="62">
        <v>18</v>
      </c>
      <c r="N407" s="62">
        <v>22</v>
      </c>
      <c r="O407" s="62">
        <v>16</v>
      </c>
      <c r="P407" s="62">
        <v>360.02</v>
      </c>
      <c r="Q407" s="62">
        <f t="shared" si="236"/>
        <v>-2</v>
      </c>
      <c r="R407" s="62" t="s">
        <v>237</v>
      </c>
      <c r="S407" s="62">
        <f>P407*0.05</f>
        <v>18.001</v>
      </c>
      <c r="T407" s="62">
        <f>Q407*1</f>
        <v>-2</v>
      </c>
      <c r="U407" s="62">
        <v>10</v>
      </c>
      <c r="V407" s="62">
        <v>13</v>
      </c>
      <c r="W407" s="62">
        <v>7</v>
      </c>
      <c r="X407" s="62">
        <v>161.27</v>
      </c>
      <c r="Y407" s="62">
        <f t="shared" si="251"/>
        <v>-3</v>
      </c>
      <c r="Z407" s="62" t="s">
        <v>237</v>
      </c>
      <c r="AA407" s="62">
        <f>X407*0.06</f>
        <v>9.6762</v>
      </c>
      <c r="AB407" s="62">
        <v>1</v>
      </c>
      <c r="AC407" s="62">
        <v>2</v>
      </c>
      <c r="AD407" s="62">
        <v>0</v>
      </c>
      <c r="AE407" s="62">
        <v>0</v>
      </c>
      <c r="AF407" s="62">
        <v>0</v>
      </c>
      <c r="AG407" s="62">
        <f t="shared" si="237"/>
        <v>-1</v>
      </c>
      <c r="AH407" s="62" t="s">
        <v>237</v>
      </c>
      <c r="AI407" s="62">
        <f>AF407*0.06</f>
        <v>0</v>
      </c>
      <c r="AJ407" s="62">
        <f>AG407*1</f>
        <v>-1</v>
      </c>
      <c r="AK407" s="62">
        <v>19</v>
      </c>
      <c r="AL407" s="62">
        <v>23</v>
      </c>
      <c r="AM407" s="62">
        <v>20</v>
      </c>
      <c r="AN407" s="62">
        <v>1564.2</v>
      </c>
      <c r="AO407" s="62">
        <f t="shared" si="238"/>
        <v>1</v>
      </c>
      <c r="AP407" s="62" t="s">
        <v>39</v>
      </c>
      <c r="AQ407" s="62">
        <f>AN407*0.08</f>
        <v>125.136</v>
      </c>
      <c r="AR407" s="62">
        <v>2</v>
      </c>
      <c r="AS407" s="62">
        <v>2</v>
      </c>
      <c r="AT407" s="62">
        <v>2</v>
      </c>
      <c r="AU407" s="62">
        <v>70</v>
      </c>
      <c r="AV407" s="62">
        <f t="shared" si="239"/>
        <v>0</v>
      </c>
      <c r="AW407" s="62" t="s">
        <v>40</v>
      </c>
      <c r="AX407" s="62">
        <f>AU407*0.1</f>
        <v>7</v>
      </c>
      <c r="AY407" s="62">
        <v>7</v>
      </c>
      <c r="AZ407" s="62">
        <v>8</v>
      </c>
      <c r="BA407" s="62">
        <v>7</v>
      </c>
      <c r="BB407" s="62">
        <v>149.5</v>
      </c>
      <c r="BC407" s="62">
        <f t="shared" si="240"/>
        <v>0</v>
      </c>
      <c r="BD407" s="62" t="s">
        <v>39</v>
      </c>
      <c r="BE407" s="62">
        <f>BB407*0.08</f>
        <v>11.96</v>
      </c>
      <c r="BF407" s="62">
        <v>5</v>
      </c>
      <c r="BG407" s="62">
        <v>6</v>
      </c>
      <c r="BH407" s="62">
        <v>0</v>
      </c>
      <c r="BI407" s="62">
        <v>0</v>
      </c>
      <c r="BJ407" s="62">
        <f t="shared" si="241"/>
        <v>-5</v>
      </c>
      <c r="BK407" s="62" t="s">
        <v>242</v>
      </c>
      <c r="BL407" s="62">
        <f t="shared" si="255"/>
        <v>0</v>
      </c>
      <c r="BM407" s="62">
        <v>8</v>
      </c>
      <c r="BN407" s="62">
        <v>8</v>
      </c>
      <c r="BO407" s="63">
        <v>0</v>
      </c>
      <c r="BP407" s="63">
        <v>1</v>
      </c>
      <c r="BQ407" s="63">
        <v>0</v>
      </c>
      <c r="BR407" s="63">
        <v>0</v>
      </c>
      <c r="BS407" s="63">
        <v>0</v>
      </c>
      <c r="BT407" s="63">
        <v>0</v>
      </c>
      <c r="BU407" s="63">
        <v>0</v>
      </c>
      <c r="BV407" s="63">
        <v>0</v>
      </c>
      <c r="BW407" s="63">
        <v>0</v>
      </c>
      <c r="BX407" s="63">
        <v>0</v>
      </c>
      <c r="BY407" s="63">
        <v>0</v>
      </c>
      <c r="BZ407" s="62">
        <f t="shared" si="242"/>
        <v>1</v>
      </c>
      <c r="CA407" s="62">
        <f t="shared" si="243"/>
        <v>-7</v>
      </c>
      <c r="CB407" s="62" t="s">
        <v>237</v>
      </c>
      <c r="CC407" s="62">
        <f t="shared" si="256"/>
        <v>3</v>
      </c>
      <c r="CD407" s="62">
        <f t="shared" si="257"/>
        <v>-7</v>
      </c>
      <c r="CE407" s="62">
        <f t="shared" si="244"/>
        <v>176</v>
      </c>
      <c r="CF407" s="62">
        <f t="shared" si="245"/>
        <v>-10</v>
      </c>
    </row>
    <row r="408" customHeight="1" spans="1:84">
      <c r="A408" s="62">
        <v>11120</v>
      </c>
      <c r="B408" s="62" t="s">
        <v>704</v>
      </c>
      <c r="C408" s="62">
        <v>114685</v>
      </c>
      <c r="D408" s="62" t="s">
        <v>702</v>
      </c>
      <c r="E408" s="62" t="s">
        <v>239</v>
      </c>
      <c r="F408" s="62">
        <v>10</v>
      </c>
      <c r="G408" s="62">
        <v>12</v>
      </c>
      <c r="H408" s="62">
        <v>4</v>
      </c>
      <c r="I408" s="62">
        <v>75.17</v>
      </c>
      <c r="J408" s="62">
        <f t="shared" si="234"/>
        <v>-6</v>
      </c>
      <c r="K408" s="62" t="s">
        <v>237</v>
      </c>
      <c r="L408" s="62">
        <f t="shared" si="254"/>
        <v>4.5102</v>
      </c>
      <c r="M408" s="62">
        <v>11</v>
      </c>
      <c r="N408" s="62">
        <v>13</v>
      </c>
      <c r="O408" s="62">
        <v>11</v>
      </c>
      <c r="P408" s="62">
        <v>293.93</v>
      </c>
      <c r="Q408" s="62">
        <f t="shared" si="236"/>
        <v>0</v>
      </c>
      <c r="R408" s="62" t="s">
        <v>39</v>
      </c>
      <c r="S408" s="62">
        <f>P408*0.06</f>
        <v>17.6358</v>
      </c>
      <c r="T408" s="62"/>
      <c r="U408" s="62">
        <v>6</v>
      </c>
      <c r="V408" s="62">
        <v>8</v>
      </c>
      <c r="W408" s="62">
        <v>11</v>
      </c>
      <c r="X408" s="62">
        <v>246.59</v>
      </c>
      <c r="Y408" s="62">
        <f t="shared" si="251"/>
        <v>5</v>
      </c>
      <c r="Z408" s="62" t="s">
        <v>40</v>
      </c>
      <c r="AA408" s="62">
        <f>X408*0.1</f>
        <v>24.659</v>
      </c>
      <c r="AB408" s="62">
        <v>1</v>
      </c>
      <c r="AC408" s="62">
        <v>2</v>
      </c>
      <c r="AD408" s="62">
        <v>0</v>
      </c>
      <c r="AE408" s="62">
        <v>0</v>
      </c>
      <c r="AF408" s="62">
        <v>0</v>
      </c>
      <c r="AG408" s="62">
        <f t="shared" si="237"/>
        <v>-1</v>
      </c>
      <c r="AH408" s="62" t="s">
        <v>237</v>
      </c>
      <c r="AI408" s="62">
        <f>AF408*0.06</f>
        <v>0</v>
      </c>
      <c r="AJ408" s="62">
        <f>AG408*1</f>
        <v>-1</v>
      </c>
      <c r="AK408" s="62">
        <v>11</v>
      </c>
      <c r="AL408" s="62">
        <v>14</v>
      </c>
      <c r="AM408" s="62">
        <v>5</v>
      </c>
      <c r="AN408" s="62">
        <v>448</v>
      </c>
      <c r="AO408" s="62">
        <f t="shared" si="238"/>
        <v>-6</v>
      </c>
      <c r="AP408" s="62" t="s">
        <v>237</v>
      </c>
      <c r="AQ408" s="62">
        <f>AN408*0.06</f>
        <v>26.88</v>
      </c>
      <c r="AR408" s="62">
        <v>1</v>
      </c>
      <c r="AS408" s="62">
        <v>2</v>
      </c>
      <c r="AT408" s="62">
        <v>7</v>
      </c>
      <c r="AU408" s="62">
        <v>230</v>
      </c>
      <c r="AV408" s="62">
        <f t="shared" si="239"/>
        <v>6</v>
      </c>
      <c r="AW408" s="62" t="s">
        <v>40</v>
      </c>
      <c r="AX408" s="62">
        <f>AU408*0.1</f>
        <v>23</v>
      </c>
      <c r="AY408" s="62">
        <v>4</v>
      </c>
      <c r="AZ408" s="62">
        <v>5</v>
      </c>
      <c r="BA408" s="62">
        <v>0</v>
      </c>
      <c r="BB408" s="62">
        <v>0</v>
      </c>
      <c r="BC408" s="62">
        <f t="shared" si="240"/>
        <v>-4</v>
      </c>
      <c r="BD408" s="62" t="s">
        <v>237</v>
      </c>
      <c r="BE408" s="62">
        <f>BB408*0.06</f>
        <v>0</v>
      </c>
      <c r="BF408" s="62">
        <v>3</v>
      </c>
      <c r="BG408" s="62">
        <v>4</v>
      </c>
      <c r="BH408" s="62">
        <v>2</v>
      </c>
      <c r="BI408" s="62">
        <v>29.14</v>
      </c>
      <c r="BJ408" s="62">
        <f t="shared" si="241"/>
        <v>-1</v>
      </c>
      <c r="BK408" s="62" t="s">
        <v>242</v>
      </c>
      <c r="BL408" s="62">
        <f t="shared" si="255"/>
        <v>1.7484</v>
      </c>
      <c r="BM408" s="62">
        <v>5</v>
      </c>
      <c r="BN408" s="62">
        <v>5</v>
      </c>
      <c r="BO408" s="63">
        <v>0</v>
      </c>
      <c r="BP408" s="63">
        <v>0</v>
      </c>
      <c r="BQ408" s="63">
        <v>0</v>
      </c>
      <c r="BR408" s="63">
        <v>0</v>
      </c>
      <c r="BS408" s="63">
        <v>0</v>
      </c>
      <c r="BT408" s="63">
        <v>0</v>
      </c>
      <c r="BU408" s="63">
        <v>0</v>
      </c>
      <c r="BV408" s="63">
        <v>0</v>
      </c>
      <c r="BW408" s="63">
        <v>0</v>
      </c>
      <c r="BX408" s="63">
        <v>0</v>
      </c>
      <c r="BY408" s="63">
        <v>0</v>
      </c>
      <c r="BZ408" s="62">
        <f t="shared" si="242"/>
        <v>0</v>
      </c>
      <c r="CA408" s="62">
        <f t="shared" si="243"/>
        <v>-5</v>
      </c>
      <c r="CB408" s="62" t="s">
        <v>237</v>
      </c>
      <c r="CC408" s="62">
        <f t="shared" si="256"/>
        <v>0</v>
      </c>
      <c r="CD408" s="62">
        <f t="shared" si="257"/>
        <v>-5</v>
      </c>
      <c r="CE408" s="62">
        <f t="shared" si="244"/>
        <v>98</v>
      </c>
      <c r="CF408" s="62">
        <f t="shared" si="245"/>
        <v>-6</v>
      </c>
    </row>
    <row r="409" customHeight="1" spans="1:84">
      <c r="A409" s="62">
        <v>13229</v>
      </c>
      <c r="B409" s="62" t="s">
        <v>705</v>
      </c>
      <c r="C409" s="62">
        <v>114685</v>
      </c>
      <c r="D409" s="62" t="s">
        <v>702</v>
      </c>
      <c r="E409" s="62" t="s">
        <v>248</v>
      </c>
      <c r="F409" s="62">
        <v>9</v>
      </c>
      <c r="G409" s="62">
        <v>10</v>
      </c>
      <c r="H409" s="62">
        <v>3</v>
      </c>
      <c r="I409" s="62">
        <v>75.5</v>
      </c>
      <c r="J409" s="62">
        <f t="shared" si="234"/>
        <v>-6</v>
      </c>
      <c r="K409" s="62" t="s">
        <v>237</v>
      </c>
      <c r="L409" s="62">
        <f t="shared" si="254"/>
        <v>4.53</v>
      </c>
      <c r="M409" s="62">
        <v>8</v>
      </c>
      <c r="N409" s="62">
        <v>11</v>
      </c>
      <c r="O409" s="62">
        <v>6</v>
      </c>
      <c r="P409" s="62">
        <v>172</v>
      </c>
      <c r="Q409" s="62">
        <f t="shared" si="236"/>
        <v>-2</v>
      </c>
      <c r="R409" s="62" t="s">
        <v>237</v>
      </c>
      <c r="S409" s="62">
        <f>P409*0.05</f>
        <v>8.6</v>
      </c>
      <c r="T409" s="62">
        <f>Q409*1</f>
        <v>-2</v>
      </c>
      <c r="U409" s="62">
        <v>6</v>
      </c>
      <c r="V409" s="62">
        <v>7</v>
      </c>
      <c r="W409" s="62">
        <v>7</v>
      </c>
      <c r="X409" s="62">
        <v>167.5</v>
      </c>
      <c r="Y409" s="62">
        <f t="shared" si="251"/>
        <v>1</v>
      </c>
      <c r="Z409" s="62" t="s">
        <v>40</v>
      </c>
      <c r="AA409" s="62">
        <f>X409*0.1</f>
        <v>16.75</v>
      </c>
      <c r="AB409" s="62">
        <v>1</v>
      </c>
      <c r="AC409" s="62">
        <v>1</v>
      </c>
      <c r="AD409" s="62">
        <v>1</v>
      </c>
      <c r="AE409" s="62">
        <v>0</v>
      </c>
      <c r="AF409" s="62">
        <v>29.5</v>
      </c>
      <c r="AG409" s="62">
        <f t="shared" si="237"/>
        <v>1</v>
      </c>
      <c r="AH409" s="62" t="s">
        <v>40</v>
      </c>
      <c r="AI409" s="62">
        <f>AF409*0.1</f>
        <v>2.95</v>
      </c>
      <c r="AJ409" s="62"/>
      <c r="AK409" s="62">
        <v>11</v>
      </c>
      <c r="AL409" s="62">
        <v>12</v>
      </c>
      <c r="AM409" s="62">
        <v>5</v>
      </c>
      <c r="AN409" s="62">
        <v>497</v>
      </c>
      <c r="AO409" s="62">
        <f t="shared" si="238"/>
        <v>-6</v>
      </c>
      <c r="AP409" s="62" t="s">
        <v>237</v>
      </c>
      <c r="AQ409" s="62">
        <f>AN409*0.06</f>
        <v>29.82</v>
      </c>
      <c r="AR409" s="62">
        <v>1</v>
      </c>
      <c r="AS409" s="62">
        <v>1</v>
      </c>
      <c r="AT409" s="62">
        <v>0</v>
      </c>
      <c r="AU409" s="62">
        <v>0</v>
      </c>
      <c r="AV409" s="62">
        <f t="shared" si="239"/>
        <v>-1</v>
      </c>
      <c r="AW409" s="62" t="s">
        <v>237</v>
      </c>
      <c r="AX409" s="62">
        <f>AU409*0.06</f>
        <v>0</v>
      </c>
      <c r="AY409" s="62">
        <v>4</v>
      </c>
      <c r="AZ409" s="62">
        <v>5</v>
      </c>
      <c r="BA409" s="62">
        <v>14</v>
      </c>
      <c r="BB409" s="62">
        <v>299</v>
      </c>
      <c r="BC409" s="62">
        <f t="shared" si="240"/>
        <v>10</v>
      </c>
      <c r="BD409" s="62" t="s">
        <v>40</v>
      </c>
      <c r="BE409" s="62">
        <f>BB409*0.1</f>
        <v>29.9</v>
      </c>
      <c r="BF409" s="62">
        <v>3</v>
      </c>
      <c r="BG409" s="62">
        <v>4</v>
      </c>
      <c r="BH409" s="62">
        <v>0</v>
      </c>
      <c r="BI409" s="62">
        <v>0</v>
      </c>
      <c r="BJ409" s="62">
        <f t="shared" si="241"/>
        <v>-3</v>
      </c>
      <c r="BK409" s="62" t="s">
        <v>242</v>
      </c>
      <c r="BL409" s="62">
        <f t="shared" si="255"/>
        <v>0</v>
      </c>
      <c r="BM409" s="62">
        <v>2</v>
      </c>
      <c r="BN409" s="62">
        <v>5</v>
      </c>
      <c r="BO409" s="63">
        <v>0</v>
      </c>
      <c r="BP409" s="63">
        <v>0</v>
      </c>
      <c r="BQ409" s="63">
        <v>0</v>
      </c>
      <c r="BR409" s="63">
        <v>0</v>
      </c>
      <c r="BS409" s="63">
        <v>0</v>
      </c>
      <c r="BT409" s="63">
        <v>0</v>
      </c>
      <c r="BU409" s="63">
        <v>0</v>
      </c>
      <c r="BV409" s="63">
        <v>0</v>
      </c>
      <c r="BW409" s="63">
        <v>0</v>
      </c>
      <c r="BX409" s="63">
        <v>0</v>
      </c>
      <c r="BY409" s="63">
        <v>0</v>
      </c>
      <c r="BZ409" s="62">
        <f t="shared" si="242"/>
        <v>0</v>
      </c>
      <c r="CA409" s="62">
        <f t="shared" si="243"/>
        <v>-2</v>
      </c>
      <c r="CB409" s="62" t="s">
        <v>237</v>
      </c>
      <c r="CC409" s="62">
        <f t="shared" si="256"/>
        <v>0</v>
      </c>
      <c r="CD409" s="62">
        <f t="shared" si="257"/>
        <v>-2</v>
      </c>
      <c r="CE409" s="62">
        <f t="shared" si="244"/>
        <v>93</v>
      </c>
      <c r="CF409" s="62">
        <f t="shared" si="245"/>
        <v>-4</v>
      </c>
    </row>
    <row r="410" customHeight="1" spans="1:84">
      <c r="A410" s="62">
        <v>13254</v>
      </c>
      <c r="B410" s="62" t="s">
        <v>706</v>
      </c>
      <c r="C410" s="62">
        <v>114685</v>
      </c>
      <c r="D410" s="62" t="s">
        <v>702</v>
      </c>
      <c r="E410" s="62" t="s">
        <v>248</v>
      </c>
      <c r="F410" s="62">
        <v>9</v>
      </c>
      <c r="G410" s="62">
        <v>10</v>
      </c>
      <c r="H410" s="62">
        <v>2</v>
      </c>
      <c r="I410" s="62">
        <v>42</v>
      </c>
      <c r="J410" s="62">
        <f t="shared" si="234"/>
        <v>-7</v>
      </c>
      <c r="K410" s="62" t="s">
        <v>237</v>
      </c>
      <c r="L410" s="62">
        <f t="shared" si="254"/>
        <v>2.52</v>
      </c>
      <c r="M410" s="62">
        <v>8</v>
      </c>
      <c r="N410" s="62">
        <v>11</v>
      </c>
      <c r="O410" s="62">
        <v>10</v>
      </c>
      <c r="P410" s="62">
        <v>261.83</v>
      </c>
      <c r="Q410" s="62">
        <f t="shared" si="236"/>
        <v>2</v>
      </c>
      <c r="R410" s="62" t="s">
        <v>39</v>
      </c>
      <c r="S410" s="62">
        <f>P410*0.06</f>
        <v>15.7098</v>
      </c>
      <c r="T410" s="62"/>
      <c r="U410" s="62">
        <v>6</v>
      </c>
      <c r="V410" s="62">
        <v>8</v>
      </c>
      <c r="W410" s="62">
        <v>1</v>
      </c>
      <c r="X410" s="62">
        <v>17</v>
      </c>
      <c r="Y410" s="62">
        <f t="shared" si="251"/>
        <v>-5</v>
      </c>
      <c r="Z410" s="62" t="s">
        <v>237</v>
      </c>
      <c r="AA410" s="62">
        <f t="shared" ref="AA410:AA419" si="258">X410*0.06</f>
        <v>1.02</v>
      </c>
      <c r="AB410" s="62">
        <v>1</v>
      </c>
      <c r="AC410" s="62">
        <v>1</v>
      </c>
      <c r="AD410" s="62">
        <v>2</v>
      </c>
      <c r="AE410" s="62">
        <v>2</v>
      </c>
      <c r="AF410" s="62">
        <v>102.4</v>
      </c>
      <c r="AG410" s="62">
        <f t="shared" si="237"/>
        <v>5</v>
      </c>
      <c r="AH410" s="62" t="s">
        <v>40</v>
      </c>
      <c r="AI410" s="62">
        <f>AF410*0.1</f>
        <v>10.24</v>
      </c>
      <c r="AJ410" s="62"/>
      <c r="AK410" s="62">
        <v>11</v>
      </c>
      <c r="AL410" s="62">
        <v>12</v>
      </c>
      <c r="AM410" s="62">
        <v>0</v>
      </c>
      <c r="AN410" s="62">
        <v>0</v>
      </c>
      <c r="AO410" s="62">
        <f t="shared" si="238"/>
        <v>-11</v>
      </c>
      <c r="AP410" s="62" t="s">
        <v>237</v>
      </c>
      <c r="AQ410" s="62">
        <f>AN410*0.06</f>
        <v>0</v>
      </c>
      <c r="AR410" s="62">
        <v>1</v>
      </c>
      <c r="AS410" s="62">
        <v>1</v>
      </c>
      <c r="AT410" s="62">
        <v>0</v>
      </c>
      <c r="AU410" s="62">
        <v>0</v>
      </c>
      <c r="AV410" s="62">
        <f t="shared" si="239"/>
        <v>-1</v>
      </c>
      <c r="AW410" s="62" t="s">
        <v>237</v>
      </c>
      <c r="AX410" s="62">
        <f>AU410*0.06</f>
        <v>0</v>
      </c>
      <c r="AY410" s="62">
        <v>3</v>
      </c>
      <c r="AZ410" s="62">
        <v>4</v>
      </c>
      <c r="BA410" s="62">
        <v>0</v>
      </c>
      <c r="BB410" s="62">
        <v>0</v>
      </c>
      <c r="BC410" s="62">
        <f t="shared" si="240"/>
        <v>-3</v>
      </c>
      <c r="BD410" s="62" t="s">
        <v>237</v>
      </c>
      <c r="BE410" s="62">
        <f>BB410*0.06</f>
        <v>0</v>
      </c>
      <c r="BF410" s="62">
        <v>3</v>
      </c>
      <c r="BG410" s="62">
        <v>4</v>
      </c>
      <c r="BH410" s="62">
        <v>0</v>
      </c>
      <c r="BI410" s="62">
        <v>0</v>
      </c>
      <c r="BJ410" s="62">
        <f t="shared" si="241"/>
        <v>-3</v>
      </c>
      <c r="BK410" s="62" t="s">
        <v>242</v>
      </c>
      <c r="BL410" s="62">
        <f t="shared" si="255"/>
        <v>0</v>
      </c>
      <c r="BM410" s="62">
        <v>2</v>
      </c>
      <c r="BN410" s="62">
        <v>5</v>
      </c>
      <c r="BO410" s="63">
        <v>0</v>
      </c>
      <c r="BP410" s="63">
        <v>0</v>
      </c>
      <c r="BQ410" s="63">
        <v>0</v>
      </c>
      <c r="BR410" s="63">
        <v>0</v>
      </c>
      <c r="BS410" s="63">
        <v>0</v>
      </c>
      <c r="BT410" s="63">
        <v>0</v>
      </c>
      <c r="BU410" s="63">
        <v>0</v>
      </c>
      <c r="BV410" s="63">
        <v>0</v>
      </c>
      <c r="BW410" s="63">
        <v>0</v>
      </c>
      <c r="BX410" s="63">
        <v>0</v>
      </c>
      <c r="BY410" s="63">
        <v>0</v>
      </c>
      <c r="BZ410" s="62">
        <f t="shared" si="242"/>
        <v>0</v>
      </c>
      <c r="CA410" s="62">
        <f t="shared" si="243"/>
        <v>-2</v>
      </c>
      <c r="CB410" s="62" t="s">
        <v>237</v>
      </c>
      <c r="CC410" s="62">
        <f t="shared" si="256"/>
        <v>0</v>
      </c>
      <c r="CD410" s="62">
        <f t="shared" si="257"/>
        <v>-2</v>
      </c>
      <c r="CE410" s="62">
        <f t="shared" si="244"/>
        <v>29</v>
      </c>
      <c r="CF410" s="62">
        <f t="shared" si="245"/>
        <v>-2</v>
      </c>
    </row>
    <row r="411" customHeight="1" spans="1:84">
      <c r="A411" s="62">
        <v>13313</v>
      </c>
      <c r="B411" s="62" t="s">
        <v>707</v>
      </c>
      <c r="C411" s="62">
        <v>114685</v>
      </c>
      <c r="D411" s="62" t="s">
        <v>702</v>
      </c>
      <c r="E411" s="62" t="s">
        <v>239</v>
      </c>
      <c r="F411" s="62">
        <v>10</v>
      </c>
      <c r="G411" s="62">
        <v>12</v>
      </c>
      <c r="H411" s="62">
        <v>2</v>
      </c>
      <c r="I411" s="62">
        <v>53.5</v>
      </c>
      <c r="J411" s="62">
        <f t="shared" si="234"/>
        <v>-8</v>
      </c>
      <c r="K411" s="62" t="s">
        <v>237</v>
      </c>
      <c r="L411" s="62">
        <f t="shared" si="254"/>
        <v>3.21</v>
      </c>
      <c r="M411" s="62">
        <v>11</v>
      </c>
      <c r="N411" s="62">
        <v>13</v>
      </c>
      <c r="O411" s="62">
        <v>19</v>
      </c>
      <c r="P411" s="62">
        <v>396.48</v>
      </c>
      <c r="Q411" s="62">
        <f t="shared" si="236"/>
        <v>8</v>
      </c>
      <c r="R411" s="62" t="s">
        <v>40</v>
      </c>
      <c r="S411" s="62">
        <f>P411*0.08</f>
        <v>31.7184</v>
      </c>
      <c r="T411" s="62"/>
      <c r="U411" s="62">
        <v>6</v>
      </c>
      <c r="V411" s="62">
        <v>8</v>
      </c>
      <c r="W411" s="62">
        <v>2</v>
      </c>
      <c r="X411" s="62">
        <v>50</v>
      </c>
      <c r="Y411" s="62">
        <f t="shared" si="251"/>
        <v>-4</v>
      </c>
      <c r="Z411" s="62" t="s">
        <v>237</v>
      </c>
      <c r="AA411" s="62">
        <f t="shared" si="258"/>
        <v>3</v>
      </c>
      <c r="AB411" s="62">
        <v>1</v>
      </c>
      <c r="AC411" s="62">
        <v>1</v>
      </c>
      <c r="AD411" s="62">
        <v>1</v>
      </c>
      <c r="AE411" s="62">
        <v>4</v>
      </c>
      <c r="AF411" s="62">
        <v>162</v>
      </c>
      <c r="AG411" s="62">
        <f t="shared" si="237"/>
        <v>5</v>
      </c>
      <c r="AH411" s="62" t="s">
        <v>40</v>
      </c>
      <c r="AI411" s="62">
        <f>AF411*0.1</f>
        <v>16.2</v>
      </c>
      <c r="AJ411" s="62"/>
      <c r="AK411" s="62">
        <v>11</v>
      </c>
      <c r="AL411" s="62">
        <v>14</v>
      </c>
      <c r="AM411" s="62">
        <v>13</v>
      </c>
      <c r="AN411" s="62">
        <v>1273</v>
      </c>
      <c r="AO411" s="62">
        <f t="shared" si="238"/>
        <v>2</v>
      </c>
      <c r="AP411" s="62" t="s">
        <v>39</v>
      </c>
      <c r="AQ411" s="62">
        <f>AN411*0.08</f>
        <v>101.84</v>
      </c>
      <c r="AR411" s="62">
        <v>1</v>
      </c>
      <c r="AS411" s="62">
        <v>1</v>
      </c>
      <c r="AT411" s="62">
        <v>0</v>
      </c>
      <c r="AU411" s="62">
        <v>0</v>
      </c>
      <c r="AV411" s="62">
        <f t="shared" si="239"/>
        <v>-1</v>
      </c>
      <c r="AW411" s="62" t="s">
        <v>237</v>
      </c>
      <c r="AX411" s="62">
        <f>AU411*0.06</f>
        <v>0</v>
      </c>
      <c r="AY411" s="62">
        <v>4</v>
      </c>
      <c r="AZ411" s="62">
        <v>5</v>
      </c>
      <c r="BA411" s="62">
        <v>0</v>
      </c>
      <c r="BB411" s="62">
        <v>0</v>
      </c>
      <c r="BC411" s="62">
        <f t="shared" si="240"/>
        <v>-4</v>
      </c>
      <c r="BD411" s="62" t="s">
        <v>237</v>
      </c>
      <c r="BE411" s="62">
        <f>BB411*0.06</f>
        <v>0</v>
      </c>
      <c r="BF411" s="62">
        <v>3</v>
      </c>
      <c r="BG411" s="62">
        <v>4</v>
      </c>
      <c r="BH411" s="62">
        <v>2</v>
      </c>
      <c r="BI411" s="62">
        <v>8.42</v>
      </c>
      <c r="BJ411" s="62">
        <f t="shared" si="241"/>
        <v>-1</v>
      </c>
      <c r="BK411" s="62" t="s">
        <v>242</v>
      </c>
      <c r="BL411" s="62">
        <f t="shared" si="255"/>
        <v>0.5052</v>
      </c>
      <c r="BM411" s="62">
        <v>5</v>
      </c>
      <c r="BN411" s="62">
        <v>5</v>
      </c>
      <c r="BO411" s="63">
        <v>0</v>
      </c>
      <c r="BP411" s="63">
        <v>0</v>
      </c>
      <c r="BQ411" s="63">
        <v>0</v>
      </c>
      <c r="BR411" s="63">
        <v>0</v>
      </c>
      <c r="BS411" s="63">
        <v>0</v>
      </c>
      <c r="BT411" s="63">
        <v>0</v>
      </c>
      <c r="BU411" s="63">
        <v>0</v>
      </c>
      <c r="BV411" s="63">
        <v>0</v>
      </c>
      <c r="BW411" s="63">
        <v>0</v>
      </c>
      <c r="BX411" s="63">
        <v>0</v>
      </c>
      <c r="BY411" s="63">
        <v>0</v>
      </c>
      <c r="BZ411" s="62">
        <f t="shared" si="242"/>
        <v>0</v>
      </c>
      <c r="CA411" s="62">
        <f t="shared" si="243"/>
        <v>-5</v>
      </c>
      <c r="CB411" s="62" t="s">
        <v>237</v>
      </c>
      <c r="CC411" s="62">
        <f t="shared" si="256"/>
        <v>0</v>
      </c>
      <c r="CD411" s="62">
        <f t="shared" si="257"/>
        <v>-5</v>
      </c>
      <c r="CE411" s="62">
        <f t="shared" si="244"/>
        <v>156</v>
      </c>
      <c r="CF411" s="62">
        <f t="shared" si="245"/>
        <v>-5</v>
      </c>
    </row>
    <row r="412" customHeight="1" spans="1:84">
      <c r="A412" s="62">
        <v>4444</v>
      </c>
      <c r="B412" s="62" t="s">
        <v>708</v>
      </c>
      <c r="C412" s="62">
        <v>582</v>
      </c>
      <c r="D412" s="62" t="s">
        <v>44</v>
      </c>
      <c r="E412" s="62" t="s">
        <v>239</v>
      </c>
      <c r="F412" s="62">
        <v>16</v>
      </c>
      <c r="G412" s="62">
        <v>20</v>
      </c>
      <c r="H412" s="62">
        <v>3</v>
      </c>
      <c r="I412" s="62">
        <v>85.5</v>
      </c>
      <c r="J412" s="62">
        <f t="shared" si="234"/>
        <v>-13</v>
      </c>
      <c r="K412" s="62" t="s">
        <v>237</v>
      </c>
      <c r="L412" s="62">
        <f t="shared" si="254"/>
        <v>5.13</v>
      </c>
      <c r="M412" s="62">
        <v>27</v>
      </c>
      <c r="N412" s="62">
        <v>33</v>
      </c>
      <c r="O412" s="62">
        <v>9</v>
      </c>
      <c r="P412" s="62">
        <v>234</v>
      </c>
      <c r="Q412" s="62">
        <f t="shared" si="236"/>
        <v>-18</v>
      </c>
      <c r="R412" s="62" t="s">
        <v>237</v>
      </c>
      <c r="S412" s="62">
        <f t="shared" ref="S412:S418" si="259">P412*0.05</f>
        <v>11.7</v>
      </c>
      <c r="T412" s="62">
        <f t="shared" ref="T412:T418" si="260">Q412*1</f>
        <v>-18</v>
      </c>
      <c r="U412" s="62">
        <v>19</v>
      </c>
      <c r="V412" s="62">
        <v>25</v>
      </c>
      <c r="W412" s="62">
        <v>7</v>
      </c>
      <c r="X412" s="62">
        <v>96.5</v>
      </c>
      <c r="Y412" s="62">
        <f t="shared" si="251"/>
        <v>-12</v>
      </c>
      <c r="Z412" s="62" t="s">
        <v>237</v>
      </c>
      <c r="AA412" s="62">
        <f t="shared" si="258"/>
        <v>5.79</v>
      </c>
      <c r="AB412" s="62">
        <v>3</v>
      </c>
      <c r="AC412" s="62">
        <v>4.2</v>
      </c>
      <c r="AD412" s="62">
        <v>0</v>
      </c>
      <c r="AE412" s="62">
        <v>0</v>
      </c>
      <c r="AF412" s="62">
        <v>0</v>
      </c>
      <c r="AG412" s="62">
        <f t="shared" si="237"/>
        <v>-3</v>
      </c>
      <c r="AH412" s="62" t="s">
        <v>237</v>
      </c>
      <c r="AI412" s="62">
        <f>AF412*0.06</f>
        <v>0</v>
      </c>
      <c r="AJ412" s="62">
        <f>AG412*1</f>
        <v>-3</v>
      </c>
      <c r="AK412" s="62">
        <v>28.7</v>
      </c>
      <c r="AL412" s="62">
        <v>34</v>
      </c>
      <c r="AM412" s="62">
        <v>3</v>
      </c>
      <c r="AN412" s="62">
        <v>162</v>
      </c>
      <c r="AO412" s="62">
        <f t="shared" si="238"/>
        <v>-25.7</v>
      </c>
      <c r="AP412" s="62" t="s">
        <v>237</v>
      </c>
      <c r="AQ412" s="62">
        <f t="shared" ref="AQ412:AQ419" si="261">AN412*0.06</f>
        <v>9.72</v>
      </c>
      <c r="AR412" s="62">
        <v>8</v>
      </c>
      <c r="AS412" s="62">
        <v>10</v>
      </c>
      <c r="AT412" s="62">
        <v>8</v>
      </c>
      <c r="AU412" s="62">
        <v>245</v>
      </c>
      <c r="AV412" s="62">
        <f t="shared" si="239"/>
        <v>0</v>
      </c>
      <c r="AW412" s="62" t="s">
        <v>39</v>
      </c>
      <c r="AX412" s="62">
        <f>AU412*0.08</f>
        <v>19.6</v>
      </c>
      <c r="AY412" s="62">
        <v>8</v>
      </c>
      <c r="AZ412" s="62">
        <v>10</v>
      </c>
      <c r="BA412" s="62">
        <v>8</v>
      </c>
      <c r="BB412" s="62">
        <v>179.4</v>
      </c>
      <c r="BC412" s="62">
        <f t="shared" si="240"/>
        <v>0</v>
      </c>
      <c r="BD412" s="62" t="s">
        <v>39</v>
      </c>
      <c r="BE412" s="62">
        <f>BB412*0.08</f>
        <v>14.352</v>
      </c>
      <c r="BF412" s="62">
        <v>5.2</v>
      </c>
      <c r="BG412" s="62">
        <v>6.6</v>
      </c>
      <c r="BH412" s="62">
        <v>1</v>
      </c>
      <c r="BI412" s="62">
        <v>21</v>
      </c>
      <c r="BJ412" s="62">
        <f t="shared" si="241"/>
        <v>-4.2</v>
      </c>
      <c r="BK412" s="62" t="s">
        <v>242</v>
      </c>
      <c r="BL412" s="62">
        <f t="shared" si="255"/>
        <v>1.26</v>
      </c>
      <c r="BM412" s="62">
        <v>8.2</v>
      </c>
      <c r="BN412" s="62">
        <v>9.8</v>
      </c>
      <c r="BO412" s="63">
        <v>2</v>
      </c>
      <c r="BP412" s="63">
        <v>5</v>
      </c>
      <c r="BQ412" s="63">
        <v>2</v>
      </c>
      <c r="BR412" s="63">
        <v>0</v>
      </c>
      <c r="BS412" s="63">
        <v>1</v>
      </c>
      <c r="BT412" s="63">
        <v>0</v>
      </c>
      <c r="BU412" s="63">
        <v>0</v>
      </c>
      <c r="BV412" s="63">
        <v>0</v>
      </c>
      <c r="BW412" s="63">
        <v>0</v>
      </c>
      <c r="BX412" s="63">
        <v>0</v>
      </c>
      <c r="BY412" s="63">
        <v>0</v>
      </c>
      <c r="BZ412" s="62">
        <f t="shared" si="242"/>
        <v>17</v>
      </c>
      <c r="CA412" s="62">
        <f t="shared" si="243"/>
        <v>8.8</v>
      </c>
      <c r="CB412" s="62" t="s">
        <v>40</v>
      </c>
      <c r="CC412" s="62">
        <f>BO412*3+BP412*5+BQ412*25+BR412*24+BS412*6+BT412*56+BU412*70+BV412*6+BW412*30+BX412*61+BY412*15</f>
        <v>87</v>
      </c>
      <c r="CD412" s="62"/>
      <c r="CE412" s="62">
        <f t="shared" si="244"/>
        <v>155</v>
      </c>
      <c r="CF412" s="62">
        <f t="shared" si="245"/>
        <v>-21</v>
      </c>
    </row>
    <row r="413" customHeight="1" spans="1:84">
      <c r="A413" s="62">
        <v>4044</v>
      </c>
      <c r="B413" s="62" t="s">
        <v>709</v>
      </c>
      <c r="C413" s="62">
        <v>582</v>
      </c>
      <c r="D413" s="62" t="s">
        <v>44</v>
      </c>
      <c r="E413" s="62" t="s">
        <v>236</v>
      </c>
      <c r="F413" s="62">
        <v>16</v>
      </c>
      <c r="G413" s="62">
        <v>20</v>
      </c>
      <c r="H413" s="62">
        <v>11</v>
      </c>
      <c r="I413" s="62">
        <v>298.8</v>
      </c>
      <c r="J413" s="62">
        <f t="shared" si="234"/>
        <v>-5</v>
      </c>
      <c r="K413" s="62" t="s">
        <v>237</v>
      </c>
      <c r="L413" s="62">
        <f t="shared" si="254"/>
        <v>17.928</v>
      </c>
      <c r="M413" s="62">
        <v>27</v>
      </c>
      <c r="N413" s="62">
        <v>33</v>
      </c>
      <c r="O413" s="62">
        <v>20</v>
      </c>
      <c r="P413" s="62">
        <v>561.5</v>
      </c>
      <c r="Q413" s="62">
        <f t="shared" si="236"/>
        <v>-7</v>
      </c>
      <c r="R413" s="62" t="s">
        <v>237</v>
      </c>
      <c r="S413" s="62">
        <f t="shared" si="259"/>
        <v>28.075</v>
      </c>
      <c r="T413" s="62">
        <f t="shared" si="260"/>
        <v>-7</v>
      </c>
      <c r="U413" s="62">
        <v>18</v>
      </c>
      <c r="V413" s="62">
        <v>26</v>
      </c>
      <c r="W413" s="62">
        <v>14</v>
      </c>
      <c r="X413" s="62">
        <v>343</v>
      </c>
      <c r="Y413" s="62">
        <f t="shared" si="251"/>
        <v>-4</v>
      </c>
      <c r="Z413" s="62" t="s">
        <v>237</v>
      </c>
      <c r="AA413" s="62">
        <f t="shared" si="258"/>
        <v>20.58</v>
      </c>
      <c r="AB413" s="62">
        <v>3</v>
      </c>
      <c r="AC413" s="62">
        <v>4.2</v>
      </c>
      <c r="AD413" s="62">
        <v>3</v>
      </c>
      <c r="AE413" s="62">
        <v>0</v>
      </c>
      <c r="AF413" s="62">
        <v>177</v>
      </c>
      <c r="AG413" s="62">
        <f t="shared" si="237"/>
        <v>3</v>
      </c>
      <c r="AH413" s="62" t="s">
        <v>40</v>
      </c>
      <c r="AI413" s="62">
        <f>AF413*0.1</f>
        <v>17.7</v>
      </c>
      <c r="AJ413" s="62"/>
      <c r="AK413" s="62">
        <v>28.7</v>
      </c>
      <c r="AL413" s="62">
        <v>34</v>
      </c>
      <c r="AM413" s="62">
        <v>15</v>
      </c>
      <c r="AN413" s="62">
        <v>1229.61</v>
      </c>
      <c r="AO413" s="62">
        <f t="shared" si="238"/>
        <v>-13.7</v>
      </c>
      <c r="AP413" s="62" t="s">
        <v>237</v>
      </c>
      <c r="AQ413" s="62">
        <f t="shared" si="261"/>
        <v>73.7766</v>
      </c>
      <c r="AR413" s="62">
        <v>8</v>
      </c>
      <c r="AS413" s="62">
        <v>10</v>
      </c>
      <c r="AT413" s="62">
        <v>0</v>
      </c>
      <c r="AU413" s="62">
        <v>0</v>
      </c>
      <c r="AV413" s="62">
        <f t="shared" si="239"/>
        <v>-8</v>
      </c>
      <c r="AW413" s="62" t="s">
        <v>237</v>
      </c>
      <c r="AX413" s="62">
        <f>AU413*0.06</f>
        <v>0</v>
      </c>
      <c r="AY413" s="62">
        <v>8</v>
      </c>
      <c r="AZ413" s="62">
        <v>10</v>
      </c>
      <c r="BA413" s="62">
        <v>0</v>
      </c>
      <c r="BB413" s="62">
        <v>0</v>
      </c>
      <c r="BC413" s="62">
        <f t="shared" si="240"/>
        <v>-8</v>
      </c>
      <c r="BD413" s="62" t="s">
        <v>237</v>
      </c>
      <c r="BE413" s="62">
        <f t="shared" ref="BE413:BE438" si="262">BB413*0.06</f>
        <v>0</v>
      </c>
      <c r="BF413" s="62">
        <v>5.2</v>
      </c>
      <c r="BG413" s="62">
        <v>6.6</v>
      </c>
      <c r="BH413" s="62">
        <v>5</v>
      </c>
      <c r="BI413" s="62">
        <v>102</v>
      </c>
      <c r="BJ413" s="62">
        <f t="shared" si="241"/>
        <v>-0.2</v>
      </c>
      <c r="BK413" s="62" t="s">
        <v>242</v>
      </c>
      <c r="BL413" s="62">
        <f t="shared" si="255"/>
        <v>6.12</v>
      </c>
      <c r="BM413" s="62">
        <v>8.2</v>
      </c>
      <c r="BN413" s="62">
        <v>9.6</v>
      </c>
      <c r="BO413" s="63">
        <v>0</v>
      </c>
      <c r="BP413" s="63">
        <v>1</v>
      </c>
      <c r="BQ413" s="63">
        <v>0</v>
      </c>
      <c r="BR413" s="63">
        <v>0</v>
      </c>
      <c r="BS413" s="63">
        <v>0</v>
      </c>
      <c r="BT413" s="63">
        <v>0</v>
      </c>
      <c r="BU413" s="63">
        <v>0</v>
      </c>
      <c r="BV413" s="63">
        <v>0</v>
      </c>
      <c r="BW413" s="63">
        <v>0</v>
      </c>
      <c r="BX413" s="63">
        <v>0</v>
      </c>
      <c r="BY413" s="63">
        <v>0</v>
      </c>
      <c r="BZ413" s="62">
        <f t="shared" si="242"/>
        <v>1</v>
      </c>
      <c r="CA413" s="62">
        <f t="shared" si="243"/>
        <v>-7.2</v>
      </c>
      <c r="CB413" s="62" t="s">
        <v>237</v>
      </c>
      <c r="CC413" s="62">
        <f>BO413*2+BP413*3+BQ413*15+BR413*15+BS413*3+BT413*40+BU413*50+BV413*4+BW413*20+BX413*40+BY413*10</f>
        <v>3</v>
      </c>
      <c r="CD413" s="62">
        <f>CA413*1</f>
        <v>-7.2</v>
      </c>
      <c r="CE413" s="62">
        <f t="shared" si="244"/>
        <v>167</v>
      </c>
      <c r="CF413" s="62">
        <f t="shared" si="245"/>
        <v>-14.2</v>
      </c>
    </row>
    <row r="414" customHeight="1" spans="1:84">
      <c r="A414" s="62">
        <v>8798</v>
      </c>
      <c r="B414" s="62" t="s">
        <v>710</v>
      </c>
      <c r="C414" s="62">
        <v>582</v>
      </c>
      <c r="D414" s="62" t="s">
        <v>44</v>
      </c>
      <c r="E414" s="62" t="s">
        <v>239</v>
      </c>
      <c r="F414" s="62">
        <v>16</v>
      </c>
      <c r="G414" s="62">
        <v>20</v>
      </c>
      <c r="H414" s="62">
        <v>12</v>
      </c>
      <c r="I414" s="62">
        <v>293.35</v>
      </c>
      <c r="J414" s="62">
        <f t="shared" si="234"/>
        <v>-4</v>
      </c>
      <c r="K414" s="62" t="s">
        <v>237</v>
      </c>
      <c r="L414" s="62">
        <f t="shared" si="254"/>
        <v>17.601</v>
      </c>
      <c r="M414" s="62">
        <v>27</v>
      </c>
      <c r="N414" s="62">
        <v>33</v>
      </c>
      <c r="O414" s="62">
        <v>17</v>
      </c>
      <c r="P414" s="62">
        <v>482.71</v>
      </c>
      <c r="Q414" s="62">
        <f t="shared" si="236"/>
        <v>-10</v>
      </c>
      <c r="R414" s="62" t="s">
        <v>237</v>
      </c>
      <c r="S414" s="62">
        <f t="shared" si="259"/>
        <v>24.1355</v>
      </c>
      <c r="T414" s="62">
        <f t="shared" si="260"/>
        <v>-10</v>
      </c>
      <c r="U414" s="62">
        <v>19</v>
      </c>
      <c r="V414" s="62">
        <v>26</v>
      </c>
      <c r="W414" s="62">
        <v>12</v>
      </c>
      <c r="X414" s="62">
        <v>325</v>
      </c>
      <c r="Y414" s="62">
        <f t="shared" si="251"/>
        <v>-7</v>
      </c>
      <c r="Z414" s="62" t="s">
        <v>237</v>
      </c>
      <c r="AA414" s="62">
        <f t="shared" si="258"/>
        <v>19.5</v>
      </c>
      <c r="AB414" s="62">
        <v>3</v>
      </c>
      <c r="AC414" s="62">
        <v>4.2</v>
      </c>
      <c r="AD414" s="62">
        <v>1</v>
      </c>
      <c r="AE414" s="62">
        <v>2</v>
      </c>
      <c r="AF414" s="62">
        <v>117.3</v>
      </c>
      <c r="AG414" s="62">
        <f t="shared" si="237"/>
        <v>1</v>
      </c>
      <c r="AH414" s="62" t="s">
        <v>39</v>
      </c>
      <c r="AI414" s="62">
        <f>AF414*0.08</f>
        <v>9.384</v>
      </c>
      <c r="AJ414" s="62"/>
      <c r="AK414" s="62">
        <v>28.7</v>
      </c>
      <c r="AL414" s="62">
        <v>35</v>
      </c>
      <c r="AM414" s="62">
        <v>1</v>
      </c>
      <c r="AN414" s="62">
        <v>112</v>
      </c>
      <c r="AO414" s="62">
        <f t="shared" si="238"/>
        <v>-27.7</v>
      </c>
      <c r="AP414" s="62" t="s">
        <v>237</v>
      </c>
      <c r="AQ414" s="62">
        <f t="shared" si="261"/>
        <v>6.72</v>
      </c>
      <c r="AR414" s="62">
        <v>8</v>
      </c>
      <c r="AS414" s="62">
        <v>10</v>
      </c>
      <c r="AT414" s="62">
        <v>10</v>
      </c>
      <c r="AU414" s="62">
        <v>284</v>
      </c>
      <c r="AV414" s="62">
        <f t="shared" si="239"/>
        <v>2</v>
      </c>
      <c r="AW414" s="62" t="s">
        <v>40</v>
      </c>
      <c r="AX414" s="62">
        <f>AU414*0.1</f>
        <v>28.4</v>
      </c>
      <c r="AY414" s="62">
        <v>8</v>
      </c>
      <c r="AZ414" s="62">
        <v>10</v>
      </c>
      <c r="BA414" s="62">
        <v>0</v>
      </c>
      <c r="BB414" s="62">
        <v>0</v>
      </c>
      <c r="BC414" s="62">
        <f t="shared" si="240"/>
        <v>-8</v>
      </c>
      <c r="BD414" s="62" t="s">
        <v>237</v>
      </c>
      <c r="BE414" s="62">
        <f t="shared" si="262"/>
        <v>0</v>
      </c>
      <c r="BF414" s="62">
        <v>5.2</v>
      </c>
      <c r="BG414" s="62">
        <v>6.6</v>
      </c>
      <c r="BH414" s="62">
        <v>3</v>
      </c>
      <c r="BI414" s="62">
        <v>59.06</v>
      </c>
      <c r="BJ414" s="62">
        <f t="shared" si="241"/>
        <v>-2.2</v>
      </c>
      <c r="BK414" s="62" t="s">
        <v>242</v>
      </c>
      <c r="BL414" s="62">
        <f t="shared" si="255"/>
        <v>3.5436</v>
      </c>
      <c r="BM414" s="62">
        <v>8.2</v>
      </c>
      <c r="BN414" s="62">
        <v>9.8</v>
      </c>
      <c r="BO414" s="63">
        <v>0</v>
      </c>
      <c r="BP414" s="63">
        <v>4</v>
      </c>
      <c r="BQ414" s="63">
        <v>3</v>
      </c>
      <c r="BR414" s="63">
        <v>0</v>
      </c>
      <c r="BS414" s="63">
        <v>1</v>
      </c>
      <c r="BT414" s="63">
        <v>0</v>
      </c>
      <c r="BU414" s="63">
        <v>1</v>
      </c>
      <c r="BV414" s="63">
        <v>0</v>
      </c>
      <c r="BW414" s="63">
        <v>0</v>
      </c>
      <c r="BX414" s="63">
        <v>1</v>
      </c>
      <c r="BY414" s="63">
        <v>0</v>
      </c>
      <c r="BZ414" s="62">
        <f t="shared" si="242"/>
        <v>37</v>
      </c>
      <c r="CA414" s="62">
        <f t="shared" si="243"/>
        <v>28.8</v>
      </c>
      <c r="CB414" s="62" t="s">
        <v>40</v>
      </c>
      <c r="CC414" s="62">
        <f>BO414*3+BP414*5+BQ414*25+BR414*24+BS414*6+BT414*56+BU414*70+BV414*6+BW414*30+BX414*61+BY414*15</f>
        <v>232</v>
      </c>
      <c r="CD414" s="62"/>
      <c r="CE414" s="62">
        <f t="shared" si="244"/>
        <v>341</v>
      </c>
      <c r="CF414" s="62">
        <f t="shared" si="245"/>
        <v>-10</v>
      </c>
    </row>
    <row r="415" customHeight="1" spans="1:84">
      <c r="A415" s="62">
        <v>10816</v>
      </c>
      <c r="B415" s="62" t="s">
        <v>711</v>
      </c>
      <c r="C415" s="62">
        <v>582</v>
      </c>
      <c r="D415" s="62" t="s">
        <v>44</v>
      </c>
      <c r="E415" s="62" t="s">
        <v>239</v>
      </c>
      <c r="F415" s="62">
        <v>16</v>
      </c>
      <c r="G415" s="62">
        <v>20</v>
      </c>
      <c r="H415" s="62">
        <v>15</v>
      </c>
      <c r="I415" s="62">
        <v>414.6</v>
      </c>
      <c r="J415" s="62">
        <f t="shared" si="234"/>
        <v>-1</v>
      </c>
      <c r="K415" s="62" t="s">
        <v>237</v>
      </c>
      <c r="L415" s="62">
        <f t="shared" si="254"/>
        <v>24.876</v>
      </c>
      <c r="M415" s="62">
        <v>27</v>
      </c>
      <c r="N415" s="62">
        <v>33</v>
      </c>
      <c r="O415" s="62">
        <v>23</v>
      </c>
      <c r="P415" s="62">
        <v>538.56</v>
      </c>
      <c r="Q415" s="62">
        <f t="shared" si="236"/>
        <v>-4</v>
      </c>
      <c r="R415" s="62" t="s">
        <v>237</v>
      </c>
      <c r="S415" s="62">
        <f t="shared" si="259"/>
        <v>26.928</v>
      </c>
      <c r="T415" s="62">
        <f t="shared" si="260"/>
        <v>-4</v>
      </c>
      <c r="U415" s="62">
        <v>19</v>
      </c>
      <c r="V415" s="62">
        <v>25</v>
      </c>
      <c r="W415" s="62">
        <v>10</v>
      </c>
      <c r="X415" s="62">
        <v>262.6</v>
      </c>
      <c r="Y415" s="62">
        <f t="shared" si="251"/>
        <v>-9</v>
      </c>
      <c r="Z415" s="62" t="s">
        <v>237</v>
      </c>
      <c r="AA415" s="62">
        <f t="shared" si="258"/>
        <v>15.756</v>
      </c>
      <c r="AB415" s="62">
        <v>3</v>
      </c>
      <c r="AC415" s="62">
        <v>4.2</v>
      </c>
      <c r="AD415" s="62">
        <v>1</v>
      </c>
      <c r="AE415" s="62">
        <v>0</v>
      </c>
      <c r="AF415" s="62">
        <v>57</v>
      </c>
      <c r="AG415" s="62">
        <f t="shared" si="237"/>
        <v>-1</v>
      </c>
      <c r="AH415" s="62" t="s">
        <v>237</v>
      </c>
      <c r="AI415" s="62">
        <f>AF415*0.06</f>
        <v>3.42</v>
      </c>
      <c r="AJ415" s="62">
        <f>AG415*1</f>
        <v>-1</v>
      </c>
      <c r="AK415" s="62">
        <v>28.7</v>
      </c>
      <c r="AL415" s="62">
        <v>35</v>
      </c>
      <c r="AM415" s="62">
        <v>18</v>
      </c>
      <c r="AN415" s="62">
        <v>1724.76</v>
      </c>
      <c r="AO415" s="62">
        <f t="shared" si="238"/>
        <v>-10.7</v>
      </c>
      <c r="AP415" s="62" t="s">
        <v>237</v>
      </c>
      <c r="AQ415" s="62">
        <f t="shared" si="261"/>
        <v>103.4856</v>
      </c>
      <c r="AR415" s="62">
        <v>8</v>
      </c>
      <c r="AS415" s="62">
        <v>10</v>
      </c>
      <c r="AT415" s="62">
        <v>8</v>
      </c>
      <c r="AU415" s="62">
        <v>210.3</v>
      </c>
      <c r="AV415" s="62">
        <f t="shared" si="239"/>
        <v>0</v>
      </c>
      <c r="AW415" s="62" t="s">
        <v>39</v>
      </c>
      <c r="AX415" s="62">
        <f>AU415*0.08</f>
        <v>16.824</v>
      </c>
      <c r="AY415" s="62">
        <v>8</v>
      </c>
      <c r="AZ415" s="62">
        <v>10</v>
      </c>
      <c r="BA415" s="62">
        <v>0</v>
      </c>
      <c r="BB415" s="62">
        <v>0</v>
      </c>
      <c r="BC415" s="62">
        <f t="shared" si="240"/>
        <v>-8</v>
      </c>
      <c r="BD415" s="62" t="s">
        <v>237</v>
      </c>
      <c r="BE415" s="62">
        <f t="shared" si="262"/>
        <v>0</v>
      </c>
      <c r="BF415" s="62">
        <v>5.2</v>
      </c>
      <c r="BG415" s="62">
        <v>6.6</v>
      </c>
      <c r="BH415" s="62">
        <v>1</v>
      </c>
      <c r="BI415" s="62">
        <v>21</v>
      </c>
      <c r="BJ415" s="62">
        <f t="shared" si="241"/>
        <v>-4.2</v>
      </c>
      <c r="BK415" s="62" t="s">
        <v>242</v>
      </c>
      <c r="BL415" s="62">
        <f t="shared" si="255"/>
        <v>1.26</v>
      </c>
      <c r="BM415" s="62">
        <v>8.2</v>
      </c>
      <c r="BN415" s="62">
        <v>9.8</v>
      </c>
      <c r="BO415" s="63">
        <v>0</v>
      </c>
      <c r="BP415" s="63">
        <v>0</v>
      </c>
      <c r="BQ415" s="63">
        <v>0</v>
      </c>
      <c r="BR415" s="63">
        <v>0</v>
      </c>
      <c r="BS415" s="63">
        <v>0</v>
      </c>
      <c r="BT415" s="63">
        <v>0</v>
      </c>
      <c r="BU415" s="63">
        <v>0</v>
      </c>
      <c r="BV415" s="63">
        <v>0</v>
      </c>
      <c r="BW415" s="63">
        <v>0</v>
      </c>
      <c r="BX415" s="63">
        <v>0</v>
      </c>
      <c r="BY415" s="63">
        <v>0</v>
      </c>
      <c r="BZ415" s="62">
        <f t="shared" si="242"/>
        <v>0</v>
      </c>
      <c r="CA415" s="62">
        <f t="shared" si="243"/>
        <v>-8.2</v>
      </c>
      <c r="CB415" s="62" t="s">
        <v>237</v>
      </c>
      <c r="CC415" s="62">
        <f>BO415*2+BP415*3+BQ415*15+BR415*15+BS415*3+BT415*40+BU415*50+BV415*4+BW415*20+BX415*40+BY415*10</f>
        <v>0</v>
      </c>
      <c r="CD415" s="62">
        <f>CA415*1</f>
        <v>-8.2</v>
      </c>
      <c r="CE415" s="62">
        <f t="shared" si="244"/>
        <v>193</v>
      </c>
      <c r="CF415" s="62">
        <f t="shared" si="245"/>
        <v>-13.2</v>
      </c>
    </row>
    <row r="416" customHeight="1" spans="1:84">
      <c r="A416" s="62">
        <v>13300</v>
      </c>
      <c r="B416" s="62" t="s">
        <v>712</v>
      </c>
      <c r="C416" s="62">
        <v>582</v>
      </c>
      <c r="D416" s="62" t="s">
        <v>44</v>
      </c>
      <c r="E416" s="62" t="s">
        <v>248</v>
      </c>
      <c r="F416" s="62">
        <v>9</v>
      </c>
      <c r="G416" s="62">
        <v>10</v>
      </c>
      <c r="H416" s="62">
        <v>1</v>
      </c>
      <c r="I416" s="62">
        <v>29</v>
      </c>
      <c r="J416" s="62">
        <f t="shared" si="234"/>
        <v>-8</v>
      </c>
      <c r="K416" s="62" t="s">
        <v>237</v>
      </c>
      <c r="L416" s="62">
        <f t="shared" si="254"/>
        <v>1.74</v>
      </c>
      <c r="M416" s="62">
        <v>13</v>
      </c>
      <c r="N416" s="62">
        <v>17</v>
      </c>
      <c r="O416" s="62">
        <v>9</v>
      </c>
      <c r="P416" s="62">
        <v>250.5</v>
      </c>
      <c r="Q416" s="62">
        <f t="shared" si="236"/>
        <v>-4</v>
      </c>
      <c r="R416" s="62" t="s">
        <v>237</v>
      </c>
      <c r="S416" s="62">
        <f t="shared" si="259"/>
        <v>12.525</v>
      </c>
      <c r="T416" s="62">
        <f t="shared" si="260"/>
        <v>-4</v>
      </c>
      <c r="U416" s="62">
        <v>10</v>
      </c>
      <c r="V416" s="62">
        <v>12</v>
      </c>
      <c r="W416" s="62">
        <v>6</v>
      </c>
      <c r="X416" s="62">
        <v>158</v>
      </c>
      <c r="Y416" s="62">
        <f t="shared" si="251"/>
        <v>-4</v>
      </c>
      <c r="Z416" s="62" t="s">
        <v>237</v>
      </c>
      <c r="AA416" s="62">
        <f t="shared" si="258"/>
        <v>9.48</v>
      </c>
      <c r="AB416" s="62">
        <v>1.5</v>
      </c>
      <c r="AC416" s="62">
        <v>2.1</v>
      </c>
      <c r="AD416" s="62">
        <v>0</v>
      </c>
      <c r="AE416" s="62">
        <v>0</v>
      </c>
      <c r="AF416" s="62">
        <v>0</v>
      </c>
      <c r="AG416" s="62">
        <f t="shared" si="237"/>
        <v>-1.5</v>
      </c>
      <c r="AH416" s="62" t="s">
        <v>237</v>
      </c>
      <c r="AI416" s="62">
        <f>AF416*0.06</f>
        <v>0</v>
      </c>
      <c r="AJ416" s="62">
        <f>AG416*1</f>
        <v>-1.5</v>
      </c>
      <c r="AK416" s="62">
        <v>14.3</v>
      </c>
      <c r="AL416" s="62">
        <v>17</v>
      </c>
      <c r="AM416" s="62">
        <v>1</v>
      </c>
      <c r="AN416" s="62">
        <v>112</v>
      </c>
      <c r="AO416" s="62">
        <f t="shared" si="238"/>
        <v>-13.3</v>
      </c>
      <c r="AP416" s="62" t="s">
        <v>237</v>
      </c>
      <c r="AQ416" s="62">
        <f t="shared" si="261"/>
        <v>6.72</v>
      </c>
      <c r="AR416" s="62">
        <v>4</v>
      </c>
      <c r="AS416" s="62">
        <v>4.5</v>
      </c>
      <c r="AT416" s="62">
        <v>0</v>
      </c>
      <c r="AU416" s="62">
        <v>0</v>
      </c>
      <c r="AV416" s="62">
        <f t="shared" si="239"/>
        <v>-4</v>
      </c>
      <c r="AW416" s="62" t="s">
        <v>237</v>
      </c>
      <c r="AX416" s="62">
        <f>AU416*0.06</f>
        <v>0</v>
      </c>
      <c r="AY416" s="62">
        <v>4</v>
      </c>
      <c r="AZ416" s="62">
        <v>4.5</v>
      </c>
      <c r="BA416" s="62">
        <v>0</v>
      </c>
      <c r="BB416" s="62">
        <v>0</v>
      </c>
      <c r="BC416" s="62">
        <f t="shared" si="240"/>
        <v>-4</v>
      </c>
      <c r="BD416" s="62" t="s">
        <v>237</v>
      </c>
      <c r="BE416" s="62">
        <f t="shared" si="262"/>
        <v>0</v>
      </c>
      <c r="BF416" s="62">
        <v>2.6</v>
      </c>
      <c r="BG416" s="62">
        <v>3.3</v>
      </c>
      <c r="BH416" s="62">
        <v>3</v>
      </c>
      <c r="BI416" s="62">
        <v>63</v>
      </c>
      <c r="BJ416" s="62">
        <f t="shared" si="241"/>
        <v>0.4</v>
      </c>
      <c r="BK416" s="62" t="s">
        <v>39</v>
      </c>
      <c r="BL416" s="62">
        <f>BI416*0.08</f>
        <v>5.04</v>
      </c>
      <c r="BM416" s="62">
        <v>4</v>
      </c>
      <c r="BN416" s="62">
        <v>5</v>
      </c>
      <c r="BO416" s="63">
        <v>0</v>
      </c>
      <c r="BP416" s="63">
        <v>1</v>
      </c>
      <c r="BQ416" s="63">
        <v>0</v>
      </c>
      <c r="BR416" s="63">
        <v>0</v>
      </c>
      <c r="BS416" s="63">
        <v>0</v>
      </c>
      <c r="BT416" s="63">
        <v>0</v>
      </c>
      <c r="BU416" s="63">
        <v>0</v>
      </c>
      <c r="BV416" s="63">
        <v>0</v>
      </c>
      <c r="BW416" s="63">
        <v>0</v>
      </c>
      <c r="BX416" s="63">
        <v>0</v>
      </c>
      <c r="BY416" s="63">
        <v>0</v>
      </c>
      <c r="BZ416" s="62">
        <f t="shared" si="242"/>
        <v>1</v>
      </c>
      <c r="CA416" s="62">
        <f t="shared" si="243"/>
        <v>-3</v>
      </c>
      <c r="CB416" s="62" t="s">
        <v>237</v>
      </c>
      <c r="CC416" s="62">
        <f>BO416*2+BP416*3+BQ416*15+BR416*15+BS416*3+BT416*40+BU416*50+BV416*4+BW416*20+BX416*40+BY416*10</f>
        <v>3</v>
      </c>
      <c r="CD416" s="62">
        <f>CA416*1</f>
        <v>-3</v>
      </c>
      <c r="CE416" s="62">
        <f t="shared" si="244"/>
        <v>39</v>
      </c>
      <c r="CF416" s="62">
        <f t="shared" si="245"/>
        <v>-8.5</v>
      </c>
    </row>
    <row r="417" customHeight="1" spans="1:84">
      <c r="A417" s="62">
        <v>13286</v>
      </c>
      <c r="B417" s="62" t="s">
        <v>713</v>
      </c>
      <c r="C417" s="62">
        <v>582</v>
      </c>
      <c r="D417" s="62" t="s">
        <v>44</v>
      </c>
      <c r="E417" s="62" t="s">
        <v>248</v>
      </c>
      <c r="F417" s="62">
        <v>9</v>
      </c>
      <c r="G417" s="62">
        <v>10</v>
      </c>
      <c r="H417" s="62">
        <v>4</v>
      </c>
      <c r="I417" s="62">
        <v>112.8</v>
      </c>
      <c r="J417" s="62">
        <f t="shared" si="234"/>
        <v>-5</v>
      </c>
      <c r="K417" s="62" t="s">
        <v>237</v>
      </c>
      <c r="L417" s="62">
        <f t="shared" si="254"/>
        <v>6.768</v>
      </c>
      <c r="M417" s="62">
        <v>13</v>
      </c>
      <c r="N417" s="62">
        <v>17</v>
      </c>
      <c r="O417" s="62">
        <v>7</v>
      </c>
      <c r="P417" s="62">
        <v>208.7</v>
      </c>
      <c r="Q417" s="62">
        <f t="shared" si="236"/>
        <v>-6</v>
      </c>
      <c r="R417" s="62" t="s">
        <v>237</v>
      </c>
      <c r="S417" s="62">
        <f t="shared" si="259"/>
        <v>10.435</v>
      </c>
      <c r="T417" s="62">
        <f t="shared" si="260"/>
        <v>-6</v>
      </c>
      <c r="U417" s="62">
        <v>10</v>
      </c>
      <c r="V417" s="62">
        <v>12</v>
      </c>
      <c r="W417" s="62">
        <v>5</v>
      </c>
      <c r="X417" s="62">
        <v>123</v>
      </c>
      <c r="Y417" s="62">
        <f t="shared" si="251"/>
        <v>-5</v>
      </c>
      <c r="Z417" s="62" t="s">
        <v>237</v>
      </c>
      <c r="AA417" s="62">
        <f t="shared" si="258"/>
        <v>7.38</v>
      </c>
      <c r="AB417" s="62">
        <v>1.5</v>
      </c>
      <c r="AC417" s="62">
        <v>2.1</v>
      </c>
      <c r="AD417" s="62">
        <v>0</v>
      </c>
      <c r="AE417" s="62">
        <v>1</v>
      </c>
      <c r="AF417" s="62">
        <v>29.8</v>
      </c>
      <c r="AG417" s="62">
        <f t="shared" si="237"/>
        <v>-0.5</v>
      </c>
      <c r="AH417" s="62" t="s">
        <v>237</v>
      </c>
      <c r="AI417" s="62">
        <f>AF417*0.06</f>
        <v>1.788</v>
      </c>
      <c r="AJ417" s="62">
        <f>AG417*1</f>
        <v>-0.5</v>
      </c>
      <c r="AK417" s="62">
        <v>14.3</v>
      </c>
      <c r="AL417" s="62">
        <v>17</v>
      </c>
      <c r="AM417" s="62">
        <v>2</v>
      </c>
      <c r="AN417" s="62">
        <v>189</v>
      </c>
      <c r="AO417" s="62">
        <f t="shared" si="238"/>
        <v>-12.3</v>
      </c>
      <c r="AP417" s="62" t="s">
        <v>237</v>
      </c>
      <c r="AQ417" s="62">
        <f t="shared" si="261"/>
        <v>11.34</v>
      </c>
      <c r="AR417" s="62">
        <v>4</v>
      </c>
      <c r="AS417" s="62">
        <v>4.5</v>
      </c>
      <c r="AT417" s="62">
        <v>4</v>
      </c>
      <c r="AU417" s="62">
        <v>105</v>
      </c>
      <c r="AV417" s="62">
        <f t="shared" si="239"/>
        <v>0</v>
      </c>
      <c r="AW417" s="62" t="s">
        <v>39</v>
      </c>
      <c r="AX417" s="62">
        <f>AU417*0.08</f>
        <v>8.4</v>
      </c>
      <c r="AY417" s="62">
        <v>4</v>
      </c>
      <c r="AZ417" s="62">
        <v>4.5</v>
      </c>
      <c r="BA417" s="62">
        <v>0</v>
      </c>
      <c r="BB417" s="62">
        <v>0</v>
      </c>
      <c r="BC417" s="62">
        <f t="shared" si="240"/>
        <v>-4</v>
      </c>
      <c r="BD417" s="62" t="s">
        <v>237</v>
      </c>
      <c r="BE417" s="62">
        <f t="shared" si="262"/>
        <v>0</v>
      </c>
      <c r="BF417" s="62">
        <v>2.6</v>
      </c>
      <c r="BG417" s="62">
        <v>3.7</v>
      </c>
      <c r="BH417" s="62">
        <v>4</v>
      </c>
      <c r="BI417" s="62">
        <v>84</v>
      </c>
      <c r="BJ417" s="62">
        <f t="shared" si="241"/>
        <v>1.4</v>
      </c>
      <c r="BK417" s="62" t="s">
        <v>40</v>
      </c>
      <c r="BL417" s="62">
        <f>BI417*0.1</f>
        <v>8.4</v>
      </c>
      <c r="BM417" s="62">
        <v>4.1</v>
      </c>
      <c r="BN417" s="62">
        <v>5</v>
      </c>
      <c r="BO417" s="63">
        <v>0</v>
      </c>
      <c r="BP417" s="63">
        <v>0</v>
      </c>
      <c r="BQ417" s="63">
        <v>0</v>
      </c>
      <c r="BR417" s="63">
        <v>0</v>
      </c>
      <c r="BS417" s="63">
        <v>0</v>
      </c>
      <c r="BT417" s="63">
        <v>0</v>
      </c>
      <c r="BU417" s="63">
        <v>0</v>
      </c>
      <c r="BV417" s="63">
        <v>0</v>
      </c>
      <c r="BW417" s="63">
        <v>0</v>
      </c>
      <c r="BX417" s="63">
        <v>0</v>
      </c>
      <c r="BY417" s="63">
        <v>0</v>
      </c>
      <c r="BZ417" s="62">
        <f t="shared" si="242"/>
        <v>0</v>
      </c>
      <c r="CA417" s="62">
        <f t="shared" si="243"/>
        <v>-4.1</v>
      </c>
      <c r="CB417" s="62" t="s">
        <v>237</v>
      </c>
      <c r="CC417" s="62">
        <f>BO417*2+BP417*3+BQ417*15+BR417*15+BS417*3+BT417*40+BU417*50+BV417*4+BW417*20+BX417*40+BY417*10</f>
        <v>0</v>
      </c>
      <c r="CD417" s="62">
        <f>CA417*1</f>
        <v>-4.1</v>
      </c>
      <c r="CE417" s="62">
        <f t="shared" si="244"/>
        <v>55</v>
      </c>
      <c r="CF417" s="62">
        <f t="shared" si="245"/>
        <v>-10.6</v>
      </c>
    </row>
    <row r="418" customHeight="1" spans="1:84">
      <c r="A418" s="62">
        <v>13314</v>
      </c>
      <c r="B418" s="62" t="s">
        <v>714</v>
      </c>
      <c r="C418" s="62">
        <v>582</v>
      </c>
      <c r="D418" s="62" t="s">
        <v>44</v>
      </c>
      <c r="E418" s="62" t="s">
        <v>248</v>
      </c>
      <c r="F418" s="62">
        <v>9</v>
      </c>
      <c r="G418" s="62">
        <v>10</v>
      </c>
      <c r="H418" s="62">
        <v>5</v>
      </c>
      <c r="I418" s="62">
        <v>118.55</v>
      </c>
      <c r="J418" s="62">
        <f t="shared" si="234"/>
        <v>-4</v>
      </c>
      <c r="K418" s="62" t="s">
        <v>237</v>
      </c>
      <c r="L418" s="62">
        <f t="shared" si="254"/>
        <v>7.113</v>
      </c>
      <c r="M418" s="62">
        <v>13</v>
      </c>
      <c r="N418" s="62">
        <v>17</v>
      </c>
      <c r="O418" s="62">
        <v>5</v>
      </c>
      <c r="P418" s="62">
        <v>112.5</v>
      </c>
      <c r="Q418" s="62">
        <f t="shared" si="236"/>
        <v>-8</v>
      </c>
      <c r="R418" s="62" t="s">
        <v>237</v>
      </c>
      <c r="S418" s="62">
        <f t="shared" si="259"/>
        <v>5.625</v>
      </c>
      <c r="T418" s="62">
        <f t="shared" si="260"/>
        <v>-8</v>
      </c>
      <c r="U418" s="62">
        <v>10</v>
      </c>
      <c r="V418" s="62">
        <v>12</v>
      </c>
      <c r="W418" s="62">
        <v>4</v>
      </c>
      <c r="X418" s="62">
        <v>105</v>
      </c>
      <c r="Y418" s="62">
        <f t="shared" si="251"/>
        <v>-6</v>
      </c>
      <c r="Z418" s="62" t="s">
        <v>237</v>
      </c>
      <c r="AA418" s="62">
        <f t="shared" si="258"/>
        <v>6.3</v>
      </c>
      <c r="AB418" s="62">
        <v>1.5</v>
      </c>
      <c r="AC418" s="62">
        <v>2.1</v>
      </c>
      <c r="AD418" s="62">
        <v>1</v>
      </c>
      <c r="AE418" s="62">
        <v>0</v>
      </c>
      <c r="AF418" s="62">
        <v>57</v>
      </c>
      <c r="AG418" s="62">
        <f t="shared" si="237"/>
        <v>0.5</v>
      </c>
      <c r="AH418" s="62" t="s">
        <v>39</v>
      </c>
      <c r="AI418" s="62">
        <f>AF418*0.08</f>
        <v>4.56</v>
      </c>
      <c r="AJ418" s="62"/>
      <c r="AK418" s="62">
        <v>14.3</v>
      </c>
      <c r="AL418" s="62">
        <v>17</v>
      </c>
      <c r="AM418" s="62">
        <v>6</v>
      </c>
      <c r="AN418" s="62">
        <v>552</v>
      </c>
      <c r="AO418" s="62">
        <f t="shared" si="238"/>
        <v>-8.3</v>
      </c>
      <c r="AP418" s="62" t="s">
        <v>237</v>
      </c>
      <c r="AQ418" s="62">
        <f t="shared" si="261"/>
        <v>33.12</v>
      </c>
      <c r="AR418" s="62">
        <v>4</v>
      </c>
      <c r="AS418" s="62">
        <v>4.5</v>
      </c>
      <c r="AT418" s="62">
        <v>2</v>
      </c>
      <c r="AU418" s="62">
        <v>70</v>
      </c>
      <c r="AV418" s="62">
        <f t="shared" si="239"/>
        <v>-2</v>
      </c>
      <c r="AW418" s="62" t="s">
        <v>237</v>
      </c>
      <c r="AX418" s="62">
        <f>AU418*0.06</f>
        <v>4.2</v>
      </c>
      <c r="AY418" s="62">
        <v>4</v>
      </c>
      <c r="AZ418" s="62">
        <v>4.5</v>
      </c>
      <c r="BA418" s="62">
        <v>0</v>
      </c>
      <c r="BB418" s="62">
        <v>0</v>
      </c>
      <c r="BC418" s="62">
        <f t="shared" si="240"/>
        <v>-4</v>
      </c>
      <c r="BD418" s="62" t="s">
        <v>237</v>
      </c>
      <c r="BE418" s="62">
        <f t="shared" si="262"/>
        <v>0</v>
      </c>
      <c r="BF418" s="62">
        <v>2.6</v>
      </c>
      <c r="BG418" s="62">
        <v>3.3</v>
      </c>
      <c r="BH418" s="62">
        <v>2</v>
      </c>
      <c r="BI418" s="62">
        <v>42</v>
      </c>
      <c r="BJ418" s="62">
        <f t="shared" si="241"/>
        <v>-0.6</v>
      </c>
      <c r="BK418" s="62" t="s">
        <v>242</v>
      </c>
      <c r="BL418" s="62">
        <f>BI418*0.06</f>
        <v>2.52</v>
      </c>
      <c r="BM418" s="62">
        <v>4</v>
      </c>
      <c r="BN418" s="62">
        <v>5</v>
      </c>
      <c r="BO418" s="63">
        <v>0</v>
      </c>
      <c r="BP418" s="63">
        <v>0</v>
      </c>
      <c r="BQ418" s="63">
        <v>0</v>
      </c>
      <c r="BR418" s="63">
        <v>0</v>
      </c>
      <c r="BS418" s="63">
        <v>0</v>
      </c>
      <c r="BT418" s="63">
        <v>0</v>
      </c>
      <c r="BU418" s="63">
        <v>0</v>
      </c>
      <c r="BV418" s="63">
        <v>0</v>
      </c>
      <c r="BW418" s="63">
        <v>0</v>
      </c>
      <c r="BX418" s="63">
        <v>0</v>
      </c>
      <c r="BY418" s="63">
        <v>0</v>
      </c>
      <c r="BZ418" s="62">
        <f t="shared" si="242"/>
        <v>0</v>
      </c>
      <c r="CA418" s="62">
        <f t="shared" si="243"/>
        <v>-4</v>
      </c>
      <c r="CB418" s="62" t="s">
        <v>237</v>
      </c>
      <c r="CC418" s="62">
        <f>BO418*2+BP418*3+BQ418*15+BR418*15+BS418*3+BT418*40+BU418*50+BV418*4+BW418*20+BX418*40+BY418*10</f>
        <v>0</v>
      </c>
      <c r="CD418" s="62">
        <f>CA418*1</f>
        <v>-4</v>
      </c>
      <c r="CE418" s="62">
        <f t="shared" si="244"/>
        <v>63</v>
      </c>
      <c r="CF418" s="62">
        <f t="shared" si="245"/>
        <v>-12</v>
      </c>
    </row>
    <row r="419" customHeight="1" spans="1:84">
      <c r="A419" s="62">
        <v>13189</v>
      </c>
      <c r="B419" s="62" t="s">
        <v>715</v>
      </c>
      <c r="C419" s="62">
        <v>582</v>
      </c>
      <c r="D419" s="62" t="s">
        <v>44</v>
      </c>
      <c r="E419" s="62" t="s">
        <v>248</v>
      </c>
      <c r="F419" s="62">
        <v>9</v>
      </c>
      <c r="G419" s="62">
        <v>10</v>
      </c>
      <c r="H419" s="62"/>
      <c r="I419" s="62"/>
      <c r="J419" s="62">
        <f t="shared" si="234"/>
        <v>-9</v>
      </c>
      <c r="K419" s="62" t="s">
        <v>237</v>
      </c>
      <c r="L419" s="62">
        <f t="shared" si="254"/>
        <v>0</v>
      </c>
      <c r="M419" s="62">
        <v>14</v>
      </c>
      <c r="N419" s="62">
        <v>17</v>
      </c>
      <c r="O419" s="62">
        <v>15</v>
      </c>
      <c r="P419" s="62">
        <v>341.5</v>
      </c>
      <c r="Q419" s="62">
        <f t="shared" si="236"/>
        <v>1</v>
      </c>
      <c r="R419" s="62" t="s">
        <v>39</v>
      </c>
      <c r="S419" s="62">
        <f>P419*0.06</f>
        <v>20.49</v>
      </c>
      <c r="T419" s="62"/>
      <c r="U419" s="62">
        <v>10</v>
      </c>
      <c r="V419" s="62">
        <v>12</v>
      </c>
      <c r="W419" s="62">
        <v>2</v>
      </c>
      <c r="X419" s="62">
        <v>52</v>
      </c>
      <c r="Y419" s="62">
        <f t="shared" si="251"/>
        <v>-8</v>
      </c>
      <c r="Z419" s="62" t="s">
        <v>237</v>
      </c>
      <c r="AA419" s="62">
        <f t="shared" si="258"/>
        <v>3.12</v>
      </c>
      <c r="AB419" s="62">
        <v>1.5</v>
      </c>
      <c r="AC419" s="62">
        <v>2.1</v>
      </c>
      <c r="AD419" s="62">
        <v>1</v>
      </c>
      <c r="AE419" s="62">
        <v>1</v>
      </c>
      <c r="AF419" s="62">
        <v>59</v>
      </c>
      <c r="AG419" s="62">
        <f t="shared" si="237"/>
        <v>1.5</v>
      </c>
      <c r="AH419" s="62" t="s">
        <v>40</v>
      </c>
      <c r="AI419" s="62">
        <f>AF419*0.1</f>
        <v>5.9</v>
      </c>
      <c r="AJ419" s="62"/>
      <c r="AK419" s="62">
        <v>14.3</v>
      </c>
      <c r="AL419" s="62">
        <v>17</v>
      </c>
      <c r="AM419" s="62">
        <v>4</v>
      </c>
      <c r="AN419" s="62">
        <v>267.8</v>
      </c>
      <c r="AO419" s="62">
        <f t="shared" si="238"/>
        <v>-10.3</v>
      </c>
      <c r="AP419" s="62" t="s">
        <v>237</v>
      </c>
      <c r="AQ419" s="62">
        <f t="shared" si="261"/>
        <v>16.068</v>
      </c>
      <c r="AR419" s="62">
        <v>4</v>
      </c>
      <c r="AS419" s="62">
        <v>4.5</v>
      </c>
      <c r="AT419" s="62">
        <v>1</v>
      </c>
      <c r="AU419" s="62">
        <v>39</v>
      </c>
      <c r="AV419" s="62">
        <f t="shared" si="239"/>
        <v>-3</v>
      </c>
      <c r="AW419" s="62" t="s">
        <v>237</v>
      </c>
      <c r="AX419" s="62">
        <f>AU419*0.06</f>
        <v>2.34</v>
      </c>
      <c r="AY419" s="62">
        <v>4</v>
      </c>
      <c r="AZ419" s="62">
        <v>4.5</v>
      </c>
      <c r="BA419" s="62">
        <v>0</v>
      </c>
      <c r="BB419" s="62">
        <v>0</v>
      </c>
      <c r="BC419" s="62">
        <f t="shared" si="240"/>
        <v>-4</v>
      </c>
      <c r="BD419" s="62" t="s">
        <v>237</v>
      </c>
      <c r="BE419" s="62">
        <f t="shared" si="262"/>
        <v>0</v>
      </c>
      <c r="BF419" s="62">
        <v>2.4</v>
      </c>
      <c r="BG419" s="62">
        <v>3.3</v>
      </c>
      <c r="BH419" s="62">
        <v>1</v>
      </c>
      <c r="BI419" s="62">
        <v>21</v>
      </c>
      <c r="BJ419" s="62">
        <f t="shared" si="241"/>
        <v>-1.4</v>
      </c>
      <c r="BK419" s="62" t="s">
        <v>242</v>
      </c>
      <c r="BL419" s="62">
        <f>BI419*0.06</f>
        <v>1.26</v>
      </c>
      <c r="BM419" s="62">
        <v>4.1</v>
      </c>
      <c r="BN419" s="62">
        <v>5</v>
      </c>
      <c r="BO419" s="63">
        <v>0</v>
      </c>
      <c r="BP419" s="63">
        <v>0</v>
      </c>
      <c r="BQ419" s="63">
        <v>0</v>
      </c>
      <c r="BR419" s="63">
        <v>0</v>
      </c>
      <c r="BS419" s="63">
        <v>0</v>
      </c>
      <c r="BT419" s="63">
        <v>0</v>
      </c>
      <c r="BU419" s="63">
        <v>0</v>
      </c>
      <c r="BV419" s="63">
        <v>0</v>
      </c>
      <c r="BW419" s="63">
        <v>0</v>
      </c>
      <c r="BX419" s="63">
        <v>0</v>
      </c>
      <c r="BY419" s="63">
        <v>0</v>
      </c>
      <c r="BZ419" s="62">
        <f t="shared" si="242"/>
        <v>0</v>
      </c>
      <c r="CA419" s="62">
        <f t="shared" si="243"/>
        <v>-4.1</v>
      </c>
      <c r="CB419" s="62" t="s">
        <v>237</v>
      </c>
      <c r="CC419" s="62">
        <f>BO419*2+BP419*3+BQ419*15+BR419*15+BS419*3+BT419*40+BU419*50+BV419*4+BW419*20+BX419*40+BY419*10</f>
        <v>0</v>
      </c>
      <c r="CD419" s="62">
        <f>CA419*1</f>
        <v>-4.1</v>
      </c>
      <c r="CE419" s="62">
        <f t="shared" si="244"/>
        <v>49</v>
      </c>
      <c r="CF419" s="62">
        <f t="shared" si="245"/>
        <v>-4.1</v>
      </c>
    </row>
    <row r="420" customHeight="1" spans="1:84">
      <c r="A420" s="62">
        <v>10860</v>
      </c>
      <c r="B420" s="62" t="s">
        <v>716</v>
      </c>
      <c r="C420" s="62">
        <v>106399</v>
      </c>
      <c r="D420" s="62" t="s">
        <v>65</v>
      </c>
      <c r="E420" s="62" t="s">
        <v>236</v>
      </c>
      <c r="F420" s="62">
        <v>12</v>
      </c>
      <c r="G420" s="62">
        <v>14</v>
      </c>
      <c r="H420" s="62">
        <v>2</v>
      </c>
      <c r="I420" s="62">
        <v>51.04</v>
      </c>
      <c r="J420" s="62">
        <f t="shared" si="234"/>
        <v>-10</v>
      </c>
      <c r="K420" s="62" t="s">
        <v>237</v>
      </c>
      <c r="L420" s="62">
        <f t="shared" si="254"/>
        <v>3.0624</v>
      </c>
      <c r="M420" s="62">
        <v>19</v>
      </c>
      <c r="N420" s="62">
        <v>24</v>
      </c>
      <c r="O420" s="62">
        <v>28</v>
      </c>
      <c r="P420" s="62">
        <v>703.24</v>
      </c>
      <c r="Q420" s="62">
        <f t="shared" si="236"/>
        <v>9</v>
      </c>
      <c r="R420" s="62" t="s">
        <v>40</v>
      </c>
      <c r="S420" s="62">
        <f>P420*0.08</f>
        <v>56.2592</v>
      </c>
      <c r="T420" s="62"/>
      <c r="U420" s="62">
        <v>13</v>
      </c>
      <c r="V420" s="62">
        <v>17</v>
      </c>
      <c r="W420" s="62">
        <v>25</v>
      </c>
      <c r="X420" s="62">
        <v>597</v>
      </c>
      <c r="Y420" s="62">
        <f t="shared" si="251"/>
        <v>12</v>
      </c>
      <c r="Z420" s="62" t="s">
        <v>40</v>
      </c>
      <c r="AA420" s="62">
        <f>X420*0.1</f>
        <v>59.7</v>
      </c>
      <c r="AB420" s="62">
        <v>2</v>
      </c>
      <c r="AC420" s="62">
        <v>3</v>
      </c>
      <c r="AD420" s="62">
        <v>1</v>
      </c>
      <c r="AE420" s="62">
        <v>3</v>
      </c>
      <c r="AF420" s="62">
        <v>137.87</v>
      </c>
      <c r="AG420" s="62">
        <f t="shared" si="237"/>
        <v>3</v>
      </c>
      <c r="AH420" s="62" t="s">
        <v>40</v>
      </c>
      <c r="AI420" s="62">
        <f>AF420*0.1</f>
        <v>13.787</v>
      </c>
      <c r="AJ420" s="62"/>
      <c r="AK420" s="62">
        <v>25</v>
      </c>
      <c r="AL420" s="62">
        <v>29</v>
      </c>
      <c r="AM420" s="62">
        <v>47</v>
      </c>
      <c r="AN420" s="62">
        <v>3912.86</v>
      </c>
      <c r="AO420" s="62">
        <f t="shared" si="238"/>
        <v>22</v>
      </c>
      <c r="AP420" s="62" t="s">
        <v>40</v>
      </c>
      <c r="AQ420" s="62">
        <f>AN420*0.1</f>
        <v>391.286</v>
      </c>
      <c r="AR420" s="62">
        <v>4</v>
      </c>
      <c r="AS420" s="62">
        <v>5</v>
      </c>
      <c r="AT420" s="62">
        <v>16</v>
      </c>
      <c r="AU420" s="62">
        <v>455</v>
      </c>
      <c r="AV420" s="62">
        <f t="shared" si="239"/>
        <v>12</v>
      </c>
      <c r="AW420" s="62" t="s">
        <v>40</v>
      </c>
      <c r="AX420" s="62">
        <f>AU420*0.1</f>
        <v>45.5</v>
      </c>
      <c r="AY420" s="62">
        <v>7</v>
      </c>
      <c r="AZ420" s="62">
        <v>8</v>
      </c>
      <c r="BA420" s="62">
        <v>0</v>
      </c>
      <c r="BB420" s="62">
        <v>0</v>
      </c>
      <c r="BC420" s="62">
        <f t="shared" si="240"/>
        <v>-7</v>
      </c>
      <c r="BD420" s="62" t="s">
        <v>237</v>
      </c>
      <c r="BE420" s="62">
        <f t="shared" si="262"/>
        <v>0</v>
      </c>
      <c r="BF420" s="62">
        <v>7</v>
      </c>
      <c r="BG420" s="62">
        <v>8</v>
      </c>
      <c r="BH420" s="62">
        <v>10</v>
      </c>
      <c r="BI420" s="62">
        <v>210</v>
      </c>
      <c r="BJ420" s="62">
        <f t="shared" si="241"/>
        <v>3</v>
      </c>
      <c r="BK420" s="62" t="s">
        <v>40</v>
      </c>
      <c r="BL420" s="62">
        <f>BI420*0.1</f>
        <v>21</v>
      </c>
      <c r="BM420" s="62">
        <v>8</v>
      </c>
      <c r="BN420" s="62">
        <v>10</v>
      </c>
      <c r="BO420" s="63">
        <v>0</v>
      </c>
      <c r="BP420" s="63">
        <v>3</v>
      </c>
      <c r="BQ420" s="63">
        <v>1</v>
      </c>
      <c r="BR420" s="63">
        <v>1</v>
      </c>
      <c r="BS420" s="63">
        <v>0</v>
      </c>
      <c r="BT420" s="63">
        <v>0</v>
      </c>
      <c r="BU420" s="63">
        <v>0</v>
      </c>
      <c r="BV420" s="63">
        <v>0</v>
      </c>
      <c r="BW420" s="63">
        <v>0</v>
      </c>
      <c r="BX420" s="63">
        <v>0</v>
      </c>
      <c r="BY420" s="63">
        <v>0</v>
      </c>
      <c r="BZ420" s="62">
        <f t="shared" si="242"/>
        <v>12</v>
      </c>
      <c r="CA420" s="62">
        <f t="shared" si="243"/>
        <v>4</v>
      </c>
      <c r="CB420" s="62" t="s">
        <v>40</v>
      </c>
      <c r="CC420" s="62">
        <f>BO420*3+BP420*5+BQ420*25+BR420*24+BS420*6+BT420*56+BU420*70+BV420*6+BW420*30+BX420*61+BY420*15</f>
        <v>64</v>
      </c>
      <c r="CD420" s="62"/>
      <c r="CE420" s="62">
        <f t="shared" si="244"/>
        <v>655</v>
      </c>
      <c r="CF420" s="62">
        <f t="shared" si="245"/>
        <v>0</v>
      </c>
    </row>
    <row r="421" customHeight="1" spans="1:84">
      <c r="A421" s="62">
        <v>13701</v>
      </c>
      <c r="B421" s="62" t="s">
        <v>717</v>
      </c>
      <c r="C421" s="62">
        <v>106399</v>
      </c>
      <c r="D421" s="62" t="s">
        <v>65</v>
      </c>
      <c r="E421" s="62" t="s">
        <v>718</v>
      </c>
      <c r="F421" s="62">
        <v>8</v>
      </c>
      <c r="G421" s="62">
        <v>10</v>
      </c>
      <c r="H421" s="62">
        <v>3</v>
      </c>
      <c r="I421" s="62">
        <v>71.84</v>
      </c>
      <c r="J421" s="62">
        <f t="shared" si="234"/>
        <v>-5</v>
      </c>
      <c r="K421" s="62" t="s">
        <v>237</v>
      </c>
      <c r="L421" s="62">
        <f t="shared" si="254"/>
        <v>4.3104</v>
      </c>
      <c r="M421" s="62">
        <v>13</v>
      </c>
      <c r="N421" s="62">
        <v>16</v>
      </c>
      <c r="O421" s="62">
        <v>10</v>
      </c>
      <c r="P421" s="62">
        <v>268.11</v>
      </c>
      <c r="Q421" s="62">
        <f t="shared" si="236"/>
        <v>-3</v>
      </c>
      <c r="R421" s="62" t="s">
        <v>237</v>
      </c>
      <c r="S421" s="62">
        <f>P421*0.05</f>
        <v>13.4055</v>
      </c>
      <c r="T421" s="62">
        <f>Q421*1</f>
        <v>-3</v>
      </c>
      <c r="U421" s="62">
        <v>9</v>
      </c>
      <c r="V421" s="62">
        <v>11</v>
      </c>
      <c r="W421" s="62">
        <v>12</v>
      </c>
      <c r="X421" s="62">
        <v>306.8</v>
      </c>
      <c r="Y421" s="62">
        <f t="shared" si="251"/>
        <v>3</v>
      </c>
      <c r="Z421" s="62" t="s">
        <v>40</v>
      </c>
      <c r="AA421" s="62">
        <f>X421*0.1</f>
        <v>30.68</v>
      </c>
      <c r="AB421" s="62">
        <v>1</v>
      </c>
      <c r="AC421" s="62">
        <v>2</v>
      </c>
      <c r="AD421" s="62">
        <v>0</v>
      </c>
      <c r="AE421" s="62">
        <v>0</v>
      </c>
      <c r="AF421" s="62">
        <v>0</v>
      </c>
      <c r="AG421" s="62">
        <f t="shared" si="237"/>
        <v>-1</v>
      </c>
      <c r="AH421" s="62" t="s">
        <v>237</v>
      </c>
      <c r="AI421" s="62">
        <f>AF421*0.06</f>
        <v>0</v>
      </c>
      <c r="AJ421" s="62">
        <f>AG421*1</f>
        <v>-1</v>
      </c>
      <c r="AK421" s="62">
        <v>16</v>
      </c>
      <c r="AL421" s="62">
        <v>20</v>
      </c>
      <c r="AM421" s="62">
        <v>1</v>
      </c>
      <c r="AN421" s="62">
        <v>25</v>
      </c>
      <c r="AO421" s="62">
        <f t="shared" si="238"/>
        <v>-15</v>
      </c>
      <c r="AP421" s="62" t="s">
        <v>237</v>
      </c>
      <c r="AQ421" s="62">
        <f>AN421*0.06</f>
        <v>1.5</v>
      </c>
      <c r="AR421" s="62">
        <v>3</v>
      </c>
      <c r="AS421" s="62">
        <v>3</v>
      </c>
      <c r="AT421" s="62">
        <v>2</v>
      </c>
      <c r="AU421" s="62">
        <v>70</v>
      </c>
      <c r="AV421" s="62">
        <f t="shared" si="239"/>
        <v>-1</v>
      </c>
      <c r="AW421" s="62" t="s">
        <v>237</v>
      </c>
      <c r="AX421" s="62">
        <f>AU421*0.06</f>
        <v>4.2</v>
      </c>
      <c r="AY421" s="62">
        <v>5</v>
      </c>
      <c r="AZ421" s="62">
        <v>6</v>
      </c>
      <c r="BA421" s="62">
        <v>0</v>
      </c>
      <c r="BB421" s="62">
        <v>0</v>
      </c>
      <c r="BC421" s="62">
        <f t="shared" si="240"/>
        <v>-5</v>
      </c>
      <c r="BD421" s="62" t="s">
        <v>237</v>
      </c>
      <c r="BE421" s="62">
        <f t="shared" si="262"/>
        <v>0</v>
      </c>
      <c r="BF421" s="62">
        <v>4</v>
      </c>
      <c r="BG421" s="62">
        <v>6</v>
      </c>
      <c r="BH421" s="62">
        <v>6</v>
      </c>
      <c r="BI421" s="62">
        <v>121.14</v>
      </c>
      <c r="BJ421" s="62">
        <f t="shared" si="241"/>
        <v>2</v>
      </c>
      <c r="BK421" s="62" t="s">
        <v>40</v>
      </c>
      <c r="BL421" s="62">
        <f>BI421*0.1</f>
        <v>12.114</v>
      </c>
      <c r="BM421" s="62">
        <v>6</v>
      </c>
      <c r="BN421" s="62">
        <v>7</v>
      </c>
      <c r="BO421" s="63">
        <v>0</v>
      </c>
      <c r="BP421" s="63">
        <v>0</v>
      </c>
      <c r="BQ421" s="63">
        <v>0</v>
      </c>
      <c r="BR421" s="63">
        <v>0</v>
      </c>
      <c r="BS421" s="63">
        <v>0</v>
      </c>
      <c r="BT421" s="63">
        <v>0</v>
      </c>
      <c r="BU421" s="63">
        <v>0</v>
      </c>
      <c r="BV421" s="63">
        <v>0</v>
      </c>
      <c r="BW421" s="63">
        <v>0</v>
      </c>
      <c r="BX421" s="63">
        <v>0</v>
      </c>
      <c r="BY421" s="63">
        <v>0</v>
      </c>
      <c r="BZ421" s="62">
        <f t="shared" si="242"/>
        <v>0</v>
      </c>
      <c r="CA421" s="62">
        <f t="shared" si="243"/>
        <v>-6</v>
      </c>
      <c r="CB421" s="62" t="s">
        <v>237</v>
      </c>
      <c r="CC421" s="62">
        <f>BO421*2+BP421*3+BQ421*15+BR421*15+BS421*3+BT421*40+BU421*50+BV421*4+BW421*20+BX421*40+BY421*10</f>
        <v>0</v>
      </c>
      <c r="CD421" s="62">
        <f>CA421*1</f>
        <v>-6</v>
      </c>
      <c r="CE421" s="62">
        <f t="shared" si="244"/>
        <v>66</v>
      </c>
      <c r="CF421" s="62">
        <f t="shared" si="245"/>
        <v>-10</v>
      </c>
    </row>
    <row r="422" customHeight="1" spans="1:84">
      <c r="A422" s="62">
        <v>13180</v>
      </c>
      <c r="B422" s="62" t="s">
        <v>719</v>
      </c>
      <c r="C422" s="62">
        <v>106399</v>
      </c>
      <c r="D422" s="62" t="s">
        <v>65</v>
      </c>
      <c r="E422" s="62" t="s">
        <v>248</v>
      </c>
      <c r="F422" s="62">
        <v>7</v>
      </c>
      <c r="G422" s="62">
        <v>8</v>
      </c>
      <c r="H422" s="62"/>
      <c r="I422" s="62"/>
      <c r="J422" s="62">
        <f t="shared" si="234"/>
        <v>-7</v>
      </c>
      <c r="K422" s="62" t="s">
        <v>237</v>
      </c>
      <c r="L422" s="62">
        <f t="shared" si="254"/>
        <v>0</v>
      </c>
      <c r="M422" s="62">
        <v>10</v>
      </c>
      <c r="N422" s="62">
        <v>13</v>
      </c>
      <c r="O422" s="62">
        <v>7</v>
      </c>
      <c r="P422" s="62">
        <v>177</v>
      </c>
      <c r="Q422" s="62">
        <f t="shared" si="236"/>
        <v>-3</v>
      </c>
      <c r="R422" s="62" t="s">
        <v>237</v>
      </c>
      <c r="S422" s="62">
        <f>P422*0.05</f>
        <v>8.85</v>
      </c>
      <c r="T422" s="62">
        <f>Q422*1</f>
        <v>-3</v>
      </c>
      <c r="U422" s="62">
        <v>7</v>
      </c>
      <c r="V422" s="62">
        <v>10</v>
      </c>
      <c r="W422" s="62">
        <v>10</v>
      </c>
      <c r="X422" s="62">
        <v>237.32</v>
      </c>
      <c r="Y422" s="62">
        <f t="shared" si="251"/>
        <v>3</v>
      </c>
      <c r="Z422" s="62" t="s">
        <v>40</v>
      </c>
      <c r="AA422" s="62">
        <f>X422*0.1</f>
        <v>23.732</v>
      </c>
      <c r="AB422" s="62">
        <v>1</v>
      </c>
      <c r="AC422" s="62">
        <v>1</v>
      </c>
      <c r="AD422" s="62">
        <v>0</v>
      </c>
      <c r="AE422" s="62">
        <v>0</v>
      </c>
      <c r="AF422" s="62">
        <v>0</v>
      </c>
      <c r="AG422" s="62">
        <f t="shared" si="237"/>
        <v>-1</v>
      </c>
      <c r="AH422" s="62" t="s">
        <v>237</v>
      </c>
      <c r="AI422" s="62">
        <f>AF422*0.06</f>
        <v>0</v>
      </c>
      <c r="AJ422" s="62">
        <f>AG422*1</f>
        <v>-1</v>
      </c>
      <c r="AK422" s="62">
        <v>14</v>
      </c>
      <c r="AL422" s="62">
        <v>16</v>
      </c>
      <c r="AM422" s="62">
        <v>2</v>
      </c>
      <c r="AN422" s="62">
        <v>25</v>
      </c>
      <c r="AO422" s="62">
        <f t="shared" si="238"/>
        <v>-12</v>
      </c>
      <c r="AP422" s="62" t="s">
        <v>237</v>
      </c>
      <c r="AQ422" s="62">
        <f>AN422*0.06</f>
        <v>1.5</v>
      </c>
      <c r="AR422" s="62">
        <v>2</v>
      </c>
      <c r="AS422" s="62">
        <v>3</v>
      </c>
      <c r="AT422" s="62">
        <v>0</v>
      </c>
      <c r="AU422" s="62">
        <v>0</v>
      </c>
      <c r="AV422" s="62">
        <f t="shared" si="239"/>
        <v>-2</v>
      </c>
      <c r="AW422" s="62" t="s">
        <v>237</v>
      </c>
      <c r="AX422" s="62">
        <f>AU422*0.06</f>
        <v>0</v>
      </c>
      <c r="AY422" s="62">
        <v>3</v>
      </c>
      <c r="AZ422" s="62">
        <v>5</v>
      </c>
      <c r="BA422" s="62">
        <v>0</v>
      </c>
      <c r="BB422" s="62">
        <v>0</v>
      </c>
      <c r="BC422" s="62">
        <f t="shared" si="240"/>
        <v>-3</v>
      </c>
      <c r="BD422" s="62" t="s">
        <v>237</v>
      </c>
      <c r="BE422" s="62">
        <f t="shared" si="262"/>
        <v>0</v>
      </c>
      <c r="BF422" s="62">
        <v>4</v>
      </c>
      <c r="BG422" s="62">
        <v>5</v>
      </c>
      <c r="BH422" s="62">
        <v>4</v>
      </c>
      <c r="BI422" s="62">
        <v>82.5</v>
      </c>
      <c r="BJ422" s="62">
        <f t="shared" si="241"/>
        <v>0</v>
      </c>
      <c r="BK422" s="62" t="s">
        <v>39</v>
      </c>
      <c r="BL422" s="62">
        <f>BI422*0.08</f>
        <v>6.6</v>
      </c>
      <c r="BM422" s="62">
        <v>5</v>
      </c>
      <c r="BN422" s="62">
        <v>5</v>
      </c>
      <c r="BO422" s="63">
        <v>0</v>
      </c>
      <c r="BP422" s="63">
        <v>0</v>
      </c>
      <c r="BQ422" s="63">
        <v>0</v>
      </c>
      <c r="BR422" s="63">
        <v>0</v>
      </c>
      <c r="BS422" s="63">
        <v>0</v>
      </c>
      <c r="BT422" s="63">
        <v>0</v>
      </c>
      <c r="BU422" s="63">
        <v>0</v>
      </c>
      <c r="BV422" s="63">
        <v>0</v>
      </c>
      <c r="BW422" s="63">
        <v>0</v>
      </c>
      <c r="BX422" s="63">
        <v>0</v>
      </c>
      <c r="BY422" s="63">
        <v>0</v>
      </c>
      <c r="BZ422" s="62">
        <f t="shared" si="242"/>
        <v>0</v>
      </c>
      <c r="CA422" s="62">
        <f t="shared" si="243"/>
        <v>-5</v>
      </c>
      <c r="CB422" s="62" t="s">
        <v>237</v>
      </c>
      <c r="CC422" s="62">
        <f>BO422*2+BP422*3+BQ422*15+BR422*15+BS422*3+BT422*40+BU422*50+BV422*4+BW422*20+BX422*40+BY422*10</f>
        <v>0</v>
      </c>
      <c r="CD422" s="62">
        <f>CA422*1</f>
        <v>-5</v>
      </c>
      <c r="CE422" s="62">
        <f t="shared" si="244"/>
        <v>41</v>
      </c>
      <c r="CF422" s="62">
        <f t="shared" si="245"/>
        <v>-9</v>
      </c>
    </row>
    <row r="423" customHeight="1" spans="1:84">
      <c r="A423" s="62">
        <v>12158</v>
      </c>
      <c r="B423" s="62" t="s">
        <v>720</v>
      </c>
      <c r="C423" s="62">
        <v>106399</v>
      </c>
      <c r="D423" s="62" t="s">
        <v>65</v>
      </c>
      <c r="E423" s="62" t="s">
        <v>239</v>
      </c>
      <c r="F423" s="62">
        <v>13</v>
      </c>
      <c r="G423" s="62">
        <v>16</v>
      </c>
      <c r="H423" s="62">
        <v>7</v>
      </c>
      <c r="I423" s="62">
        <v>181.5</v>
      </c>
      <c r="J423" s="62">
        <f t="shared" si="234"/>
        <v>-6</v>
      </c>
      <c r="K423" s="62" t="s">
        <v>237</v>
      </c>
      <c r="L423" s="62">
        <f t="shared" si="254"/>
        <v>10.89</v>
      </c>
      <c r="M423" s="62">
        <v>21</v>
      </c>
      <c r="N423" s="62">
        <v>26</v>
      </c>
      <c r="O423" s="62">
        <v>36</v>
      </c>
      <c r="P423" s="62">
        <v>881.28</v>
      </c>
      <c r="Q423" s="62">
        <f t="shared" si="236"/>
        <v>15</v>
      </c>
      <c r="R423" s="62" t="s">
        <v>40</v>
      </c>
      <c r="S423" s="62">
        <f>P423*0.08</f>
        <v>70.5024</v>
      </c>
      <c r="T423" s="62"/>
      <c r="U423" s="62">
        <v>15</v>
      </c>
      <c r="V423" s="62">
        <v>19</v>
      </c>
      <c r="W423" s="62">
        <v>22</v>
      </c>
      <c r="X423" s="62">
        <v>580.6</v>
      </c>
      <c r="Y423" s="62">
        <f t="shared" si="251"/>
        <v>7</v>
      </c>
      <c r="Z423" s="62" t="s">
        <v>40</v>
      </c>
      <c r="AA423" s="62">
        <f>X423*0.1</f>
        <v>58.06</v>
      </c>
      <c r="AB423" s="62">
        <v>2</v>
      </c>
      <c r="AC423" s="62">
        <v>3</v>
      </c>
      <c r="AD423" s="62">
        <v>1</v>
      </c>
      <c r="AE423" s="62">
        <v>3</v>
      </c>
      <c r="AF423" s="62">
        <v>137.58</v>
      </c>
      <c r="AG423" s="62">
        <f t="shared" si="237"/>
        <v>3</v>
      </c>
      <c r="AH423" s="62" t="s">
        <v>40</v>
      </c>
      <c r="AI423" s="62">
        <f>AF423*0.1</f>
        <v>13.758</v>
      </c>
      <c r="AJ423" s="62"/>
      <c r="AK423" s="62">
        <v>27</v>
      </c>
      <c r="AL423" s="62">
        <v>33</v>
      </c>
      <c r="AM423" s="62">
        <v>54</v>
      </c>
      <c r="AN423" s="62">
        <v>4972.02</v>
      </c>
      <c r="AO423" s="62">
        <f t="shared" si="238"/>
        <v>27</v>
      </c>
      <c r="AP423" s="62" t="s">
        <v>40</v>
      </c>
      <c r="AQ423" s="62">
        <f>AN423*0.1</f>
        <v>497.202</v>
      </c>
      <c r="AR423" s="62">
        <v>5</v>
      </c>
      <c r="AS423" s="62">
        <v>6</v>
      </c>
      <c r="AT423" s="62">
        <v>0</v>
      </c>
      <c r="AU423" s="62">
        <v>0</v>
      </c>
      <c r="AV423" s="62">
        <f t="shared" si="239"/>
        <v>-5</v>
      </c>
      <c r="AW423" s="62" t="s">
        <v>237</v>
      </c>
      <c r="AX423" s="62">
        <f>AU423*0.06</f>
        <v>0</v>
      </c>
      <c r="AY423" s="62">
        <v>8</v>
      </c>
      <c r="AZ423" s="62">
        <v>9</v>
      </c>
      <c r="BA423" s="62">
        <v>0</v>
      </c>
      <c r="BB423" s="62">
        <v>0</v>
      </c>
      <c r="BC423" s="62">
        <f t="shared" si="240"/>
        <v>-8</v>
      </c>
      <c r="BD423" s="62" t="s">
        <v>237</v>
      </c>
      <c r="BE423" s="62">
        <f t="shared" si="262"/>
        <v>0</v>
      </c>
      <c r="BF423" s="62">
        <v>7</v>
      </c>
      <c r="BG423" s="62">
        <v>9</v>
      </c>
      <c r="BH423" s="62">
        <v>15</v>
      </c>
      <c r="BI423" s="62">
        <v>241.35</v>
      </c>
      <c r="BJ423" s="62">
        <f t="shared" si="241"/>
        <v>8</v>
      </c>
      <c r="BK423" s="62" t="s">
        <v>40</v>
      </c>
      <c r="BL423" s="62">
        <f>BI423*0.1</f>
        <v>24.135</v>
      </c>
      <c r="BM423" s="62">
        <v>9</v>
      </c>
      <c r="BN423" s="62">
        <v>11</v>
      </c>
      <c r="BO423" s="63">
        <v>0</v>
      </c>
      <c r="BP423" s="63">
        <v>6</v>
      </c>
      <c r="BQ423" s="63">
        <v>4</v>
      </c>
      <c r="BR423" s="63">
        <v>0</v>
      </c>
      <c r="BS423" s="63">
        <v>1</v>
      </c>
      <c r="BT423" s="63">
        <v>0</v>
      </c>
      <c r="BU423" s="63">
        <v>0</v>
      </c>
      <c r="BV423" s="63">
        <v>0</v>
      </c>
      <c r="BW423" s="63">
        <v>0</v>
      </c>
      <c r="BX423" s="63">
        <v>1</v>
      </c>
      <c r="BY423" s="63">
        <v>0</v>
      </c>
      <c r="BZ423" s="62">
        <f t="shared" si="242"/>
        <v>34</v>
      </c>
      <c r="CA423" s="62">
        <f t="shared" si="243"/>
        <v>25</v>
      </c>
      <c r="CB423" s="62" t="s">
        <v>40</v>
      </c>
      <c r="CC423" s="62">
        <f>BO423*3+BP423*5+BQ423*25+BR423*24+BS423*6+BT423*56+BU423*70+BV423*6+BW423*30+BX423*61+BY423*15</f>
        <v>197</v>
      </c>
      <c r="CD423" s="62"/>
      <c r="CE423" s="62">
        <f t="shared" si="244"/>
        <v>872</v>
      </c>
      <c r="CF423" s="62">
        <f t="shared" si="245"/>
        <v>0</v>
      </c>
    </row>
    <row r="424" customHeight="1" spans="1:84">
      <c r="A424" s="62">
        <v>12144</v>
      </c>
      <c r="B424" s="62" t="s">
        <v>721</v>
      </c>
      <c r="C424" s="62">
        <v>113025</v>
      </c>
      <c r="D424" s="62" t="s">
        <v>81</v>
      </c>
      <c r="E424" s="62" t="s">
        <v>239</v>
      </c>
      <c r="F424" s="62">
        <v>12</v>
      </c>
      <c r="G424" s="62">
        <v>14</v>
      </c>
      <c r="H424" s="62">
        <v>2</v>
      </c>
      <c r="I424" s="62">
        <v>49</v>
      </c>
      <c r="J424" s="62">
        <f t="shared" si="234"/>
        <v>-10</v>
      </c>
      <c r="K424" s="62" t="s">
        <v>237</v>
      </c>
      <c r="L424" s="62">
        <f t="shared" si="254"/>
        <v>2.94</v>
      </c>
      <c r="M424" s="62">
        <v>15</v>
      </c>
      <c r="N424" s="62">
        <v>19</v>
      </c>
      <c r="O424" s="62">
        <v>28</v>
      </c>
      <c r="P424" s="62">
        <v>711</v>
      </c>
      <c r="Q424" s="62">
        <f t="shared" si="236"/>
        <v>13</v>
      </c>
      <c r="R424" s="62" t="s">
        <v>40</v>
      </c>
      <c r="S424" s="62">
        <f>P424*0.08</f>
        <v>56.88</v>
      </c>
      <c r="T424" s="62"/>
      <c r="U424" s="62">
        <v>12</v>
      </c>
      <c r="V424" s="62">
        <v>16</v>
      </c>
      <c r="W424" s="62">
        <v>12</v>
      </c>
      <c r="X424" s="62">
        <v>296</v>
      </c>
      <c r="Y424" s="62">
        <f t="shared" si="251"/>
        <v>0</v>
      </c>
      <c r="Z424" s="62" t="s">
        <v>39</v>
      </c>
      <c r="AA424" s="62">
        <f>X424*0.08</f>
        <v>23.68</v>
      </c>
      <c r="AB424" s="62">
        <v>2</v>
      </c>
      <c r="AC424" s="62">
        <v>4</v>
      </c>
      <c r="AD424" s="62">
        <v>0</v>
      </c>
      <c r="AE424" s="62">
        <v>0</v>
      </c>
      <c r="AF424" s="62">
        <v>0</v>
      </c>
      <c r="AG424" s="62">
        <f t="shared" si="237"/>
        <v>-2</v>
      </c>
      <c r="AH424" s="62" t="s">
        <v>237</v>
      </c>
      <c r="AI424" s="62">
        <f>AF424*0.06</f>
        <v>0</v>
      </c>
      <c r="AJ424" s="62">
        <f>AG424*1</f>
        <v>-2</v>
      </c>
      <c r="AK424" s="62">
        <v>19</v>
      </c>
      <c r="AL424" s="62">
        <v>24</v>
      </c>
      <c r="AM424" s="62">
        <v>17</v>
      </c>
      <c r="AN424" s="62">
        <v>1264.67</v>
      </c>
      <c r="AO424" s="62">
        <f t="shared" si="238"/>
        <v>-2</v>
      </c>
      <c r="AP424" s="62" t="s">
        <v>237</v>
      </c>
      <c r="AQ424" s="62">
        <f>AN424*0.06</f>
        <v>75.8802</v>
      </c>
      <c r="AR424" s="62">
        <v>4</v>
      </c>
      <c r="AS424" s="62">
        <v>5</v>
      </c>
      <c r="AT424" s="62">
        <v>5</v>
      </c>
      <c r="AU424" s="62">
        <v>140</v>
      </c>
      <c r="AV424" s="62">
        <f t="shared" si="239"/>
        <v>1</v>
      </c>
      <c r="AW424" s="62" t="s">
        <v>40</v>
      </c>
      <c r="AX424" s="62">
        <f>AU424*0.1</f>
        <v>14</v>
      </c>
      <c r="AY424" s="62">
        <v>5</v>
      </c>
      <c r="AZ424" s="62">
        <v>6</v>
      </c>
      <c r="BA424" s="62">
        <v>0</v>
      </c>
      <c r="BB424" s="62">
        <v>0</v>
      </c>
      <c r="BC424" s="62">
        <f t="shared" si="240"/>
        <v>-5</v>
      </c>
      <c r="BD424" s="62" t="s">
        <v>237</v>
      </c>
      <c r="BE424" s="62">
        <f t="shared" si="262"/>
        <v>0</v>
      </c>
      <c r="BF424" s="62">
        <v>7</v>
      </c>
      <c r="BG424" s="62">
        <v>10</v>
      </c>
      <c r="BH424" s="62">
        <v>6</v>
      </c>
      <c r="BI424" s="62">
        <v>96</v>
      </c>
      <c r="BJ424" s="62">
        <f t="shared" si="241"/>
        <v>-1</v>
      </c>
      <c r="BK424" s="62" t="s">
        <v>242</v>
      </c>
      <c r="BL424" s="62">
        <f>BI424*0.06</f>
        <v>5.76</v>
      </c>
      <c r="BM424" s="62">
        <v>4</v>
      </c>
      <c r="BN424" s="62">
        <v>5</v>
      </c>
      <c r="BO424" s="63">
        <v>0</v>
      </c>
      <c r="BP424" s="63">
        <v>0</v>
      </c>
      <c r="BQ424" s="63">
        <v>1</v>
      </c>
      <c r="BR424" s="63">
        <v>0</v>
      </c>
      <c r="BS424" s="63">
        <v>0</v>
      </c>
      <c r="BT424" s="63">
        <v>0</v>
      </c>
      <c r="BU424" s="63">
        <v>0</v>
      </c>
      <c r="BV424" s="63">
        <v>0</v>
      </c>
      <c r="BW424" s="63">
        <v>0</v>
      </c>
      <c r="BX424" s="63">
        <v>0</v>
      </c>
      <c r="BY424" s="63">
        <v>0</v>
      </c>
      <c r="BZ424" s="62">
        <f t="shared" si="242"/>
        <v>5</v>
      </c>
      <c r="CA424" s="62">
        <f t="shared" si="243"/>
        <v>1</v>
      </c>
      <c r="CB424" s="62" t="s">
        <v>40</v>
      </c>
      <c r="CC424" s="62">
        <f>BO424*3+BP424*5+BQ424*25+BR424*24+BS424*6+BT424*56+BU424*70+BV424*6+BW424*30+BX424*61+BY424*15</f>
        <v>25</v>
      </c>
      <c r="CD424" s="62"/>
      <c r="CE424" s="62">
        <f t="shared" si="244"/>
        <v>204</v>
      </c>
      <c r="CF424" s="62">
        <f t="shared" si="245"/>
        <v>-2</v>
      </c>
    </row>
    <row r="425" customHeight="1" spans="1:84">
      <c r="A425" s="62">
        <v>12471</v>
      </c>
      <c r="B425" s="62" t="s">
        <v>722</v>
      </c>
      <c r="C425" s="62">
        <v>113025</v>
      </c>
      <c r="D425" s="62" t="s">
        <v>81</v>
      </c>
      <c r="E425" s="62" t="s">
        <v>236</v>
      </c>
      <c r="F425" s="62">
        <v>11</v>
      </c>
      <c r="G425" s="62">
        <v>13</v>
      </c>
      <c r="H425" s="62">
        <v>6</v>
      </c>
      <c r="I425" s="62">
        <v>128.57</v>
      </c>
      <c r="J425" s="62">
        <f t="shared" si="234"/>
        <v>-5</v>
      </c>
      <c r="K425" s="62" t="s">
        <v>237</v>
      </c>
      <c r="L425" s="62">
        <f t="shared" si="254"/>
        <v>7.7142</v>
      </c>
      <c r="M425" s="62">
        <v>14</v>
      </c>
      <c r="N425" s="62">
        <v>17</v>
      </c>
      <c r="O425" s="62">
        <v>25</v>
      </c>
      <c r="P425" s="62">
        <v>610.4</v>
      </c>
      <c r="Q425" s="62">
        <f t="shared" si="236"/>
        <v>11</v>
      </c>
      <c r="R425" s="62" t="s">
        <v>40</v>
      </c>
      <c r="S425" s="62">
        <f>P425*0.08</f>
        <v>48.832</v>
      </c>
      <c r="T425" s="62"/>
      <c r="U425" s="62">
        <v>11</v>
      </c>
      <c r="V425" s="62">
        <v>14</v>
      </c>
      <c r="W425" s="62">
        <v>17</v>
      </c>
      <c r="X425" s="62">
        <v>414.09</v>
      </c>
      <c r="Y425" s="62">
        <f t="shared" si="251"/>
        <v>6</v>
      </c>
      <c r="Z425" s="62" t="s">
        <v>40</v>
      </c>
      <c r="AA425" s="62">
        <f>X425*0.1</f>
        <v>41.409</v>
      </c>
      <c r="AB425" s="62">
        <v>2</v>
      </c>
      <c r="AC425" s="62">
        <v>3</v>
      </c>
      <c r="AD425" s="62">
        <v>0</v>
      </c>
      <c r="AE425" s="62">
        <v>0</v>
      </c>
      <c r="AF425" s="62">
        <v>0</v>
      </c>
      <c r="AG425" s="62">
        <f t="shared" si="237"/>
        <v>-2</v>
      </c>
      <c r="AH425" s="62" t="s">
        <v>237</v>
      </c>
      <c r="AI425" s="62">
        <f>AF425*0.06</f>
        <v>0</v>
      </c>
      <c r="AJ425" s="62">
        <f>AG425*1</f>
        <v>-2</v>
      </c>
      <c r="AK425" s="62">
        <v>18</v>
      </c>
      <c r="AL425" s="62">
        <v>21</v>
      </c>
      <c r="AM425" s="62">
        <v>20</v>
      </c>
      <c r="AN425" s="62">
        <v>1974.01</v>
      </c>
      <c r="AO425" s="62">
        <f t="shared" si="238"/>
        <v>2</v>
      </c>
      <c r="AP425" s="62" t="s">
        <v>39</v>
      </c>
      <c r="AQ425" s="62">
        <f>AN425*0.08</f>
        <v>157.9208</v>
      </c>
      <c r="AR425" s="62">
        <v>4</v>
      </c>
      <c r="AS425" s="62">
        <v>4</v>
      </c>
      <c r="AT425" s="62">
        <v>16</v>
      </c>
      <c r="AU425" s="62">
        <v>420</v>
      </c>
      <c r="AV425" s="62">
        <f t="shared" si="239"/>
        <v>12</v>
      </c>
      <c r="AW425" s="62" t="s">
        <v>40</v>
      </c>
      <c r="AX425" s="62">
        <f>AU425*0.1</f>
        <v>42</v>
      </c>
      <c r="AY425" s="62">
        <v>5</v>
      </c>
      <c r="AZ425" s="62">
        <v>6</v>
      </c>
      <c r="BA425" s="62">
        <v>0</v>
      </c>
      <c r="BB425" s="62">
        <v>0</v>
      </c>
      <c r="BC425" s="62">
        <f t="shared" si="240"/>
        <v>-5</v>
      </c>
      <c r="BD425" s="62" t="s">
        <v>237</v>
      </c>
      <c r="BE425" s="62">
        <f t="shared" si="262"/>
        <v>0</v>
      </c>
      <c r="BF425" s="62">
        <v>7</v>
      </c>
      <c r="BG425" s="62">
        <v>9</v>
      </c>
      <c r="BH425" s="62">
        <v>7</v>
      </c>
      <c r="BI425" s="62">
        <v>117.87</v>
      </c>
      <c r="BJ425" s="62">
        <f t="shared" si="241"/>
        <v>0</v>
      </c>
      <c r="BK425" s="62" t="s">
        <v>39</v>
      </c>
      <c r="BL425" s="62">
        <f>BI425*0.08</f>
        <v>9.4296</v>
      </c>
      <c r="BM425" s="62">
        <v>4</v>
      </c>
      <c r="BN425" s="62">
        <v>4</v>
      </c>
      <c r="BO425" s="63">
        <v>1</v>
      </c>
      <c r="BP425" s="63">
        <v>0</v>
      </c>
      <c r="BQ425" s="63">
        <v>1</v>
      </c>
      <c r="BR425" s="63">
        <v>0</v>
      </c>
      <c r="BS425" s="63">
        <v>0</v>
      </c>
      <c r="BT425" s="63">
        <v>0</v>
      </c>
      <c r="BU425" s="63">
        <v>0</v>
      </c>
      <c r="BV425" s="63">
        <v>0</v>
      </c>
      <c r="BW425" s="63">
        <v>0</v>
      </c>
      <c r="BX425" s="63">
        <v>0</v>
      </c>
      <c r="BY425" s="63">
        <v>0</v>
      </c>
      <c r="BZ425" s="62">
        <f t="shared" si="242"/>
        <v>5.5</v>
      </c>
      <c r="CA425" s="62">
        <f t="shared" si="243"/>
        <v>1.5</v>
      </c>
      <c r="CB425" s="62" t="s">
        <v>40</v>
      </c>
      <c r="CC425" s="62">
        <f>BO425*3+BP425*5+BQ425*25+BR425*24+BS425*6+BT425*56+BU425*70+BV425*6+BW425*30+BX425*61+BY425*15</f>
        <v>28</v>
      </c>
      <c r="CD425" s="62"/>
      <c r="CE425" s="62">
        <f t="shared" si="244"/>
        <v>335</v>
      </c>
      <c r="CF425" s="62">
        <f t="shared" si="245"/>
        <v>-2</v>
      </c>
    </row>
    <row r="426" customHeight="1" spans="1:84">
      <c r="A426" s="62">
        <v>13128</v>
      </c>
      <c r="B426" s="62" t="s">
        <v>723</v>
      </c>
      <c r="C426" s="62">
        <v>113025</v>
      </c>
      <c r="D426" s="62" t="s">
        <v>81</v>
      </c>
      <c r="E426" s="62" t="s">
        <v>248</v>
      </c>
      <c r="F426" s="62">
        <v>7</v>
      </c>
      <c r="G426" s="62">
        <v>9</v>
      </c>
      <c r="H426" s="62"/>
      <c r="I426" s="62"/>
      <c r="J426" s="62">
        <f t="shared" si="234"/>
        <v>-7</v>
      </c>
      <c r="K426" s="62" t="s">
        <v>237</v>
      </c>
      <c r="L426" s="62">
        <f t="shared" si="254"/>
        <v>0</v>
      </c>
      <c r="M426" s="62">
        <v>9</v>
      </c>
      <c r="N426" s="62">
        <v>12</v>
      </c>
      <c r="O426" s="62">
        <v>4</v>
      </c>
      <c r="P426" s="62">
        <v>97.46</v>
      </c>
      <c r="Q426" s="62">
        <f t="shared" si="236"/>
        <v>-5</v>
      </c>
      <c r="R426" s="62" t="s">
        <v>237</v>
      </c>
      <c r="S426" s="62">
        <f>P426*0.05</f>
        <v>4.873</v>
      </c>
      <c r="T426" s="62">
        <f>Q426*1</f>
        <v>-5</v>
      </c>
      <c r="U426" s="62">
        <v>7</v>
      </c>
      <c r="V426" s="62">
        <v>9</v>
      </c>
      <c r="W426" s="62">
        <v>0</v>
      </c>
      <c r="X426" s="62">
        <v>0</v>
      </c>
      <c r="Y426" s="62">
        <f t="shared" si="251"/>
        <v>-7</v>
      </c>
      <c r="Z426" s="62" t="s">
        <v>237</v>
      </c>
      <c r="AA426" s="62">
        <f>X426*0.06</f>
        <v>0</v>
      </c>
      <c r="AB426" s="62">
        <v>2</v>
      </c>
      <c r="AC426" s="62">
        <v>2</v>
      </c>
      <c r="AD426" s="62">
        <v>0</v>
      </c>
      <c r="AE426" s="62">
        <v>0</v>
      </c>
      <c r="AF426" s="62">
        <v>0</v>
      </c>
      <c r="AG426" s="62">
        <f t="shared" si="237"/>
        <v>-2</v>
      </c>
      <c r="AH426" s="62" t="s">
        <v>237</v>
      </c>
      <c r="AI426" s="62">
        <f>AF426*0.06</f>
        <v>0</v>
      </c>
      <c r="AJ426" s="62">
        <f>AG426*1</f>
        <v>-2</v>
      </c>
      <c r="AK426" s="62">
        <v>12</v>
      </c>
      <c r="AL426" s="62">
        <v>14</v>
      </c>
      <c r="AM426" s="62">
        <v>0</v>
      </c>
      <c r="AN426" s="62">
        <v>0</v>
      </c>
      <c r="AO426" s="62">
        <f t="shared" si="238"/>
        <v>-12</v>
      </c>
      <c r="AP426" s="62" t="s">
        <v>237</v>
      </c>
      <c r="AQ426" s="62">
        <f>AN426*0.06</f>
        <v>0</v>
      </c>
      <c r="AR426" s="62">
        <v>2</v>
      </c>
      <c r="AS426" s="62">
        <v>3</v>
      </c>
      <c r="AT426" s="62">
        <v>0</v>
      </c>
      <c r="AU426" s="62">
        <v>0</v>
      </c>
      <c r="AV426" s="62">
        <f t="shared" si="239"/>
        <v>-2</v>
      </c>
      <c r="AW426" s="62" t="s">
        <v>237</v>
      </c>
      <c r="AX426" s="62">
        <f>AU426*0.06</f>
        <v>0</v>
      </c>
      <c r="AY426" s="62">
        <v>3</v>
      </c>
      <c r="AZ426" s="62">
        <v>4</v>
      </c>
      <c r="BA426" s="62">
        <v>0</v>
      </c>
      <c r="BB426" s="62">
        <v>0</v>
      </c>
      <c r="BC426" s="62">
        <f t="shared" si="240"/>
        <v>-3</v>
      </c>
      <c r="BD426" s="62" t="s">
        <v>237</v>
      </c>
      <c r="BE426" s="62">
        <f t="shared" si="262"/>
        <v>0</v>
      </c>
      <c r="BF426" s="62">
        <v>4</v>
      </c>
      <c r="BG426" s="62">
        <v>5</v>
      </c>
      <c r="BH426" s="62">
        <v>3</v>
      </c>
      <c r="BI426" s="62">
        <v>63</v>
      </c>
      <c r="BJ426" s="62">
        <f t="shared" si="241"/>
        <v>-1</v>
      </c>
      <c r="BK426" s="62" t="s">
        <v>242</v>
      </c>
      <c r="BL426" s="62">
        <f>BI426*0.06</f>
        <v>3.78</v>
      </c>
      <c r="BM426" s="62">
        <v>2</v>
      </c>
      <c r="BN426" s="62">
        <v>3</v>
      </c>
      <c r="BO426" s="63">
        <v>0</v>
      </c>
      <c r="BP426" s="63">
        <v>0</v>
      </c>
      <c r="BQ426" s="63">
        <v>0</v>
      </c>
      <c r="BR426" s="63">
        <v>0</v>
      </c>
      <c r="BS426" s="63">
        <v>0</v>
      </c>
      <c r="BT426" s="63">
        <v>0</v>
      </c>
      <c r="BU426" s="63">
        <v>0</v>
      </c>
      <c r="BV426" s="63">
        <v>0</v>
      </c>
      <c r="BW426" s="63">
        <v>0</v>
      </c>
      <c r="BX426" s="63">
        <v>0</v>
      </c>
      <c r="BY426" s="63">
        <v>0</v>
      </c>
      <c r="BZ426" s="62">
        <f t="shared" si="242"/>
        <v>0</v>
      </c>
      <c r="CA426" s="62">
        <f t="shared" si="243"/>
        <v>-2</v>
      </c>
      <c r="CB426" s="62" t="s">
        <v>237</v>
      </c>
      <c r="CC426" s="62">
        <f>BO426*2+BP426*3+BQ426*15+BR426*15+BS426*3+BT426*40+BU426*50+BV426*4+BW426*20+BX426*40+BY426*10</f>
        <v>0</v>
      </c>
      <c r="CD426" s="62">
        <f>CA426*1</f>
        <v>-2</v>
      </c>
      <c r="CE426" s="62">
        <f t="shared" si="244"/>
        <v>9</v>
      </c>
      <c r="CF426" s="62">
        <f t="shared" si="245"/>
        <v>-9</v>
      </c>
    </row>
    <row r="427" customHeight="1" spans="1:84">
      <c r="A427" s="62">
        <v>12916</v>
      </c>
      <c r="B427" s="62" t="s">
        <v>724</v>
      </c>
      <c r="C427" s="62">
        <v>102935</v>
      </c>
      <c r="D427" s="62" t="s">
        <v>137</v>
      </c>
      <c r="E427" s="62" t="s">
        <v>236</v>
      </c>
      <c r="F427" s="62">
        <v>15</v>
      </c>
      <c r="G427" s="62">
        <v>17</v>
      </c>
      <c r="H427" s="62">
        <v>10</v>
      </c>
      <c r="I427" s="62">
        <v>269.16</v>
      </c>
      <c r="J427" s="62">
        <f t="shared" si="234"/>
        <v>-5</v>
      </c>
      <c r="K427" s="62" t="s">
        <v>237</v>
      </c>
      <c r="L427" s="62">
        <f t="shared" si="254"/>
        <v>16.1496</v>
      </c>
      <c r="M427" s="62">
        <v>28</v>
      </c>
      <c r="N427" s="62">
        <v>34</v>
      </c>
      <c r="O427" s="62">
        <v>37</v>
      </c>
      <c r="P427" s="62">
        <v>880</v>
      </c>
      <c r="Q427" s="62">
        <f t="shared" si="236"/>
        <v>9</v>
      </c>
      <c r="R427" s="62" t="s">
        <v>40</v>
      </c>
      <c r="S427" s="62">
        <f>P427*0.08</f>
        <v>70.4</v>
      </c>
      <c r="T427" s="62"/>
      <c r="U427" s="62">
        <v>18</v>
      </c>
      <c r="V427" s="62">
        <v>23</v>
      </c>
      <c r="W427" s="62">
        <v>17</v>
      </c>
      <c r="X427" s="62">
        <v>475</v>
      </c>
      <c r="Y427" s="62">
        <f t="shared" si="251"/>
        <v>-1</v>
      </c>
      <c r="Z427" s="62" t="s">
        <v>237</v>
      </c>
      <c r="AA427" s="62">
        <f>X427*0.06</f>
        <v>28.5</v>
      </c>
      <c r="AB427" s="62">
        <v>3</v>
      </c>
      <c r="AC427" s="62">
        <v>4</v>
      </c>
      <c r="AD427" s="62">
        <v>1</v>
      </c>
      <c r="AE427" s="62">
        <v>0</v>
      </c>
      <c r="AF427" s="62">
        <v>57</v>
      </c>
      <c r="AG427" s="62">
        <f t="shared" si="237"/>
        <v>-1</v>
      </c>
      <c r="AH427" s="62" t="s">
        <v>237</v>
      </c>
      <c r="AI427" s="62">
        <f>AF427*0.06</f>
        <v>3.42</v>
      </c>
      <c r="AJ427" s="62">
        <f>AG427*1</f>
        <v>-1</v>
      </c>
      <c r="AK427" s="62">
        <v>20</v>
      </c>
      <c r="AL427" s="62">
        <v>23</v>
      </c>
      <c r="AM427" s="62">
        <v>26</v>
      </c>
      <c r="AN427" s="62">
        <v>1970.01</v>
      </c>
      <c r="AO427" s="62">
        <f t="shared" si="238"/>
        <v>6</v>
      </c>
      <c r="AP427" s="62" t="s">
        <v>40</v>
      </c>
      <c r="AQ427" s="62">
        <f>AN427*0.1</f>
        <v>197.001</v>
      </c>
      <c r="AR427" s="62">
        <v>5</v>
      </c>
      <c r="AS427" s="62">
        <v>6</v>
      </c>
      <c r="AT427" s="62">
        <v>7</v>
      </c>
      <c r="AU427" s="62">
        <v>210</v>
      </c>
      <c r="AV427" s="62">
        <f t="shared" si="239"/>
        <v>2</v>
      </c>
      <c r="AW427" s="62" t="s">
        <v>40</v>
      </c>
      <c r="AX427" s="62">
        <f>AU427*0.1</f>
        <v>21</v>
      </c>
      <c r="AY427" s="62">
        <v>7</v>
      </c>
      <c r="AZ427" s="62">
        <v>8</v>
      </c>
      <c r="BA427" s="62">
        <v>6</v>
      </c>
      <c r="BB427" s="62">
        <v>156.09</v>
      </c>
      <c r="BC427" s="62">
        <f t="shared" si="240"/>
        <v>-1</v>
      </c>
      <c r="BD427" s="62" t="s">
        <v>237</v>
      </c>
      <c r="BE427" s="62">
        <f t="shared" si="262"/>
        <v>9.3654</v>
      </c>
      <c r="BF427" s="62">
        <v>7</v>
      </c>
      <c r="BG427" s="62">
        <v>9</v>
      </c>
      <c r="BH427" s="62">
        <v>2</v>
      </c>
      <c r="BI427" s="62">
        <v>36.75</v>
      </c>
      <c r="BJ427" s="62">
        <f t="shared" si="241"/>
        <v>-5</v>
      </c>
      <c r="BK427" s="62" t="s">
        <v>242</v>
      </c>
      <c r="BL427" s="62">
        <f>BI427*0.06</f>
        <v>2.205</v>
      </c>
      <c r="BM427" s="62">
        <v>5</v>
      </c>
      <c r="BN427" s="62">
        <v>7</v>
      </c>
      <c r="BO427" s="63">
        <v>0</v>
      </c>
      <c r="BP427" s="63">
        <v>1</v>
      </c>
      <c r="BQ427" s="63">
        <v>0</v>
      </c>
      <c r="BR427" s="63">
        <v>0</v>
      </c>
      <c r="BS427" s="63">
        <v>1</v>
      </c>
      <c r="BT427" s="63">
        <v>1</v>
      </c>
      <c r="BU427" s="63">
        <v>0</v>
      </c>
      <c r="BV427" s="63">
        <v>0</v>
      </c>
      <c r="BW427" s="63">
        <v>0</v>
      </c>
      <c r="BX427" s="63">
        <v>0</v>
      </c>
      <c r="BY427" s="63">
        <v>0</v>
      </c>
      <c r="BZ427" s="62">
        <f t="shared" si="242"/>
        <v>10</v>
      </c>
      <c r="CA427" s="62">
        <f t="shared" si="243"/>
        <v>5</v>
      </c>
      <c r="CB427" s="62" t="s">
        <v>40</v>
      </c>
      <c r="CC427" s="62">
        <f>BO427*3+BP427*5+BQ427*25+BR427*24+BS427*6+BT427*56+BU427*70+BV427*6+BW427*30+BX427*61+BY427*15</f>
        <v>67</v>
      </c>
      <c r="CD427" s="62"/>
      <c r="CE427" s="62">
        <f t="shared" si="244"/>
        <v>415</v>
      </c>
      <c r="CF427" s="62">
        <f t="shared" si="245"/>
        <v>-1</v>
      </c>
    </row>
    <row r="428" customHeight="1" spans="1:84">
      <c r="A428" s="62">
        <v>12203</v>
      </c>
      <c r="B428" s="62" t="s">
        <v>725</v>
      </c>
      <c r="C428" s="62">
        <v>102935</v>
      </c>
      <c r="D428" s="62" t="s">
        <v>137</v>
      </c>
      <c r="E428" s="62" t="s">
        <v>239</v>
      </c>
      <c r="F428" s="62">
        <v>16</v>
      </c>
      <c r="G428" s="62">
        <v>19</v>
      </c>
      <c r="H428" s="62">
        <v>18</v>
      </c>
      <c r="I428" s="62">
        <v>485.3</v>
      </c>
      <c r="J428" s="62">
        <f t="shared" si="234"/>
        <v>2</v>
      </c>
      <c r="K428" s="62" t="s">
        <v>39</v>
      </c>
      <c r="L428" s="62">
        <f>I428*0.08</f>
        <v>38.824</v>
      </c>
      <c r="M428" s="62">
        <v>31</v>
      </c>
      <c r="N428" s="62">
        <v>39</v>
      </c>
      <c r="O428" s="62">
        <v>30</v>
      </c>
      <c r="P428" s="62">
        <v>745.42</v>
      </c>
      <c r="Q428" s="62">
        <f t="shared" si="236"/>
        <v>-1</v>
      </c>
      <c r="R428" s="62" t="s">
        <v>237</v>
      </c>
      <c r="S428" s="62">
        <f>P428*0.05</f>
        <v>37.271</v>
      </c>
      <c r="T428" s="62">
        <f>Q428*1</f>
        <v>-1</v>
      </c>
      <c r="U428" s="62">
        <v>20</v>
      </c>
      <c r="V428" s="62">
        <v>26</v>
      </c>
      <c r="W428" s="62">
        <v>35</v>
      </c>
      <c r="X428" s="62">
        <v>930.8</v>
      </c>
      <c r="Y428" s="62">
        <f t="shared" si="251"/>
        <v>15</v>
      </c>
      <c r="Z428" s="62" t="s">
        <v>40</v>
      </c>
      <c r="AA428" s="62">
        <f>X428*0.1</f>
        <v>93.08</v>
      </c>
      <c r="AB428" s="62">
        <v>4</v>
      </c>
      <c r="AC428" s="62">
        <v>5</v>
      </c>
      <c r="AD428" s="62">
        <v>2</v>
      </c>
      <c r="AE428" s="62">
        <v>0</v>
      </c>
      <c r="AF428" s="62">
        <v>116</v>
      </c>
      <c r="AG428" s="62">
        <f t="shared" si="237"/>
        <v>0</v>
      </c>
      <c r="AH428" s="62" t="s">
        <v>39</v>
      </c>
      <c r="AI428" s="62">
        <f>AF428*0.08</f>
        <v>9.28</v>
      </c>
      <c r="AJ428" s="62"/>
      <c r="AK428" s="62">
        <v>22</v>
      </c>
      <c r="AL428" s="62">
        <v>26</v>
      </c>
      <c r="AM428" s="62">
        <v>33</v>
      </c>
      <c r="AN428" s="62">
        <v>1917.8</v>
      </c>
      <c r="AO428" s="62">
        <f t="shared" si="238"/>
        <v>11</v>
      </c>
      <c r="AP428" s="62" t="s">
        <v>40</v>
      </c>
      <c r="AQ428" s="62">
        <f>AN428*0.1</f>
        <v>191.78</v>
      </c>
      <c r="AR428" s="62">
        <v>5</v>
      </c>
      <c r="AS428" s="62">
        <v>6</v>
      </c>
      <c r="AT428" s="62">
        <v>0</v>
      </c>
      <c r="AU428" s="62">
        <v>0</v>
      </c>
      <c r="AV428" s="62">
        <f t="shared" si="239"/>
        <v>-5</v>
      </c>
      <c r="AW428" s="62" t="s">
        <v>237</v>
      </c>
      <c r="AX428" s="62">
        <f>AU428*0.06</f>
        <v>0</v>
      </c>
      <c r="AY428" s="62">
        <v>8</v>
      </c>
      <c r="AZ428" s="62">
        <v>9</v>
      </c>
      <c r="BA428" s="62">
        <v>0</v>
      </c>
      <c r="BB428" s="62">
        <v>0</v>
      </c>
      <c r="BC428" s="62">
        <f t="shared" si="240"/>
        <v>-8</v>
      </c>
      <c r="BD428" s="62" t="s">
        <v>237</v>
      </c>
      <c r="BE428" s="62">
        <f t="shared" si="262"/>
        <v>0</v>
      </c>
      <c r="BF428" s="62">
        <v>7</v>
      </c>
      <c r="BG428" s="62">
        <v>10</v>
      </c>
      <c r="BH428" s="62">
        <v>6</v>
      </c>
      <c r="BI428" s="62">
        <v>79.5</v>
      </c>
      <c r="BJ428" s="62">
        <f t="shared" si="241"/>
        <v>-1</v>
      </c>
      <c r="BK428" s="62" t="s">
        <v>242</v>
      </c>
      <c r="BL428" s="62">
        <f>BI428*0.06</f>
        <v>4.77</v>
      </c>
      <c r="BM428" s="62">
        <v>6</v>
      </c>
      <c r="BN428" s="62">
        <v>8</v>
      </c>
      <c r="BO428" s="63">
        <v>0</v>
      </c>
      <c r="BP428" s="63">
        <v>2</v>
      </c>
      <c r="BQ428" s="63">
        <v>0</v>
      </c>
      <c r="BR428" s="63">
        <v>0</v>
      </c>
      <c r="BS428" s="63">
        <v>2</v>
      </c>
      <c r="BT428" s="63">
        <v>1</v>
      </c>
      <c r="BU428" s="63">
        <v>0</v>
      </c>
      <c r="BV428" s="63">
        <v>0</v>
      </c>
      <c r="BW428" s="63">
        <v>0</v>
      </c>
      <c r="BX428" s="63">
        <v>0</v>
      </c>
      <c r="BY428" s="63">
        <v>0</v>
      </c>
      <c r="BZ428" s="62">
        <f t="shared" si="242"/>
        <v>12</v>
      </c>
      <c r="CA428" s="62">
        <f t="shared" si="243"/>
        <v>6</v>
      </c>
      <c r="CB428" s="62" t="s">
        <v>40</v>
      </c>
      <c r="CC428" s="62">
        <f>BO428*3+BP428*5+BQ428*25+BR428*24+BS428*6+BT428*56+BU428*70+BV428*6+BW428*30+BX428*61+BY428*15</f>
        <v>78</v>
      </c>
      <c r="CD428" s="62"/>
      <c r="CE428" s="62">
        <f t="shared" si="244"/>
        <v>453</v>
      </c>
      <c r="CF428" s="62">
        <f t="shared" si="245"/>
        <v>-1</v>
      </c>
    </row>
    <row r="429" customHeight="1" spans="1:84">
      <c r="A429" s="62">
        <v>13276</v>
      </c>
      <c r="B429" s="62" t="s">
        <v>726</v>
      </c>
      <c r="C429" s="62">
        <v>102935</v>
      </c>
      <c r="D429" s="62" t="s">
        <v>137</v>
      </c>
      <c r="E429" s="62" t="s">
        <v>248</v>
      </c>
      <c r="F429" s="62">
        <v>5</v>
      </c>
      <c r="G429" s="62">
        <v>6</v>
      </c>
      <c r="H429" s="62">
        <v>13</v>
      </c>
      <c r="I429" s="62">
        <v>359</v>
      </c>
      <c r="J429" s="62">
        <f t="shared" si="234"/>
        <v>8</v>
      </c>
      <c r="K429" s="62" t="s">
        <v>40</v>
      </c>
      <c r="L429" s="62">
        <f>I429*0.1</f>
        <v>35.9</v>
      </c>
      <c r="M429" s="62">
        <v>9</v>
      </c>
      <c r="N429" s="62">
        <v>12</v>
      </c>
      <c r="O429" s="62">
        <v>25</v>
      </c>
      <c r="P429" s="62">
        <v>628.5</v>
      </c>
      <c r="Q429" s="62">
        <f t="shared" si="236"/>
        <v>16</v>
      </c>
      <c r="R429" s="62" t="s">
        <v>40</v>
      </c>
      <c r="S429" s="62">
        <f>P429*0.08</f>
        <v>50.28</v>
      </c>
      <c r="T429" s="62"/>
      <c r="U429" s="62">
        <v>6</v>
      </c>
      <c r="V429" s="62">
        <v>8</v>
      </c>
      <c r="W429" s="62">
        <v>8</v>
      </c>
      <c r="X429" s="62">
        <v>252.07</v>
      </c>
      <c r="Y429" s="62">
        <f t="shared" si="251"/>
        <v>2</v>
      </c>
      <c r="Z429" s="62" t="s">
        <v>40</v>
      </c>
      <c r="AA429" s="62">
        <f>X429*0.1</f>
        <v>25.207</v>
      </c>
      <c r="AB429" s="62">
        <v>1</v>
      </c>
      <c r="AC429" s="62">
        <v>2</v>
      </c>
      <c r="AD429" s="62">
        <v>0</v>
      </c>
      <c r="AE429" s="62">
        <v>0</v>
      </c>
      <c r="AF429" s="62">
        <v>0</v>
      </c>
      <c r="AG429" s="62">
        <f t="shared" si="237"/>
        <v>-1</v>
      </c>
      <c r="AH429" s="62" t="s">
        <v>237</v>
      </c>
      <c r="AI429" s="62">
        <f>AF429*0.06</f>
        <v>0</v>
      </c>
      <c r="AJ429" s="62">
        <f>AG429*1</f>
        <v>-1</v>
      </c>
      <c r="AK429" s="62">
        <v>7</v>
      </c>
      <c r="AL429" s="62">
        <v>8</v>
      </c>
      <c r="AM429" s="62">
        <v>3</v>
      </c>
      <c r="AN429" s="62">
        <v>89.8</v>
      </c>
      <c r="AO429" s="62">
        <f t="shared" si="238"/>
        <v>-4</v>
      </c>
      <c r="AP429" s="62" t="s">
        <v>237</v>
      </c>
      <c r="AQ429" s="62">
        <f>AN429*0.06</f>
        <v>5.388</v>
      </c>
      <c r="AR429" s="62">
        <v>2</v>
      </c>
      <c r="AS429" s="62">
        <v>3</v>
      </c>
      <c r="AT429" s="62">
        <v>0</v>
      </c>
      <c r="AU429" s="62">
        <v>0</v>
      </c>
      <c r="AV429" s="62">
        <f t="shared" si="239"/>
        <v>-2</v>
      </c>
      <c r="AW429" s="62" t="s">
        <v>237</v>
      </c>
      <c r="AX429" s="62">
        <f>AU429*0.06</f>
        <v>0</v>
      </c>
      <c r="AY429" s="62">
        <v>2</v>
      </c>
      <c r="AZ429" s="62">
        <v>3</v>
      </c>
      <c r="BA429" s="62">
        <v>0</v>
      </c>
      <c r="BB429" s="62">
        <v>0</v>
      </c>
      <c r="BC429" s="62">
        <f t="shared" si="240"/>
        <v>-2</v>
      </c>
      <c r="BD429" s="62" t="s">
        <v>237</v>
      </c>
      <c r="BE429" s="62">
        <f t="shared" si="262"/>
        <v>0</v>
      </c>
      <c r="BF429" s="62">
        <v>2</v>
      </c>
      <c r="BG429" s="62">
        <v>3</v>
      </c>
      <c r="BH429" s="62">
        <v>0</v>
      </c>
      <c r="BI429" s="62">
        <v>0</v>
      </c>
      <c r="BJ429" s="62">
        <f t="shared" si="241"/>
        <v>-2</v>
      </c>
      <c r="BK429" s="62" t="s">
        <v>242</v>
      </c>
      <c r="BL429" s="62">
        <f>BI429*0.06</f>
        <v>0</v>
      </c>
      <c r="BM429" s="62">
        <v>2</v>
      </c>
      <c r="BN429" s="62">
        <v>3</v>
      </c>
      <c r="BO429" s="63">
        <v>0</v>
      </c>
      <c r="BP429" s="63">
        <v>1</v>
      </c>
      <c r="BQ429" s="63">
        <v>0</v>
      </c>
      <c r="BR429" s="63">
        <v>0</v>
      </c>
      <c r="BS429" s="63">
        <v>0</v>
      </c>
      <c r="BT429" s="63">
        <v>0</v>
      </c>
      <c r="BU429" s="63">
        <v>0</v>
      </c>
      <c r="BV429" s="63">
        <v>0</v>
      </c>
      <c r="BW429" s="63">
        <v>0</v>
      </c>
      <c r="BX429" s="63">
        <v>0</v>
      </c>
      <c r="BY429" s="63">
        <v>0</v>
      </c>
      <c r="BZ429" s="62">
        <f t="shared" si="242"/>
        <v>1</v>
      </c>
      <c r="CA429" s="62">
        <f t="shared" si="243"/>
        <v>-1</v>
      </c>
      <c r="CB429" s="62" t="s">
        <v>237</v>
      </c>
      <c r="CC429" s="62">
        <f t="shared" ref="CC429:CC436" si="263">BO429*2+BP429*3+BQ429*15+BR429*15+BS429*3+BT429*40+BU429*50+BV429*4+BW429*20+BX429*40+BY429*10</f>
        <v>3</v>
      </c>
      <c r="CD429" s="62">
        <f t="shared" ref="CD429:CD436" si="264">CA429*1</f>
        <v>-1</v>
      </c>
      <c r="CE429" s="62">
        <f t="shared" si="244"/>
        <v>120</v>
      </c>
      <c r="CF429" s="62">
        <f t="shared" si="245"/>
        <v>-2</v>
      </c>
    </row>
    <row r="430" customHeight="1" spans="1:84">
      <c r="A430" s="62">
        <v>13224</v>
      </c>
      <c r="B430" s="62" t="s">
        <v>727</v>
      </c>
      <c r="C430" s="62">
        <v>102935</v>
      </c>
      <c r="D430" s="62" t="s">
        <v>137</v>
      </c>
      <c r="E430" s="62" t="s">
        <v>248</v>
      </c>
      <c r="F430" s="62">
        <v>5</v>
      </c>
      <c r="G430" s="62">
        <v>6</v>
      </c>
      <c r="H430" s="62">
        <v>3</v>
      </c>
      <c r="I430" s="62">
        <v>76.5</v>
      </c>
      <c r="J430" s="62">
        <f t="shared" si="234"/>
        <v>-2</v>
      </c>
      <c r="K430" s="62" t="s">
        <v>237</v>
      </c>
      <c r="L430" s="62">
        <f t="shared" ref="L430:L437" si="265">I430*0.06</f>
        <v>4.59</v>
      </c>
      <c r="M430" s="62">
        <v>9</v>
      </c>
      <c r="N430" s="62">
        <v>12</v>
      </c>
      <c r="O430" s="62">
        <v>20</v>
      </c>
      <c r="P430" s="62">
        <v>506.5</v>
      </c>
      <c r="Q430" s="62">
        <f t="shared" si="236"/>
        <v>11</v>
      </c>
      <c r="R430" s="62" t="s">
        <v>40</v>
      </c>
      <c r="S430" s="62">
        <f>P430*0.08</f>
        <v>40.52</v>
      </c>
      <c r="T430" s="62"/>
      <c r="U430" s="62">
        <v>6</v>
      </c>
      <c r="V430" s="62">
        <v>8</v>
      </c>
      <c r="W430" s="62">
        <v>7</v>
      </c>
      <c r="X430" s="62">
        <v>189</v>
      </c>
      <c r="Y430" s="62">
        <f t="shared" si="251"/>
        <v>1</v>
      </c>
      <c r="Z430" s="62" t="s">
        <v>39</v>
      </c>
      <c r="AA430" s="62">
        <f>X430*0.08</f>
        <v>15.12</v>
      </c>
      <c r="AB430" s="62">
        <v>1</v>
      </c>
      <c r="AC430" s="62">
        <v>2</v>
      </c>
      <c r="AD430" s="62">
        <v>0</v>
      </c>
      <c r="AE430" s="62">
        <v>2</v>
      </c>
      <c r="AF430" s="62">
        <v>58.3</v>
      </c>
      <c r="AG430" s="62">
        <f t="shared" si="237"/>
        <v>1</v>
      </c>
      <c r="AH430" s="62" t="s">
        <v>40</v>
      </c>
      <c r="AI430" s="62">
        <f>AF430*0.1</f>
        <v>5.83</v>
      </c>
      <c r="AJ430" s="62"/>
      <c r="AK430" s="62">
        <v>7</v>
      </c>
      <c r="AL430" s="62">
        <v>8</v>
      </c>
      <c r="AM430" s="62">
        <v>5</v>
      </c>
      <c r="AN430" s="62">
        <v>139.4</v>
      </c>
      <c r="AO430" s="62">
        <f t="shared" si="238"/>
        <v>-2</v>
      </c>
      <c r="AP430" s="62" t="s">
        <v>237</v>
      </c>
      <c r="AQ430" s="62">
        <f>AN430*0.06</f>
        <v>8.364</v>
      </c>
      <c r="AR430" s="62">
        <v>2</v>
      </c>
      <c r="AS430" s="62">
        <v>3</v>
      </c>
      <c r="AT430" s="62">
        <v>6</v>
      </c>
      <c r="AU430" s="62">
        <v>175</v>
      </c>
      <c r="AV430" s="62">
        <f t="shared" si="239"/>
        <v>4</v>
      </c>
      <c r="AW430" s="62" t="s">
        <v>40</v>
      </c>
      <c r="AX430" s="62">
        <f>AU430*0.1</f>
        <v>17.5</v>
      </c>
      <c r="AY430" s="62">
        <v>2</v>
      </c>
      <c r="AZ430" s="62">
        <v>3</v>
      </c>
      <c r="BA430" s="62">
        <v>1</v>
      </c>
      <c r="BB430" s="62">
        <v>29.9</v>
      </c>
      <c r="BC430" s="62">
        <f t="shared" si="240"/>
        <v>-1</v>
      </c>
      <c r="BD430" s="62" t="s">
        <v>237</v>
      </c>
      <c r="BE430" s="62">
        <f t="shared" si="262"/>
        <v>1.794</v>
      </c>
      <c r="BF430" s="62">
        <v>2</v>
      </c>
      <c r="BG430" s="62">
        <v>3</v>
      </c>
      <c r="BH430" s="62">
        <v>3</v>
      </c>
      <c r="BI430" s="62">
        <v>30</v>
      </c>
      <c r="BJ430" s="62">
        <f t="shared" si="241"/>
        <v>1</v>
      </c>
      <c r="BK430" s="62" t="s">
        <v>40</v>
      </c>
      <c r="BL430" s="62">
        <f>BI430*0.1</f>
        <v>3</v>
      </c>
      <c r="BM430" s="62">
        <v>2</v>
      </c>
      <c r="BN430" s="62">
        <v>3</v>
      </c>
      <c r="BO430" s="63">
        <v>0</v>
      </c>
      <c r="BP430" s="63">
        <v>0</v>
      </c>
      <c r="BQ430" s="63">
        <v>0</v>
      </c>
      <c r="BR430" s="63">
        <v>0</v>
      </c>
      <c r="BS430" s="63">
        <v>0</v>
      </c>
      <c r="BT430" s="63">
        <v>0</v>
      </c>
      <c r="BU430" s="63">
        <v>0</v>
      </c>
      <c r="BV430" s="63">
        <v>0</v>
      </c>
      <c r="BW430" s="63">
        <v>0</v>
      </c>
      <c r="BX430" s="63">
        <v>0</v>
      </c>
      <c r="BY430" s="63">
        <v>0</v>
      </c>
      <c r="BZ430" s="62">
        <f t="shared" si="242"/>
        <v>0</v>
      </c>
      <c r="CA430" s="62">
        <f t="shared" si="243"/>
        <v>-2</v>
      </c>
      <c r="CB430" s="62" t="s">
        <v>237</v>
      </c>
      <c r="CC430" s="62">
        <f t="shared" si="263"/>
        <v>0</v>
      </c>
      <c r="CD430" s="62">
        <f t="shared" si="264"/>
        <v>-2</v>
      </c>
      <c r="CE430" s="62">
        <f t="shared" si="244"/>
        <v>97</v>
      </c>
      <c r="CF430" s="62">
        <f t="shared" si="245"/>
        <v>-2</v>
      </c>
    </row>
    <row r="431" customHeight="1" spans="1:84">
      <c r="A431" s="62">
        <v>5844</v>
      </c>
      <c r="B431" s="62" t="s">
        <v>728</v>
      </c>
      <c r="C431" s="62">
        <v>349</v>
      </c>
      <c r="D431" s="62" t="s">
        <v>136</v>
      </c>
      <c r="E431" s="62" t="s">
        <v>239</v>
      </c>
      <c r="F431" s="62">
        <v>13</v>
      </c>
      <c r="G431" s="62">
        <v>16</v>
      </c>
      <c r="H431" s="62">
        <v>4</v>
      </c>
      <c r="I431" s="62">
        <v>110</v>
      </c>
      <c r="J431" s="62">
        <f t="shared" si="234"/>
        <v>-9</v>
      </c>
      <c r="K431" s="62" t="s">
        <v>237</v>
      </c>
      <c r="L431" s="62">
        <f t="shared" si="265"/>
        <v>6.6</v>
      </c>
      <c r="M431" s="62">
        <v>21</v>
      </c>
      <c r="N431" s="62">
        <v>26</v>
      </c>
      <c r="O431" s="62">
        <v>28</v>
      </c>
      <c r="P431" s="62">
        <v>650.58</v>
      </c>
      <c r="Q431" s="62">
        <f t="shared" si="236"/>
        <v>7</v>
      </c>
      <c r="R431" s="62" t="s">
        <v>40</v>
      </c>
      <c r="S431" s="62">
        <f>P431*0.08</f>
        <v>52.0464</v>
      </c>
      <c r="T431" s="62"/>
      <c r="U431" s="62">
        <v>15</v>
      </c>
      <c r="V431" s="62">
        <v>20</v>
      </c>
      <c r="W431" s="62">
        <v>15</v>
      </c>
      <c r="X431" s="62">
        <v>366.8</v>
      </c>
      <c r="Y431" s="62">
        <f t="shared" si="251"/>
        <v>0</v>
      </c>
      <c r="Z431" s="62" t="s">
        <v>39</v>
      </c>
      <c r="AA431" s="62">
        <f>X431*0.08</f>
        <v>29.344</v>
      </c>
      <c r="AB431" s="62">
        <v>3</v>
      </c>
      <c r="AC431" s="62">
        <v>4</v>
      </c>
      <c r="AD431" s="62">
        <v>2</v>
      </c>
      <c r="AE431" s="62">
        <v>2</v>
      </c>
      <c r="AF431" s="62">
        <v>119.2</v>
      </c>
      <c r="AG431" s="62">
        <f t="shared" si="237"/>
        <v>3</v>
      </c>
      <c r="AH431" s="62" t="s">
        <v>40</v>
      </c>
      <c r="AI431" s="62">
        <f>AF431*0.1</f>
        <v>11.92</v>
      </c>
      <c r="AJ431" s="62"/>
      <c r="AK431" s="62">
        <v>18</v>
      </c>
      <c r="AL431" s="62">
        <v>21</v>
      </c>
      <c r="AM431" s="62">
        <v>7</v>
      </c>
      <c r="AN431" s="62">
        <v>478</v>
      </c>
      <c r="AO431" s="62">
        <f t="shared" si="238"/>
        <v>-11</v>
      </c>
      <c r="AP431" s="62" t="s">
        <v>237</v>
      </c>
      <c r="AQ431" s="62">
        <f>AN431*0.06</f>
        <v>28.68</v>
      </c>
      <c r="AR431" s="62">
        <v>4</v>
      </c>
      <c r="AS431" s="62">
        <v>5</v>
      </c>
      <c r="AT431" s="62">
        <v>1</v>
      </c>
      <c r="AU431" s="62">
        <v>35</v>
      </c>
      <c r="AV431" s="62">
        <f t="shared" si="239"/>
        <v>-3</v>
      </c>
      <c r="AW431" s="62" t="s">
        <v>237</v>
      </c>
      <c r="AX431" s="62">
        <f>AU431*0.06</f>
        <v>2.1</v>
      </c>
      <c r="AY431" s="62">
        <v>6</v>
      </c>
      <c r="AZ431" s="62">
        <v>7</v>
      </c>
      <c r="BA431" s="62">
        <v>0</v>
      </c>
      <c r="BB431" s="62">
        <v>0</v>
      </c>
      <c r="BC431" s="62">
        <f t="shared" si="240"/>
        <v>-6</v>
      </c>
      <c r="BD431" s="62" t="s">
        <v>237</v>
      </c>
      <c r="BE431" s="62">
        <f t="shared" si="262"/>
        <v>0</v>
      </c>
      <c r="BF431" s="62">
        <v>6</v>
      </c>
      <c r="BG431" s="62">
        <v>8</v>
      </c>
      <c r="BH431" s="62">
        <v>1</v>
      </c>
      <c r="BI431" s="62">
        <v>21</v>
      </c>
      <c r="BJ431" s="62">
        <f t="shared" si="241"/>
        <v>-5</v>
      </c>
      <c r="BK431" s="62" t="s">
        <v>242</v>
      </c>
      <c r="BL431" s="62">
        <f>BI431*0.06</f>
        <v>1.26</v>
      </c>
      <c r="BM431" s="62">
        <v>18</v>
      </c>
      <c r="BN431" s="62">
        <v>22</v>
      </c>
      <c r="BO431" s="63">
        <v>0</v>
      </c>
      <c r="BP431" s="63">
        <v>7</v>
      </c>
      <c r="BQ431" s="63">
        <v>1</v>
      </c>
      <c r="BR431" s="63">
        <v>1</v>
      </c>
      <c r="BS431" s="63">
        <v>1</v>
      </c>
      <c r="BT431" s="63">
        <v>0</v>
      </c>
      <c r="BU431" s="63">
        <v>0</v>
      </c>
      <c r="BV431" s="63">
        <v>0</v>
      </c>
      <c r="BW431" s="63">
        <v>0</v>
      </c>
      <c r="BX431" s="63">
        <v>0</v>
      </c>
      <c r="BY431" s="63">
        <v>0</v>
      </c>
      <c r="BZ431" s="62">
        <f t="shared" si="242"/>
        <v>17</v>
      </c>
      <c r="CA431" s="62">
        <f t="shared" si="243"/>
        <v>-1</v>
      </c>
      <c r="CB431" s="62" t="s">
        <v>237</v>
      </c>
      <c r="CC431" s="62">
        <f t="shared" si="263"/>
        <v>54</v>
      </c>
      <c r="CD431" s="62">
        <f t="shared" si="264"/>
        <v>-1</v>
      </c>
      <c r="CE431" s="62">
        <f t="shared" si="244"/>
        <v>186</v>
      </c>
      <c r="CF431" s="62">
        <f t="shared" si="245"/>
        <v>-1</v>
      </c>
    </row>
    <row r="432" customHeight="1" spans="1:84">
      <c r="A432" s="62">
        <v>1001009</v>
      </c>
      <c r="B432" s="62" t="s">
        <v>729</v>
      </c>
      <c r="C432" s="62">
        <v>349</v>
      </c>
      <c r="D432" s="62" t="s">
        <v>136</v>
      </c>
      <c r="E432" s="62" t="s">
        <v>236</v>
      </c>
      <c r="F432" s="62">
        <v>13</v>
      </c>
      <c r="G432" s="62">
        <v>16</v>
      </c>
      <c r="H432" s="62">
        <v>4</v>
      </c>
      <c r="I432" s="62">
        <v>101.5</v>
      </c>
      <c r="J432" s="62">
        <f t="shared" si="234"/>
        <v>-9</v>
      </c>
      <c r="K432" s="62" t="s">
        <v>237</v>
      </c>
      <c r="L432" s="62">
        <f t="shared" si="265"/>
        <v>6.09</v>
      </c>
      <c r="M432" s="62">
        <v>21</v>
      </c>
      <c r="N432" s="62">
        <v>26</v>
      </c>
      <c r="O432" s="62">
        <v>15</v>
      </c>
      <c r="P432" s="62">
        <v>342.96</v>
      </c>
      <c r="Q432" s="62">
        <f t="shared" si="236"/>
        <v>-6</v>
      </c>
      <c r="R432" s="62" t="s">
        <v>237</v>
      </c>
      <c r="S432" s="62">
        <f>P432*0.05</f>
        <v>17.148</v>
      </c>
      <c r="T432" s="62">
        <f>Q432*1</f>
        <v>-6</v>
      </c>
      <c r="U432" s="62">
        <v>15</v>
      </c>
      <c r="V432" s="62">
        <v>20</v>
      </c>
      <c r="W432" s="62">
        <v>10</v>
      </c>
      <c r="X432" s="62">
        <v>260</v>
      </c>
      <c r="Y432" s="62">
        <f t="shared" si="251"/>
        <v>-5</v>
      </c>
      <c r="Z432" s="62" t="s">
        <v>237</v>
      </c>
      <c r="AA432" s="62">
        <f>X432*0.06</f>
        <v>15.6</v>
      </c>
      <c r="AB432" s="62">
        <v>3</v>
      </c>
      <c r="AC432" s="62">
        <v>4</v>
      </c>
      <c r="AD432" s="62">
        <v>1</v>
      </c>
      <c r="AE432" s="62">
        <v>0</v>
      </c>
      <c r="AF432" s="62">
        <v>57</v>
      </c>
      <c r="AG432" s="62">
        <f t="shared" si="237"/>
        <v>-1</v>
      </c>
      <c r="AH432" s="62" t="s">
        <v>237</v>
      </c>
      <c r="AI432" s="62">
        <f t="shared" ref="AI432:AI439" si="266">AF432*0.06</f>
        <v>3.42</v>
      </c>
      <c r="AJ432" s="62">
        <f t="shared" ref="AJ432:AJ439" si="267">AG432*1</f>
        <v>-1</v>
      </c>
      <c r="AK432" s="62">
        <v>18</v>
      </c>
      <c r="AL432" s="62">
        <v>22</v>
      </c>
      <c r="AM432" s="62">
        <v>19</v>
      </c>
      <c r="AN432" s="62">
        <v>1742.01</v>
      </c>
      <c r="AO432" s="62">
        <f t="shared" si="238"/>
        <v>1</v>
      </c>
      <c r="AP432" s="62" t="s">
        <v>39</v>
      </c>
      <c r="AQ432" s="62">
        <f>AN432*0.08</f>
        <v>139.3608</v>
      </c>
      <c r="AR432" s="62">
        <v>4</v>
      </c>
      <c r="AS432" s="62">
        <v>5</v>
      </c>
      <c r="AT432" s="62">
        <v>9</v>
      </c>
      <c r="AU432" s="62">
        <v>245</v>
      </c>
      <c r="AV432" s="62">
        <f t="shared" si="239"/>
        <v>5</v>
      </c>
      <c r="AW432" s="62" t="s">
        <v>40</v>
      </c>
      <c r="AX432" s="62">
        <f>AU432*0.1</f>
        <v>24.5</v>
      </c>
      <c r="AY432" s="62">
        <v>6</v>
      </c>
      <c r="AZ432" s="62">
        <v>7</v>
      </c>
      <c r="BA432" s="62">
        <v>0</v>
      </c>
      <c r="BB432" s="62">
        <v>0</v>
      </c>
      <c r="BC432" s="62">
        <f t="shared" si="240"/>
        <v>-6</v>
      </c>
      <c r="BD432" s="62" t="s">
        <v>237</v>
      </c>
      <c r="BE432" s="62">
        <f t="shared" si="262"/>
        <v>0</v>
      </c>
      <c r="BF432" s="62">
        <v>6</v>
      </c>
      <c r="BG432" s="62">
        <v>8</v>
      </c>
      <c r="BH432" s="62">
        <v>5</v>
      </c>
      <c r="BI432" s="62">
        <v>103.5</v>
      </c>
      <c r="BJ432" s="62">
        <f t="shared" si="241"/>
        <v>-1</v>
      </c>
      <c r="BK432" s="62" t="s">
        <v>242</v>
      </c>
      <c r="BL432" s="62">
        <f>BI432*0.06</f>
        <v>6.21</v>
      </c>
      <c r="BM432" s="62">
        <v>18</v>
      </c>
      <c r="BN432" s="62">
        <v>22</v>
      </c>
      <c r="BO432" s="63">
        <v>0</v>
      </c>
      <c r="BP432" s="63">
        <v>3</v>
      </c>
      <c r="BQ432" s="63">
        <v>2</v>
      </c>
      <c r="BR432" s="63">
        <v>0</v>
      </c>
      <c r="BS432" s="63">
        <v>1</v>
      </c>
      <c r="BT432" s="63">
        <v>0</v>
      </c>
      <c r="BU432" s="63">
        <v>0</v>
      </c>
      <c r="BV432" s="63">
        <v>0</v>
      </c>
      <c r="BW432" s="63">
        <v>0</v>
      </c>
      <c r="BX432" s="63">
        <v>0</v>
      </c>
      <c r="BY432" s="63">
        <v>0</v>
      </c>
      <c r="BZ432" s="62">
        <f t="shared" si="242"/>
        <v>14</v>
      </c>
      <c r="CA432" s="62">
        <f t="shared" si="243"/>
        <v>-4</v>
      </c>
      <c r="CB432" s="62" t="s">
        <v>237</v>
      </c>
      <c r="CC432" s="62">
        <f t="shared" si="263"/>
        <v>42</v>
      </c>
      <c r="CD432" s="62">
        <f t="shared" si="264"/>
        <v>-4</v>
      </c>
      <c r="CE432" s="62">
        <f t="shared" si="244"/>
        <v>254</v>
      </c>
      <c r="CF432" s="62">
        <f t="shared" si="245"/>
        <v>-11</v>
      </c>
    </row>
    <row r="433" customHeight="1" spans="1:84">
      <c r="A433" s="62">
        <v>13127</v>
      </c>
      <c r="B433" s="62" t="s">
        <v>730</v>
      </c>
      <c r="C433" s="62">
        <v>349</v>
      </c>
      <c r="D433" s="62" t="s">
        <v>136</v>
      </c>
      <c r="E433" s="62" t="s">
        <v>731</v>
      </c>
      <c r="F433" s="62">
        <v>7</v>
      </c>
      <c r="G433" s="62">
        <v>8</v>
      </c>
      <c r="H433" s="62">
        <v>6</v>
      </c>
      <c r="I433" s="62">
        <v>162</v>
      </c>
      <c r="J433" s="62">
        <f t="shared" si="234"/>
        <v>-1</v>
      </c>
      <c r="K433" s="62" t="s">
        <v>237</v>
      </c>
      <c r="L433" s="62">
        <f t="shared" si="265"/>
        <v>9.72</v>
      </c>
      <c r="M433" s="62">
        <v>11</v>
      </c>
      <c r="N433" s="62">
        <v>13</v>
      </c>
      <c r="O433" s="62">
        <v>8</v>
      </c>
      <c r="P433" s="62">
        <v>219.5</v>
      </c>
      <c r="Q433" s="62">
        <f t="shared" si="236"/>
        <v>-3</v>
      </c>
      <c r="R433" s="62" t="s">
        <v>237</v>
      </c>
      <c r="S433" s="62">
        <f>P433*0.05</f>
        <v>10.975</v>
      </c>
      <c r="T433" s="62">
        <f>Q433*1</f>
        <v>-3</v>
      </c>
      <c r="U433" s="62">
        <v>8</v>
      </c>
      <c r="V433" s="62">
        <v>10</v>
      </c>
      <c r="W433" s="62">
        <v>2</v>
      </c>
      <c r="X433" s="62">
        <v>67</v>
      </c>
      <c r="Y433" s="62">
        <f t="shared" si="251"/>
        <v>-6</v>
      </c>
      <c r="Z433" s="62" t="s">
        <v>237</v>
      </c>
      <c r="AA433" s="62">
        <f>X433*0.06</f>
        <v>4.02</v>
      </c>
      <c r="AB433" s="62">
        <v>1</v>
      </c>
      <c r="AC433" s="62">
        <v>2</v>
      </c>
      <c r="AD433" s="62">
        <v>0</v>
      </c>
      <c r="AE433" s="62">
        <v>0</v>
      </c>
      <c r="AF433" s="62">
        <v>0</v>
      </c>
      <c r="AG433" s="62">
        <f t="shared" si="237"/>
        <v>-1</v>
      </c>
      <c r="AH433" s="62" t="s">
        <v>237</v>
      </c>
      <c r="AI433" s="62">
        <f t="shared" si="266"/>
        <v>0</v>
      </c>
      <c r="AJ433" s="62">
        <f t="shared" si="267"/>
        <v>-1</v>
      </c>
      <c r="AK433" s="62">
        <v>10</v>
      </c>
      <c r="AL433" s="62">
        <v>11</v>
      </c>
      <c r="AM433" s="62">
        <v>5</v>
      </c>
      <c r="AN433" s="62">
        <v>351</v>
      </c>
      <c r="AO433" s="62">
        <f t="shared" si="238"/>
        <v>-5</v>
      </c>
      <c r="AP433" s="62" t="s">
        <v>237</v>
      </c>
      <c r="AQ433" s="62">
        <f t="shared" ref="AQ433:AQ442" si="268">AN433*0.06</f>
        <v>21.06</v>
      </c>
      <c r="AR433" s="62">
        <v>3</v>
      </c>
      <c r="AS433" s="62">
        <v>3</v>
      </c>
      <c r="AT433" s="62">
        <v>0</v>
      </c>
      <c r="AU433" s="62">
        <v>0</v>
      </c>
      <c r="AV433" s="62">
        <f t="shared" si="239"/>
        <v>-3</v>
      </c>
      <c r="AW433" s="62" t="s">
        <v>237</v>
      </c>
      <c r="AX433" s="62">
        <f>AU433*0.06</f>
        <v>0</v>
      </c>
      <c r="AY433" s="62">
        <v>3</v>
      </c>
      <c r="AZ433" s="62">
        <v>5</v>
      </c>
      <c r="BA433" s="62">
        <v>0</v>
      </c>
      <c r="BB433" s="62">
        <v>0</v>
      </c>
      <c r="BC433" s="62">
        <f t="shared" si="240"/>
        <v>-3</v>
      </c>
      <c r="BD433" s="62" t="s">
        <v>237</v>
      </c>
      <c r="BE433" s="62">
        <f t="shared" si="262"/>
        <v>0</v>
      </c>
      <c r="BF433" s="62">
        <v>3</v>
      </c>
      <c r="BG433" s="62">
        <v>4</v>
      </c>
      <c r="BH433" s="62">
        <v>3</v>
      </c>
      <c r="BI433" s="62">
        <v>9.72</v>
      </c>
      <c r="BJ433" s="62">
        <f t="shared" si="241"/>
        <v>0</v>
      </c>
      <c r="BK433" s="62" t="s">
        <v>39</v>
      </c>
      <c r="BL433" s="62">
        <f>BI433*0.08</f>
        <v>0.7776</v>
      </c>
      <c r="BM433" s="62">
        <v>10</v>
      </c>
      <c r="BN433" s="62">
        <v>12</v>
      </c>
      <c r="BO433" s="63">
        <v>0</v>
      </c>
      <c r="BP433" s="63">
        <v>0</v>
      </c>
      <c r="BQ433" s="63">
        <v>0</v>
      </c>
      <c r="BR433" s="63">
        <v>0</v>
      </c>
      <c r="BS433" s="63">
        <v>0</v>
      </c>
      <c r="BT433" s="63">
        <v>0</v>
      </c>
      <c r="BU433" s="63">
        <v>0</v>
      </c>
      <c r="BV433" s="63">
        <v>0</v>
      </c>
      <c r="BW433" s="63">
        <v>0</v>
      </c>
      <c r="BX433" s="63">
        <v>0</v>
      </c>
      <c r="BY433" s="63">
        <v>0</v>
      </c>
      <c r="BZ433" s="62">
        <f t="shared" si="242"/>
        <v>0</v>
      </c>
      <c r="CA433" s="62">
        <f t="shared" si="243"/>
        <v>-10</v>
      </c>
      <c r="CB433" s="62" t="s">
        <v>237</v>
      </c>
      <c r="CC433" s="62">
        <f t="shared" si="263"/>
        <v>0</v>
      </c>
      <c r="CD433" s="62">
        <f t="shared" si="264"/>
        <v>-10</v>
      </c>
      <c r="CE433" s="62">
        <f t="shared" si="244"/>
        <v>47</v>
      </c>
      <c r="CF433" s="62">
        <f t="shared" si="245"/>
        <v>-14</v>
      </c>
    </row>
    <row r="434" customHeight="1" spans="1:84">
      <c r="A434" s="62">
        <v>13327</v>
      </c>
      <c r="B434" s="62" t="s">
        <v>732</v>
      </c>
      <c r="C434" s="62">
        <v>349</v>
      </c>
      <c r="D434" s="62" t="s">
        <v>136</v>
      </c>
      <c r="E434" s="62" t="s">
        <v>733</v>
      </c>
      <c r="F434" s="62">
        <v>7</v>
      </c>
      <c r="G434" s="62">
        <v>8</v>
      </c>
      <c r="H434" s="62">
        <v>1</v>
      </c>
      <c r="I434" s="62">
        <v>29</v>
      </c>
      <c r="J434" s="62">
        <f t="shared" si="234"/>
        <v>-6</v>
      </c>
      <c r="K434" s="62" t="s">
        <v>237</v>
      </c>
      <c r="L434" s="62">
        <f t="shared" si="265"/>
        <v>1.74</v>
      </c>
      <c r="M434" s="62">
        <v>10</v>
      </c>
      <c r="N434" s="62">
        <v>13</v>
      </c>
      <c r="O434" s="62">
        <v>17</v>
      </c>
      <c r="P434" s="62">
        <v>424.46</v>
      </c>
      <c r="Q434" s="62">
        <f t="shared" si="236"/>
        <v>7</v>
      </c>
      <c r="R434" s="62" t="s">
        <v>40</v>
      </c>
      <c r="S434" s="62">
        <f>P434*0.08</f>
        <v>33.9568</v>
      </c>
      <c r="T434" s="62"/>
      <c r="U434" s="62">
        <v>8</v>
      </c>
      <c r="V434" s="62">
        <v>10</v>
      </c>
      <c r="W434" s="62">
        <v>7</v>
      </c>
      <c r="X434" s="62">
        <v>190</v>
      </c>
      <c r="Y434" s="62">
        <f t="shared" si="251"/>
        <v>-1</v>
      </c>
      <c r="Z434" s="62" t="s">
        <v>237</v>
      </c>
      <c r="AA434" s="62">
        <f>X434*0.06</f>
        <v>11.4</v>
      </c>
      <c r="AB434" s="62">
        <v>2</v>
      </c>
      <c r="AC434" s="62">
        <v>2</v>
      </c>
      <c r="AD434" s="62">
        <v>0</v>
      </c>
      <c r="AE434" s="62">
        <v>0</v>
      </c>
      <c r="AF434" s="62">
        <v>0</v>
      </c>
      <c r="AG434" s="62">
        <f t="shared" si="237"/>
        <v>-2</v>
      </c>
      <c r="AH434" s="62" t="s">
        <v>237</v>
      </c>
      <c r="AI434" s="62">
        <f t="shared" si="266"/>
        <v>0</v>
      </c>
      <c r="AJ434" s="62">
        <f t="shared" si="267"/>
        <v>-2</v>
      </c>
      <c r="AK434" s="62">
        <v>9</v>
      </c>
      <c r="AL434" s="62">
        <v>12</v>
      </c>
      <c r="AM434" s="62">
        <v>6</v>
      </c>
      <c r="AN434" s="62">
        <v>591.8</v>
      </c>
      <c r="AO434" s="62">
        <f t="shared" si="238"/>
        <v>-3</v>
      </c>
      <c r="AP434" s="62" t="s">
        <v>237</v>
      </c>
      <c r="AQ434" s="62">
        <f t="shared" si="268"/>
        <v>35.508</v>
      </c>
      <c r="AR434" s="62">
        <v>2</v>
      </c>
      <c r="AS434" s="62">
        <v>3</v>
      </c>
      <c r="AT434" s="62">
        <v>0</v>
      </c>
      <c r="AU434" s="62">
        <v>0</v>
      </c>
      <c r="AV434" s="62">
        <f t="shared" si="239"/>
        <v>-2</v>
      </c>
      <c r="AW434" s="62" t="s">
        <v>237</v>
      </c>
      <c r="AX434" s="62">
        <f>AU434*0.06</f>
        <v>0</v>
      </c>
      <c r="AY434" s="62">
        <v>4</v>
      </c>
      <c r="AZ434" s="62">
        <v>4</v>
      </c>
      <c r="BA434" s="62">
        <v>0</v>
      </c>
      <c r="BB434" s="62">
        <v>0</v>
      </c>
      <c r="BC434" s="62">
        <f t="shared" si="240"/>
        <v>-4</v>
      </c>
      <c r="BD434" s="62" t="s">
        <v>237</v>
      </c>
      <c r="BE434" s="62">
        <f t="shared" si="262"/>
        <v>0</v>
      </c>
      <c r="BF434" s="62">
        <v>6</v>
      </c>
      <c r="BG434" s="62">
        <v>6</v>
      </c>
      <c r="BH434" s="62">
        <v>0</v>
      </c>
      <c r="BI434" s="62">
        <v>0</v>
      </c>
      <c r="BJ434" s="62">
        <f t="shared" si="241"/>
        <v>-6</v>
      </c>
      <c r="BK434" s="62" t="s">
        <v>242</v>
      </c>
      <c r="BL434" s="62">
        <f>BI434*0.06</f>
        <v>0</v>
      </c>
      <c r="BM434" s="62">
        <v>10</v>
      </c>
      <c r="BN434" s="62">
        <v>11</v>
      </c>
      <c r="BO434" s="63">
        <v>0</v>
      </c>
      <c r="BP434" s="63">
        <v>0</v>
      </c>
      <c r="BQ434" s="63">
        <v>0</v>
      </c>
      <c r="BR434" s="63">
        <v>0</v>
      </c>
      <c r="BS434" s="63">
        <v>0</v>
      </c>
      <c r="BT434" s="63">
        <v>0</v>
      </c>
      <c r="BU434" s="63">
        <v>0</v>
      </c>
      <c r="BV434" s="63">
        <v>0</v>
      </c>
      <c r="BW434" s="63">
        <v>0</v>
      </c>
      <c r="BX434" s="63">
        <v>0</v>
      </c>
      <c r="BY434" s="63">
        <v>0</v>
      </c>
      <c r="BZ434" s="62">
        <f t="shared" si="242"/>
        <v>0</v>
      </c>
      <c r="CA434" s="62">
        <f t="shared" si="243"/>
        <v>-10</v>
      </c>
      <c r="CB434" s="62" t="s">
        <v>237</v>
      </c>
      <c r="CC434" s="62">
        <f t="shared" si="263"/>
        <v>0</v>
      </c>
      <c r="CD434" s="62">
        <f t="shared" si="264"/>
        <v>-10</v>
      </c>
      <c r="CE434" s="62">
        <f t="shared" si="244"/>
        <v>83</v>
      </c>
      <c r="CF434" s="62">
        <f t="shared" si="245"/>
        <v>-12</v>
      </c>
    </row>
    <row r="435" customHeight="1" spans="1:84">
      <c r="A435" s="62">
        <v>997727</v>
      </c>
      <c r="B435" s="62" t="s">
        <v>734</v>
      </c>
      <c r="C435" s="62">
        <v>339</v>
      </c>
      <c r="D435" s="62" t="s">
        <v>71</v>
      </c>
      <c r="E435" s="62" t="s">
        <v>236</v>
      </c>
      <c r="F435" s="62">
        <v>4</v>
      </c>
      <c r="G435" s="62">
        <v>6</v>
      </c>
      <c r="H435" s="62"/>
      <c r="I435" s="62"/>
      <c r="J435" s="62">
        <f t="shared" si="234"/>
        <v>-4</v>
      </c>
      <c r="K435" s="62" t="s">
        <v>237</v>
      </c>
      <c r="L435" s="62">
        <f t="shared" si="265"/>
        <v>0</v>
      </c>
      <c r="M435" s="62">
        <v>8</v>
      </c>
      <c r="N435" s="62">
        <v>9</v>
      </c>
      <c r="O435" s="62">
        <v>4</v>
      </c>
      <c r="P435" s="62">
        <v>96.39</v>
      </c>
      <c r="Q435" s="62">
        <f t="shared" si="236"/>
        <v>-4</v>
      </c>
      <c r="R435" s="62" t="s">
        <v>237</v>
      </c>
      <c r="S435" s="62">
        <f>P435*0.05</f>
        <v>4.8195</v>
      </c>
      <c r="T435" s="62">
        <f>Q435*1</f>
        <v>-4</v>
      </c>
      <c r="U435" s="62">
        <v>4</v>
      </c>
      <c r="V435" s="62">
        <v>6</v>
      </c>
      <c r="W435" s="62">
        <v>3</v>
      </c>
      <c r="X435" s="62">
        <v>83</v>
      </c>
      <c r="Y435" s="62">
        <f t="shared" si="251"/>
        <v>-1</v>
      </c>
      <c r="Z435" s="62" t="s">
        <v>237</v>
      </c>
      <c r="AA435" s="62">
        <f>X435*0.06</f>
        <v>4.98</v>
      </c>
      <c r="AB435" s="62">
        <v>1</v>
      </c>
      <c r="AC435" s="62">
        <v>1</v>
      </c>
      <c r="AD435" s="62">
        <v>0</v>
      </c>
      <c r="AE435" s="62">
        <v>0</v>
      </c>
      <c r="AF435" s="62">
        <v>0</v>
      </c>
      <c r="AG435" s="62">
        <f t="shared" si="237"/>
        <v>-1</v>
      </c>
      <c r="AH435" s="62" t="s">
        <v>237</v>
      </c>
      <c r="AI435" s="62">
        <f t="shared" si="266"/>
        <v>0</v>
      </c>
      <c r="AJ435" s="62">
        <f t="shared" si="267"/>
        <v>-1</v>
      </c>
      <c r="AK435" s="62">
        <v>7</v>
      </c>
      <c r="AL435" s="62">
        <v>10</v>
      </c>
      <c r="AM435" s="62">
        <v>0</v>
      </c>
      <c r="AN435" s="62">
        <v>0</v>
      </c>
      <c r="AO435" s="62">
        <f t="shared" si="238"/>
        <v>-7</v>
      </c>
      <c r="AP435" s="62" t="s">
        <v>237</v>
      </c>
      <c r="AQ435" s="62">
        <f t="shared" si="268"/>
        <v>0</v>
      </c>
      <c r="AR435" s="62">
        <v>2</v>
      </c>
      <c r="AS435" s="62">
        <v>2</v>
      </c>
      <c r="AT435" s="62">
        <v>0</v>
      </c>
      <c r="AU435" s="62">
        <v>0</v>
      </c>
      <c r="AV435" s="62">
        <f t="shared" si="239"/>
        <v>-2</v>
      </c>
      <c r="AW435" s="62" t="s">
        <v>237</v>
      </c>
      <c r="AX435" s="62">
        <f>AU435*0.06</f>
        <v>0</v>
      </c>
      <c r="AY435" s="62">
        <v>2</v>
      </c>
      <c r="AZ435" s="62">
        <v>3</v>
      </c>
      <c r="BA435" s="62">
        <v>0</v>
      </c>
      <c r="BB435" s="62">
        <v>0</v>
      </c>
      <c r="BC435" s="62">
        <f t="shared" si="240"/>
        <v>-2</v>
      </c>
      <c r="BD435" s="62" t="s">
        <v>237</v>
      </c>
      <c r="BE435" s="62">
        <f t="shared" si="262"/>
        <v>0</v>
      </c>
      <c r="BF435" s="62">
        <v>3</v>
      </c>
      <c r="BG435" s="62">
        <v>4</v>
      </c>
      <c r="BH435" s="62">
        <v>0</v>
      </c>
      <c r="BI435" s="62">
        <v>0</v>
      </c>
      <c r="BJ435" s="62">
        <f t="shared" si="241"/>
        <v>-3</v>
      </c>
      <c r="BK435" s="62" t="s">
        <v>242</v>
      </c>
      <c r="BL435" s="62">
        <f>BI435*0.06</f>
        <v>0</v>
      </c>
      <c r="BM435" s="62">
        <v>6</v>
      </c>
      <c r="BN435" s="62">
        <v>8</v>
      </c>
      <c r="BO435" s="63">
        <v>0</v>
      </c>
      <c r="BP435" s="63">
        <v>0</v>
      </c>
      <c r="BQ435" s="63">
        <v>0</v>
      </c>
      <c r="BR435" s="63">
        <v>0</v>
      </c>
      <c r="BS435" s="63">
        <v>0</v>
      </c>
      <c r="BT435" s="63">
        <v>0</v>
      </c>
      <c r="BU435" s="63">
        <v>0</v>
      </c>
      <c r="BV435" s="63">
        <v>0</v>
      </c>
      <c r="BW435" s="63">
        <v>0</v>
      </c>
      <c r="BX435" s="63">
        <v>0</v>
      </c>
      <c r="BY435" s="63">
        <v>0</v>
      </c>
      <c r="BZ435" s="62">
        <f t="shared" si="242"/>
        <v>0</v>
      </c>
      <c r="CA435" s="62">
        <f t="shared" si="243"/>
        <v>-6</v>
      </c>
      <c r="CB435" s="62" t="s">
        <v>237</v>
      </c>
      <c r="CC435" s="62">
        <f t="shared" si="263"/>
        <v>0</v>
      </c>
      <c r="CD435" s="62">
        <f t="shared" si="264"/>
        <v>-6</v>
      </c>
      <c r="CE435" s="62">
        <f t="shared" si="244"/>
        <v>10</v>
      </c>
      <c r="CF435" s="62">
        <f t="shared" si="245"/>
        <v>-11</v>
      </c>
    </row>
    <row r="436" customHeight="1" spans="1:84">
      <c r="A436" s="62">
        <v>11394</v>
      </c>
      <c r="B436" s="62" t="s">
        <v>735</v>
      </c>
      <c r="C436" s="62">
        <v>339</v>
      </c>
      <c r="D436" s="62" t="s">
        <v>71</v>
      </c>
      <c r="E436" s="62" t="s">
        <v>736</v>
      </c>
      <c r="F436" s="62">
        <v>10</v>
      </c>
      <c r="G436" s="62">
        <v>12</v>
      </c>
      <c r="H436" s="62">
        <v>8</v>
      </c>
      <c r="I436" s="62">
        <v>189.61</v>
      </c>
      <c r="J436" s="62">
        <f t="shared" si="234"/>
        <v>-2</v>
      </c>
      <c r="K436" s="62" t="s">
        <v>237</v>
      </c>
      <c r="L436" s="62">
        <f t="shared" si="265"/>
        <v>11.3766</v>
      </c>
      <c r="M436" s="62">
        <v>18</v>
      </c>
      <c r="N436" s="62">
        <v>23</v>
      </c>
      <c r="O436" s="62">
        <v>39</v>
      </c>
      <c r="P436" s="62">
        <v>1015.78</v>
      </c>
      <c r="Q436" s="62">
        <f t="shared" si="236"/>
        <v>21</v>
      </c>
      <c r="R436" s="62" t="s">
        <v>40</v>
      </c>
      <c r="S436" s="62">
        <f>P436*0.08</f>
        <v>81.2624</v>
      </c>
      <c r="T436" s="62"/>
      <c r="U436" s="62">
        <v>12</v>
      </c>
      <c r="V436" s="62">
        <v>15</v>
      </c>
      <c r="W436" s="62">
        <v>6</v>
      </c>
      <c r="X436" s="62">
        <v>161.25</v>
      </c>
      <c r="Y436" s="62">
        <f t="shared" si="251"/>
        <v>-6</v>
      </c>
      <c r="Z436" s="62" t="s">
        <v>237</v>
      </c>
      <c r="AA436" s="62">
        <f>X436*0.06</f>
        <v>9.675</v>
      </c>
      <c r="AB436" s="62">
        <v>2</v>
      </c>
      <c r="AC436" s="62">
        <v>2</v>
      </c>
      <c r="AD436" s="62">
        <v>0</v>
      </c>
      <c r="AE436" s="62">
        <v>1</v>
      </c>
      <c r="AF436" s="62">
        <v>28.5</v>
      </c>
      <c r="AG436" s="62">
        <f t="shared" si="237"/>
        <v>-1</v>
      </c>
      <c r="AH436" s="62" t="s">
        <v>237</v>
      </c>
      <c r="AI436" s="62">
        <f t="shared" si="266"/>
        <v>1.71</v>
      </c>
      <c r="AJ436" s="62">
        <f t="shared" si="267"/>
        <v>-1</v>
      </c>
      <c r="AK436" s="62">
        <v>20</v>
      </c>
      <c r="AL436" s="62">
        <v>23</v>
      </c>
      <c r="AM436" s="62">
        <v>12</v>
      </c>
      <c r="AN436" s="62">
        <v>1042.61</v>
      </c>
      <c r="AO436" s="62">
        <f t="shared" si="238"/>
        <v>-8</v>
      </c>
      <c r="AP436" s="62" t="s">
        <v>237</v>
      </c>
      <c r="AQ436" s="62">
        <f t="shared" si="268"/>
        <v>62.5566</v>
      </c>
      <c r="AR436" s="62">
        <v>5</v>
      </c>
      <c r="AS436" s="62">
        <v>6</v>
      </c>
      <c r="AT436" s="62">
        <v>22</v>
      </c>
      <c r="AU436" s="62">
        <v>560</v>
      </c>
      <c r="AV436" s="62">
        <f t="shared" si="239"/>
        <v>17</v>
      </c>
      <c r="AW436" s="62" t="s">
        <v>40</v>
      </c>
      <c r="AX436" s="62">
        <f>AU436*0.1</f>
        <v>56</v>
      </c>
      <c r="AY436" s="62">
        <v>7</v>
      </c>
      <c r="AZ436" s="62">
        <v>8</v>
      </c>
      <c r="BA436" s="62">
        <v>4</v>
      </c>
      <c r="BB436" s="62">
        <v>89.6</v>
      </c>
      <c r="BC436" s="62">
        <f t="shared" si="240"/>
        <v>-3</v>
      </c>
      <c r="BD436" s="62" t="s">
        <v>237</v>
      </c>
      <c r="BE436" s="62">
        <f t="shared" si="262"/>
        <v>5.376</v>
      </c>
      <c r="BF436" s="62">
        <v>6</v>
      </c>
      <c r="BG436" s="62">
        <v>8</v>
      </c>
      <c r="BH436" s="62">
        <v>2</v>
      </c>
      <c r="BI436" s="62">
        <v>42</v>
      </c>
      <c r="BJ436" s="62">
        <f t="shared" si="241"/>
        <v>-4</v>
      </c>
      <c r="BK436" s="62" t="s">
        <v>242</v>
      </c>
      <c r="BL436" s="62">
        <f>BI436*0.06</f>
        <v>2.52</v>
      </c>
      <c r="BM436" s="62">
        <v>15</v>
      </c>
      <c r="BN436" s="62">
        <v>18</v>
      </c>
      <c r="BO436" s="63">
        <v>0</v>
      </c>
      <c r="BP436" s="63">
        <v>0</v>
      </c>
      <c r="BQ436" s="63">
        <v>0</v>
      </c>
      <c r="BR436" s="63">
        <v>0</v>
      </c>
      <c r="BS436" s="63">
        <v>0</v>
      </c>
      <c r="BT436" s="63">
        <v>0</v>
      </c>
      <c r="BU436" s="63">
        <v>0</v>
      </c>
      <c r="BV436" s="63">
        <v>0</v>
      </c>
      <c r="BW436" s="63">
        <v>0</v>
      </c>
      <c r="BX436" s="63">
        <v>0</v>
      </c>
      <c r="BY436" s="63">
        <v>1</v>
      </c>
      <c r="BZ436" s="62">
        <f t="shared" si="242"/>
        <v>2.5</v>
      </c>
      <c r="CA436" s="62">
        <f t="shared" si="243"/>
        <v>-12.5</v>
      </c>
      <c r="CB436" s="62" t="s">
        <v>237</v>
      </c>
      <c r="CC436" s="62">
        <f t="shared" si="263"/>
        <v>10</v>
      </c>
      <c r="CD436" s="62">
        <f t="shared" si="264"/>
        <v>-12.5</v>
      </c>
      <c r="CE436" s="62">
        <f t="shared" si="244"/>
        <v>240</v>
      </c>
      <c r="CF436" s="62">
        <f t="shared" si="245"/>
        <v>-13.5</v>
      </c>
    </row>
    <row r="437" customHeight="1" spans="1:84">
      <c r="A437" s="62">
        <v>12883</v>
      </c>
      <c r="B437" s="62" t="s">
        <v>737</v>
      </c>
      <c r="C437" s="62">
        <v>339</v>
      </c>
      <c r="D437" s="62" t="s">
        <v>71</v>
      </c>
      <c r="E437" s="62" t="s">
        <v>239</v>
      </c>
      <c r="F437" s="62">
        <v>10</v>
      </c>
      <c r="G437" s="62">
        <v>12</v>
      </c>
      <c r="H437" s="62">
        <v>3</v>
      </c>
      <c r="I437" s="62">
        <v>84.5</v>
      </c>
      <c r="J437" s="62">
        <f t="shared" si="234"/>
        <v>-7</v>
      </c>
      <c r="K437" s="62" t="s">
        <v>237</v>
      </c>
      <c r="L437" s="62">
        <f t="shared" si="265"/>
        <v>5.07</v>
      </c>
      <c r="M437" s="62">
        <v>18</v>
      </c>
      <c r="N437" s="62">
        <v>23</v>
      </c>
      <c r="O437" s="62">
        <v>41</v>
      </c>
      <c r="P437" s="62">
        <v>1009.76</v>
      </c>
      <c r="Q437" s="62">
        <f t="shared" si="236"/>
        <v>23</v>
      </c>
      <c r="R437" s="62" t="s">
        <v>40</v>
      </c>
      <c r="S437" s="62">
        <f>P437*0.08</f>
        <v>80.7808</v>
      </c>
      <c r="T437" s="62"/>
      <c r="U437" s="62">
        <v>12</v>
      </c>
      <c r="V437" s="62">
        <v>15</v>
      </c>
      <c r="W437" s="62">
        <v>22</v>
      </c>
      <c r="X437" s="62">
        <v>649</v>
      </c>
      <c r="Y437" s="62">
        <f t="shared" si="251"/>
        <v>10</v>
      </c>
      <c r="Z437" s="62" t="s">
        <v>40</v>
      </c>
      <c r="AA437" s="62">
        <f>X437*0.1</f>
        <v>64.9</v>
      </c>
      <c r="AB437" s="62">
        <v>2</v>
      </c>
      <c r="AC437" s="62">
        <v>2</v>
      </c>
      <c r="AD437" s="62">
        <v>0</v>
      </c>
      <c r="AE437" s="62">
        <v>1</v>
      </c>
      <c r="AF437" s="62">
        <v>28.5</v>
      </c>
      <c r="AG437" s="62">
        <f t="shared" si="237"/>
        <v>-1</v>
      </c>
      <c r="AH437" s="62" t="s">
        <v>237</v>
      </c>
      <c r="AI437" s="62">
        <f t="shared" si="266"/>
        <v>1.71</v>
      </c>
      <c r="AJ437" s="62">
        <f t="shared" si="267"/>
        <v>-1</v>
      </c>
      <c r="AK437" s="62">
        <v>20</v>
      </c>
      <c r="AL437" s="62">
        <v>23</v>
      </c>
      <c r="AM437" s="62">
        <v>15</v>
      </c>
      <c r="AN437" s="62">
        <v>1539.4</v>
      </c>
      <c r="AO437" s="62">
        <f t="shared" si="238"/>
        <v>-5</v>
      </c>
      <c r="AP437" s="62" t="s">
        <v>237</v>
      </c>
      <c r="AQ437" s="62">
        <f t="shared" si="268"/>
        <v>92.364</v>
      </c>
      <c r="AR437" s="62">
        <v>5</v>
      </c>
      <c r="AS437" s="62">
        <v>6</v>
      </c>
      <c r="AT437" s="62">
        <v>9</v>
      </c>
      <c r="AU437" s="62">
        <v>283.63</v>
      </c>
      <c r="AV437" s="62">
        <f t="shared" si="239"/>
        <v>4</v>
      </c>
      <c r="AW437" s="62" t="s">
        <v>40</v>
      </c>
      <c r="AX437" s="62">
        <f>AU437*0.1</f>
        <v>28.363</v>
      </c>
      <c r="AY437" s="62">
        <v>7</v>
      </c>
      <c r="AZ437" s="62">
        <v>8</v>
      </c>
      <c r="BA437" s="62">
        <v>0</v>
      </c>
      <c r="BB437" s="62">
        <v>0</v>
      </c>
      <c r="BC437" s="62">
        <f t="shared" si="240"/>
        <v>-7</v>
      </c>
      <c r="BD437" s="62" t="s">
        <v>237</v>
      </c>
      <c r="BE437" s="62">
        <f t="shared" si="262"/>
        <v>0</v>
      </c>
      <c r="BF437" s="62">
        <v>6</v>
      </c>
      <c r="BG437" s="62">
        <v>8</v>
      </c>
      <c r="BH437" s="62">
        <v>2</v>
      </c>
      <c r="BI437" s="62">
        <v>42</v>
      </c>
      <c r="BJ437" s="62">
        <f t="shared" si="241"/>
        <v>-4</v>
      </c>
      <c r="BK437" s="62" t="s">
        <v>242</v>
      </c>
      <c r="BL437" s="62">
        <f>BI437*0.06</f>
        <v>2.52</v>
      </c>
      <c r="BM437" s="62">
        <v>15</v>
      </c>
      <c r="BN437" s="62">
        <v>18</v>
      </c>
      <c r="BO437" s="63">
        <v>0</v>
      </c>
      <c r="BP437" s="63">
        <v>1</v>
      </c>
      <c r="BQ437" s="63">
        <v>2</v>
      </c>
      <c r="BR437" s="63">
        <v>0</v>
      </c>
      <c r="BS437" s="63">
        <v>3</v>
      </c>
      <c r="BT437" s="63">
        <v>0</v>
      </c>
      <c r="BU437" s="63">
        <v>0</v>
      </c>
      <c r="BV437" s="63">
        <v>0</v>
      </c>
      <c r="BW437" s="63">
        <v>0</v>
      </c>
      <c r="BX437" s="63">
        <v>2</v>
      </c>
      <c r="BY437" s="63">
        <v>1</v>
      </c>
      <c r="BZ437" s="62">
        <f t="shared" si="242"/>
        <v>30.5</v>
      </c>
      <c r="CA437" s="62">
        <f t="shared" si="243"/>
        <v>15.5</v>
      </c>
      <c r="CB437" s="62" t="s">
        <v>40</v>
      </c>
      <c r="CC437" s="62">
        <f>BO437*3+BP437*5+BQ437*25+BR437*24+BS437*6+BT437*56+BU437*70+BV437*6+BW437*30+BX437*61+BY437*15</f>
        <v>210</v>
      </c>
      <c r="CD437" s="62"/>
      <c r="CE437" s="62">
        <f t="shared" si="244"/>
        <v>486</v>
      </c>
      <c r="CF437" s="62">
        <f t="shared" si="245"/>
        <v>-1</v>
      </c>
    </row>
    <row r="438" customHeight="1" spans="1:84">
      <c r="A438" s="62">
        <v>13309</v>
      </c>
      <c r="B438" s="62" t="s">
        <v>738</v>
      </c>
      <c r="C438" s="62">
        <v>339</v>
      </c>
      <c r="D438" s="62" t="s">
        <v>71</v>
      </c>
      <c r="E438" s="62" t="s">
        <v>248</v>
      </c>
      <c r="F438" s="62">
        <v>5</v>
      </c>
      <c r="G438" s="62">
        <v>6</v>
      </c>
      <c r="H438" s="62">
        <v>8</v>
      </c>
      <c r="I438" s="62">
        <v>178.6</v>
      </c>
      <c r="J438" s="62">
        <f t="shared" si="234"/>
        <v>3</v>
      </c>
      <c r="K438" s="62" t="s">
        <v>40</v>
      </c>
      <c r="L438" s="62">
        <f>I438*0.1</f>
        <v>17.86</v>
      </c>
      <c r="M438" s="62">
        <v>9</v>
      </c>
      <c r="N438" s="62">
        <v>11</v>
      </c>
      <c r="O438" s="62">
        <v>8</v>
      </c>
      <c r="P438" s="62">
        <v>180</v>
      </c>
      <c r="Q438" s="62">
        <f t="shared" si="236"/>
        <v>-1</v>
      </c>
      <c r="R438" s="62" t="s">
        <v>237</v>
      </c>
      <c r="S438" s="62">
        <f>P438*0.05</f>
        <v>9</v>
      </c>
      <c r="T438" s="62">
        <f>Q438*1</f>
        <v>-1</v>
      </c>
      <c r="U438" s="62">
        <v>6</v>
      </c>
      <c r="V438" s="62">
        <v>8</v>
      </c>
      <c r="W438" s="62">
        <v>8</v>
      </c>
      <c r="X438" s="62">
        <v>176.15</v>
      </c>
      <c r="Y438" s="62">
        <f t="shared" si="251"/>
        <v>2</v>
      </c>
      <c r="Z438" s="62" t="s">
        <v>40</v>
      </c>
      <c r="AA438" s="62">
        <f>X438*0.1</f>
        <v>17.615</v>
      </c>
      <c r="AB438" s="62">
        <v>1</v>
      </c>
      <c r="AC438" s="62">
        <v>2</v>
      </c>
      <c r="AD438" s="62">
        <v>0</v>
      </c>
      <c r="AE438" s="62">
        <v>0</v>
      </c>
      <c r="AF438" s="62">
        <v>0</v>
      </c>
      <c r="AG438" s="62">
        <f t="shared" si="237"/>
        <v>-1</v>
      </c>
      <c r="AH438" s="62" t="s">
        <v>237</v>
      </c>
      <c r="AI438" s="62">
        <f t="shared" si="266"/>
        <v>0</v>
      </c>
      <c r="AJ438" s="62">
        <f t="shared" si="267"/>
        <v>-1</v>
      </c>
      <c r="AK438" s="62">
        <v>10</v>
      </c>
      <c r="AL438" s="62">
        <v>12</v>
      </c>
      <c r="AM438" s="62">
        <v>3</v>
      </c>
      <c r="AN438" s="62">
        <v>361.06</v>
      </c>
      <c r="AO438" s="62">
        <f t="shared" si="238"/>
        <v>-7</v>
      </c>
      <c r="AP438" s="62" t="s">
        <v>237</v>
      </c>
      <c r="AQ438" s="62">
        <f t="shared" si="268"/>
        <v>21.6636</v>
      </c>
      <c r="AR438" s="62">
        <v>2</v>
      </c>
      <c r="AS438" s="62">
        <v>3</v>
      </c>
      <c r="AT438" s="62">
        <v>4</v>
      </c>
      <c r="AU438" s="62">
        <v>134.75</v>
      </c>
      <c r="AV438" s="62">
        <f t="shared" si="239"/>
        <v>2</v>
      </c>
      <c r="AW438" s="62" t="s">
        <v>40</v>
      </c>
      <c r="AX438" s="62">
        <f>AU438*0.1</f>
        <v>13.475</v>
      </c>
      <c r="AY438" s="62">
        <v>3</v>
      </c>
      <c r="AZ438" s="62">
        <v>4</v>
      </c>
      <c r="BA438" s="62">
        <v>0</v>
      </c>
      <c r="BB438" s="62">
        <v>0</v>
      </c>
      <c r="BC438" s="62">
        <f t="shared" si="240"/>
        <v>-3</v>
      </c>
      <c r="BD438" s="62" t="s">
        <v>237</v>
      </c>
      <c r="BE438" s="62">
        <f t="shared" si="262"/>
        <v>0</v>
      </c>
      <c r="BF438" s="62">
        <v>3</v>
      </c>
      <c r="BG438" s="62">
        <v>4</v>
      </c>
      <c r="BH438" s="62">
        <v>3</v>
      </c>
      <c r="BI438" s="62">
        <v>61.5</v>
      </c>
      <c r="BJ438" s="62">
        <f t="shared" si="241"/>
        <v>0</v>
      </c>
      <c r="BK438" s="62" t="s">
        <v>39</v>
      </c>
      <c r="BL438" s="62">
        <f>BI438*0.08</f>
        <v>4.92</v>
      </c>
      <c r="BM438" s="62">
        <v>8</v>
      </c>
      <c r="BN438" s="62">
        <v>9</v>
      </c>
      <c r="BO438" s="63">
        <v>1</v>
      </c>
      <c r="BP438" s="63">
        <v>0</v>
      </c>
      <c r="BQ438" s="63">
        <v>1</v>
      </c>
      <c r="BR438" s="63">
        <v>0</v>
      </c>
      <c r="BS438" s="63">
        <v>1</v>
      </c>
      <c r="BT438" s="63">
        <v>0</v>
      </c>
      <c r="BU438" s="63">
        <v>0</v>
      </c>
      <c r="BV438" s="63">
        <v>0</v>
      </c>
      <c r="BW438" s="63">
        <v>0</v>
      </c>
      <c r="BX438" s="63">
        <v>0</v>
      </c>
      <c r="BY438" s="63">
        <v>0</v>
      </c>
      <c r="BZ438" s="62">
        <f t="shared" si="242"/>
        <v>6.5</v>
      </c>
      <c r="CA438" s="62">
        <f t="shared" si="243"/>
        <v>-1.5</v>
      </c>
      <c r="CB438" s="62" t="s">
        <v>237</v>
      </c>
      <c r="CC438" s="62">
        <f>BO438*2+BP438*3+BQ438*15+BR438*15+BS438*3+BT438*40+BU438*50+BV438*4+BW438*20+BX438*40+BY438*10</f>
        <v>20</v>
      </c>
      <c r="CD438" s="62">
        <f>CA438*1</f>
        <v>-1.5</v>
      </c>
      <c r="CE438" s="62">
        <f t="shared" si="244"/>
        <v>105</v>
      </c>
      <c r="CF438" s="62">
        <f t="shared" si="245"/>
        <v>-3.5</v>
      </c>
    </row>
    <row r="439" customHeight="1" spans="1:84">
      <c r="A439" s="62">
        <v>6473</v>
      </c>
      <c r="B439" s="62" t="s">
        <v>739</v>
      </c>
      <c r="C439" s="62">
        <v>56</v>
      </c>
      <c r="D439" s="62" t="s">
        <v>179</v>
      </c>
      <c r="E439" s="62" t="s">
        <v>282</v>
      </c>
      <c r="F439" s="62">
        <v>13</v>
      </c>
      <c r="G439" s="62">
        <v>16</v>
      </c>
      <c r="H439" s="62">
        <v>15</v>
      </c>
      <c r="I439" s="62">
        <v>352.18</v>
      </c>
      <c r="J439" s="62">
        <f t="shared" si="234"/>
        <v>2</v>
      </c>
      <c r="K439" s="62" t="s">
        <v>39</v>
      </c>
      <c r="L439" s="62">
        <f>I439*0.08</f>
        <v>28.1744</v>
      </c>
      <c r="M439" s="62">
        <v>16</v>
      </c>
      <c r="N439" s="62">
        <v>20</v>
      </c>
      <c r="O439" s="62">
        <v>40</v>
      </c>
      <c r="P439" s="62">
        <v>926.16</v>
      </c>
      <c r="Q439" s="62">
        <f t="shared" si="236"/>
        <v>24</v>
      </c>
      <c r="R439" s="62" t="s">
        <v>40</v>
      </c>
      <c r="S439" s="62">
        <f>P439*0.08</f>
        <v>74.0928</v>
      </c>
      <c r="T439" s="62"/>
      <c r="U439" s="62">
        <v>11</v>
      </c>
      <c r="V439" s="62">
        <v>14</v>
      </c>
      <c r="W439" s="62">
        <v>18</v>
      </c>
      <c r="X439" s="62">
        <v>530.26</v>
      </c>
      <c r="Y439" s="62">
        <f t="shared" si="251"/>
        <v>7</v>
      </c>
      <c r="Z439" s="62" t="s">
        <v>40</v>
      </c>
      <c r="AA439" s="62">
        <f>X439*0.1</f>
        <v>53.026</v>
      </c>
      <c r="AB439" s="62">
        <v>2</v>
      </c>
      <c r="AC439" s="62">
        <v>2</v>
      </c>
      <c r="AD439" s="62">
        <v>0</v>
      </c>
      <c r="AE439" s="62">
        <v>0</v>
      </c>
      <c r="AF439" s="62">
        <v>0</v>
      </c>
      <c r="AG439" s="62">
        <f t="shared" si="237"/>
        <v>-2</v>
      </c>
      <c r="AH439" s="62" t="s">
        <v>237</v>
      </c>
      <c r="AI439" s="62">
        <f t="shared" si="266"/>
        <v>0</v>
      </c>
      <c r="AJ439" s="62">
        <f t="shared" si="267"/>
        <v>-2</v>
      </c>
      <c r="AK439" s="62">
        <v>18</v>
      </c>
      <c r="AL439" s="62">
        <v>21</v>
      </c>
      <c r="AM439" s="62">
        <v>11</v>
      </c>
      <c r="AN439" s="62">
        <v>1306</v>
      </c>
      <c r="AO439" s="62">
        <f t="shared" si="238"/>
        <v>-7</v>
      </c>
      <c r="AP439" s="62" t="s">
        <v>237</v>
      </c>
      <c r="AQ439" s="62">
        <f t="shared" si="268"/>
        <v>78.36</v>
      </c>
      <c r="AR439" s="62">
        <v>4</v>
      </c>
      <c r="AS439" s="62">
        <v>5</v>
      </c>
      <c r="AT439" s="62">
        <v>4</v>
      </c>
      <c r="AU439" s="62">
        <v>105</v>
      </c>
      <c r="AV439" s="62">
        <f t="shared" si="239"/>
        <v>0</v>
      </c>
      <c r="AW439" s="62" t="s">
        <v>39</v>
      </c>
      <c r="AX439" s="62">
        <f>AU439*0.08</f>
        <v>8.4</v>
      </c>
      <c r="AY439" s="62">
        <v>6</v>
      </c>
      <c r="AZ439" s="62">
        <v>7</v>
      </c>
      <c r="BA439" s="62">
        <v>7</v>
      </c>
      <c r="BB439" s="62">
        <v>198.29</v>
      </c>
      <c r="BC439" s="62">
        <f t="shared" si="240"/>
        <v>1</v>
      </c>
      <c r="BD439" s="62" t="s">
        <v>40</v>
      </c>
      <c r="BE439" s="62">
        <f>BB439*0.1</f>
        <v>19.829</v>
      </c>
      <c r="BF439" s="62">
        <v>6</v>
      </c>
      <c r="BG439" s="62">
        <v>8</v>
      </c>
      <c r="BH439" s="62">
        <v>16</v>
      </c>
      <c r="BI439" s="62">
        <v>217.25</v>
      </c>
      <c r="BJ439" s="62">
        <f t="shared" si="241"/>
        <v>10</v>
      </c>
      <c r="BK439" s="62" t="s">
        <v>40</v>
      </c>
      <c r="BL439" s="62">
        <f>BI439*0.1</f>
        <v>21.725</v>
      </c>
      <c r="BM439" s="62">
        <v>8</v>
      </c>
      <c r="BN439" s="62">
        <v>10</v>
      </c>
      <c r="BO439" s="63">
        <v>0</v>
      </c>
      <c r="BP439" s="63">
        <v>0</v>
      </c>
      <c r="BQ439" s="63">
        <v>0</v>
      </c>
      <c r="BR439" s="63">
        <v>0</v>
      </c>
      <c r="BS439" s="63">
        <v>1</v>
      </c>
      <c r="BT439" s="63">
        <v>0</v>
      </c>
      <c r="BU439" s="63">
        <v>0</v>
      </c>
      <c r="BV439" s="63">
        <v>0</v>
      </c>
      <c r="BW439" s="63">
        <v>0</v>
      </c>
      <c r="BX439" s="63">
        <v>0</v>
      </c>
      <c r="BY439" s="63">
        <v>0</v>
      </c>
      <c r="BZ439" s="62">
        <f t="shared" si="242"/>
        <v>1</v>
      </c>
      <c r="CA439" s="62">
        <f t="shared" si="243"/>
        <v>-7</v>
      </c>
      <c r="CB439" s="62" t="s">
        <v>237</v>
      </c>
      <c r="CC439" s="62">
        <f>BO439*2+BP439*3+BQ439*15+BR439*15+BS439*3+BT439*40+BU439*50+BV439*4+BW439*20+BX439*40+BY439*10</f>
        <v>3</v>
      </c>
      <c r="CD439" s="62">
        <f>CA439*1</f>
        <v>-7</v>
      </c>
      <c r="CE439" s="62">
        <f t="shared" si="244"/>
        <v>287</v>
      </c>
      <c r="CF439" s="62">
        <f t="shared" si="245"/>
        <v>-9</v>
      </c>
    </row>
    <row r="440" customHeight="1" spans="1:84">
      <c r="A440" s="62">
        <v>7948</v>
      </c>
      <c r="B440" s="62" t="s">
        <v>740</v>
      </c>
      <c r="C440" s="62">
        <v>56</v>
      </c>
      <c r="D440" s="62" t="s">
        <v>179</v>
      </c>
      <c r="E440" s="62" t="s">
        <v>239</v>
      </c>
      <c r="F440" s="62">
        <v>14</v>
      </c>
      <c r="G440" s="62">
        <v>16</v>
      </c>
      <c r="H440" s="62">
        <v>12</v>
      </c>
      <c r="I440" s="62">
        <v>233.97</v>
      </c>
      <c r="J440" s="62">
        <f t="shared" si="234"/>
        <v>-2</v>
      </c>
      <c r="K440" s="62" t="s">
        <v>237</v>
      </c>
      <c r="L440" s="62">
        <f>I440*0.06</f>
        <v>14.0382</v>
      </c>
      <c r="M440" s="62">
        <v>16</v>
      </c>
      <c r="N440" s="62">
        <v>20</v>
      </c>
      <c r="O440" s="62">
        <v>34</v>
      </c>
      <c r="P440" s="62">
        <v>731.22</v>
      </c>
      <c r="Q440" s="62">
        <f t="shared" si="236"/>
        <v>18</v>
      </c>
      <c r="R440" s="62" t="s">
        <v>40</v>
      </c>
      <c r="S440" s="62">
        <f>P440*0.08</f>
        <v>58.4976</v>
      </c>
      <c r="T440" s="62"/>
      <c r="U440" s="62">
        <v>11</v>
      </c>
      <c r="V440" s="62">
        <v>15</v>
      </c>
      <c r="W440" s="62">
        <v>5</v>
      </c>
      <c r="X440" s="62">
        <v>126.38</v>
      </c>
      <c r="Y440" s="62">
        <f t="shared" si="251"/>
        <v>-6</v>
      </c>
      <c r="Z440" s="62" t="s">
        <v>237</v>
      </c>
      <c r="AA440" s="62">
        <f>X440*0.06</f>
        <v>7.5828</v>
      </c>
      <c r="AB440" s="62">
        <v>2</v>
      </c>
      <c r="AC440" s="62">
        <v>3</v>
      </c>
      <c r="AD440" s="62">
        <v>1</v>
      </c>
      <c r="AE440" s="62">
        <v>0</v>
      </c>
      <c r="AF440" s="62">
        <v>44.46</v>
      </c>
      <c r="AG440" s="62">
        <f t="shared" si="237"/>
        <v>0</v>
      </c>
      <c r="AH440" s="62" t="s">
        <v>39</v>
      </c>
      <c r="AI440" s="62">
        <f>AF440*0.08</f>
        <v>3.5568</v>
      </c>
      <c r="AJ440" s="62"/>
      <c r="AK440" s="62">
        <v>19</v>
      </c>
      <c r="AL440" s="62">
        <v>22</v>
      </c>
      <c r="AM440" s="62">
        <v>15</v>
      </c>
      <c r="AN440" s="62">
        <v>1145.22</v>
      </c>
      <c r="AO440" s="62">
        <f t="shared" si="238"/>
        <v>-4</v>
      </c>
      <c r="AP440" s="62" t="s">
        <v>237</v>
      </c>
      <c r="AQ440" s="62">
        <f t="shared" si="268"/>
        <v>68.7132</v>
      </c>
      <c r="AR440" s="62">
        <v>5</v>
      </c>
      <c r="AS440" s="62">
        <v>5</v>
      </c>
      <c r="AT440" s="62">
        <v>4</v>
      </c>
      <c r="AU440" s="62">
        <v>113.06</v>
      </c>
      <c r="AV440" s="62">
        <f t="shared" si="239"/>
        <v>-1</v>
      </c>
      <c r="AW440" s="62" t="s">
        <v>237</v>
      </c>
      <c r="AX440" s="62">
        <f>AU440*0.06</f>
        <v>6.7836</v>
      </c>
      <c r="AY440" s="62">
        <v>7</v>
      </c>
      <c r="AZ440" s="62">
        <v>8</v>
      </c>
      <c r="BA440" s="62">
        <v>0</v>
      </c>
      <c r="BB440" s="62">
        <v>0</v>
      </c>
      <c r="BC440" s="62">
        <f t="shared" si="240"/>
        <v>-7</v>
      </c>
      <c r="BD440" s="62" t="s">
        <v>237</v>
      </c>
      <c r="BE440" s="62">
        <f t="shared" ref="BE440:BE460" si="269">BB440*0.06</f>
        <v>0</v>
      </c>
      <c r="BF440" s="62">
        <v>6</v>
      </c>
      <c r="BG440" s="62">
        <v>8</v>
      </c>
      <c r="BH440" s="62">
        <v>1</v>
      </c>
      <c r="BI440" s="62">
        <v>21</v>
      </c>
      <c r="BJ440" s="62">
        <f t="shared" si="241"/>
        <v>-5</v>
      </c>
      <c r="BK440" s="62" t="s">
        <v>242</v>
      </c>
      <c r="BL440" s="62">
        <f>BI440*0.06</f>
        <v>1.26</v>
      </c>
      <c r="BM440" s="62">
        <v>9</v>
      </c>
      <c r="BN440" s="62">
        <v>11</v>
      </c>
      <c r="BO440" s="63">
        <v>0</v>
      </c>
      <c r="BP440" s="63">
        <v>0</v>
      </c>
      <c r="BQ440" s="63">
        <v>1</v>
      </c>
      <c r="BR440" s="63">
        <v>0</v>
      </c>
      <c r="BS440" s="63">
        <v>0</v>
      </c>
      <c r="BT440" s="63">
        <v>0</v>
      </c>
      <c r="BU440" s="63">
        <v>0</v>
      </c>
      <c r="BV440" s="63">
        <v>0</v>
      </c>
      <c r="BW440" s="63">
        <v>0</v>
      </c>
      <c r="BX440" s="63">
        <v>0</v>
      </c>
      <c r="BY440" s="63">
        <v>0</v>
      </c>
      <c r="BZ440" s="62">
        <f t="shared" si="242"/>
        <v>5</v>
      </c>
      <c r="CA440" s="62">
        <f t="shared" si="243"/>
        <v>-4</v>
      </c>
      <c r="CB440" s="62" t="s">
        <v>237</v>
      </c>
      <c r="CC440" s="62">
        <f>BO440*2+BP440*3+BQ440*15+BR440*15+BS440*3+BT440*40+BU440*50+BV440*4+BW440*20+BX440*40+BY440*10</f>
        <v>15</v>
      </c>
      <c r="CD440" s="62">
        <f>CA440*1</f>
        <v>-4</v>
      </c>
      <c r="CE440" s="62">
        <f t="shared" si="244"/>
        <v>175</v>
      </c>
      <c r="CF440" s="62">
        <f t="shared" si="245"/>
        <v>-4</v>
      </c>
    </row>
    <row r="441" customHeight="1" spans="1:84">
      <c r="A441" s="62">
        <v>10983</v>
      </c>
      <c r="B441" s="62" t="s">
        <v>741</v>
      </c>
      <c r="C441" s="62">
        <v>56</v>
      </c>
      <c r="D441" s="62" t="s">
        <v>179</v>
      </c>
      <c r="E441" s="62" t="s">
        <v>236</v>
      </c>
      <c r="F441" s="62">
        <v>13</v>
      </c>
      <c r="G441" s="62">
        <v>16</v>
      </c>
      <c r="H441" s="62">
        <v>10</v>
      </c>
      <c r="I441" s="62">
        <v>195.76</v>
      </c>
      <c r="J441" s="62">
        <f t="shared" si="234"/>
        <v>-3</v>
      </c>
      <c r="K441" s="62" t="s">
        <v>237</v>
      </c>
      <c r="L441" s="62">
        <f>I441*0.06</f>
        <v>11.7456</v>
      </c>
      <c r="M441" s="62">
        <v>16</v>
      </c>
      <c r="N441" s="62">
        <v>20</v>
      </c>
      <c r="O441" s="62">
        <v>76</v>
      </c>
      <c r="P441" s="62">
        <v>1665.44</v>
      </c>
      <c r="Q441" s="62">
        <f t="shared" si="236"/>
        <v>60</v>
      </c>
      <c r="R441" s="62" t="s">
        <v>40</v>
      </c>
      <c r="S441" s="62">
        <f>P441*0.08</f>
        <v>133.2352</v>
      </c>
      <c r="T441" s="62"/>
      <c r="U441" s="62">
        <v>11</v>
      </c>
      <c r="V441" s="62">
        <v>14</v>
      </c>
      <c r="W441" s="62">
        <v>12</v>
      </c>
      <c r="X441" s="62">
        <v>310.58</v>
      </c>
      <c r="Y441" s="62">
        <f t="shared" si="251"/>
        <v>1</v>
      </c>
      <c r="Z441" s="62" t="s">
        <v>39</v>
      </c>
      <c r="AA441" s="62">
        <f>X441*0.08</f>
        <v>24.8464</v>
      </c>
      <c r="AB441" s="62">
        <v>2</v>
      </c>
      <c r="AC441" s="62">
        <v>2</v>
      </c>
      <c r="AD441" s="62">
        <v>0</v>
      </c>
      <c r="AE441" s="62">
        <v>0</v>
      </c>
      <c r="AF441" s="62">
        <v>0</v>
      </c>
      <c r="AG441" s="62">
        <f t="shared" si="237"/>
        <v>-2</v>
      </c>
      <c r="AH441" s="62" t="s">
        <v>237</v>
      </c>
      <c r="AI441" s="62">
        <f t="shared" ref="AI441:AI446" si="270">AF441*0.06</f>
        <v>0</v>
      </c>
      <c r="AJ441" s="62">
        <f t="shared" ref="AJ441:AJ446" si="271">AG441*1</f>
        <v>-2</v>
      </c>
      <c r="AK441" s="62">
        <v>18</v>
      </c>
      <c r="AL441" s="62">
        <v>22</v>
      </c>
      <c r="AM441" s="62">
        <v>14</v>
      </c>
      <c r="AN441" s="62">
        <v>1243</v>
      </c>
      <c r="AO441" s="62">
        <f t="shared" si="238"/>
        <v>-4</v>
      </c>
      <c r="AP441" s="62" t="s">
        <v>237</v>
      </c>
      <c r="AQ441" s="62">
        <f t="shared" si="268"/>
        <v>74.58</v>
      </c>
      <c r="AR441" s="62">
        <v>4</v>
      </c>
      <c r="AS441" s="62">
        <v>5</v>
      </c>
      <c r="AT441" s="62">
        <v>6</v>
      </c>
      <c r="AU441" s="62">
        <v>179</v>
      </c>
      <c r="AV441" s="62">
        <f t="shared" si="239"/>
        <v>2</v>
      </c>
      <c r="AW441" s="62" t="s">
        <v>40</v>
      </c>
      <c r="AX441" s="62">
        <f>AU441*0.1</f>
        <v>17.9</v>
      </c>
      <c r="AY441" s="62">
        <v>6</v>
      </c>
      <c r="AZ441" s="62">
        <v>8</v>
      </c>
      <c r="BA441" s="62">
        <v>0</v>
      </c>
      <c r="BB441" s="62">
        <v>0</v>
      </c>
      <c r="BC441" s="62">
        <f t="shared" si="240"/>
        <v>-6</v>
      </c>
      <c r="BD441" s="62" t="s">
        <v>237</v>
      </c>
      <c r="BE441" s="62">
        <f t="shared" si="269"/>
        <v>0</v>
      </c>
      <c r="BF441" s="62">
        <v>6</v>
      </c>
      <c r="BG441" s="62">
        <v>8</v>
      </c>
      <c r="BH441" s="62">
        <v>1</v>
      </c>
      <c r="BI441" s="62">
        <v>21</v>
      </c>
      <c r="BJ441" s="62">
        <f t="shared" si="241"/>
        <v>-5</v>
      </c>
      <c r="BK441" s="62" t="s">
        <v>242</v>
      </c>
      <c r="BL441" s="62">
        <f>BI441*0.06</f>
        <v>1.26</v>
      </c>
      <c r="BM441" s="62">
        <v>9</v>
      </c>
      <c r="BN441" s="62">
        <v>11</v>
      </c>
      <c r="BO441" s="63">
        <v>0</v>
      </c>
      <c r="BP441" s="63">
        <v>1</v>
      </c>
      <c r="BQ441" s="63">
        <v>0</v>
      </c>
      <c r="BR441" s="63">
        <v>0</v>
      </c>
      <c r="BS441" s="63">
        <v>1</v>
      </c>
      <c r="BT441" s="63">
        <v>0</v>
      </c>
      <c r="BU441" s="63">
        <v>0</v>
      </c>
      <c r="BV441" s="63">
        <v>0</v>
      </c>
      <c r="BW441" s="63">
        <v>0</v>
      </c>
      <c r="BX441" s="63">
        <v>1</v>
      </c>
      <c r="BY441" s="63">
        <v>0</v>
      </c>
      <c r="BZ441" s="62">
        <f t="shared" si="242"/>
        <v>9</v>
      </c>
      <c r="CA441" s="62">
        <f t="shared" si="243"/>
        <v>0</v>
      </c>
      <c r="CB441" s="62" t="s">
        <v>40</v>
      </c>
      <c r="CC441" s="62">
        <f>BO441*3+BP441*5+BQ441*25+BR441*24+BS441*6+BT441*56+BU441*70+BV441*6+BW441*30+BX441*61+BY441*15</f>
        <v>72</v>
      </c>
      <c r="CD441" s="62"/>
      <c r="CE441" s="62">
        <f t="shared" si="244"/>
        <v>336</v>
      </c>
      <c r="CF441" s="62">
        <f t="shared" si="245"/>
        <v>-2</v>
      </c>
    </row>
    <row r="442" customHeight="1" spans="1:84">
      <c r="A442" s="62">
        <v>8233</v>
      </c>
      <c r="B442" s="62" t="s">
        <v>742</v>
      </c>
      <c r="C442" s="62">
        <v>355</v>
      </c>
      <c r="D442" s="62" t="s">
        <v>133</v>
      </c>
      <c r="E442" s="62" t="s">
        <v>239</v>
      </c>
      <c r="F442" s="62">
        <v>12</v>
      </c>
      <c r="G442" s="62">
        <v>12</v>
      </c>
      <c r="H442" s="62">
        <v>9</v>
      </c>
      <c r="I442" s="62">
        <v>232.18</v>
      </c>
      <c r="J442" s="62">
        <f t="shared" si="234"/>
        <v>-3</v>
      </c>
      <c r="K442" s="62" t="s">
        <v>237</v>
      </c>
      <c r="L442" s="62">
        <f>I442*0.06</f>
        <v>13.9308</v>
      </c>
      <c r="M442" s="62">
        <v>29</v>
      </c>
      <c r="N442" s="62">
        <v>36</v>
      </c>
      <c r="O442" s="62">
        <v>29</v>
      </c>
      <c r="P442" s="62">
        <v>663.28</v>
      </c>
      <c r="Q442" s="62">
        <f t="shared" si="236"/>
        <v>0</v>
      </c>
      <c r="R442" s="62" t="s">
        <v>39</v>
      </c>
      <c r="S442" s="62">
        <f>P442*0.06</f>
        <v>39.7968</v>
      </c>
      <c r="T442" s="62"/>
      <c r="U442" s="62">
        <v>18</v>
      </c>
      <c r="V442" s="62">
        <v>23</v>
      </c>
      <c r="W442" s="62">
        <v>4</v>
      </c>
      <c r="X442" s="62">
        <v>104</v>
      </c>
      <c r="Y442" s="62">
        <f t="shared" si="251"/>
        <v>-14</v>
      </c>
      <c r="Z442" s="62" t="s">
        <v>237</v>
      </c>
      <c r="AA442" s="62">
        <f>X442*0.06</f>
        <v>6.24</v>
      </c>
      <c r="AB442" s="62">
        <v>3</v>
      </c>
      <c r="AC442" s="62">
        <v>5</v>
      </c>
      <c r="AD442" s="62">
        <v>0</v>
      </c>
      <c r="AE442" s="62">
        <v>0</v>
      </c>
      <c r="AF442" s="62">
        <v>0</v>
      </c>
      <c r="AG442" s="62">
        <f t="shared" si="237"/>
        <v>-3</v>
      </c>
      <c r="AH442" s="62" t="s">
        <v>237</v>
      </c>
      <c r="AI442" s="62">
        <f t="shared" si="270"/>
        <v>0</v>
      </c>
      <c r="AJ442" s="62">
        <f t="shared" si="271"/>
        <v>-3</v>
      </c>
      <c r="AK442" s="62">
        <v>25</v>
      </c>
      <c r="AL442" s="62">
        <v>30</v>
      </c>
      <c r="AM442" s="62">
        <v>18</v>
      </c>
      <c r="AN442" s="62">
        <v>1617</v>
      </c>
      <c r="AO442" s="62">
        <f t="shared" si="238"/>
        <v>-7</v>
      </c>
      <c r="AP442" s="62" t="s">
        <v>237</v>
      </c>
      <c r="AQ442" s="62">
        <f t="shared" si="268"/>
        <v>97.02</v>
      </c>
      <c r="AR442" s="62">
        <v>6</v>
      </c>
      <c r="AS442" s="62">
        <v>7</v>
      </c>
      <c r="AT442" s="62">
        <v>6</v>
      </c>
      <c r="AU442" s="62">
        <v>175</v>
      </c>
      <c r="AV442" s="62">
        <f t="shared" si="239"/>
        <v>0</v>
      </c>
      <c r="AW442" s="62" t="s">
        <v>39</v>
      </c>
      <c r="AX442" s="62">
        <f>AU442*0.08</f>
        <v>14</v>
      </c>
      <c r="AY442" s="62">
        <v>9</v>
      </c>
      <c r="AZ442" s="62">
        <v>11</v>
      </c>
      <c r="BA442" s="62">
        <v>0</v>
      </c>
      <c r="BB442" s="62">
        <v>0</v>
      </c>
      <c r="BC442" s="62">
        <f t="shared" si="240"/>
        <v>-9</v>
      </c>
      <c r="BD442" s="62" t="s">
        <v>237</v>
      </c>
      <c r="BE442" s="62">
        <f t="shared" si="269"/>
        <v>0</v>
      </c>
      <c r="BF442" s="62">
        <v>7</v>
      </c>
      <c r="BG442" s="62">
        <v>8</v>
      </c>
      <c r="BH442" s="62">
        <v>7</v>
      </c>
      <c r="BI442" s="62">
        <v>147</v>
      </c>
      <c r="BJ442" s="62">
        <f t="shared" si="241"/>
        <v>0</v>
      </c>
      <c r="BK442" s="62" t="s">
        <v>39</v>
      </c>
      <c r="BL442" s="62">
        <f>BI442*0.08</f>
        <v>11.76</v>
      </c>
      <c r="BM442" s="62">
        <v>6</v>
      </c>
      <c r="BN442" s="62">
        <v>7</v>
      </c>
      <c r="BO442" s="63">
        <v>0</v>
      </c>
      <c r="BP442" s="63">
        <v>1</v>
      </c>
      <c r="BQ442" s="63">
        <v>0</v>
      </c>
      <c r="BR442" s="63">
        <v>2</v>
      </c>
      <c r="BS442" s="63">
        <v>2</v>
      </c>
      <c r="BT442" s="63">
        <v>0</v>
      </c>
      <c r="BU442" s="63">
        <v>0</v>
      </c>
      <c r="BV442" s="63">
        <v>0</v>
      </c>
      <c r="BW442" s="63">
        <v>0</v>
      </c>
      <c r="BX442" s="63">
        <v>0</v>
      </c>
      <c r="BY442" s="63">
        <v>0</v>
      </c>
      <c r="BZ442" s="62">
        <f t="shared" si="242"/>
        <v>11</v>
      </c>
      <c r="CA442" s="62">
        <f t="shared" si="243"/>
        <v>5</v>
      </c>
      <c r="CB442" s="62" t="s">
        <v>40</v>
      </c>
      <c r="CC442" s="62">
        <f>BO442*3+BP442*5+BQ442*25+BR442*24+BS442*6+BT442*56+BU442*70+BV442*6+BW442*30+BX442*61+BY442*15</f>
        <v>65</v>
      </c>
      <c r="CD442" s="62"/>
      <c r="CE442" s="62">
        <f t="shared" si="244"/>
        <v>248</v>
      </c>
      <c r="CF442" s="62">
        <f t="shared" si="245"/>
        <v>-3</v>
      </c>
    </row>
    <row r="443" customHeight="1" spans="1:84">
      <c r="A443" s="62">
        <v>9895</v>
      </c>
      <c r="B443" s="62" t="s">
        <v>743</v>
      </c>
      <c r="C443" s="62">
        <v>355</v>
      </c>
      <c r="D443" s="62" t="s">
        <v>133</v>
      </c>
      <c r="E443" s="62" t="s">
        <v>236</v>
      </c>
      <c r="F443" s="62">
        <v>12</v>
      </c>
      <c r="G443" s="62">
        <v>12</v>
      </c>
      <c r="H443" s="62">
        <v>4</v>
      </c>
      <c r="I443" s="62">
        <v>97</v>
      </c>
      <c r="J443" s="62">
        <f t="shared" si="234"/>
        <v>-8</v>
      </c>
      <c r="K443" s="62" t="s">
        <v>237</v>
      </c>
      <c r="L443" s="62">
        <f>I443*0.06</f>
        <v>5.82</v>
      </c>
      <c r="M443" s="62">
        <v>25</v>
      </c>
      <c r="N443" s="62">
        <v>33</v>
      </c>
      <c r="O443" s="62">
        <v>9</v>
      </c>
      <c r="P443" s="62">
        <v>239</v>
      </c>
      <c r="Q443" s="62">
        <f t="shared" si="236"/>
        <v>-16</v>
      </c>
      <c r="R443" s="62" t="s">
        <v>237</v>
      </c>
      <c r="S443" s="62">
        <f>P443*0.05</f>
        <v>11.95</v>
      </c>
      <c r="T443" s="62">
        <f>Q443*1</f>
        <v>-16</v>
      </c>
      <c r="U443" s="62">
        <v>16</v>
      </c>
      <c r="V443" s="62">
        <v>22</v>
      </c>
      <c r="W443" s="62">
        <v>10</v>
      </c>
      <c r="X443" s="62">
        <v>271</v>
      </c>
      <c r="Y443" s="62">
        <f t="shared" si="251"/>
        <v>-6</v>
      </c>
      <c r="Z443" s="62" t="s">
        <v>237</v>
      </c>
      <c r="AA443" s="62">
        <f>X443*0.06</f>
        <v>16.26</v>
      </c>
      <c r="AB443" s="62">
        <v>3</v>
      </c>
      <c r="AC443" s="62">
        <v>4</v>
      </c>
      <c r="AD443" s="62">
        <v>1</v>
      </c>
      <c r="AE443" s="62">
        <v>0</v>
      </c>
      <c r="AF443" s="62">
        <v>57</v>
      </c>
      <c r="AG443" s="62">
        <f t="shared" si="237"/>
        <v>-1</v>
      </c>
      <c r="AH443" s="62" t="s">
        <v>237</v>
      </c>
      <c r="AI443" s="62">
        <f t="shared" si="270"/>
        <v>3.42</v>
      </c>
      <c r="AJ443" s="62">
        <f t="shared" si="271"/>
        <v>-1</v>
      </c>
      <c r="AK443" s="62">
        <v>22</v>
      </c>
      <c r="AL443" s="62">
        <v>26</v>
      </c>
      <c r="AM443" s="62">
        <v>31</v>
      </c>
      <c r="AN443" s="62">
        <v>2886.5</v>
      </c>
      <c r="AO443" s="62">
        <f t="shared" si="238"/>
        <v>9</v>
      </c>
      <c r="AP443" s="62" t="s">
        <v>40</v>
      </c>
      <c r="AQ443" s="62">
        <f>AN443*0.1</f>
        <v>288.65</v>
      </c>
      <c r="AR443" s="62">
        <v>5</v>
      </c>
      <c r="AS443" s="62">
        <v>7</v>
      </c>
      <c r="AT443" s="62">
        <v>10</v>
      </c>
      <c r="AU443" s="62">
        <v>266</v>
      </c>
      <c r="AV443" s="62">
        <f t="shared" si="239"/>
        <v>5</v>
      </c>
      <c r="AW443" s="62" t="s">
        <v>40</v>
      </c>
      <c r="AX443" s="62">
        <f>AU443*0.1</f>
        <v>26.6</v>
      </c>
      <c r="AY443" s="62">
        <v>7</v>
      </c>
      <c r="AZ443" s="62">
        <v>9</v>
      </c>
      <c r="BA443" s="62">
        <v>0</v>
      </c>
      <c r="BB443" s="62">
        <v>0</v>
      </c>
      <c r="BC443" s="62">
        <f t="shared" si="240"/>
        <v>-7</v>
      </c>
      <c r="BD443" s="62" t="s">
        <v>237</v>
      </c>
      <c r="BE443" s="62">
        <f t="shared" si="269"/>
        <v>0</v>
      </c>
      <c r="BF443" s="62">
        <v>6</v>
      </c>
      <c r="BG443" s="62">
        <v>8</v>
      </c>
      <c r="BH443" s="62">
        <v>4</v>
      </c>
      <c r="BI443" s="62">
        <v>45.55</v>
      </c>
      <c r="BJ443" s="62">
        <f t="shared" si="241"/>
        <v>-2</v>
      </c>
      <c r="BK443" s="62" t="s">
        <v>242</v>
      </c>
      <c r="BL443" s="62">
        <f>BI443*0.06</f>
        <v>2.733</v>
      </c>
      <c r="BM443" s="62">
        <v>5</v>
      </c>
      <c r="BN443" s="62">
        <v>6</v>
      </c>
      <c r="BO443" s="63">
        <v>0</v>
      </c>
      <c r="BP443" s="63">
        <v>1</v>
      </c>
      <c r="BQ443" s="63">
        <v>1</v>
      </c>
      <c r="BR443" s="63">
        <v>0</v>
      </c>
      <c r="BS443" s="63">
        <v>0</v>
      </c>
      <c r="BT443" s="63">
        <v>0</v>
      </c>
      <c r="BU443" s="63">
        <v>0</v>
      </c>
      <c r="BV443" s="63">
        <v>0</v>
      </c>
      <c r="BW443" s="63">
        <v>0</v>
      </c>
      <c r="BX443" s="63">
        <v>0</v>
      </c>
      <c r="BY443" s="63">
        <v>0</v>
      </c>
      <c r="BZ443" s="62">
        <f t="shared" si="242"/>
        <v>6</v>
      </c>
      <c r="CA443" s="62">
        <f t="shared" si="243"/>
        <v>1</v>
      </c>
      <c r="CB443" s="62" t="s">
        <v>40</v>
      </c>
      <c r="CC443" s="62">
        <f>BO443*3+BP443*5+BQ443*25+BR443*24+BS443*6+BT443*56+BU443*70+BV443*6+BW443*30+BX443*61+BY443*15</f>
        <v>30</v>
      </c>
      <c r="CD443" s="62"/>
      <c r="CE443" s="62">
        <f t="shared" si="244"/>
        <v>385</v>
      </c>
      <c r="CF443" s="62">
        <f t="shared" si="245"/>
        <v>-17</v>
      </c>
    </row>
    <row r="444" customHeight="1" spans="1:84">
      <c r="A444" s="62">
        <v>13262</v>
      </c>
      <c r="B444" s="62" t="s">
        <v>744</v>
      </c>
      <c r="C444" s="62">
        <v>355</v>
      </c>
      <c r="D444" s="62" t="s">
        <v>133</v>
      </c>
      <c r="E444" s="62" t="s">
        <v>248</v>
      </c>
      <c r="F444" s="62">
        <v>2</v>
      </c>
      <c r="G444" s="62">
        <v>6</v>
      </c>
      <c r="H444" s="62"/>
      <c r="I444" s="62"/>
      <c r="J444" s="62">
        <f t="shared" si="234"/>
        <v>-2</v>
      </c>
      <c r="K444" s="62" t="s">
        <v>237</v>
      </c>
      <c r="L444" s="62">
        <f>I444*0.06</f>
        <v>0</v>
      </c>
      <c r="M444" s="62">
        <v>6</v>
      </c>
      <c r="N444" s="62">
        <v>7</v>
      </c>
      <c r="O444" s="62">
        <v>12</v>
      </c>
      <c r="P444" s="62">
        <v>298.5</v>
      </c>
      <c r="Q444" s="62">
        <f t="shared" si="236"/>
        <v>6</v>
      </c>
      <c r="R444" s="62" t="s">
        <v>40</v>
      </c>
      <c r="S444" s="62">
        <f>P444*0.08</f>
        <v>23.88</v>
      </c>
      <c r="T444" s="62"/>
      <c r="U444" s="62">
        <v>4</v>
      </c>
      <c r="V444" s="62">
        <v>5</v>
      </c>
      <c r="W444" s="62">
        <v>3</v>
      </c>
      <c r="X444" s="62">
        <v>73.4</v>
      </c>
      <c r="Y444" s="62">
        <f t="shared" si="251"/>
        <v>-1</v>
      </c>
      <c r="Z444" s="62" t="s">
        <v>237</v>
      </c>
      <c r="AA444" s="62">
        <f>X444*0.06</f>
        <v>4.404</v>
      </c>
      <c r="AB444" s="62">
        <v>1</v>
      </c>
      <c r="AC444" s="62">
        <v>1</v>
      </c>
      <c r="AD444" s="62">
        <v>0</v>
      </c>
      <c r="AE444" s="62">
        <v>0</v>
      </c>
      <c r="AF444" s="62">
        <v>0</v>
      </c>
      <c r="AG444" s="62">
        <f t="shared" si="237"/>
        <v>-1</v>
      </c>
      <c r="AH444" s="62" t="s">
        <v>237</v>
      </c>
      <c r="AI444" s="62">
        <f t="shared" si="270"/>
        <v>0</v>
      </c>
      <c r="AJ444" s="62">
        <f t="shared" si="271"/>
        <v>-1</v>
      </c>
      <c r="AK444" s="62">
        <v>5</v>
      </c>
      <c r="AL444" s="62">
        <v>6</v>
      </c>
      <c r="AM444" s="62">
        <v>1</v>
      </c>
      <c r="AN444" s="62">
        <v>25</v>
      </c>
      <c r="AO444" s="62">
        <f t="shared" si="238"/>
        <v>-4</v>
      </c>
      <c r="AP444" s="62" t="s">
        <v>237</v>
      </c>
      <c r="AQ444" s="62">
        <f>AN444*0.06</f>
        <v>1.5</v>
      </c>
      <c r="AR444" s="62">
        <v>1</v>
      </c>
      <c r="AS444" s="62">
        <v>1</v>
      </c>
      <c r="AT444" s="62">
        <v>0</v>
      </c>
      <c r="AU444" s="62">
        <v>0</v>
      </c>
      <c r="AV444" s="62">
        <f t="shared" si="239"/>
        <v>-1</v>
      </c>
      <c r="AW444" s="62" t="s">
        <v>237</v>
      </c>
      <c r="AX444" s="62">
        <f>AU444*0.06</f>
        <v>0</v>
      </c>
      <c r="AY444" s="62">
        <v>2</v>
      </c>
      <c r="AZ444" s="62">
        <v>2</v>
      </c>
      <c r="BA444" s="62">
        <v>0</v>
      </c>
      <c r="BB444" s="62">
        <v>0</v>
      </c>
      <c r="BC444" s="62">
        <f t="shared" si="240"/>
        <v>-2</v>
      </c>
      <c r="BD444" s="62" t="s">
        <v>237</v>
      </c>
      <c r="BE444" s="62">
        <f t="shared" si="269"/>
        <v>0</v>
      </c>
      <c r="BF444" s="62">
        <v>1</v>
      </c>
      <c r="BG444" s="62">
        <v>2</v>
      </c>
      <c r="BH444" s="62">
        <v>5</v>
      </c>
      <c r="BI444" s="62">
        <v>105</v>
      </c>
      <c r="BJ444" s="62">
        <f t="shared" si="241"/>
        <v>4</v>
      </c>
      <c r="BK444" s="62" t="s">
        <v>40</v>
      </c>
      <c r="BL444" s="62">
        <f>BI444*0.1</f>
        <v>10.5</v>
      </c>
      <c r="BM444" s="62">
        <v>1</v>
      </c>
      <c r="BN444" s="62">
        <v>1</v>
      </c>
      <c r="BO444" s="63">
        <v>0</v>
      </c>
      <c r="BP444" s="63">
        <v>0</v>
      </c>
      <c r="BQ444" s="63">
        <v>0</v>
      </c>
      <c r="BR444" s="63">
        <v>0</v>
      </c>
      <c r="BS444" s="63">
        <v>0</v>
      </c>
      <c r="BT444" s="63">
        <v>0</v>
      </c>
      <c r="BU444" s="63">
        <v>0</v>
      </c>
      <c r="BV444" s="63">
        <v>0</v>
      </c>
      <c r="BW444" s="63">
        <v>0</v>
      </c>
      <c r="BX444" s="63">
        <v>0</v>
      </c>
      <c r="BY444" s="63">
        <v>0</v>
      </c>
      <c r="BZ444" s="62">
        <f t="shared" si="242"/>
        <v>0</v>
      </c>
      <c r="CA444" s="62">
        <f t="shared" si="243"/>
        <v>-1</v>
      </c>
      <c r="CB444" s="62" t="s">
        <v>237</v>
      </c>
      <c r="CC444" s="62">
        <f>BO444*2+BP444*3+BQ444*15+BR444*15+BS444*3+BT444*40+BU444*50+BV444*4+BW444*20+BX444*40+BY444*10</f>
        <v>0</v>
      </c>
      <c r="CD444" s="62">
        <f>CA444*1</f>
        <v>-1</v>
      </c>
      <c r="CE444" s="62">
        <f t="shared" si="244"/>
        <v>40</v>
      </c>
      <c r="CF444" s="62">
        <f t="shared" si="245"/>
        <v>-2</v>
      </c>
    </row>
    <row r="445" customHeight="1" spans="1:84">
      <c r="A445" s="62">
        <v>13091</v>
      </c>
      <c r="B445" s="62" t="s">
        <v>745</v>
      </c>
      <c r="C445" s="62">
        <v>355</v>
      </c>
      <c r="D445" s="62" t="s">
        <v>133</v>
      </c>
      <c r="E445" s="62" t="s">
        <v>239</v>
      </c>
      <c r="F445" s="62">
        <v>12</v>
      </c>
      <c r="G445" s="62">
        <v>12</v>
      </c>
      <c r="H445" s="62">
        <v>22</v>
      </c>
      <c r="I445" s="62">
        <v>573.8</v>
      </c>
      <c r="J445" s="62">
        <f t="shared" si="234"/>
        <v>10</v>
      </c>
      <c r="K445" s="62" t="s">
        <v>40</v>
      </c>
      <c r="L445" s="62">
        <f>I445*0.1</f>
        <v>57.38</v>
      </c>
      <c r="M445" s="62">
        <v>29</v>
      </c>
      <c r="N445" s="62">
        <v>36</v>
      </c>
      <c r="O445" s="62">
        <v>34</v>
      </c>
      <c r="P445" s="62">
        <v>802.74</v>
      </c>
      <c r="Q445" s="62">
        <f t="shared" si="236"/>
        <v>5</v>
      </c>
      <c r="R445" s="62" t="s">
        <v>39</v>
      </c>
      <c r="S445" s="62">
        <f>P445*0.06</f>
        <v>48.1644</v>
      </c>
      <c r="T445" s="62"/>
      <c r="U445" s="62">
        <v>18</v>
      </c>
      <c r="V445" s="62">
        <v>23</v>
      </c>
      <c r="W445" s="62">
        <v>14</v>
      </c>
      <c r="X445" s="62">
        <v>299.56</v>
      </c>
      <c r="Y445" s="62">
        <f t="shared" si="251"/>
        <v>-4</v>
      </c>
      <c r="Z445" s="62" t="s">
        <v>237</v>
      </c>
      <c r="AA445" s="62">
        <f>X445*0.06</f>
        <v>17.9736</v>
      </c>
      <c r="AB445" s="62">
        <v>3</v>
      </c>
      <c r="AC445" s="62">
        <v>4</v>
      </c>
      <c r="AD445" s="62">
        <v>1</v>
      </c>
      <c r="AE445" s="62">
        <v>0</v>
      </c>
      <c r="AF445" s="62">
        <v>57</v>
      </c>
      <c r="AG445" s="62">
        <f t="shared" si="237"/>
        <v>-1</v>
      </c>
      <c r="AH445" s="62" t="s">
        <v>237</v>
      </c>
      <c r="AI445" s="62">
        <f t="shared" si="270"/>
        <v>3.42</v>
      </c>
      <c r="AJ445" s="62">
        <f t="shared" si="271"/>
        <v>-1</v>
      </c>
      <c r="AK445" s="62">
        <v>25</v>
      </c>
      <c r="AL445" s="62">
        <v>30</v>
      </c>
      <c r="AM445" s="62">
        <v>8</v>
      </c>
      <c r="AN445" s="62">
        <v>609.91</v>
      </c>
      <c r="AO445" s="62">
        <f t="shared" si="238"/>
        <v>-17</v>
      </c>
      <c r="AP445" s="62" t="s">
        <v>237</v>
      </c>
      <c r="AQ445" s="62">
        <f>AN445*0.06</f>
        <v>36.5946</v>
      </c>
      <c r="AR445" s="62">
        <v>6</v>
      </c>
      <c r="AS445" s="62">
        <v>7</v>
      </c>
      <c r="AT445" s="62">
        <v>2</v>
      </c>
      <c r="AU445" s="62">
        <v>70</v>
      </c>
      <c r="AV445" s="62">
        <f t="shared" si="239"/>
        <v>-4</v>
      </c>
      <c r="AW445" s="62" t="s">
        <v>237</v>
      </c>
      <c r="AX445" s="62">
        <f>AU445*0.06</f>
        <v>4.2</v>
      </c>
      <c r="AY445" s="62">
        <v>9</v>
      </c>
      <c r="AZ445" s="62">
        <v>11</v>
      </c>
      <c r="BA445" s="62">
        <v>0</v>
      </c>
      <c r="BB445" s="62">
        <v>0</v>
      </c>
      <c r="BC445" s="62">
        <f t="shared" si="240"/>
        <v>-9</v>
      </c>
      <c r="BD445" s="62" t="s">
        <v>237</v>
      </c>
      <c r="BE445" s="62">
        <f t="shared" si="269"/>
        <v>0</v>
      </c>
      <c r="BF445" s="62">
        <v>7</v>
      </c>
      <c r="BG445" s="62">
        <v>8</v>
      </c>
      <c r="BH445" s="62">
        <v>4</v>
      </c>
      <c r="BI445" s="62">
        <v>82.5</v>
      </c>
      <c r="BJ445" s="62">
        <f t="shared" si="241"/>
        <v>-3</v>
      </c>
      <c r="BK445" s="62" t="s">
        <v>242</v>
      </c>
      <c r="BL445" s="62">
        <f>BI445*0.06</f>
        <v>4.95</v>
      </c>
      <c r="BM445" s="62">
        <v>5</v>
      </c>
      <c r="BN445" s="62">
        <v>7</v>
      </c>
      <c r="BO445" s="63">
        <v>0</v>
      </c>
      <c r="BP445" s="63">
        <v>0</v>
      </c>
      <c r="BQ445" s="63">
        <v>0</v>
      </c>
      <c r="BR445" s="63">
        <v>0</v>
      </c>
      <c r="BS445" s="63">
        <v>0</v>
      </c>
      <c r="BT445" s="63">
        <v>0</v>
      </c>
      <c r="BU445" s="63">
        <v>0</v>
      </c>
      <c r="BV445" s="63">
        <v>0</v>
      </c>
      <c r="BW445" s="63">
        <v>0</v>
      </c>
      <c r="BX445" s="63">
        <v>0</v>
      </c>
      <c r="BY445" s="63">
        <v>0</v>
      </c>
      <c r="BZ445" s="62">
        <f t="shared" si="242"/>
        <v>0</v>
      </c>
      <c r="CA445" s="62">
        <f t="shared" si="243"/>
        <v>-5</v>
      </c>
      <c r="CB445" s="62" t="s">
        <v>237</v>
      </c>
      <c r="CC445" s="62">
        <f>BO445*2+BP445*3+BQ445*15+BR445*15+BS445*3+BT445*40+BU445*50+BV445*4+BW445*20+BX445*40+BY445*10</f>
        <v>0</v>
      </c>
      <c r="CD445" s="62">
        <f>CA445*1</f>
        <v>-5</v>
      </c>
      <c r="CE445" s="62">
        <f t="shared" si="244"/>
        <v>173</v>
      </c>
      <c r="CF445" s="62">
        <f t="shared" si="245"/>
        <v>-6</v>
      </c>
    </row>
    <row r="446" customHeight="1" spans="1:84">
      <c r="A446" s="62">
        <v>13138</v>
      </c>
      <c r="B446" s="62" t="s">
        <v>746</v>
      </c>
      <c r="C446" s="62">
        <v>355</v>
      </c>
      <c r="D446" s="62" t="s">
        <v>133</v>
      </c>
      <c r="E446" s="62" t="s">
        <v>248</v>
      </c>
      <c r="F446" s="62">
        <v>2</v>
      </c>
      <c r="G446" s="62">
        <v>6</v>
      </c>
      <c r="H446" s="62">
        <v>1</v>
      </c>
      <c r="I446" s="62">
        <v>28</v>
      </c>
      <c r="J446" s="62">
        <f t="shared" si="234"/>
        <v>-1</v>
      </c>
      <c r="K446" s="62" t="s">
        <v>237</v>
      </c>
      <c r="L446" s="62">
        <f t="shared" ref="L446:L456" si="272">I446*0.06</f>
        <v>1.68</v>
      </c>
      <c r="M446" s="62">
        <v>6</v>
      </c>
      <c r="N446" s="62">
        <v>7</v>
      </c>
      <c r="O446" s="62">
        <v>12</v>
      </c>
      <c r="P446" s="62">
        <v>320.05</v>
      </c>
      <c r="Q446" s="62">
        <f t="shared" si="236"/>
        <v>6</v>
      </c>
      <c r="R446" s="62" t="s">
        <v>40</v>
      </c>
      <c r="S446" s="62">
        <f>P446*0.08</f>
        <v>25.604</v>
      </c>
      <c r="T446" s="62"/>
      <c r="U446" s="62">
        <v>4</v>
      </c>
      <c r="V446" s="62">
        <v>5</v>
      </c>
      <c r="W446" s="62">
        <v>7</v>
      </c>
      <c r="X446" s="62">
        <v>141</v>
      </c>
      <c r="Y446" s="62">
        <f t="shared" si="251"/>
        <v>3</v>
      </c>
      <c r="Z446" s="62" t="s">
        <v>40</v>
      </c>
      <c r="AA446" s="62">
        <f>X446*0.1</f>
        <v>14.1</v>
      </c>
      <c r="AB446" s="62">
        <v>1</v>
      </c>
      <c r="AC446" s="62">
        <v>1</v>
      </c>
      <c r="AD446" s="62">
        <v>0</v>
      </c>
      <c r="AE446" s="62">
        <v>0</v>
      </c>
      <c r="AF446" s="62">
        <v>0</v>
      </c>
      <c r="AG446" s="62">
        <f t="shared" si="237"/>
        <v>-1</v>
      </c>
      <c r="AH446" s="62" t="s">
        <v>237</v>
      </c>
      <c r="AI446" s="62">
        <f t="shared" si="270"/>
        <v>0</v>
      </c>
      <c r="AJ446" s="62">
        <f t="shared" si="271"/>
        <v>-1</v>
      </c>
      <c r="AK446" s="62">
        <v>5</v>
      </c>
      <c r="AL446" s="62">
        <v>6</v>
      </c>
      <c r="AM446" s="62">
        <v>0</v>
      </c>
      <c r="AN446" s="62">
        <v>0</v>
      </c>
      <c r="AO446" s="62">
        <f t="shared" si="238"/>
        <v>-5</v>
      </c>
      <c r="AP446" s="62" t="s">
        <v>237</v>
      </c>
      <c r="AQ446" s="62">
        <f>AN446*0.06</f>
        <v>0</v>
      </c>
      <c r="AR446" s="62">
        <v>1</v>
      </c>
      <c r="AS446" s="62">
        <v>1</v>
      </c>
      <c r="AT446" s="62">
        <v>0</v>
      </c>
      <c r="AU446" s="62">
        <v>0</v>
      </c>
      <c r="AV446" s="62">
        <f t="shared" si="239"/>
        <v>-1</v>
      </c>
      <c r="AW446" s="62" t="s">
        <v>237</v>
      </c>
      <c r="AX446" s="62">
        <f>AU446*0.06</f>
        <v>0</v>
      </c>
      <c r="AY446" s="62">
        <v>2</v>
      </c>
      <c r="AZ446" s="62">
        <v>2</v>
      </c>
      <c r="BA446" s="62">
        <v>0</v>
      </c>
      <c r="BB446" s="62">
        <v>0</v>
      </c>
      <c r="BC446" s="62">
        <f t="shared" si="240"/>
        <v>-2</v>
      </c>
      <c r="BD446" s="62" t="s">
        <v>237</v>
      </c>
      <c r="BE446" s="62">
        <f t="shared" si="269"/>
        <v>0</v>
      </c>
      <c r="BF446" s="62">
        <v>1</v>
      </c>
      <c r="BG446" s="62">
        <v>2</v>
      </c>
      <c r="BH446" s="62">
        <v>1</v>
      </c>
      <c r="BI446" s="62">
        <v>21</v>
      </c>
      <c r="BJ446" s="62">
        <f t="shared" si="241"/>
        <v>0</v>
      </c>
      <c r="BK446" s="62" t="s">
        <v>39</v>
      </c>
      <c r="BL446" s="62">
        <f>BI446*0.08</f>
        <v>1.68</v>
      </c>
      <c r="BM446" s="62">
        <v>1</v>
      </c>
      <c r="BN446" s="62">
        <v>1</v>
      </c>
      <c r="BO446" s="63">
        <v>0</v>
      </c>
      <c r="BP446" s="63">
        <v>0</v>
      </c>
      <c r="BQ446" s="63">
        <v>0</v>
      </c>
      <c r="BR446" s="63">
        <v>0</v>
      </c>
      <c r="BS446" s="63">
        <v>0</v>
      </c>
      <c r="BT446" s="63">
        <v>0</v>
      </c>
      <c r="BU446" s="63">
        <v>0</v>
      </c>
      <c r="BV446" s="63">
        <v>0</v>
      </c>
      <c r="BW446" s="63">
        <v>0</v>
      </c>
      <c r="BX446" s="63">
        <v>0</v>
      </c>
      <c r="BY446" s="63">
        <v>0</v>
      </c>
      <c r="BZ446" s="62">
        <f t="shared" si="242"/>
        <v>0</v>
      </c>
      <c r="CA446" s="62">
        <f t="shared" si="243"/>
        <v>-1</v>
      </c>
      <c r="CB446" s="62" t="s">
        <v>237</v>
      </c>
      <c r="CC446" s="62">
        <f>BO446*2+BP446*3+BQ446*15+BR446*15+BS446*3+BT446*40+BU446*50+BV446*4+BW446*20+BX446*40+BY446*10</f>
        <v>0</v>
      </c>
      <c r="CD446" s="62">
        <f>CA446*1</f>
        <v>-1</v>
      </c>
      <c r="CE446" s="62">
        <f t="shared" si="244"/>
        <v>43</v>
      </c>
      <c r="CF446" s="62">
        <f t="shared" si="245"/>
        <v>-2</v>
      </c>
    </row>
    <row r="447" customHeight="1" spans="1:84">
      <c r="A447" s="62">
        <v>4435</v>
      </c>
      <c r="B447" s="62" t="s">
        <v>747</v>
      </c>
      <c r="C447" s="62">
        <v>733</v>
      </c>
      <c r="D447" s="62" t="s">
        <v>103</v>
      </c>
      <c r="E447" s="62" t="s">
        <v>236</v>
      </c>
      <c r="F447" s="62">
        <v>8</v>
      </c>
      <c r="G447" s="62">
        <v>9</v>
      </c>
      <c r="H447" s="62">
        <v>3</v>
      </c>
      <c r="I447" s="62">
        <v>77</v>
      </c>
      <c r="J447" s="62">
        <f t="shared" si="234"/>
        <v>-5</v>
      </c>
      <c r="K447" s="62" t="s">
        <v>237</v>
      </c>
      <c r="L447" s="62">
        <f t="shared" si="272"/>
        <v>4.62</v>
      </c>
      <c r="M447" s="62">
        <v>10</v>
      </c>
      <c r="N447" s="62">
        <v>13</v>
      </c>
      <c r="O447" s="62">
        <v>23</v>
      </c>
      <c r="P447" s="62">
        <v>608.2</v>
      </c>
      <c r="Q447" s="62">
        <f t="shared" si="236"/>
        <v>13</v>
      </c>
      <c r="R447" s="62" t="s">
        <v>40</v>
      </c>
      <c r="S447" s="62">
        <f>P447*0.08</f>
        <v>48.656</v>
      </c>
      <c r="T447" s="62"/>
      <c r="U447" s="62">
        <v>14</v>
      </c>
      <c r="V447" s="62">
        <v>19</v>
      </c>
      <c r="W447" s="62">
        <v>26</v>
      </c>
      <c r="X447" s="62">
        <v>632.81</v>
      </c>
      <c r="Y447" s="62">
        <f t="shared" si="251"/>
        <v>12</v>
      </c>
      <c r="Z447" s="62" t="s">
        <v>40</v>
      </c>
      <c r="AA447" s="62">
        <f>X447*0.1</f>
        <v>63.281</v>
      </c>
      <c r="AB447" s="62">
        <v>2</v>
      </c>
      <c r="AC447" s="62">
        <v>3</v>
      </c>
      <c r="AD447" s="62">
        <v>2</v>
      </c>
      <c r="AE447" s="62">
        <v>0</v>
      </c>
      <c r="AF447" s="62">
        <v>78</v>
      </c>
      <c r="AG447" s="62">
        <f t="shared" si="237"/>
        <v>2</v>
      </c>
      <c r="AH447" s="62" t="s">
        <v>40</v>
      </c>
      <c r="AI447" s="62">
        <f>AF447*0.1</f>
        <v>7.8</v>
      </c>
      <c r="AJ447" s="62"/>
      <c r="AK447" s="62">
        <v>14</v>
      </c>
      <c r="AL447" s="62">
        <v>17</v>
      </c>
      <c r="AM447" s="62">
        <v>37</v>
      </c>
      <c r="AN447" s="62">
        <v>2045.01</v>
      </c>
      <c r="AO447" s="62">
        <f t="shared" si="238"/>
        <v>23</v>
      </c>
      <c r="AP447" s="62" t="s">
        <v>40</v>
      </c>
      <c r="AQ447" s="62">
        <f>AN447*0.1</f>
        <v>204.501</v>
      </c>
      <c r="AR447" s="62">
        <v>3</v>
      </c>
      <c r="AS447" s="62">
        <v>4</v>
      </c>
      <c r="AT447" s="62">
        <v>0</v>
      </c>
      <c r="AU447" s="62">
        <v>0</v>
      </c>
      <c r="AV447" s="62">
        <f t="shared" si="239"/>
        <v>-3</v>
      </c>
      <c r="AW447" s="62" t="s">
        <v>237</v>
      </c>
      <c r="AX447" s="62">
        <f>AU447*0.06</f>
        <v>0</v>
      </c>
      <c r="AY447" s="62">
        <v>5</v>
      </c>
      <c r="AZ447" s="62">
        <v>6</v>
      </c>
      <c r="BA447" s="62">
        <v>3</v>
      </c>
      <c r="BB447" s="62">
        <v>89.7</v>
      </c>
      <c r="BC447" s="62">
        <f t="shared" si="240"/>
        <v>-2</v>
      </c>
      <c r="BD447" s="62" t="s">
        <v>237</v>
      </c>
      <c r="BE447" s="62">
        <f t="shared" si="269"/>
        <v>5.382</v>
      </c>
      <c r="BF447" s="62">
        <v>5</v>
      </c>
      <c r="BG447" s="62">
        <v>6</v>
      </c>
      <c r="BH447" s="62">
        <v>6</v>
      </c>
      <c r="BI447" s="62">
        <v>116.41</v>
      </c>
      <c r="BJ447" s="62">
        <f t="shared" si="241"/>
        <v>1</v>
      </c>
      <c r="BK447" s="62" t="s">
        <v>40</v>
      </c>
      <c r="BL447" s="62">
        <f>BI447*0.1</f>
        <v>11.641</v>
      </c>
      <c r="BM447" s="62">
        <v>6</v>
      </c>
      <c r="BN447" s="62">
        <v>7</v>
      </c>
      <c r="BO447" s="63">
        <v>0</v>
      </c>
      <c r="BP447" s="63">
        <v>1</v>
      </c>
      <c r="BQ447" s="63">
        <v>0</v>
      </c>
      <c r="BR447" s="63">
        <v>0</v>
      </c>
      <c r="BS447" s="63">
        <v>0</v>
      </c>
      <c r="BT447" s="63">
        <v>0</v>
      </c>
      <c r="BU447" s="63">
        <v>0</v>
      </c>
      <c r="BV447" s="63">
        <v>0</v>
      </c>
      <c r="BW447" s="63">
        <v>0</v>
      </c>
      <c r="BX447" s="63">
        <v>0</v>
      </c>
      <c r="BY447" s="63">
        <v>0</v>
      </c>
      <c r="BZ447" s="62">
        <f t="shared" si="242"/>
        <v>1</v>
      </c>
      <c r="CA447" s="62">
        <f t="shared" si="243"/>
        <v>-5</v>
      </c>
      <c r="CB447" s="62" t="s">
        <v>237</v>
      </c>
      <c r="CC447" s="62">
        <f>BO447*2+BP447*3+BQ447*15+BR447*15+BS447*3+BT447*40+BU447*50+BV447*4+BW447*20+BX447*40+BY447*10</f>
        <v>3</v>
      </c>
      <c r="CD447" s="62">
        <f>CA447*1</f>
        <v>-5</v>
      </c>
      <c r="CE447" s="62">
        <f t="shared" si="244"/>
        <v>349</v>
      </c>
      <c r="CF447" s="62">
        <f t="shared" si="245"/>
        <v>-5</v>
      </c>
    </row>
    <row r="448" customHeight="1" spans="1:84">
      <c r="A448" s="62">
        <v>11004</v>
      </c>
      <c r="B448" s="62" t="s">
        <v>748</v>
      </c>
      <c r="C448" s="62">
        <v>733</v>
      </c>
      <c r="D448" s="62" t="s">
        <v>103</v>
      </c>
      <c r="E448" s="62" t="s">
        <v>253</v>
      </c>
      <c r="F448" s="62">
        <v>8</v>
      </c>
      <c r="G448" s="62">
        <v>8</v>
      </c>
      <c r="H448" s="62">
        <v>4</v>
      </c>
      <c r="I448" s="62">
        <v>113.8</v>
      </c>
      <c r="J448" s="62">
        <f t="shared" si="234"/>
        <v>-4</v>
      </c>
      <c r="K448" s="62" t="s">
        <v>237</v>
      </c>
      <c r="L448" s="62">
        <f t="shared" si="272"/>
        <v>6.828</v>
      </c>
      <c r="M448" s="62">
        <v>10</v>
      </c>
      <c r="N448" s="62">
        <v>13</v>
      </c>
      <c r="O448" s="62">
        <v>15</v>
      </c>
      <c r="P448" s="62">
        <v>376.5</v>
      </c>
      <c r="Q448" s="62">
        <f t="shared" si="236"/>
        <v>5</v>
      </c>
      <c r="R448" s="62" t="s">
        <v>40</v>
      </c>
      <c r="S448" s="62">
        <f>P448*0.08</f>
        <v>30.12</v>
      </c>
      <c r="T448" s="62"/>
      <c r="U448" s="62">
        <v>13</v>
      </c>
      <c r="V448" s="62">
        <v>19</v>
      </c>
      <c r="W448" s="62">
        <v>4</v>
      </c>
      <c r="X448" s="62">
        <v>80</v>
      </c>
      <c r="Y448" s="62">
        <f t="shared" si="251"/>
        <v>-9</v>
      </c>
      <c r="Z448" s="62" t="s">
        <v>237</v>
      </c>
      <c r="AA448" s="62">
        <f>X448*0.06</f>
        <v>4.8</v>
      </c>
      <c r="AB448" s="62">
        <v>1</v>
      </c>
      <c r="AC448" s="62">
        <v>2</v>
      </c>
      <c r="AD448" s="62">
        <v>0</v>
      </c>
      <c r="AE448" s="62">
        <v>0</v>
      </c>
      <c r="AF448" s="62">
        <v>0</v>
      </c>
      <c r="AG448" s="62">
        <f t="shared" si="237"/>
        <v>-1</v>
      </c>
      <c r="AH448" s="62" t="s">
        <v>237</v>
      </c>
      <c r="AI448" s="62">
        <f>AF448*0.06</f>
        <v>0</v>
      </c>
      <c r="AJ448" s="62">
        <f>AG448*1</f>
        <v>-1</v>
      </c>
      <c r="AK448" s="62">
        <v>14</v>
      </c>
      <c r="AL448" s="62">
        <v>16</v>
      </c>
      <c r="AM448" s="62">
        <v>14</v>
      </c>
      <c r="AN448" s="62">
        <v>1153</v>
      </c>
      <c r="AO448" s="62">
        <f t="shared" si="238"/>
        <v>0</v>
      </c>
      <c r="AP448" s="62" t="s">
        <v>39</v>
      </c>
      <c r="AQ448" s="62">
        <f>AN448*0.08</f>
        <v>92.24</v>
      </c>
      <c r="AR448" s="62">
        <v>3</v>
      </c>
      <c r="AS448" s="62">
        <v>3</v>
      </c>
      <c r="AT448" s="62">
        <v>0</v>
      </c>
      <c r="AU448" s="62">
        <v>0</v>
      </c>
      <c r="AV448" s="62">
        <f t="shared" si="239"/>
        <v>-3</v>
      </c>
      <c r="AW448" s="62" t="s">
        <v>237</v>
      </c>
      <c r="AX448" s="62">
        <f>AU448*0.06</f>
        <v>0</v>
      </c>
      <c r="AY448" s="62">
        <v>5</v>
      </c>
      <c r="AZ448" s="62">
        <v>5</v>
      </c>
      <c r="BA448" s="62">
        <v>0</v>
      </c>
      <c r="BB448" s="62">
        <v>0</v>
      </c>
      <c r="BC448" s="62">
        <f t="shared" si="240"/>
        <v>-5</v>
      </c>
      <c r="BD448" s="62" t="s">
        <v>237</v>
      </c>
      <c r="BE448" s="62">
        <f t="shared" si="269"/>
        <v>0</v>
      </c>
      <c r="BF448" s="62">
        <v>4</v>
      </c>
      <c r="BG448" s="62">
        <v>6</v>
      </c>
      <c r="BH448" s="62">
        <v>11</v>
      </c>
      <c r="BI448" s="62">
        <v>205.5</v>
      </c>
      <c r="BJ448" s="62">
        <f t="shared" si="241"/>
        <v>7</v>
      </c>
      <c r="BK448" s="62" t="s">
        <v>40</v>
      </c>
      <c r="BL448" s="62">
        <f>BI448*0.1</f>
        <v>20.55</v>
      </c>
      <c r="BM448" s="62">
        <v>5</v>
      </c>
      <c r="BN448" s="62">
        <v>6</v>
      </c>
      <c r="BO448" s="63">
        <v>0</v>
      </c>
      <c r="BP448" s="63">
        <v>0</v>
      </c>
      <c r="BQ448" s="63">
        <v>1</v>
      </c>
      <c r="BR448" s="63">
        <v>0</v>
      </c>
      <c r="BS448" s="63">
        <v>0</v>
      </c>
      <c r="BT448" s="63">
        <v>0</v>
      </c>
      <c r="BU448" s="63">
        <v>0</v>
      </c>
      <c r="BV448" s="63">
        <v>0</v>
      </c>
      <c r="BW448" s="63">
        <v>0</v>
      </c>
      <c r="BX448" s="63">
        <v>0</v>
      </c>
      <c r="BY448" s="63">
        <v>0</v>
      </c>
      <c r="BZ448" s="62">
        <f t="shared" si="242"/>
        <v>5</v>
      </c>
      <c r="CA448" s="62">
        <f t="shared" si="243"/>
        <v>0</v>
      </c>
      <c r="CB448" s="62" t="s">
        <v>40</v>
      </c>
      <c r="CC448" s="62">
        <f>BO448*3+BP448*5+BQ448*25+BR448*24+BS448*6+BT448*56+BU448*70+BV448*6+BW448*30+BX448*61+BY448*15</f>
        <v>25</v>
      </c>
      <c r="CD448" s="62"/>
      <c r="CE448" s="62">
        <f t="shared" si="244"/>
        <v>180</v>
      </c>
      <c r="CF448" s="62">
        <f t="shared" si="245"/>
        <v>-1</v>
      </c>
    </row>
    <row r="449" customHeight="1" spans="1:84">
      <c r="A449" s="62">
        <v>13164</v>
      </c>
      <c r="B449" s="62" t="s">
        <v>749</v>
      </c>
      <c r="C449" s="62">
        <v>733</v>
      </c>
      <c r="D449" s="62" t="s">
        <v>103</v>
      </c>
      <c r="E449" s="62" t="s">
        <v>282</v>
      </c>
      <c r="F449" s="62">
        <v>8</v>
      </c>
      <c r="G449" s="62">
        <v>9</v>
      </c>
      <c r="H449" s="62">
        <v>7</v>
      </c>
      <c r="I449" s="62">
        <v>167.72</v>
      </c>
      <c r="J449" s="62">
        <f t="shared" si="234"/>
        <v>-1</v>
      </c>
      <c r="K449" s="62" t="s">
        <v>237</v>
      </c>
      <c r="L449" s="62">
        <f t="shared" si="272"/>
        <v>10.0632</v>
      </c>
      <c r="M449" s="62">
        <v>10</v>
      </c>
      <c r="N449" s="62">
        <v>13</v>
      </c>
      <c r="O449" s="62">
        <v>39</v>
      </c>
      <c r="P449" s="62">
        <v>792.65</v>
      </c>
      <c r="Q449" s="62">
        <f t="shared" si="236"/>
        <v>29</v>
      </c>
      <c r="R449" s="62" t="s">
        <v>40</v>
      </c>
      <c r="S449" s="62">
        <f>P449*0.08</f>
        <v>63.412</v>
      </c>
      <c r="T449" s="62"/>
      <c r="U449" s="62">
        <v>13</v>
      </c>
      <c r="V449" s="62">
        <v>19</v>
      </c>
      <c r="W449" s="62">
        <v>29</v>
      </c>
      <c r="X449" s="62">
        <v>768.02</v>
      </c>
      <c r="Y449" s="62">
        <f t="shared" si="251"/>
        <v>16</v>
      </c>
      <c r="Z449" s="62" t="s">
        <v>40</v>
      </c>
      <c r="AA449" s="62">
        <f>X449*0.1</f>
        <v>76.802</v>
      </c>
      <c r="AB449" s="62">
        <v>1</v>
      </c>
      <c r="AC449" s="62">
        <v>2</v>
      </c>
      <c r="AD449" s="62">
        <v>1</v>
      </c>
      <c r="AE449" s="62">
        <v>1</v>
      </c>
      <c r="AF449" s="62">
        <v>87.5</v>
      </c>
      <c r="AG449" s="62">
        <f t="shared" si="237"/>
        <v>2</v>
      </c>
      <c r="AH449" s="62" t="s">
        <v>40</v>
      </c>
      <c r="AI449" s="62">
        <f>AF449*0.1</f>
        <v>8.75</v>
      </c>
      <c r="AJ449" s="62"/>
      <c r="AK449" s="62">
        <v>13</v>
      </c>
      <c r="AL449" s="62">
        <v>16</v>
      </c>
      <c r="AM449" s="62">
        <v>27</v>
      </c>
      <c r="AN449" s="62">
        <v>2174.07</v>
      </c>
      <c r="AO449" s="62">
        <f t="shared" si="238"/>
        <v>14</v>
      </c>
      <c r="AP449" s="62" t="s">
        <v>40</v>
      </c>
      <c r="AQ449" s="62">
        <f>AN449*0.1</f>
        <v>217.407</v>
      </c>
      <c r="AR449" s="62">
        <v>3</v>
      </c>
      <c r="AS449" s="62">
        <v>4</v>
      </c>
      <c r="AT449" s="62">
        <v>9</v>
      </c>
      <c r="AU449" s="62">
        <v>284</v>
      </c>
      <c r="AV449" s="62">
        <f t="shared" si="239"/>
        <v>6</v>
      </c>
      <c r="AW449" s="62" t="s">
        <v>40</v>
      </c>
      <c r="AX449" s="62">
        <f>AU449*0.1</f>
        <v>28.4</v>
      </c>
      <c r="AY449" s="62">
        <v>5</v>
      </c>
      <c r="AZ449" s="62">
        <v>6</v>
      </c>
      <c r="BA449" s="62">
        <v>0</v>
      </c>
      <c r="BB449" s="62">
        <v>0</v>
      </c>
      <c r="BC449" s="62">
        <f t="shared" si="240"/>
        <v>-5</v>
      </c>
      <c r="BD449" s="62" t="s">
        <v>237</v>
      </c>
      <c r="BE449" s="62">
        <f t="shared" si="269"/>
        <v>0</v>
      </c>
      <c r="BF449" s="62">
        <v>5</v>
      </c>
      <c r="BG449" s="62">
        <v>6</v>
      </c>
      <c r="BH449" s="62">
        <v>11</v>
      </c>
      <c r="BI449" s="62">
        <v>204</v>
      </c>
      <c r="BJ449" s="62">
        <f t="shared" si="241"/>
        <v>6</v>
      </c>
      <c r="BK449" s="62" t="s">
        <v>40</v>
      </c>
      <c r="BL449" s="62">
        <f>BI449*0.1</f>
        <v>20.4</v>
      </c>
      <c r="BM449" s="62">
        <v>6</v>
      </c>
      <c r="BN449" s="62">
        <v>6</v>
      </c>
      <c r="BO449" s="63">
        <v>1</v>
      </c>
      <c r="BP449" s="63">
        <v>1</v>
      </c>
      <c r="BQ449" s="63">
        <v>0</v>
      </c>
      <c r="BR449" s="63">
        <v>0</v>
      </c>
      <c r="BS449" s="63">
        <v>1</v>
      </c>
      <c r="BT449" s="63">
        <v>0</v>
      </c>
      <c r="BU449" s="63">
        <v>0</v>
      </c>
      <c r="BV449" s="63">
        <v>0</v>
      </c>
      <c r="BW449" s="63">
        <v>0</v>
      </c>
      <c r="BX449" s="63">
        <v>0</v>
      </c>
      <c r="BY449" s="63">
        <v>0</v>
      </c>
      <c r="BZ449" s="62">
        <f t="shared" si="242"/>
        <v>2.5</v>
      </c>
      <c r="CA449" s="62">
        <f t="shared" si="243"/>
        <v>-3.5</v>
      </c>
      <c r="CB449" s="62" t="s">
        <v>237</v>
      </c>
      <c r="CC449" s="62">
        <f>BO449*2+BP449*3+BQ449*15+BR449*15+BS449*3+BT449*40+BU449*50+BV449*4+BW449*20+BX449*40+BY449*10</f>
        <v>8</v>
      </c>
      <c r="CD449" s="62">
        <f>CA449*1</f>
        <v>-3.5</v>
      </c>
      <c r="CE449" s="62">
        <f t="shared" si="244"/>
        <v>433</v>
      </c>
      <c r="CF449" s="62">
        <f t="shared" si="245"/>
        <v>-3.5</v>
      </c>
    </row>
    <row r="450" customHeight="1" spans="1:84">
      <c r="A450" s="62">
        <v>13301</v>
      </c>
      <c r="B450" s="62" t="s">
        <v>750</v>
      </c>
      <c r="C450" s="62">
        <v>733</v>
      </c>
      <c r="D450" s="62" t="s">
        <v>103</v>
      </c>
      <c r="E450" s="62" t="s">
        <v>248</v>
      </c>
      <c r="F450" s="62">
        <v>3</v>
      </c>
      <c r="G450" s="62">
        <v>5</v>
      </c>
      <c r="H450" s="62"/>
      <c r="I450" s="62"/>
      <c r="J450" s="62">
        <f t="shared" si="234"/>
        <v>-3</v>
      </c>
      <c r="K450" s="62" t="s">
        <v>237</v>
      </c>
      <c r="L450" s="62">
        <f t="shared" si="272"/>
        <v>0</v>
      </c>
      <c r="M450" s="62">
        <v>6</v>
      </c>
      <c r="N450" s="62">
        <v>7</v>
      </c>
      <c r="O450" s="62">
        <v>18</v>
      </c>
      <c r="P450" s="62">
        <v>399</v>
      </c>
      <c r="Q450" s="62">
        <f t="shared" si="236"/>
        <v>12</v>
      </c>
      <c r="R450" s="62" t="s">
        <v>40</v>
      </c>
      <c r="S450" s="62">
        <f>P450*0.08</f>
        <v>31.92</v>
      </c>
      <c r="T450" s="62"/>
      <c r="U450" s="62">
        <v>8</v>
      </c>
      <c r="V450" s="62">
        <v>8</v>
      </c>
      <c r="W450" s="62">
        <v>6</v>
      </c>
      <c r="X450" s="62">
        <v>178</v>
      </c>
      <c r="Y450" s="62">
        <f t="shared" si="251"/>
        <v>-2</v>
      </c>
      <c r="Z450" s="62" t="s">
        <v>237</v>
      </c>
      <c r="AA450" s="62">
        <f>X450*0.06</f>
        <v>10.68</v>
      </c>
      <c r="AB450" s="62">
        <v>1</v>
      </c>
      <c r="AC450" s="62">
        <v>1</v>
      </c>
      <c r="AD450" s="62">
        <v>0</v>
      </c>
      <c r="AE450" s="62">
        <v>0</v>
      </c>
      <c r="AF450" s="62">
        <v>0</v>
      </c>
      <c r="AG450" s="62">
        <f t="shared" si="237"/>
        <v>-1</v>
      </c>
      <c r="AH450" s="62" t="s">
        <v>237</v>
      </c>
      <c r="AI450" s="62">
        <f>AF450*0.06</f>
        <v>0</v>
      </c>
      <c r="AJ450" s="62">
        <f>AG450*1</f>
        <v>-1</v>
      </c>
      <c r="AK450" s="62">
        <v>7</v>
      </c>
      <c r="AL450" s="62">
        <v>8</v>
      </c>
      <c r="AM450" s="62">
        <v>4</v>
      </c>
      <c r="AN450" s="62">
        <v>358</v>
      </c>
      <c r="AO450" s="62">
        <f t="shared" si="238"/>
        <v>-3</v>
      </c>
      <c r="AP450" s="62" t="s">
        <v>237</v>
      </c>
      <c r="AQ450" s="62">
        <f>AN450*0.06</f>
        <v>21.48</v>
      </c>
      <c r="AR450" s="62">
        <v>2</v>
      </c>
      <c r="AS450" s="62">
        <v>2</v>
      </c>
      <c r="AT450" s="62">
        <v>2</v>
      </c>
      <c r="AU450" s="62">
        <v>52</v>
      </c>
      <c r="AV450" s="62">
        <f t="shared" si="239"/>
        <v>0</v>
      </c>
      <c r="AW450" s="62" t="s">
        <v>40</v>
      </c>
      <c r="AX450" s="62">
        <f>AU450*0.1</f>
        <v>5.2</v>
      </c>
      <c r="AY450" s="62">
        <v>2</v>
      </c>
      <c r="AZ450" s="62">
        <v>3</v>
      </c>
      <c r="BA450" s="62">
        <v>0</v>
      </c>
      <c r="BB450" s="62">
        <v>0</v>
      </c>
      <c r="BC450" s="62">
        <f t="shared" si="240"/>
        <v>-2</v>
      </c>
      <c r="BD450" s="62" t="s">
        <v>237</v>
      </c>
      <c r="BE450" s="62">
        <f t="shared" si="269"/>
        <v>0</v>
      </c>
      <c r="BF450" s="62">
        <v>2</v>
      </c>
      <c r="BG450" s="62">
        <v>3</v>
      </c>
      <c r="BH450" s="62">
        <v>2</v>
      </c>
      <c r="BI450" s="62">
        <v>42</v>
      </c>
      <c r="BJ450" s="62">
        <f t="shared" si="241"/>
        <v>0</v>
      </c>
      <c r="BK450" s="62" t="s">
        <v>39</v>
      </c>
      <c r="BL450" s="62">
        <f>BI450*0.08</f>
        <v>3.36</v>
      </c>
      <c r="BM450" s="62">
        <v>3</v>
      </c>
      <c r="BN450" s="62">
        <v>4</v>
      </c>
      <c r="BO450" s="63">
        <v>0</v>
      </c>
      <c r="BP450" s="63">
        <v>0</v>
      </c>
      <c r="BQ450" s="63">
        <v>0</v>
      </c>
      <c r="BR450" s="63">
        <v>0</v>
      </c>
      <c r="BS450" s="63">
        <v>0</v>
      </c>
      <c r="BT450" s="63">
        <v>0</v>
      </c>
      <c r="BU450" s="63">
        <v>0</v>
      </c>
      <c r="BV450" s="63">
        <v>0</v>
      </c>
      <c r="BW450" s="63">
        <v>0</v>
      </c>
      <c r="BX450" s="63">
        <v>0</v>
      </c>
      <c r="BY450" s="63">
        <v>0</v>
      </c>
      <c r="BZ450" s="62">
        <f t="shared" si="242"/>
        <v>0</v>
      </c>
      <c r="CA450" s="62">
        <f t="shared" si="243"/>
        <v>-3</v>
      </c>
      <c r="CB450" s="62" t="s">
        <v>237</v>
      </c>
      <c r="CC450" s="62">
        <f>BO450*2+BP450*3+BQ450*15+BR450*15+BS450*3+BT450*40+BU450*50+BV450*4+BW450*20+BX450*40+BY450*10</f>
        <v>0</v>
      </c>
      <c r="CD450" s="62">
        <f>CA450*1</f>
        <v>-3</v>
      </c>
      <c r="CE450" s="62">
        <f t="shared" si="244"/>
        <v>73</v>
      </c>
      <c r="CF450" s="62">
        <f t="shared" si="245"/>
        <v>-4</v>
      </c>
    </row>
    <row r="451" customHeight="1" spans="1:84">
      <c r="A451" s="62">
        <v>13202</v>
      </c>
      <c r="B451" s="62" t="s">
        <v>751</v>
      </c>
      <c r="C451" s="62">
        <v>733</v>
      </c>
      <c r="D451" s="62" t="s">
        <v>103</v>
      </c>
      <c r="E451" s="62" t="s">
        <v>248</v>
      </c>
      <c r="F451" s="62">
        <v>3</v>
      </c>
      <c r="G451" s="62">
        <v>5</v>
      </c>
      <c r="H451" s="62">
        <v>2</v>
      </c>
      <c r="I451" s="62">
        <v>32.72</v>
      </c>
      <c r="J451" s="62">
        <f t="shared" si="234"/>
        <v>-1</v>
      </c>
      <c r="K451" s="62" t="s">
        <v>237</v>
      </c>
      <c r="L451" s="62">
        <f t="shared" si="272"/>
        <v>1.9632</v>
      </c>
      <c r="M451" s="62">
        <v>6</v>
      </c>
      <c r="N451" s="62">
        <v>7</v>
      </c>
      <c r="O451" s="62">
        <v>3</v>
      </c>
      <c r="P451" s="62">
        <v>62.5</v>
      </c>
      <c r="Q451" s="62">
        <f t="shared" si="236"/>
        <v>-3</v>
      </c>
      <c r="R451" s="62" t="s">
        <v>237</v>
      </c>
      <c r="S451" s="62">
        <f>P451*0.05</f>
        <v>3.125</v>
      </c>
      <c r="T451" s="62">
        <f>Q451*1</f>
        <v>-3</v>
      </c>
      <c r="U451" s="62">
        <v>8</v>
      </c>
      <c r="V451" s="62">
        <v>8</v>
      </c>
      <c r="W451" s="62">
        <v>4</v>
      </c>
      <c r="X451" s="62">
        <v>84</v>
      </c>
      <c r="Y451" s="62">
        <f t="shared" si="251"/>
        <v>-4</v>
      </c>
      <c r="Z451" s="62" t="s">
        <v>237</v>
      </c>
      <c r="AA451" s="62">
        <f>X451*0.06</f>
        <v>5.04</v>
      </c>
      <c r="AB451" s="62">
        <v>1</v>
      </c>
      <c r="AC451" s="62">
        <v>1</v>
      </c>
      <c r="AD451" s="62">
        <v>1</v>
      </c>
      <c r="AE451" s="62">
        <v>0</v>
      </c>
      <c r="AF451" s="62">
        <v>59</v>
      </c>
      <c r="AG451" s="62">
        <f t="shared" si="237"/>
        <v>1</v>
      </c>
      <c r="AH451" s="62" t="s">
        <v>40</v>
      </c>
      <c r="AI451" s="62">
        <f>AF451*0.1</f>
        <v>5.9</v>
      </c>
      <c r="AJ451" s="62"/>
      <c r="AK451" s="62">
        <v>7</v>
      </c>
      <c r="AL451" s="62">
        <v>8</v>
      </c>
      <c r="AM451" s="62">
        <v>5</v>
      </c>
      <c r="AN451" s="62">
        <v>471</v>
      </c>
      <c r="AO451" s="62">
        <f t="shared" si="238"/>
        <v>-2</v>
      </c>
      <c r="AP451" s="62" t="s">
        <v>237</v>
      </c>
      <c r="AQ451" s="62">
        <f>AN451*0.06</f>
        <v>28.26</v>
      </c>
      <c r="AR451" s="62">
        <v>2</v>
      </c>
      <c r="AS451" s="62">
        <v>2</v>
      </c>
      <c r="AT451" s="62">
        <v>0</v>
      </c>
      <c r="AU451" s="62">
        <v>0</v>
      </c>
      <c r="AV451" s="62">
        <f t="shared" si="239"/>
        <v>-2</v>
      </c>
      <c r="AW451" s="62" t="s">
        <v>237</v>
      </c>
      <c r="AX451" s="62">
        <f t="shared" ref="AX451:AX458" si="273">AU451*0.06</f>
        <v>0</v>
      </c>
      <c r="AY451" s="62">
        <v>2</v>
      </c>
      <c r="AZ451" s="62">
        <v>3</v>
      </c>
      <c r="BA451" s="62">
        <v>0</v>
      </c>
      <c r="BB451" s="62">
        <v>0</v>
      </c>
      <c r="BC451" s="62">
        <f t="shared" si="240"/>
        <v>-2</v>
      </c>
      <c r="BD451" s="62" t="s">
        <v>237</v>
      </c>
      <c r="BE451" s="62">
        <f t="shared" si="269"/>
        <v>0</v>
      </c>
      <c r="BF451" s="62">
        <v>2</v>
      </c>
      <c r="BG451" s="62">
        <v>3</v>
      </c>
      <c r="BH451" s="62">
        <v>3</v>
      </c>
      <c r="BI451" s="62">
        <v>63</v>
      </c>
      <c r="BJ451" s="62">
        <f t="shared" si="241"/>
        <v>1</v>
      </c>
      <c r="BK451" s="62" t="s">
        <v>40</v>
      </c>
      <c r="BL451" s="62">
        <f>BI451*0.1</f>
        <v>6.3</v>
      </c>
      <c r="BM451" s="62">
        <v>3</v>
      </c>
      <c r="BN451" s="62">
        <v>4</v>
      </c>
      <c r="BO451" s="63">
        <v>0</v>
      </c>
      <c r="BP451" s="63">
        <v>1</v>
      </c>
      <c r="BQ451" s="63">
        <v>0</v>
      </c>
      <c r="BR451" s="63">
        <v>2</v>
      </c>
      <c r="BS451" s="63">
        <v>0</v>
      </c>
      <c r="BT451" s="63">
        <v>0</v>
      </c>
      <c r="BU451" s="63">
        <v>0</v>
      </c>
      <c r="BV451" s="63">
        <v>0</v>
      </c>
      <c r="BW451" s="63">
        <v>0</v>
      </c>
      <c r="BX451" s="63">
        <v>0</v>
      </c>
      <c r="BY451" s="63">
        <v>0</v>
      </c>
      <c r="BZ451" s="62">
        <f t="shared" si="242"/>
        <v>9</v>
      </c>
      <c r="CA451" s="62">
        <f t="shared" si="243"/>
        <v>6</v>
      </c>
      <c r="CB451" s="62" t="s">
        <v>40</v>
      </c>
      <c r="CC451" s="62">
        <f>BO451*3+BP451*5+BQ451*25+BR451*24+BS451*6+BT451*56+BU451*70+BV451*6+BW451*30+BX451*61+BY451*15</f>
        <v>53</v>
      </c>
      <c r="CD451" s="62"/>
      <c r="CE451" s="62">
        <f t="shared" si="244"/>
        <v>104</v>
      </c>
      <c r="CF451" s="62">
        <f t="shared" si="245"/>
        <v>-3</v>
      </c>
    </row>
    <row r="452" customHeight="1" spans="1:84">
      <c r="A452" s="62">
        <v>5501</v>
      </c>
      <c r="B452" s="62" t="s">
        <v>752</v>
      </c>
      <c r="C452" s="62">
        <v>573</v>
      </c>
      <c r="D452" s="62" t="s">
        <v>102</v>
      </c>
      <c r="E452" s="62" t="s">
        <v>236</v>
      </c>
      <c r="F452" s="62">
        <v>10</v>
      </c>
      <c r="G452" s="62">
        <v>15</v>
      </c>
      <c r="H452" s="62">
        <v>4</v>
      </c>
      <c r="I452" s="62">
        <v>102.51</v>
      </c>
      <c r="J452" s="62">
        <f t="shared" ref="J452:J515" si="274">H452-F452</f>
        <v>-6</v>
      </c>
      <c r="K452" s="62" t="s">
        <v>237</v>
      </c>
      <c r="L452" s="62">
        <f t="shared" si="272"/>
        <v>6.1506</v>
      </c>
      <c r="M452" s="62">
        <v>20</v>
      </c>
      <c r="N452" s="62">
        <v>23</v>
      </c>
      <c r="O452" s="62">
        <v>44</v>
      </c>
      <c r="P452" s="62">
        <v>976.75</v>
      </c>
      <c r="Q452" s="62">
        <f t="shared" ref="Q452:Q515" si="275">O452-M452</f>
        <v>24</v>
      </c>
      <c r="R452" s="62" t="s">
        <v>40</v>
      </c>
      <c r="S452" s="62">
        <f t="shared" ref="S452:S458" si="276">P452*0.08</f>
        <v>78.14</v>
      </c>
      <c r="T452" s="62"/>
      <c r="U452" s="62">
        <v>14</v>
      </c>
      <c r="V452" s="62">
        <v>20</v>
      </c>
      <c r="W452" s="62">
        <v>13</v>
      </c>
      <c r="X452" s="62">
        <v>322.26</v>
      </c>
      <c r="Y452" s="62">
        <f t="shared" si="251"/>
        <v>-1</v>
      </c>
      <c r="Z452" s="62" t="s">
        <v>237</v>
      </c>
      <c r="AA452" s="62">
        <f>X452*0.06</f>
        <v>19.3356</v>
      </c>
      <c r="AB452" s="62">
        <v>3</v>
      </c>
      <c r="AC452" s="62">
        <v>4</v>
      </c>
      <c r="AD452" s="62">
        <v>0</v>
      </c>
      <c r="AE452" s="62">
        <v>0</v>
      </c>
      <c r="AF452" s="62">
        <v>0</v>
      </c>
      <c r="AG452" s="62">
        <f t="shared" ref="AG452:AG515" si="277">(AD452*2+AE452)-AB452</f>
        <v>-3</v>
      </c>
      <c r="AH452" s="62" t="s">
        <v>237</v>
      </c>
      <c r="AI452" s="62">
        <f>AF452*0.06</f>
        <v>0</v>
      </c>
      <c r="AJ452" s="62">
        <f>AG452*1</f>
        <v>-3</v>
      </c>
      <c r="AK452" s="62">
        <v>25</v>
      </c>
      <c r="AL452" s="62">
        <v>30</v>
      </c>
      <c r="AM452" s="62">
        <v>20</v>
      </c>
      <c r="AN452" s="62">
        <v>1332</v>
      </c>
      <c r="AO452" s="62">
        <f t="shared" ref="AO452:AO515" si="278">AM452-AK452</f>
        <v>-5</v>
      </c>
      <c r="AP452" s="62" t="s">
        <v>237</v>
      </c>
      <c r="AQ452" s="62">
        <f>AN452*0.06</f>
        <v>79.92</v>
      </c>
      <c r="AR452" s="62">
        <v>10</v>
      </c>
      <c r="AS452" s="62">
        <v>15</v>
      </c>
      <c r="AT452" s="62">
        <v>1</v>
      </c>
      <c r="AU452" s="62">
        <v>35</v>
      </c>
      <c r="AV452" s="62">
        <f t="shared" ref="AV452:AV515" si="279">AT452-AR452</f>
        <v>-9</v>
      </c>
      <c r="AW452" s="62" t="s">
        <v>237</v>
      </c>
      <c r="AX452" s="62">
        <f t="shared" si="273"/>
        <v>2.1</v>
      </c>
      <c r="AY452" s="62">
        <v>10</v>
      </c>
      <c r="AZ452" s="62">
        <v>13</v>
      </c>
      <c r="BA452" s="62">
        <v>8</v>
      </c>
      <c r="BB452" s="62">
        <v>139.2</v>
      </c>
      <c r="BC452" s="62">
        <f t="shared" ref="BC452:BC515" si="280">BA452-AY452</f>
        <v>-2</v>
      </c>
      <c r="BD452" s="62" t="s">
        <v>237</v>
      </c>
      <c r="BE452" s="62">
        <f t="shared" si="269"/>
        <v>8.352</v>
      </c>
      <c r="BF452" s="62">
        <v>9</v>
      </c>
      <c r="BG452" s="62">
        <v>13</v>
      </c>
      <c r="BH452" s="62">
        <v>12</v>
      </c>
      <c r="BI452" s="62">
        <v>229.82</v>
      </c>
      <c r="BJ452" s="62">
        <f t="shared" ref="BJ452:BJ515" si="281">BH452-BF452</f>
        <v>3</v>
      </c>
      <c r="BK452" s="62" t="s">
        <v>39</v>
      </c>
      <c r="BL452" s="62">
        <f>BI452*0.08</f>
        <v>18.3856</v>
      </c>
      <c r="BM452" s="62">
        <v>8</v>
      </c>
      <c r="BN452" s="62">
        <v>9</v>
      </c>
      <c r="BO452" s="63">
        <v>0</v>
      </c>
      <c r="BP452" s="63">
        <v>0</v>
      </c>
      <c r="BQ452" s="63">
        <v>0</v>
      </c>
      <c r="BR452" s="63">
        <v>0</v>
      </c>
      <c r="BS452" s="63">
        <v>0</v>
      </c>
      <c r="BT452" s="63">
        <v>0</v>
      </c>
      <c r="BU452" s="63">
        <v>0</v>
      </c>
      <c r="BV452" s="63">
        <v>0</v>
      </c>
      <c r="BW452" s="63">
        <v>0</v>
      </c>
      <c r="BX452" s="63">
        <v>0</v>
      </c>
      <c r="BY452" s="63">
        <v>0</v>
      </c>
      <c r="BZ452" s="62">
        <f t="shared" ref="BZ452:BZ515" si="282">BO452*0.5+BP452*1+BQ452*5+BR452*4+BS452*1+BT452*8+BU452*10+BV452*1+BW452*5+BX452*7+BY452*2.5</f>
        <v>0</v>
      </c>
      <c r="CA452" s="62">
        <f t="shared" ref="CA452:CA515" si="283">BZ452-BM452</f>
        <v>-8</v>
      </c>
      <c r="CB452" s="62" t="s">
        <v>237</v>
      </c>
      <c r="CC452" s="62">
        <f t="shared" ref="CC452:CC459" si="284">BO452*2+BP452*3+BQ452*15+BR452*15+BS452*3+BT452*40+BU452*50+BV452*4+BW452*20+BX452*40+BY452*10</f>
        <v>0</v>
      </c>
      <c r="CD452" s="62">
        <f>CA452*1</f>
        <v>-8</v>
      </c>
      <c r="CE452" s="62">
        <f t="shared" ref="CE452:CE515" si="285">ROUND(L452+S452+AA452+AI452+AQ452+AX452+BE452+BL452+CC452,0)</f>
        <v>212</v>
      </c>
      <c r="CF452" s="62">
        <f t="shared" ref="CF452:CF515" si="286">ROUND(T452+AJ452+CD452,1)</f>
        <v>-11</v>
      </c>
    </row>
    <row r="453" customHeight="1" spans="1:84">
      <c r="A453" s="62">
        <v>12446</v>
      </c>
      <c r="B453" s="62" t="s">
        <v>753</v>
      </c>
      <c r="C453" s="62">
        <v>573</v>
      </c>
      <c r="D453" s="62" t="s">
        <v>102</v>
      </c>
      <c r="E453" s="62" t="s">
        <v>239</v>
      </c>
      <c r="F453" s="62">
        <v>10</v>
      </c>
      <c r="G453" s="62">
        <v>15</v>
      </c>
      <c r="H453" s="62">
        <v>1</v>
      </c>
      <c r="I453" s="62">
        <v>24.5</v>
      </c>
      <c r="J453" s="62">
        <f t="shared" si="274"/>
        <v>-9</v>
      </c>
      <c r="K453" s="62" t="s">
        <v>237</v>
      </c>
      <c r="L453" s="62">
        <f t="shared" si="272"/>
        <v>1.47</v>
      </c>
      <c r="M453" s="62">
        <v>20</v>
      </c>
      <c r="N453" s="62">
        <v>22</v>
      </c>
      <c r="O453" s="62">
        <v>27</v>
      </c>
      <c r="P453" s="62">
        <v>619.84</v>
      </c>
      <c r="Q453" s="62">
        <f t="shared" si="275"/>
        <v>7</v>
      </c>
      <c r="R453" s="62" t="s">
        <v>40</v>
      </c>
      <c r="S453" s="62">
        <f t="shared" si="276"/>
        <v>49.5872</v>
      </c>
      <c r="T453" s="62"/>
      <c r="U453" s="62">
        <v>14</v>
      </c>
      <c r="V453" s="62">
        <v>20</v>
      </c>
      <c r="W453" s="62">
        <v>3</v>
      </c>
      <c r="X453" s="62">
        <v>81</v>
      </c>
      <c r="Y453" s="62">
        <f t="shared" si="251"/>
        <v>-11</v>
      </c>
      <c r="Z453" s="62" t="s">
        <v>237</v>
      </c>
      <c r="AA453" s="62">
        <f>X453*0.06</f>
        <v>4.86</v>
      </c>
      <c r="AB453" s="62">
        <v>3</v>
      </c>
      <c r="AC453" s="62">
        <v>3</v>
      </c>
      <c r="AD453" s="62">
        <v>0</v>
      </c>
      <c r="AE453" s="62">
        <v>0</v>
      </c>
      <c r="AF453" s="62">
        <v>0</v>
      </c>
      <c r="AG453" s="62">
        <f t="shared" si="277"/>
        <v>-3</v>
      </c>
      <c r="AH453" s="62" t="s">
        <v>237</v>
      </c>
      <c r="AI453" s="62">
        <f>AF453*0.06</f>
        <v>0</v>
      </c>
      <c r="AJ453" s="62">
        <f>AG453*1</f>
        <v>-3</v>
      </c>
      <c r="AK453" s="62">
        <v>24</v>
      </c>
      <c r="AL453" s="62">
        <v>29</v>
      </c>
      <c r="AM453" s="62">
        <v>5</v>
      </c>
      <c r="AN453" s="62">
        <v>552</v>
      </c>
      <c r="AO453" s="62">
        <f t="shared" si="278"/>
        <v>-19</v>
      </c>
      <c r="AP453" s="62" t="s">
        <v>237</v>
      </c>
      <c r="AQ453" s="62">
        <f>AN453*0.06</f>
        <v>33.12</v>
      </c>
      <c r="AR453" s="62">
        <v>9</v>
      </c>
      <c r="AS453" s="62">
        <v>15</v>
      </c>
      <c r="AT453" s="62">
        <v>2</v>
      </c>
      <c r="AU453" s="62">
        <v>74</v>
      </c>
      <c r="AV453" s="62">
        <f t="shared" si="279"/>
        <v>-7</v>
      </c>
      <c r="AW453" s="62" t="s">
        <v>237</v>
      </c>
      <c r="AX453" s="62">
        <f t="shared" si="273"/>
        <v>4.44</v>
      </c>
      <c r="AY453" s="62">
        <v>9</v>
      </c>
      <c r="AZ453" s="62">
        <v>10</v>
      </c>
      <c r="BA453" s="62">
        <v>0</v>
      </c>
      <c r="BB453" s="62">
        <v>0</v>
      </c>
      <c r="BC453" s="62">
        <f t="shared" si="280"/>
        <v>-9</v>
      </c>
      <c r="BD453" s="62" t="s">
        <v>237</v>
      </c>
      <c r="BE453" s="62">
        <f t="shared" si="269"/>
        <v>0</v>
      </c>
      <c r="BF453" s="62">
        <v>9</v>
      </c>
      <c r="BG453" s="62">
        <v>10</v>
      </c>
      <c r="BH453" s="62">
        <v>9</v>
      </c>
      <c r="BI453" s="62">
        <v>175.96</v>
      </c>
      <c r="BJ453" s="62">
        <f t="shared" si="281"/>
        <v>0</v>
      </c>
      <c r="BK453" s="62" t="s">
        <v>39</v>
      </c>
      <c r="BL453" s="62">
        <f>BI453*0.08</f>
        <v>14.0768</v>
      </c>
      <c r="BM453" s="62">
        <v>7</v>
      </c>
      <c r="BN453" s="62">
        <v>9</v>
      </c>
      <c r="BO453" s="63">
        <v>0</v>
      </c>
      <c r="BP453" s="63">
        <v>0</v>
      </c>
      <c r="BQ453" s="63">
        <v>0</v>
      </c>
      <c r="BR453" s="63">
        <v>0</v>
      </c>
      <c r="BS453" s="63">
        <v>0</v>
      </c>
      <c r="BT453" s="63">
        <v>0</v>
      </c>
      <c r="BU453" s="63">
        <v>0</v>
      </c>
      <c r="BV453" s="63">
        <v>0</v>
      </c>
      <c r="BW453" s="63">
        <v>0</v>
      </c>
      <c r="BX453" s="63">
        <v>0</v>
      </c>
      <c r="BY453" s="63">
        <v>0</v>
      </c>
      <c r="BZ453" s="62">
        <f t="shared" si="282"/>
        <v>0</v>
      </c>
      <c r="CA453" s="62">
        <f t="shared" si="283"/>
        <v>-7</v>
      </c>
      <c r="CB453" s="62" t="s">
        <v>237</v>
      </c>
      <c r="CC453" s="62">
        <f t="shared" si="284"/>
        <v>0</v>
      </c>
      <c r="CD453" s="62">
        <f>CA453*1</f>
        <v>-7</v>
      </c>
      <c r="CE453" s="62">
        <f t="shared" si="285"/>
        <v>108</v>
      </c>
      <c r="CF453" s="62">
        <f t="shared" si="286"/>
        <v>-10</v>
      </c>
    </row>
    <row r="454" customHeight="1" spans="1:84">
      <c r="A454" s="62">
        <v>13220</v>
      </c>
      <c r="B454" s="62" t="s">
        <v>754</v>
      </c>
      <c r="C454" s="62">
        <v>573</v>
      </c>
      <c r="D454" s="62" t="s">
        <v>102</v>
      </c>
      <c r="E454" s="62" t="s">
        <v>248</v>
      </c>
      <c r="F454" s="62">
        <v>5</v>
      </c>
      <c r="G454" s="62">
        <v>5</v>
      </c>
      <c r="H454" s="62">
        <v>1</v>
      </c>
      <c r="I454" s="62">
        <v>24.5</v>
      </c>
      <c r="J454" s="62">
        <f t="shared" si="274"/>
        <v>-4</v>
      </c>
      <c r="K454" s="62" t="s">
        <v>237</v>
      </c>
      <c r="L454" s="62">
        <f t="shared" si="272"/>
        <v>1.47</v>
      </c>
      <c r="M454" s="62">
        <v>2</v>
      </c>
      <c r="N454" s="62">
        <v>5</v>
      </c>
      <c r="O454" s="62">
        <v>14</v>
      </c>
      <c r="P454" s="62">
        <v>301.35</v>
      </c>
      <c r="Q454" s="62">
        <f t="shared" si="275"/>
        <v>12</v>
      </c>
      <c r="R454" s="62" t="s">
        <v>40</v>
      </c>
      <c r="S454" s="62">
        <f t="shared" si="276"/>
        <v>24.108</v>
      </c>
      <c r="T454" s="62"/>
      <c r="U454" s="62">
        <v>2</v>
      </c>
      <c r="V454" s="62">
        <v>2</v>
      </c>
      <c r="W454" s="62">
        <v>5</v>
      </c>
      <c r="X454" s="62">
        <v>64.6</v>
      </c>
      <c r="Y454" s="62">
        <f t="shared" si="251"/>
        <v>3</v>
      </c>
      <c r="Z454" s="62" t="s">
        <v>40</v>
      </c>
      <c r="AA454" s="62">
        <f>X454*0.1</f>
        <v>6.46</v>
      </c>
      <c r="AB454" s="62">
        <v>0</v>
      </c>
      <c r="AC454" s="62">
        <v>0</v>
      </c>
      <c r="AD454" s="62">
        <v>0</v>
      </c>
      <c r="AE454" s="62">
        <v>0</v>
      </c>
      <c r="AF454" s="62">
        <v>0</v>
      </c>
      <c r="AG454" s="62">
        <f t="shared" si="277"/>
        <v>0</v>
      </c>
      <c r="AH454" s="62" t="s">
        <v>40</v>
      </c>
      <c r="AI454" s="62">
        <f>AF454*0.1</f>
        <v>0</v>
      </c>
      <c r="AJ454" s="62"/>
      <c r="AK454" s="62">
        <v>3</v>
      </c>
      <c r="AL454" s="62">
        <v>3</v>
      </c>
      <c r="AM454" s="62">
        <v>13</v>
      </c>
      <c r="AN454" s="62">
        <v>1242</v>
      </c>
      <c r="AO454" s="62">
        <f t="shared" si="278"/>
        <v>10</v>
      </c>
      <c r="AP454" s="62" t="s">
        <v>40</v>
      </c>
      <c r="AQ454" s="62">
        <f>AN454*0.1</f>
        <v>124.2</v>
      </c>
      <c r="AR454" s="62">
        <v>4</v>
      </c>
      <c r="AS454" s="62">
        <v>4</v>
      </c>
      <c r="AT454" s="62">
        <v>0</v>
      </c>
      <c r="AU454" s="62">
        <v>0</v>
      </c>
      <c r="AV454" s="62">
        <f t="shared" si="279"/>
        <v>-4</v>
      </c>
      <c r="AW454" s="62" t="s">
        <v>237</v>
      </c>
      <c r="AX454" s="62">
        <f t="shared" si="273"/>
        <v>0</v>
      </c>
      <c r="AY454" s="62">
        <v>0</v>
      </c>
      <c r="AZ454" s="62">
        <v>0</v>
      </c>
      <c r="BA454" s="62">
        <v>0</v>
      </c>
      <c r="BB454" s="62">
        <v>0</v>
      </c>
      <c r="BC454" s="62">
        <f t="shared" si="280"/>
        <v>0</v>
      </c>
      <c r="BD454" s="62" t="s">
        <v>242</v>
      </c>
      <c r="BE454" s="62">
        <f t="shared" si="269"/>
        <v>0</v>
      </c>
      <c r="BF454" s="62">
        <v>0</v>
      </c>
      <c r="BG454" s="62">
        <v>0</v>
      </c>
      <c r="BH454" s="62">
        <v>5</v>
      </c>
      <c r="BI454" s="62">
        <v>105</v>
      </c>
      <c r="BJ454" s="62">
        <f t="shared" si="281"/>
        <v>5</v>
      </c>
      <c r="BK454" s="62" t="s">
        <v>242</v>
      </c>
      <c r="BL454" s="62">
        <f>BI454*0.06</f>
        <v>6.3</v>
      </c>
      <c r="BM454" s="62">
        <v>0</v>
      </c>
      <c r="BN454" s="62">
        <v>0</v>
      </c>
      <c r="BO454" s="63">
        <v>0</v>
      </c>
      <c r="BP454" s="63">
        <v>0</v>
      </c>
      <c r="BQ454" s="63">
        <v>0</v>
      </c>
      <c r="BR454" s="63">
        <v>0</v>
      </c>
      <c r="BS454" s="63">
        <v>0</v>
      </c>
      <c r="BT454" s="63">
        <v>0</v>
      </c>
      <c r="BU454" s="63">
        <v>0</v>
      </c>
      <c r="BV454" s="63">
        <v>0</v>
      </c>
      <c r="BW454" s="63">
        <v>0</v>
      </c>
      <c r="BX454" s="63">
        <v>0</v>
      </c>
      <c r="BY454" s="63">
        <v>0</v>
      </c>
      <c r="BZ454" s="62">
        <f t="shared" si="282"/>
        <v>0</v>
      </c>
      <c r="CA454" s="62">
        <f t="shared" si="283"/>
        <v>0</v>
      </c>
      <c r="CB454" s="62" t="s">
        <v>242</v>
      </c>
      <c r="CC454" s="62">
        <f t="shared" si="284"/>
        <v>0</v>
      </c>
      <c r="CD454" s="62"/>
      <c r="CE454" s="62">
        <f t="shared" si="285"/>
        <v>163</v>
      </c>
      <c r="CF454" s="62">
        <f t="shared" si="286"/>
        <v>0</v>
      </c>
    </row>
    <row r="455" customHeight="1" spans="1:84">
      <c r="A455" s="62">
        <v>13191</v>
      </c>
      <c r="B455" s="62" t="s">
        <v>755</v>
      </c>
      <c r="C455" s="62">
        <v>573</v>
      </c>
      <c r="D455" s="62" t="s">
        <v>102</v>
      </c>
      <c r="E455" s="62" t="s">
        <v>248</v>
      </c>
      <c r="F455" s="62">
        <v>5</v>
      </c>
      <c r="G455" s="62">
        <v>5</v>
      </c>
      <c r="H455" s="62"/>
      <c r="I455" s="62"/>
      <c r="J455" s="62">
        <f t="shared" si="274"/>
        <v>-5</v>
      </c>
      <c r="K455" s="62" t="s">
        <v>237</v>
      </c>
      <c r="L455" s="62">
        <f t="shared" si="272"/>
        <v>0</v>
      </c>
      <c r="M455" s="62">
        <v>2</v>
      </c>
      <c r="N455" s="62">
        <v>5</v>
      </c>
      <c r="O455" s="62">
        <v>12</v>
      </c>
      <c r="P455" s="62">
        <v>285.58</v>
      </c>
      <c r="Q455" s="62">
        <f t="shared" si="275"/>
        <v>10</v>
      </c>
      <c r="R455" s="62" t="s">
        <v>40</v>
      </c>
      <c r="S455" s="62">
        <f t="shared" si="276"/>
        <v>22.8464</v>
      </c>
      <c r="T455" s="62"/>
      <c r="U455" s="62">
        <v>2</v>
      </c>
      <c r="V455" s="62">
        <v>2</v>
      </c>
      <c r="W455" s="62">
        <v>2</v>
      </c>
      <c r="X455" s="62">
        <v>67</v>
      </c>
      <c r="Y455" s="62">
        <f t="shared" si="251"/>
        <v>0</v>
      </c>
      <c r="Z455" s="62" t="s">
        <v>40</v>
      </c>
      <c r="AA455" s="62">
        <f>X455*0.1</f>
        <v>6.7</v>
      </c>
      <c r="AB455" s="62">
        <v>0</v>
      </c>
      <c r="AC455" s="62">
        <v>0</v>
      </c>
      <c r="AD455" s="62">
        <v>0</v>
      </c>
      <c r="AE455" s="62">
        <v>0</v>
      </c>
      <c r="AF455" s="62">
        <v>0</v>
      </c>
      <c r="AG455" s="62">
        <f t="shared" si="277"/>
        <v>0</v>
      </c>
      <c r="AH455" s="62" t="s">
        <v>40</v>
      </c>
      <c r="AI455" s="62">
        <f>AF455*0.1</f>
        <v>0</v>
      </c>
      <c r="AJ455" s="62"/>
      <c r="AK455" s="62">
        <v>3</v>
      </c>
      <c r="AL455" s="62">
        <v>3</v>
      </c>
      <c r="AM455" s="62">
        <v>5</v>
      </c>
      <c r="AN455" s="62">
        <v>206.81</v>
      </c>
      <c r="AO455" s="62">
        <f t="shared" si="278"/>
        <v>2</v>
      </c>
      <c r="AP455" s="62" t="s">
        <v>40</v>
      </c>
      <c r="AQ455" s="62">
        <f>AN455*0.1</f>
        <v>20.681</v>
      </c>
      <c r="AR455" s="62">
        <v>4</v>
      </c>
      <c r="AS455" s="62">
        <v>4</v>
      </c>
      <c r="AT455" s="62">
        <v>0</v>
      </c>
      <c r="AU455" s="62">
        <v>0</v>
      </c>
      <c r="AV455" s="62">
        <f t="shared" si="279"/>
        <v>-4</v>
      </c>
      <c r="AW455" s="62" t="s">
        <v>237</v>
      </c>
      <c r="AX455" s="62">
        <f t="shared" si="273"/>
        <v>0</v>
      </c>
      <c r="AY455" s="62">
        <v>0</v>
      </c>
      <c r="AZ455" s="62">
        <v>0</v>
      </c>
      <c r="BA455" s="62">
        <v>0</v>
      </c>
      <c r="BB455" s="62">
        <v>0</v>
      </c>
      <c r="BC455" s="62">
        <f t="shared" si="280"/>
        <v>0</v>
      </c>
      <c r="BD455" s="62" t="s">
        <v>242</v>
      </c>
      <c r="BE455" s="62">
        <f t="shared" si="269"/>
        <v>0</v>
      </c>
      <c r="BF455" s="62">
        <v>0</v>
      </c>
      <c r="BG455" s="62">
        <v>0</v>
      </c>
      <c r="BH455" s="62">
        <v>1</v>
      </c>
      <c r="BI455" s="62">
        <v>15.37</v>
      </c>
      <c r="BJ455" s="62">
        <f t="shared" si="281"/>
        <v>1</v>
      </c>
      <c r="BK455" s="62" t="s">
        <v>242</v>
      </c>
      <c r="BL455" s="62">
        <f>BI455*0.06</f>
        <v>0.9222</v>
      </c>
      <c r="BM455" s="62">
        <v>0</v>
      </c>
      <c r="BN455" s="62">
        <v>0</v>
      </c>
      <c r="BO455" s="63">
        <v>0</v>
      </c>
      <c r="BP455" s="63">
        <v>0</v>
      </c>
      <c r="BQ455" s="63">
        <v>0</v>
      </c>
      <c r="BR455" s="63">
        <v>0</v>
      </c>
      <c r="BS455" s="63">
        <v>0</v>
      </c>
      <c r="BT455" s="63">
        <v>0</v>
      </c>
      <c r="BU455" s="63">
        <v>0</v>
      </c>
      <c r="BV455" s="63">
        <v>0</v>
      </c>
      <c r="BW455" s="63">
        <v>0</v>
      </c>
      <c r="BX455" s="63">
        <v>0</v>
      </c>
      <c r="BY455" s="63">
        <v>0</v>
      </c>
      <c r="BZ455" s="62">
        <f t="shared" si="282"/>
        <v>0</v>
      </c>
      <c r="CA455" s="62">
        <f t="shared" si="283"/>
        <v>0</v>
      </c>
      <c r="CB455" s="62" t="s">
        <v>242</v>
      </c>
      <c r="CC455" s="62">
        <f t="shared" si="284"/>
        <v>0</v>
      </c>
      <c r="CD455" s="62"/>
      <c r="CE455" s="62">
        <f t="shared" si="285"/>
        <v>51</v>
      </c>
      <c r="CF455" s="62">
        <f t="shared" si="286"/>
        <v>0</v>
      </c>
    </row>
    <row r="456" customHeight="1" spans="1:84">
      <c r="A456" s="62">
        <v>5344</v>
      </c>
      <c r="B456" s="62" t="s">
        <v>756</v>
      </c>
      <c r="C456" s="62">
        <v>379</v>
      </c>
      <c r="D456" s="62" t="s">
        <v>51</v>
      </c>
      <c r="E456" s="62" t="s">
        <v>239</v>
      </c>
      <c r="F456" s="62">
        <v>19</v>
      </c>
      <c r="G456" s="62">
        <v>22</v>
      </c>
      <c r="H456" s="62">
        <v>11</v>
      </c>
      <c r="I456" s="62">
        <v>274.59</v>
      </c>
      <c r="J456" s="62">
        <f t="shared" si="274"/>
        <v>-8</v>
      </c>
      <c r="K456" s="62" t="s">
        <v>237</v>
      </c>
      <c r="L456" s="62">
        <f t="shared" si="272"/>
        <v>16.4754</v>
      </c>
      <c r="M456" s="62">
        <v>33</v>
      </c>
      <c r="N456" s="62">
        <v>39</v>
      </c>
      <c r="O456" s="62">
        <v>59</v>
      </c>
      <c r="P456" s="62">
        <v>1332.76</v>
      </c>
      <c r="Q456" s="62">
        <f t="shared" si="275"/>
        <v>26</v>
      </c>
      <c r="R456" s="62" t="s">
        <v>40</v>
      </c>
      <c r="S456" s="62">
        <f t="shared" si="276"/>
        <v>106.6208</v>
      </c>
      <c r="T456" s="62"/>
      <c r="U456" s="62">
        <v>23</v>
      </c>
      <c r="V456" s="62">
        <v>28</v>
      </c>
      <c r="W456" s="62">
        <v>38</v>
      </c>
      <c r="X456" s="62">
        <v>923</v>
      </c>
      <c r="Y456" s="62">
        <f t="shared" si="251"/>
        <v>15</v>
      </c>
      <c r="Z456" s="62" t="s">
        <v>40</v>
      </c>
      <c r="AA456" s="62">
        <f>X456*0.1</f>
        <v>92.3</v>
      </c>
      <c r="AB456" s="62">
        <v>3</v>
      </c>
      <c r="AC456" s="62">
        <v>4</v>
      </c>
      <c r="AD456" s="62">
        <v>0</v>
      </c>
      <c r="AE456" s="62">
        <v>0</v>
      </c>
      <c r="AF456" s="62">
        <v>0</v>
      </c>
      <c r="AG456" s="62">
        <f t="shared" si="277"/>
        <v>-3</v>
      </c>
      <c r="AH456" s="62" t="s">
        <v>237</v>
      </c>
      <c r="AI456" s="62">
        <f t="shared" ref="AI456:AI462" si="287">AF456*0.06</f>
        <v>0</v>
      </c>
      <c r="AJ456" s="62">
        <f t="shared" ref="AJ456:AJ462" si="288">AG456*1</f>
        <v>-3</v>
      </c>
      <c r="AK456" s="62">
        <v>55</v>
      </c>
      <c r="AL456" s="62">
        <v>65</v>
      </c>
      <c r="AM456" s="62">
        <v>69</v>
      </c>
      <c r="AN456" s="62">
        <v>5110.12</v>
      </c>
      <c r="AO456" s="62">
        <f t="shared" si="278"/>
        <v>14</v>
      </c>
      <c r="AP456" s="62" t="s">
        <v>40</v>
      </c>
      <c r="AQ456" s="62">
        <f>AN456*0.1</f>
        <v>511.012</v>
      </c>
      <c r="AR456" s="62">
        <v>7</v>
      </c>
      <c r="AS456" s="62">
        <v>8</v>
      </c>
      <c r="AT456" s="62">
        <v>4</v>
      </c>
      <c r="AU456" s="62">
        <v>136.5</v>
      </c>
      <c r="AV456" s="62">
        <f t="shared" si="279"/>
        <v>-3</v>
      </c>
      <c r="AW456" s="62" t="s">
        <v>237</v>
      </c>
      <c r="AX456" s="62">
        <f t="shared" si="273"/>
        <v>8.19</v>
      </c>
      <c r="AY456" s="62">
        <v>9</v>
      </c>
      <c r="AZ456" s="62">
        <v>10</v>
      </c>
      <c r="BA456" s="62">
        <v>0</v>
      </c>
      <c r="BB456" s="62">
        <v>0</v>
      </c>
      <c r="BC456" s="62">
        <f t="shared" si="280"/>
        <v>-9</v>
      </c>
      <c r="BD456" s="62" t="s">
        <v>237</v>
      </c>
      <c r="BE456" s="62">
        <f t="shared" si="269"/>
        <v>0</v>
      </c>
      <c r="BF456" s="62">
        <v>6</v>
      </c>
      <c r="BG456" s="62">
        <v>8</v>
      </c>
      <c r="BH456" s="62">
        <v>8</v>
      </c>
      <c r="BI456" s="62">
        <v>119.92</v>
      </c>
      <c r="BJ456" s="62">
        <f t="shared" si="281"/>
        <v>2</v>
      </c>
      <c r="BK456" s="62" t="s">
        <v>40</v>
      </c>
      <c r="BL456" s="62">
        <f>BI456*0.1</f>
        <v>11.992</v>
      </c>
      <c r="BM456" s="62">
        <v>13</v>
      </c>
      <c r="BN456" s="62">
        <v>15</v>
      </c>
      <c r="BO456" s="63">
        <v>0</v>
      </c>
      <c r="BP456" s="63">
        <v>2</v>
      </c>
      <c r="BQ456" s="63">
        <v>0</v>
      </c>
      <c r="BR456" s="63">
        <v>0</v>
      </c>
      <c r="BS456" s="63">
        <v>0</v>
      </c>
      <c r="BT456" s="63">
        <v>0</v>
      </c>
      <c r="BU456" s="63">
        <v>0</v>
      </c>
      <c r="BV456" s="63">
        <v>0</v>
      </c>
      <c r="BW456" s="63">
        <v>0</v>
      </c>
      <c r="BX456" s="63">
        <v>0</v>
      </c>
      <c r="BY456" s="63">
        <v>0</v>
      </c>
      <c r="BZ456" s="62">
        <f t="shared" si="282"/>
        <v>2</v>
      </c>
      <c r="CA456" s="62">
        <f t="shared" si="283"/>
        <v>-11</v>
      </c>
      <c r="CB456" s="62" t="s">
        <v>237</v>
      </c>
      <c r="CC456" s="62">
        <f t="shared" si="284"/>
        <v>6</v>
      </c>
      <c r="CD456" s="62">
        <f>CA456*1</f>
        <v>-11</v>
      </c>
      <c r="CE456" s="62">
        <f t="shared" si="285"/>
        <v>753</v>
      </c>
      <c r="CF456" s="62">
        <f t="shared" si="286"/>
        <v>-14</v>
      </c>
    </row>
    <row r="457" customHeight="1" spans="1:84">
      <c r="A457" s="62">
        <v>6830</v>
      </c>
      <c r="B457" s="62" t="s">
        <v>757</v>
      </c>
      <c r="C457" s="62">
        <v>379</v>
      </c>
      <c r="D457" s="62" t="s">
        <v>51</v>
      </c>
      <c r="E457" s="62" t="s">
        <v>236</v>
      </c>
      <c r="F457" s="62">
        <v>19</v>
      </c>
      <c r="G457" s="62">
        <v>22</v>
      </c>
      <c r="H457" s="62">
        <v>25</v>
      </c>
      <c r="I457" s="62">
        <v>649.08</v>
      </c>
      <c r="J457" s="62">
        <f t="shared" si="274"/>
        <v>6</v>
      </c>
      <c r="K457" s="62" t="s">
        <v>40</v>
      </c>
      <c r="L457" s="62">
        <f>I457*0.1</f>
        <v>64.908</v>
      </c>
      <c r="M457" s="62">
        <v>33</v>
      </c>
      <c r="N457" s="62">
        <v>39</v>
      </c>
      <c r="O457" s="62">
        <v>69</v>
      </c>
      <c r="P457" s="62">
        <v>1801.81</v>
      </c>
      <c r="Q457" s="62">
        <f t="shared" si="275"/>
        <v>36</v>
      </c>
      <c r="R457" s="62" t="s">
        <v>40</v>
      </c>
      <c r="S457" s="62">
        <f t="shared" si="276"/>
        <v>144.1448</v>
      </c>
      <c r="T457" s="62"/>
      <c r="U457" s="62">
        <v>23</v>
      </c>
      <c r="V457" s="62">
        <v>28</v>
      </c>
      <c r="W457" s="62">
        <v>21</v>
      </c>
      <c r="X457" s="62">
        <v>459</v>
      </c>
      <c r="Y457" s="62">
        <f t="shared" si="251"/>
        <v>-2</v>
      </c>
      <c r="Z457" s="62" t="s">
        <v>237</v>
      </c>
      <c r="AA457" s="62">
        <f>X457*0.06</f>
        <v>27.54</v>
      </c>
      <c r="AB457" s="62">
        <v>3</v>
      </c>
      <c r="AC457" s="62">
        <v>4</v>
      </c>
      <c r="AD457" s="62">
        <v>1</v>
      </c>
      <c r="AE457" s="62">
        <v>0</v>
      </c>
      <c r="AF457" s="62">
        <v>57</v>
      </c>
      <c r="AG457" s="62">
        <f t="shared" si="277"/>
        <v>-1</v>
      </c>
      <c r="AH457" s="62" t="s">
        <v>237</v>
      </c>
      <c r="AI457" s="62">
        <f t="shared" si="287"/>
        <v>3.42</v>
      </c>
      <c r="AJ457" s="62">
        <f t="shared" si="288"/>
        <v>-1</v>
      </c>
      <c r="AK457" s="62">
        <v>55</v>
      </c>
      <c r="AL457" s="62">
        <v>65</v>
      </c>
      <c r="AM457" s="62">
        <v>72</v>
      </c>
      <c r="AN457" s="62">
        <v>5467.01</v>
      </c>
      <c r="AO457" s="62">
        <f t="shared" si="278"/>
        <v>17</v>
      </c>
      <c r="AP457" s="62" t="s">
        <v>40</v>
      </c>
      <c r="AQ457" s="62">
        <f>AN457*0.1</f>
        <v>546.701</v>
      </c>
      <c r="AR457" s="62">
        <v>7</v>
      </c>
      <c r="AS457" s="62">
        <v>8</v>
      </c>
      <c r="AT457" s="62">
        <v>1</v>
      </c>
      <c r="AU457" s="62">
        <v>35</v>
      </c>
      <c r="AV457" s="62">
        <f t="shared" si="279"/>
        <v>-6</v>
      </c>
      <c r="AW457" s="62" t="s">
        <v>237</v>
      </c>
      <c r="AX457" s="62">
        <f t="shared" si="273"/>
        <v>2.1</v>
      </c>
      <c r="AY457" s="62">
        <v>9</v>
      </c>
      <c r="AZ457" s="62">
        <v>10</v>
      </c>
      <c r="BA457" s="62">
        <v>7</v>
      </c>
      <c r="BB457" s="62">
        <v>149.5</v>
      </c>
      <c r="BC457" s="62">
        <f t="shared" si="280"/>
        <v>-2</v>
      </c>
      <c r="BD457" s="62" t="s">
        <v>237</v>
      </c>
      <c r="BE457" s="62">
        <f t="shared" si="269"/>
        <v>8.97</v>
      </c>
      <c r="BF457" s="62">
        <v>6</v>
      </c>
      <c r="BG457" s="62">
        <v>8</v>
      </c>
      <c r="BH457" s="62">
        <v>14</v>
      </c>
      <c r="BI457" s="62">
        <v>247.37</v>
      </c>
      <c r="BJ457" s="62">
        <f t="shared" si="281"/>
        <v>8</v>
      </c>
      <c r="BK457" s="62" t="s">
        <v>40</v>
      </c>
      <c r="BL457" s="62">
        <f>BI457*0.1</f>
        <v>24.737</v>
      </c>
      <c r="BM457" s="62">
        <v>13</v>
      </c>
      <c r="BN457" s="62">
        <v>15</v>
      </c>
      <c r="BO457" s="63">
        <v>1</v>
      </c>
      <c r="BP457" s="63">
        <v>0</v>
      </c>
      <c r="BQ457" s="63">
        <v>0</v>
      </c>
      <c r="BR457" s="63">
        <v>0</v>
      </c>
      <c r="BS457" s="63">
        <v>0</v>
      </c>
      <c r="BT457" s="63">
        <v>0</v>
      </c>
      <c r="BU457" s="63">
        <v>0</v>
      </c>
      <c r="BV457" s="63">
        <v>1</v>
      </c>
      <c r="BW457" s="63">
        <v>0</v>
      </c>
      <c r="BX457" s="63">
        <v>0</v>
      </c>
      <c r="BY457" s="63">
        <v>1</v>
      </c>
      <c r="BZ457" s="62">
        <f t="shared" si="282"/>
        <v>4</v>
      </c>
      <c r="CA457" s="62">
        <f t="shared" si="283"/>
        <v>-9</v>
      </c>
      <c r="CB457" s="62" t="s">
        <v>237</v>
      </c>
      <c r="CC457" s="62">
        <f t="shared" si="284"/>
        <v>16</v>
      </c>
      <c r="CD457" s="62">
        <f>CA457*1</f>
        <v>-9</v>
      </c>
      <c r="CE457" s="62">
        <f t="shared" si="285"/>
        <v>839</v>
      </c>
      <c r="CF457" s="62">
        <f t="shared" si="286"/>
        <v>-10</v>
      </c>
    </row>
    <row r="458" customHeight="1" spans="1:84">
      <c r="A458" s="62">
        <v>6831</v>
      </c>
      <c r="B458" s="62" t="s">
        <v>758</v>
      </c>
      <c r="C458" s="62">
        <v>379</v>
      </c>
      <c r="D458" s="62" t="s">
        <v>51</v>
      </c>
      <c r="E458" s="62" t="s">
        <v>239</v>
      </c>
      <c r="F458" s="62">
        <v>19</v>
      </c>
      <c r="G458" s="62">
        <v>22</v>
      </c>
      <c r="H458" s="62">
        <v>5</v>
      </c>
      <c r="I458" s="62">
        <v>121.06</v>
      </c>
      <c r="J458" s="62">
        <f t="shared" si="274"/>
        <v>-14</v>
      </c>
      <c r="K458" s="62" t="s">
        <v>237</v>
      </c>
      <c r="L458" s="62">
        <f>I458*0.06</f>
        <v>7.2636</v>
      </c>
      <c r="M458" s="62">
        <v>33</v>
      </c>
      <c r="N458" s="62">
        <v>39</v>
      </c>
      <c r="O458" s="62">
        <v>45</v>
      </c>
      <c r="P458" s="62">
        <v>1044.26</v>
      </c>
      <c r="Q458" s="62">
        <f t="shared" si="275"/>
        <v>12</v>
      </c>
      <c r="R458" s="62" t="s">
        <v>40</v>
      </c>
      <c r="S458" s="62">
        <f t="shared" si="276"/>
        <v>83.5408</v>
      </c>
      <c r="T458" s="62"/>
      <c r="U458" s="62">
        <v>23</v>
      </c>
      <c r="V458" s="62">
        <v>28</v>
      </c>
      <c r="W458" s="62">
        <v>21</v>
      </c>
      <c r="X458" s="62">
        <v>443.91</v>
      </c>
      <c r="Y458" s="62">
        <f t="shared" si="251"/>
        <v>-2</v>
      </c>
      <c r="Z458" s="62" t="s">
        <v>237</v>
      </c>
      <c r="AA458" s="62">
        <f>X458*0.06</f>
        <v>26.6346</v>
      </c>
      <c r="AB458" s="62">
        <v>3</v>
      </c>
      <c r="AC458" s="62">
        <v>4</v>
      </c>
      <c r="AD458" s="62">
        <v>0</v>
      </c>
      <c r="AE458" s="62">
        <v>0</v>
      </c>
      <c r="AF458" s="62">
        <v>0</v>
      </c>
      <c r="AG458" s="62">
        <f t="shared" si="277"/>
        <v>-3</v>
      </c>
      <c r="AH458" s="62" t="s">
        <v>237</v>
      </c>
      <c r="AI458" s="62">
        <f t="shared" si="287"/>
        <v>0</v>
      </c>
      <c r="AJ458" s="62">
        <f t="shared" si="288"/>
        <v>-3</v>
      </c>
      <c r="AK458" s="62">
        <v>55</v>
      </c>
      <c r="AL458" s="62">
        <v>65</v>
      </c>
      <c r="AM458" s="62">
        <v>22</v>
      </c>
      <c r="AN458" s="62">
        <v>1761.01</v>
      </c>
      <c r="AO458" s="62">
        <f t="shared" si="278"/>
        <v>-33</v>
      </c>
      <c r="AP458" s="62" t="s">
        <v>237</v>
      </c>
      <c r="AQ458" s="62">
        <f>AN458*0.06</f>
        <v>105.6606</v>
      </c>
      <c r="AR458" s="62">
        <v>7</v>
      </c>
      <c r="AS458" s="62">
        <v>8</v>
      </c>
      <c r="AT458" s="62">
        <v>1</v>
      </c>
      <c r="AU458" s="62">
        <v>35</v>
      </c>
      <c r="AV458" s="62">
        <f t="shared" si="279"/>
        <v>-6</v>
      </c>
      <c r="AW458" s="62" t="s">
        <v>237</v>
      </c>
      <c r="AX458" s="62">
        <f t="shared" si="273"/>
        <v>2.1</v>
      </c>
      <c r="AY458" s="62">
        <v>9</v>
      </c>
      <c r="AZ458" s="62">
        <v>10</v>
      </c>
      <c r="BA458" s="62">
        <v>7</v>
      </c>
      <c r="BB458" s="62">
        <v>149.5</v>
      </c>
      <c r="BC458" s="62">
        <f t="shared" si="280"/>
        <v>-2</v>
      </c>
      <c r="BD458" s="62" t="s">
        <v>237</v>
      </c>
      <c r="BE458" s="62">
        <f t="shared" si="269"/>
        <v>8.97</v>
      </c>
      <c r="BF458" s="62">
        <v>6</v>
      </c>
      <c r="BG458" s="62">
        <v>8</v>
      </c>
      <c r="BH458" s="62">
        <v>9</v>
      </c>
      <c r="BI458" s="62">
        <v>158.97</v>
      </c>
      <c r="BJ458" s="62">
        <f t="shared" si="281"/>
        <v>3</v>
      </c>
      <c r="BK458" s="62" t="s">
        <v>40</v>
      </c>
      <c r="BL458" s="62">
        <f>BI458*0.1</f>
        <v>15.897</v>
      </c>
      <c r="BM458" s="62">
        <v>13</v>
      </c>
      <c r="BN458" s="62">
        <v>15</v>
      </c>
      <c r="BO458" s="63">
        <v>2</v>
      </c>
      <c r="BP458" s="63">
        <v>3</v>
      </c>
      <c r="BQ458" s="63">
        <v>0</v>
      </c>
      <c r="BR458" s="63">
        <v>0</v>
      </c>
      <c r="BS458" s="63">
        <v>0</v>
      </c>
      <c r="BT458" s="63">
        <v>0</v>
      </c>
      <c r="BU458" s="63">
        <v>0</v>
      </c>
      <c r="BV458" s="63">
        <v>0</v>
      </c>
      <c r="BW458" s="63">
        <v>0</v>
      </c>
      <c r="BX458" s="63">
        <v>0</v>
      </c>
      <c r="BY458" s="63">
        <v>0</v>
      </c>
      <c r="BZ458" s="62">
        <f t="shared" si="282"/>
        <v>4</v>
      </c>
      <c r="CA458" s="62">
        <f t="shared" si="283"/>
        <v>-9</v>
      </c>
      <c r="CB458" s="62" t="s">
        <v>237</v>
      </c>
      <c r="CC458" s="62">
        <f t="shared" si="284"/>
        <v>13</v>
      </c>
      <c r="CD458" s="62">
        <f>CA458*1</f>
        <v>-9</v>
      </c>
      <c r="CE458" s="62">
        <f t="shared" si="285"/>
        <v>263</v>
      </c>
      <c r="CF458" s="62">
        <f t="shared" si="286"/>
        <v>-12</v>
      </c>
    </row>
    <row r="459" customHeight="1" spans="1:84">
      <c r="A459" s="62">
        <v>13333</v>
      </c>
      <c r="B459" s="62" t="s">
        <v>759</v>
      </c>
      <c r="C459" s="62">
        <v>379</v>
      </c>
      <c r="D459" s="62" t="s">
        <v>51</v>
      </c>
      <c r="E459" s="62" t="s">
        <v>248</v>
      </c>
      <c r="F459" s="62">
        <v>3</v>
      </c>
      <c r="G459" s="62">
        <v>6</v>
      </c>
      <c r="H459" s="62">
        <v>1</v>
      </c>
      <c r="I459" s="62">
        <v>24.5</v>
      </c>
      <c r="J459" s="62">
        <f t="shared" si="274"/>
        <v>-2</v>
      </c>
      <c r="K459" s="62" t="s">
        <v>237</v>
      </c>
      <c r="L459" s="62">
        <f>I459*0.06</f>
        <v>1.47</v>
      </c>
      <c r="M459" s="62">
        <v>18</v>
      </c>
      <c r="N459" s="62">
        <v>28</v>
      </c>
      <c r="O459" s="62">
        <v>25</v>
      </c>
      <c r="P459" s="62">
        <v>521.74</v>
      </c>
      <c r="Q459" s="62">
        <f t="shared" si="275"/>
        <v>7</v>
      </c>
      <c r="R459" s="62" t="s">
        <v>39</v>
      </c>
      <c r="S459" s="62">
        <f>P459*0.06</f>
        <v>31.3044</v>
      </c>
      <c r="T459" s="62"/>
      <c r="U459" s="62">
        <v>8</v>
      </c>
      <c r="V459" s="62">
        <v>16</v>
      </c>
      <c r="W459" s="62">
        <v>4</v>
      </c>
      <c r="X459" s="62">
        <v>105</v>
      </c>
      <c r="Y459" s="62">
        <f t="shared" ref="Y459:Y522" si="289">W459-U459</f>
        <v>-4</v>
      </c>
      <c r="Z459" s="62" t="s">
        <v>237</v>
      </c>
      <c r="AA459" s="62">
        <f>X459*0.06</f>
        <v>6.3</v>
      </c>
      <c r="AB459" s="62">
        <v>3</v>
      </c>
      <c r="AC459" s="62">
        <v>4</v>
      </c>
      <c r="AD459" s="62">
        <v>0</v>
      </c>
      <c r="AE459" s="62">
        <v>0</v>
      </c>
      <c r="AF459" s="62">
        <v>0</v>
      </c>
      <c r="AG459" s="62">
        <f t="shared" si="277"/>
        <v>-3</v>
      </c>
      <c r="AH459" s="62" t="s">
        <v>237</v>
      </c>
      <c r="AI459" s="62">
        <f t="shared" si="287"/>
        <v>0</v>
      </c>
      <c r="AJ459" s="62">
        <f t="shared" si="288"/>
        <v>-3</v>
      </c>
      <c r="AK459" s="62">
        <v>20</v>
      </c>
      <c r="AL459" s="62">
        <v>28</v>
      </c>
      <c r="AM459" s="62">
        <v>6</v>
      </c>
      <c r="AN459" s="62">
        <v>222.8</v>
      </c>
      <c r="AO459" s="62">
        <f t="shared" si="278"/>
        <v>-14</v>
      </c>
      <c r="AP459" s="62" t="s">
        <v>237</v>
      </c>
      <c r="AQ459" s="62">
        <f>AN459*0.06</f>
        <v>13.368</v>
      </c>
      <c r="AR459" s="62">
        <v>2</v>
      </c>
      <c r="AS459" s="62">
        <v>4</v>
      </c>
      <c r="AT459" s="62">
        <v>4</v>
      </c>
      <c r="AU459" s="62">
        <v>129</v>
      </c>
      <c r="AV459" s="62">
        <f t="shared" si="279"/>
        <v>2</v>
      </c>
      <c r="AW459" s="62" t="s">
        <v>40</v>
      </c>
      <c r="AX459" s="62">
        <f>AU459*0.1</f>
        <v>12.9</v>
      </c>
      <c r="AY459" s="62">
        <v>2</v>
      </c>
      <c r="AZ459" s="62">
        <v>5</v>
      </c>
      <c r="BA459" s="62">
        <v>0</v>
      </c>
      <c r="BB459" s="62">
        <v>0</v>
      </c>
      <c r="BC459" s="62">
        <f t="shared" si="280"/>
        <v>-2</v>
      </c>
      <c r="BD459" s="62" t="s">
        <v>237</v>
      </c>
      <c r="BE459" s="62">
        <f t="shared" si="269"/>
        <v>0</v>
      </c>
      <c r="BF459" s="62">
        <v>6</v>
      </c>
      <c r="BG459" s="62">
        <v>8</v>
      </c>
      <c r="BH459" s="62">
        <v>6</v>
      </c>
      <c r="BI459" s="62">
        <v>102</v>
      </c>
      <c r="BJ459" s="62">
        <f t="shared" si="281"/>
        <v>0</v>
      </c>
      <c r="BK459" s="62" t="s">
        <v>39</v>
      </c>
      <c r="BL459" s="62">
        <f>BI459*0.08</f>
        <v>8.16</v>
      </c>
      <c r="BM459" s="62">
        <v>2</v>
      </c>
      <c r="BN459" s="62">
        <v>5</v>
      </c>
      <c r="BO459" s="63">
        <v>0</v>
      </c>
      <c r="BP459" s="63">
        <v>0</v>
      </c>
      <c r="BQ459" s="63">
        <v>0</v>
      </c>
      <c r="BR459" s="63">
        <v>0</v>
      </c>
      <c r="BS459" s="63">
        <v>0</v>
      </c>
      <c r="BT459" s="63">
        <v>0</v>
      </c>
      <c r="BU459" s="63">
        <v>0</v>
      </c>
      <c r="BV459" s="63">
        <v>0</v>
      </c>
      <c r="BW459" s="63">
        <v>0</v>
      </c>
      <c r="BX459" s="63">
        <v>0</v>
      </c>
      <c r="BY459" s="63">
        <v>0</v>
      </c>
      <c r="BZ459" s="62">
        <f t="shared" si="282"/>
        <v>0</v>
      </c>
      <c r="CA459" s="62">
        <f t="shared" si="283"/>
        <v>-2</v>
      </c>
      <c r="CB459" s="62" t="s">
        <v>237</v>
      </c>
      <c r="CC459" s="62">
        <f t="shared" si="284"/>
        <v>0</v>
      </c>
      <c r="CD459" s="62">
        <f>CA459*1</f>
        <v>-2</v>
      </c>
      <c r="CE459" s="62">
        <f t="shared" si="285"/>
        <v>74</v>
      </c>
      <c r="CF459" s="62">
        <f t="shared" si="286"/>
        <v>-5</v>
      </c>
    </row>
    <row r="460" customHeight="1" spans="1:84">
      <c r="A460" s="62">
        <v>10949</v>
      </c>
      <c r="B460" s="62" t="s">
        <v>760</v>
      </c>
      <c r="C460" s="62">
        <v>373</v>
      </c>
      <c r="D460" s="62" t="s">
        <v>118</v>
      </c>
      <c r="E460" s="62" t="s">
        <v>239</v>
      </c>
      <c r="F460" s="62">
        <v>20</v>
      </c>
      <c r="G460" s="62">
        <v>25</v>
      </c>
      <c r="H460" s="62">
        <v>23</v>
      </c>
      <c r="I460" s="62">
        <v>594.89</v>
      </c>
      <c r="J460" s="62">
        <f t="shared" si="274"/>
        <v>3</v>
      </c>
      <c r="K460" s="62" t="s">
        <v>39</v>
      </c>
      <c r="L460" s="62">
        <f>I460*0.08</f>
        <v>47.5912</v>
      </c>
      <c r="M460" s="62">
        <v>38</v>
      </c>
      <c r="N460" s="62">
        <v>48</v>
      </c>
      <c r="O460" s="62">
        <v>48</v>
      </c>
      <c r="P460" s="62">
        <v>1043.68</v>
      </c>
      <c r="Q460" s="62">
        <f t="shared" si="275"/>
        <v>10</v>
      </c>
      <c r="R460" s="62" t="s">
        <v>40</v>
      </c>
      <c r="S460" s="62">
        <f>P460*0.08</f>
        <v>83.4944</v>
      </c>
      <c r="T460" s="62"/>
      <c r="U460" s="62">
        <v>38</v>
      </c>
      <c r="V460" s="62">
        <v>49</v>
      </c>
      <c r="W460" s="62">
        <v>45</v>
      </c>
      <c r="X460" s="62">
        <v>1190.12</v>
      </c>
      <c r="Y460" s="62">
        <f t="shared" si="289"/>
        <v>7</v>
      </c>
      <c r="Z460" s="62" t="s">
        <v>39</v>
      </c>
      <c r="AA460" s="62">
        <f>X460*0.08</f>
        <v>95.2096</v>
      </c>
      <c r="AB460" s="62">
        <v>4</v>
      </c>
      <c r="AC460" s="62">
        <v>6</v>
      </c>
      <c r="AD460" s="62">
        <v>1</v>
      </c>
      <c r="AE460" s="62">
        <v>1</v>
      </c>
      <c r="AF460" s="62">
        <v>85.5</v>
      </c>
      <c r="AG460" s="62">
        <f t="shared" si="277"/>
        <v>-1</v>
      </c>
      <c r="AH460" s="62" t="s">
        <v>237</v>
      </c>
      <c r="AI460" s="62">
        <f t="shared" si="287"/>
        <v>5.13</v>
      </c>
      <c r="AJ460" s="62">
        <f t="shared" si="288"/>
        <v>-1</v>
      </c>
      <c r="AK460" s="62">
        <v>46</v>
      </c>
      <c r="AL460" s="62">
        <v>56</v>
      </c>
      <c r="AM460" s="62">
        <v>42</v>
      </c>
      <c r="AN460" s="62">
        <v>3856.71</v>
      </c>
      <c r="AO460" s="62">
        <f t="shared" si="278"/>
        <v>-4</v>
      </c>
      <c r="AP460" s="62" t="s">
        <v>237</v>
      </c>
      <c r="AQ460" s="62">
        <f>AN460*0.06</f>
        <v>231.4026</v>
      </c>
      <c r="AR460" s="62">
        <v>10</v>
      </c>
      <c r="AS460" s="62">
        <v>12</v>
      </c>
      <c r="AT460" s="62">
        <v>8</v>
      </c>
      <c r="AU460" s="62">
        <v>245</v>
      </c>
      <c r="AV460" s="62">
        <f t="shared" si="279"/>
        <v>-2</v>
      </c>
      <c r="AW460" s="62" t="s">
        <v>237</v>
      </c>
      <c r="AX460" s="62">
        <f t="shared" ref="AX460:AX466" si="290">AU460*0.06</f>
        <v>14.7</v>
      </c>
      <c r="AY460" s="62">
        <v>13</v>
      </c>
      <c r="AZ460" s="62">
        <v>16</v>
      </c>
      <c r="BA460" s="62">
        <v>1</v>
      </c>
      <c r="BB460" s="62">
        <v>29.9</v>
      </c>
      <c r="BC460" s="62">
        <f t="shared" si="280"/>
        <v>-12</v>
      </c>
      <c r="BD460" s="62" t="s">
        <v>237</v>
      </c>
      <c r="BE460" s="62">
        <f t="shared" si="269"/>
        <v>1.794</v>
      </c>
      <c r="BF460" s="62">
        <v>8</v>
      </c>
      <c r="BG460" s="62">
        <v>11</v>
      </c>
      <c r="BH460" s="62">
        <v>12</v>
      </c>
      <c r="BI460" s="62">
        <v>220.5</v>
      </c>
      <c r="BJ460" s="62">
        <f t="shared" si="281"/>
        <v>4</v>
      </c>
      <c r="BK460" s="62" t="s">
        <v>40</v>
      </c>
      <c r="BL460" s="62">
        <f>BI460*0.1</f>
        <v>22.05</v>
      </c>
      <c r="BM460" s="62">
        <v>13</v>
      </c>
      <c r="BN460" s="62">
        <v>15</v>
      </c>
      <c r="BO460" s="63">
        <v>0</v>
      </c>
      <c r="BP460" s="63">
        <v>1</v>
      </c>
      <c r="BQ460" s="63">
        <v>1</v>
      </c>
      <c r="BR460" s="63">
        <v>1</v>
      </c>
      <c r="BS460" s="63">
        <v>0</v>
      </c>
      <c r="BT460" s="63">
        <v>0</v>
      </c>
      <c r="BU460" s="63">
        <v>0</v>
      </c>
      <c r="BV460" s="63">
        <v>0</v>
      </c>
      <c r="BW460" s="63">
        <v>0</v>
      </c>
      <c r="BX460" s="63">
        <v>1</v>
      </c>
      <c r="BY460" s="63">
        <v>0</v>
      </c>
      <c r="BZ460" s="62">
        <f t="shared" si="282"/>
        <v>17</v>
      </c>
      <c r="CA460" s="62">
        <f t="shared" si="283"/>
        <v>4</v>
      </c>
      <c r="CB460" s="62" t="s">
        <v>40</v>
      </c>
      <c r="CC460" s="62">
        <f>BO460*3+BP460*5+BQ460*25+BR460*24+BS460*6+BT460*56+BU460*70+BV460*6+BW460*30+BX460*61+BY460*15</f>
        <v>115</v>
      </c>
      <c r="CD460" s="62"/>
      <c r="CE460" s="62">
        <f t="shared" si="285"/>
        <v>616</v>
      </c>
      <c r="CF460" s="62">
        <f t="shared" si="286"/>
        <v>-1</v>
      </c>
    </row>
    <row r="461" customHeight="1" spans="1:84">
      <c r="A461" s="62">
        <v>11602</v>
      </c>
      <c r="B461" s="62" t="s">
        <v>761</v>
      </c>
      <c r="C461" s="62">
        <v>373</v>
      </c>
      <c r="D461" s="62" t="s">
        <v>118</v>
      </c>
      <c r="E461" s="62" t="s">
        <v>236</v>
      </c>
      <c r="F461" s="62">
        <v>20</v>
      </c>
      <c r="G461" s="62">
        <v>25</v>
      </c>
      <c r="H461" s="62">
        <v>16</v>
      </c>
      <c r="I461" s="62">
        <v>422.47</v>
      </c>
      <c r="J461" s="62">
        <f t="shared" si="274"/>
        <v>-4</v>
      </c>
      <c r="K461" s="62" t="s">
        <v>237</v>
      </c>
      <c r="L461" s="62">
        <f t="shared" ref="L461:L469" si="291">I461*0.06</f>
        <v>25.3482</v>
      </c>
      <c r="M461" s="62">
        <v>38</v>
      </c>
      <c r="N461" s="62">
        <v>48</v>
      </c>
      <c r="O461" s="62">
        <v>38</v>
      </c>
      <c r="P461" s="62">
        <v>941.41</v>
      </c>
      <c r="Q461" s="62">
        <f t="shared" si="275"/>
        <v>0</v>
      </c>
      <c r="R461" s="62" t="s">
        <v>39</v>
      </c>
      <c r="S461" s="62">
        <f>P461*0.06</f>
        <v>56.4846</v>
      </c>
      <c r="T461" s="62"/>
      <c r="U461" s="62">
        <v>38</v>
      </c>
      <c r="V461" s="62">
        <v>49</v>
      </c>
      <c r="W461" s="62">
        <v>24</v>
      </c>
      <c r="X461" s="62">
        <v>592.38</v>
      </c>
      <c r="Y461" s="62">
        <f t="shared" si="289"/>
        <v>-14</v>
      </c>
      <c r="Z461" s="62" t="s">
        <v>237</v>
      </c>
      <c r="AA461" s="62">
        <f>X461*0.06</f>
        <v>35.5428</v>
      </c>
      <c r="AB461" s="62">
        <v>4</v>
      </c>
      <c r="AC461" s="62">
        <v>6</v>
      </c>
      <c r="AD461" s="62">
        <v>0</v>
      </c>
      <c r="AE461" s="62">
        <v>0</v>
      </c>
      <c r="AF461" s="62">
        <v>0</v>
      </c>
      <c r="AG461" s="62">
        <f t="shared" si="277"/>
        <v>-4</v>
      </c>
      <c r="AH461" s="62" t="s">
        <v>237</v>
      </c>
      <c r="AI461" s="62">
        <f t="shared" si="287"/>
        <v>0</v>
      </c>
      <c r="AJ461" s="62">
        <f t="shared" si="288"/>
        <v>-4</v>
      </c>
      <c r="AK461" s="62">
        <v>46</v>
      </c>
      <c r="AL461" s="62">
        <v>56</v>
      </c>
      <c r="AM461" s="62">
        <v>11</v>
      </c>
      <c r="AN461" s="62">
        <v>951.5</v>
      </c>
      <c r="AO461" s="62">
        <f t="shared" si="278"/>
        <v>-35</v>
      </c>
      <c r="AP461" s="62" t="s">
        <v>237</v>
      </c>
      <c r="AQ461" s="62">
        <f>AN461*0.06</f>
        <v>57.09</v>
      </c>
      <c r="AR461" s="62">
        <v>10</v>
      </c>
      <c r="AS461" s="62">
        <v>12</v>
      </c>
      <c r="AT461" s="62">
        <v>9</v>
      </c>
      <c r="AU461" s="62">
        <v>320</v>
      </c>
      <c r="AV461" s="62">
        <f t="shared" si="279"/>
        <v>-1</v>
      </c>
      <c r="AW461" s="62" t="s">
        <v>237</v>
      </c>
      <c r="AX461" s="62">
        <f t="shared" si="290"/>
        <v>19.2</v>
      </c>
      <c r="AY461" s="62">
        <v>13</v>
      </c>
      <c r="AZ461" s="62">
        <v>16</v>
      </c>
      <c r="BA461" s="62">
        <v>30</v>
      </c>
      <c r="BB461" s="62">
        <v>598</v>
      </c>
      <c r="BC461" s="62">
        <f t="shared" si="280"/>
        <v>17</v>
      </c>
      <c r="BD461" s="62" t="s">
        <v>40</v>
      </c>
      <c r="BE461" s="62">
        <f>BB461*0.1</f>
        <v>59.8</v>
      </c>
      <c r="BF461" s="62">
        <v>8</v>
      </c>
      <c r="BG461" s="62">
        <v>11</v>
      </c>
      <c r="BH461" s="62">
        <v>12</v>
      </c>
      <c r="BI461" s="62">
        <v>245.85</v>
      </c>
      <c r="BJ461" s="62">
        <f t="shared" si="281"/>
        <v>4</v>
      </c>
      <c r="BK461" s="62" t="s">
        <v>40</v>
      </c>
      <c r="BL461" s="62">
        <f>BI461*0.1</f>
        <v>24.585</v>
      </c>
      <c r="BM461" s="62">
        <v>13</v>
      </c>
      <c r="BN461" s="62">
        <v>15</v>
      </c>
      <c r="BO461" s="63">
        <v>0</v>
      </c>
      <c r="BP461" s="63">
        <v>2</v>
      </c>
      <c r="BQ461" s="63">
        <v>1</v>
      </c>
      <c r="BR461" s="63">
        <v>0</v>
      </c>
      <c r="BS461" s="63">
        <v>2</v>
      </c>
      <c r="BT461" s="63">
        <v>0</v>
      </c>
      <c r="BU461" s="63">
        <v>0</v>
      </c>
      <c r="BV461" s="63">
        <v>0</v>
      </c>
      <c r="BW461" s="63">
        <v>0</v>
      </c>
      <c r="BX461" s="63">
        <v>0</v>
      </c>
      <c r="BY461" s="63">
        <v>0</v>
      </c>
      <c r="BZ461" s="62">
        <f t="shared" si="282"/>
        <v>9</v>
      </c>
      <c r="CA461" s="62">
        <f t="shared" si="283"/>
        <v>-4</v>
      </c>
      <c r="CB461" s="62" t="s">
        <v>237</v>
      </c>
      <c r="CC461" s="62">
        <f>BO461*2+BP461*3+BQ461*15+BR461*15+BS461*3+BT461*40+BU461*50+BV461*4+BW461*20+BX461*40+BY461*10</f>
        <v>27</v>
      </c>
      <c r="CD461" s="62">
        <f>CA461*1</f>
        <v>-4</v>
      </c>
      <c r="CE461" s="62">
        <f t="shared" si="285"/>
        <v>305</v>
      </c>
      <c r="CF461" s="62">
        <f t="shared" si="286"/>
        <v>-8</v>
      </c>
    </row>
    <row r="462" customHeight="1" spans="1:84">
      <c r="A462" s="62">
        <v>13150</v>
      </c>
      <c r="B462" s="62" t="s">
        <v>762</v>
      </c>
      <c r="C462" s="62">
        <v>373</v>
      </c>
      <c r="D462" s="62" t="s">
        <v>118</v>
      </c>
      <c r="E462" s="62" t="s">
        <v>248</v>
      </c>
      <c r="F462" s="62">
        <v>10</v>
      </c>
      <c r="G462" s="62">
        <v>11</v>
      </c>
      <c r="H462" s="62">
        <v>2</v>
      </c>
      <c r="I462" s="62">
        <v>55.8</v>
      </c>
      <c r="J462" s="62">
        <f t="shared" si="274"/>
        <v>-8</v>
      </c>
      <c r="K462" s="62" t="s">
        <v>237</v>
      </c>
      <c r="L462" s="62">
        <f t="shared" si="291"/>
        <v>3.348</v>
      </c>
      <c r="M462" s="62">
        <v>18</v>
      </c>
      <c r="N462" s="62">
        <v>21</v>
      </c>
      <c r="O462" s="62">
        <v>6</v>
      </c>
      <c r="P462" s="62">
        <v>111.41</v>
      </c>
      <c r="Q462" s="62">
        <f t="shared" si="275"/>
        <v>-12</v>
      </c>
      <c r="R462" s="62" t="s">
        <v>237</v>
      </c>
      <c r="S462" s="62">
        <f>P462*0.05</f>
        <v>5.5705</v>
      </c>
      <c r="T462" s="62">
        <f>Q462*1</f>
        <v>-12</v>
      </c>
      <c r="U462" s="62">
        <v>17</v>
      </c>
      <c r="V462" s="62">
        <v>22</v>
      </c>
      <c r="W462" s="62">
        <v>1</v>
      </c>
      <c r="X462" s="62">
        <v>0.55</v>
      </c>
      <c r="Y462" s="62">
        <f t="shared" si="289"/>
        <v>-16</v>
      </c>
      <c r="Z462" s="62" t="s">
        <v>237</v>
      </c>
      <c r="AA462" s="62">
        <f>X462*0.06</f>
        <v>0.033</v>
      </c>
      <c r="AB462" s="62">
        <v>2</v>
      </c>
      <c r="AC462" s="62">
        <v>2</v>
      </c>
      <c r="AD462" s="62">
        <v>0</v>
      </c>
      <c r="AE462" s="62">
        <v>0</v>
      </c>
      <c r="AF462" s="62">
        <v>0</v>
      </c>
      <c r="AG462" s="62">
        <f t="shared" si="277"/>
        <v>-2</v>
      </c>
      <c r="AH462" s="62" t="s">
        <v>237</v>
      </c>
      <c r="AI462" s="62">
        <f t="shared" si="287"/>
        <v>0</v>
      </c>
      <c r="AJ462" s="62">
        <f t="shared" si="288"/>
        <v>-2</v>
      </c>
      <c r="AK462" s="62">
        <v>21</v>
      </c>
      <c r="AL462" s="62">
        <v>25</v>
      </c>
      <c r="AM462" s="62">
        <v>6</v>
      </c>
      <c r="AN462" s="62">
        <v>551</v>
      </c>
      <c r="AO462" s="62">
        <f t="shared" si="278"/>
        <v>-15</v>
      </c>
      <c r="AP462" s="62" t="s">
        <v>237</v>
      </c>
      <c r="AQ462" s="62">
        <f>AN462*0.06</f>
        <v>33.06</v>
      </c>
      <c r="AR462" s="62">
        <v>5</v>
      </c>
      <c r="AS462" s="62">
        <v>6</v>
      </c>
      <c r="AT462" s="62">
        <v>0</v>
      </c>
      <c r="AU462" s="62">
        <v>0</v>
      </c>
      <c r="AV462" s="62">
        <f t="shared" si="279"/>
        <v>-5</v>
      </c>
      <c r="AW462" s="62" t="s">
        <v>237</v>
      </c>
      <c r="AX462" s="62">
        <f t="shared" si="290"/>
        <v>0</v>
      </c>
      <c r="AY462" s="62">
        <v>6</v>
      </c>
      <c r="AZ462" s="62">
        <v>7</v>
      </c>
      <c r="BA462" s="62">
        <v>1</v>
      </c>
      <c r="BB462" s="62">
        <v>29.9</v>
      </c>
      <c r="BC462" s="62">
        <f t="shared" si="280"/>
        <v>-5</v>
      </c>
      <c r="BD462" s="62" t="s">
        <v>237</v>
      </c>
      <c r="BE462" s="62">
        <f t="shared" ref="BE462:BE473" si="292">BB462*0.06</f>
        <v>1.794</v>
      </c>
      <c r="BF462" s="62">
        <v>4</v>
      </c>
      <c r="BG462" s="62">
        <v>5</v>
      </c>
      <c r="BH462" s="62">
        <v>2</v>
      </c>
      <c r="BI462" s="62">
        <v>42</v>
      </c>
      <c r="BJ462" s="62">
        <f t="shared" si="281"/>
        <v>-2</v>
      </c>
      <c r="BK462" s="62" t="s">
        <v>242</v>
      </c>
      <c r="BL462" s="62">
        <f>BI462*0.06</f>
        <v>2.52</v>
      </c>
      <c r="BM462" s="62">
        <v>6</v>
      </c>
      <c r="BN462" s="62">
        <v>7</v>
      </c>
      <c r="BO462" s="63">
        <v>0</v>
      </c>
      <c r="BP462" s="63">
        <v>0</v>
      </c>
      <c r="BQ462" s="63">
        <v>0</v>
      </c>
      <c r="BR462" s="63">
        <v>0</v>
      </c>
      <c r="BS462" s="63">
        <v>0</v>
      </c>
      <c r="BT462" s="63">
        <v>0</v>
      </c>
      <c r="BU462" s="63">
        <v>0</v>
      </c>
      <c r="BV462" s="63">
        <v>0</v>
      </c>
      <c r="BW462" s="63">
        <v>0</v>
      </c>
      <c r="BX462" s="63">
        <v>0</v>
      </c>
      <c r="BY462" s="63">
        <v>0</v>
      </c>
      <c r="BZ462" s="62">
        <f t="shared" si="282"/>
        <v>0</v>
      </c>
      <c r="CA462" s="62">
        <f t="shared" si="283"/>
        <v>-6</v>
      </c>
      <c r="CB462" s="62" t="s">
        <v>237</v>
      </c>
      <c r="CC462" s="62">
        <f>BO462*2+BP462*3+BQ462*15+BR462*15+BS462*3+BT462*40+BU462*50+BV462*4+BW462*20+BX462*40+BY462*10</f>
        <v>0</v>
      </c>
      <c r="CD462" s="62">
        <f>CA462*1</f>
        <v>-6</v>
      </c>
      <c r="CE462" s="62">
        <f t="shared" si="285"/>
        <v>46</v>
      </c>
      <c r="CF462" s="62">
        <f t="shared" si="286"/>
        <v>-20</v>
      </c>
    </row>
    <row r="463" customHeight="1" spans="1:84">
      <c r="A463" s="62">
        <v>13295</v>
      </c>
      <c r="B463" s="62" t="s">
        <v>763</v>
      </c>
      <c r="C463" s="62">
        <v>373</v>
      </c>
      <c r="D463" s="62" t="s">
        <v>118</v>
      </c>
      <c r="E463" s="62" t="s">
        <v>248</v>
      </c>
      <c r="F463" s="62">
        <v>10</v>
      </c>
      <c r="G463" s="62">
        <v>11</v>
      </c>
      <c r="H463" s="62">
        <v>5</v>
      </c>
      <c r="I463" s="62">
        <v>133.6</v>
      </c>
      <c r="J463" s="62">
        <f t="shared" si="274"/>
        <v>-5</v>
      </c>
      <c r="K463" s="62" t="s">
        <v>237</v>
      </c>
      <c r="L463" s="62">
        <f t="shared" si="291"/>
        <v>8.016</v>
      </c>
      <c r="M463" s="62">
        <v>18</v>
      </c>
      <c r="N463" s="62">
        <v>22</v>
      </c>
      <c r="O463" s="62">
        <v>27</v>
      </c>
      <c r="P463" s="62">
        <v>789</v>
      </c>
      <c r="Q463" s="62">
        <f t="shared" si="275"/>
        <v>9</v>
      </c>
      <c r="R463" s="62" t="s">
        <v>40</v>
      </c>
      <c r="S463" s="62">
        <f>P463*0.08</f>
        <v>63.12</v>
      </c>
      <c r="T463" s="62"/>
      <c r="U463" s="62">
        <v>17</v>
      </c>
      <c r="V463" s="62">
        <v>23</v>
      </c>
      <c r="W463" s="62">
        <v>9</v>
      </c>
      <c r="X463" s="62">
        <v>215.4</v>
      </c>
      <c r="Y463" s="62">
        <f t="shared" si="289"/>
        <v>-8</v>
      </c>
      <c r="Z463" s="62" t="s">
        <v>237</v>
      </c>
      <c r="AA463" s="62">
        <f>X463*0.06</f>
        <v>12.924</v>
      </c>
      <c r="AB463" s="62">
        <v>2</v>
      </c>
      <c r="AC463" s="62">
        <v>2</v>
      </c>
      <c r="AD463" s="62">
        <v>1</v>
      </c>
      <c r="AE463" s="62">
        <v>0</v>
      </c>
      <c r="AF463" s="62">
        <v>57</v>
      </c>
      <c r="AG463" s="62">
        <f t="shared" si="277"/>
        <v>0</v>
      </c>
      <c r="AH463" s="62" t="s">
        <v>40</v>
      </c>
      <c r="AI463" s="62">
        <f>AF463*0.1</f>
        <v>5.7</v>
      </c>
      <c r="AJ463" s="62"/>
      <c r="AK463" s="62">
        <v>22</v>
      </c>
      <c r="AL463" s="62">
        <v>25</v>
      </c>
      <c r="AM463" s="62">
        <v>28</v>
      </c>
      <c r="AN463" s="62">
        <v>2399.27</v>
      </c>
      <c r="AO463" s="62">
        <f t="shared" si="278"/>
        <v>6</v>
      </c>
      <c r="AP463" s="62" t="s">
        <v>40</v>
      </c>
      <c r="AQ463" s="62">
        <f>AN463*0.1</f>
        <v>239.927</v>
      </c>
      <c r="AR463" s="62">
        <v>6</v>
      </c>
      <c r="AS463" s="62">
        <v>7</v>
      </c>
      <c r="AT463" s="62">
        <v>2</v>
      </c>
      <c r="AU463" s="62">
        <v>19.11</v>
      </c>
      <c r="AV463" s="62">
        <f t="shared" si="279"/>
        <v>-4</v>
      </c>
      <c r="AW463" s="62" t="s">
        <v>237</v>
      </c>
      <c r="AX463" s="62">
        <f t="shared" si="290"/>
        <v>1.1466</v>
      </c>
      <c r="AY463" s="62">
        <v>7</v>
      </c>
      <c r="AZ463" s="62">
        <v>8</v>
      </c>
      <c r="BA463" s="62">
        <v>0</v>
      </c>
      <c r="BB463" s="62">
        <v>0</v>
      </c>
      <c r="BC463" s="62">
        <f t="shared" si="280"/>
        <v>-7</v>
      </c>
      <c r="BD463" s="62" t="s">
        <v>237</v>
      </c>
      <c r="BE463" s="62">
        <f t="shared" si="292"/>
        <v>0</v>
      </c>
      <c r="BF463" s="62">
        <v>4</v>
      </c>
      <c r="BG463" s="62">
        <v>5</v>
      </c>
      <c r="BH463" s="62">
        <v>14</v>
      </c>
      <c r="BI463" s="62">
        <v>268.5</v>
      </c>
      <c r="BJ463" s="62">
        <f t="shared" si="281"/>
        <v>10</v>
      </c>
      <c r="BK463" s="62" t="s">
        <v>40</v>
      </c>
      <c r="BL463" s="62">
        <f>BI463*0.1</f>
        <v>26.85</v>
      </c>
      <c r="BM463" s="62">
        <v>6</v>
      </c>
      <c r="BN463" s="62">
        <v>8</v>
      </c>
      <c r="BO463" s="63">
        <v>0</v>
      </c>
      <c r="BP463" s="63">
        <v>1</v>
      </c>
      <c r="BQ463" s="63">
        <v>1</v>
      </c>
      <c r="BR463" s="63">
        <v>0</v>
      </c>
      <c r="BS463" s="63">
        <v>1</v>
      </c>
      <c r="BT463" s="63">
        <v>0</v>
      </c>
      <c r="BU463" s="63">
        <v>0</v>
      </c>
      <c r="BV463" s="63">
        <v>0</v>
      </c>
      <c r="BW463" s="63">
        <v>0</v>
      </c>
      <c r="BX463" s="63">
        <v>0</v>
      </c>
      <c r="BY463" s="63">
        <v>0</v>
      </c>
      <c r="BZ463" s="62">
        <f t="shared" si="282"/>
        <v>7</v>
      </c>
      <c r="CA463" s="62">
        <f t="shared" si="283"/>
        <v>1</v>
      </c>
      <c r="CB463" s="62" t="s">
        <v>40</v>
      </c>
      <c r="CC463" s="62">
        <f>BO463*3+BP463*5+BQ463*25+BR463*24+BS463*6+BT463*56+BU463*70+BV463*6+BW463*30+BX463*61+BY463*15</f>
        <v>36</v>
      </c>
      <c r="CD463" s="62"/>
      <c r="CE463" s="62">
        <f t="shared" si="285"/>
        <v>394</v>
      </c>
      <c r="CF463" s="62">
        <f t="shared" si="286"/>
        <v>0</v>
      </c>
    </row>
    <row r="464" customHeight="1" spans="1:84">
      <c r="A464" s="62">
        <v>12147</v>
      </c>
      <c r="B464" s="62" t="s">
        <v>764</v>
      </c>
      <c r="C464" s="62">
        <v>104429</v>
      </c>
      <c r="D464" s="62" t="s">
        <v>79</v>
      </c>
      <c r="E464" s="62" t="s">
        <v>253</v>
      </c>
      <c r="F464" s="62">
        <v>11</v>
      </c>
      <c r="G464" s="62">
        <v>13</v>
      </c>
      <c r="H464" s="62"/>
      <c r="I464" s="62"/>
      <c r="J464" s="62">
        <f t="shared" si="274"/>
        <v>-11</v>
      </c>
      <c r="K464" s="62" t="s">
        <v>237</v>
      </c>
      <c r="L464" s="62">
        <f t="shared" si="291"/>
        <v>0</v>
      </c>
      <c r="M464" s="62">
        <v>15</v>
      </c>
      <c r="N464" s="62">
        <v>18</v>
      </c>
      <c r="O464" s="62">
        <v>21</v>
      </c>
      <c r="P464" s="62">
        <v>495.24</v>
      </c>
      <c r="Q464" s="62">
        <f t="shared" si="275"/>
        <v>6</v>
      </c>
      <c r="R464" s="62" t="s">
        <v>40</v>
      </c>
      <c r="S464" s="62">
        <f>P464*0.08</f>
        <v>39.6192</v>
      </c>
      <c r="T464" s="62"/>
      <c r="U464" s="62">
        <v>9</v>
      </c>
      <c r="V464" s="62">
        <v>11</v>
      </c>
      <c r="W464" s="62">
        <v>11</v>
      </c>
      <c r="X464" s="62">
        <v>304.5</v>
      </c>
      <c r="Y464" s="62">
        <f t="shared" si="289"/>
        <v>2</v>
      </c>
      <c r="Z464" s="62" t="s">
        <v>40</v>
      </c>
      <c r="AA464" s="62">
        <f>X464*0.1</f>
        <v>30.45</v>
      </c>
      <c r="AB464" s="62">
        <v>2</v>
      </c>
      <c r="AC464" s="62">
        <v>2</v>
      </c>
      <c r="AD464" s="62">
        <v>0</v>
      </c>
      <c r="AE464" s="62">
        <v>0</v>
      </c>
      <c r="AF464" s="62">
        <v>0</v>
      </c>
      <c r="AG464" s="62">
        <f t="shared" si="277"/>
        <v>-2</v>
      </c>
      <c r="AH464" s="62" t="s">
        <v>237</v>
      </c>
      <c r="AI464" s="62">
        <f>AF464*0.06</f>
        <v>0</v>
      </c>
      <c r="AJ464" s="62">
        <f>AG464*1</f>
        <v>-2</v>
      </c>
      <c r="AK464" s="62">
        <v>29</v>
      </c>
      <c r="AL464" s="62">
        <v>34</v>
      </c>
      <c r="AM464" s="62">
        <v>6</v>
      </c>
      <c r="AN464" s="62">
        <v>464</v>
      </c>
      <c r="AO464" s="62">
        <f t="shared" si="278"/>
        <v>-23</v>
      </c>
      <c r="AP464" s="62" t="s">
        <v>237</v>
      </c>
      <c r="AQ464" s="62">
        <f>AN464*0.06</f>
        <v>27.84</v>
      </c>
      <c r="AR464" s="62">
        <v>6</v>
      </c>
      <c r="AS464" s="62">
        <v>6</v>
      </c>
      <c r="AT464" s="62">
        <v>4</v>
      </c>
      <c r="AU464" s="62">
        <v>105.85</v>
      </c>
      <c r="AV464" s="62">
        <f t="shared" si="279"/>
        <v>-2</v>
      </c>
      <c r="AW464" s="62" t="s">
        <v>237</v>
      </c>
      <c r="AX464" s="62">
        <f t="shared" si="290"/>
        <v>6.351</v>
      </c>
      <c r="AY464" s="62">
        <v>7</v>
      </c>
      <c r="AZ464" s="62">
        <v>9</v>
      </c>
      <c r="BA464" s="62">
        <v>0</v>
      </c>
      <c r="BB464" s="62">
        <v>0</v>
      </c>
      <c r="BC464" s="62">
        <f t="shared" si="280"/>
        <v>-7</v>
      </c>
      <c r="BD464" s="62" t="s">
        <v>237</v>
      </c>
      <c r="BE464" s="62">
        <f t="shared" si="292"/>
        <v>0</v>
      </c>
      <c r="BF464" s="62">
        <v>7</v>
      </c>
      <c r="BG464" s="62">
        <v>9</v>
      </c>
      <c r="BH464" s="62">
        <v>4</v>
      </c>
      <c r="BI464" s="62">
        <v>84</v>
      </c>
      <c r="BJ464" s="62">
        <f t="shared" si="281"/>
        <v>-3</v>
      </c>
      <c r="BK464" s="62" t="s">
        <v>242</v>
      </c>
      <c r="BL464" s="62">
        <f>BI464*0.06</f>
        <v>5.04</v>
      </c>
      <c r="BM464" s="62">
        <v>9</v>
      </c>
      <c r="BN464" s="62">
        <v>11</v>
      </c>
      <c r="BO464" s="63">
        <v>0</v>
      </c>
      <c r="BP464" s="63">
        <v>4</v>
      </c>
      <c r="BQ464" s="63">
        <v>2</v>
      </c>
      <c r="BR464" s="63">
        <v>0</v>
      </c>
      <c r="BS464" s="63">
        <v>0</v>
      </c>
      <c r="BT464" s="63">
        <v>0</v>
      </c>
      <c r="BU464" s="63">
        <v>0</v>
      </c>
      <c r="BV464" s="63">
        <v>0</v>
      </c>
      <c r="BW464" s="63">
        <v>0</v>
      </c>
      <c r="BX464" s="63">
        <v>0</v>
      </c>
      <c r="BY464" s="63">
        <v>0</v>
      </c>
      <c r="BZ464" s="62">
        <f t="shared" si="282"/>
        <v>14</v>
      </c>
      <c r="CA464" s="62">
        <f t="shared" si="283"/>
        <v>5</v>
      </c>
      <c r="CB464" s="62" t="s">
        <v>40</v>
      </c>
      <c r="CC464" s="62">
        <f>BO464*3+BP464*5+BQ464*25+BR464*24+BS464*6+BT464*56+BU464*70+BV464*6+BW464*30+BX464*61+BY464*15</f>
        <v>70</v>
      </c>
      <c r="CD464" s="62"/>
      <c r="CE464" s="62">
        <f t="shared" si="285"/>
        <v>179</v>
      </c>
      <c r="CF464" s="62">
        <f t="shared" si="286"/>
        <v>-2</v>
      </c>
    </row>
    <row r="465" customHeight="1" spans="1:84">
      <c r="A465" s="62">
        <v>12501</v>
      </c>
      <c r="B465" s="62" t="s">
        <v>765</v>
      </c>
      <c r="C465" s="62">
        <v>104429</v>
      </c>
      <c r="D465" s="62" t="s">
        <v>79</v>
      </c>
      <c r="E465" s="62" t="s">
        <v>236</v>
      </c>
      <c r="F465" s="62">
        <v>10</v>
      </c>
      <c r="G465" s="62">
        <v>12</v>
      </c>
      <c r="H465" s="62"/>
      <c r="I465" s="62"/>
      <c r="J465" s="62">
        <f t="shared" si="274"/>
        <v>-10</v>
      </c>
      <c r="K465" s="62" t="s">
        <v>237</v>
      </c>
      <c r="L465" s="62">
        <f t="shared" si="291"/>
        <v>0</v>
      </c>
      <c r="M465" s="62">
        <v>12</v>
      </c>
      <c r="N465" s="62">
        <v>16</v>
      </c>
      <c r="O465" s="62">
        <v>16</v>
      </c>
      <c r="P465" s="62">
        <v>436.2</v>
      </c>
      <c r="Q465" s="62">
        <f t="shared" si="275"/>
        <v>4</v>
      </c>
      <c r="R465" s="62" t="s">
        <v>40</v>
      </c>
      <c r="S465" s="62">
        <f>P465*0.08</f>
        <v>34.896</v>
      </c>
      <c r="T465" s="62"/>
      <c r="U465" s="62">
        <v>8</v>
      </c>
      <c r="V465" s="62">
        <v>10</v>
      </c>
      <c r="W465" s="62">
        <v>5</v>
      </c>
      <c r="X465" s="62">
        <v>167.3</v>
      </c>
      <c r="Y465" s="62">
        <f t="shared" si="289"/>
        <v>-3</v>
      </c>
      <c r="Z465" s="62" t="s">
        <v>237</v>
      </c>
      <c r="AA465" s="62">
        <f>X465*0.06</f>
        <v>10.038</v>
      </c>
      <c r="AB465" s="62">
        <v>1</v>
      </c>
      <c r="AC465" s="62">
        <v>2</v>
      </c>
      <c r="AD465" s="62">
        <v>0</v>
      </c>
      <c r="AE465" s="62">
        <v>1</v>
      </c>
      <c r="AF465" s="62">
        <v>29.8</v>
      </c>
      <c r="AG465" s="62">
        <f t="shared" si="277"/>
        <v>0</v>
      </c>
      <c r="AH465" s="62" t="s">
        <v>39</v>
      </c>
      <c r="AI465" s="62">
        <f>AF465*0.08</f>
        <v>2.384</v>
      </c>
      <c r="AJ465" s="62"/>
      <c r="AK465" s="62">
        <v>26</v>
      </c>
      <c r="AL465" s="62">
        <v>31</v>
      </c>
      <c r="AM465" s="62">
        <v>14</v>
      </c>
      <c r="AN465" s="62">
        <v>1079.6</v>
      </c>
      <c r="AO465" s="62">
        <f t="shared" si="278"/>
        <v>-12</v>
      </c>
      <c r="AP465" s="62" t="s">
        <v>237</v>
      </c>
      <c r="AQ465" s="62">
        <f>AN465*0.06</f>
        <v>64.776</v>
      </c>
      <c r="AR465" s="62">
        <v>4</v>
      </c>
      <c r="AS465" s="62">
        <v>5</v>
      </c>
      <c r="AT465" s="62">
        <v>1</v>
      </c>
      <c r="AU465" s="62">
        <v>35</v>
      </c>
      <c r="AV465" s="62">
        <f t="shared" si="279"/>
        <v>-3</v>
      </c>
      <c r="AW465" s="62" t="s">
        <v>237</v>
      </c>
      <c r="AX465" s="62">
        <f t="shared" si="290"/>
        <v>2.1</v>
      </c>
      <c r="AY465" s="62">
        <v>7</v>
      </c>
      <c r="AZ465" s="62">
        <v>8</v>
      </c>
      <c r="BA465" s="62">
        <v>0</v>
      </c>
      <c r="BB465" s="62">
        <v>0</v>
      </c>
      <c r="BC465" s="62">
        <f t="shared" si="280"/>
        <v>-7</v>
      </c>
      <c r="BD465" s="62" t="s">
        <v>237</v>
      </c>
      <c r="BE465" s="62">
        <f t="shared" si="292"/>
        <v>0</v>
      </c>
      <c r="BF465" s="62">
        <v>6</v>
      </c>
      <c r="BG465" s="62">
        <v>8</v>
      </c>
      <c r="BH465" s="62">
        <v>5</v>
      </c>
      <c r="BI465" s="62">
        <v>101.2</v>
      </c>
      <c r="BJ465" s="62">
        <f t="shared" si="281"/>
        <v>-1</v>
      </c>
      <c r="BK465" s="62" t="s">
        <v>242</v>
      </c>
      <c r="BL465" s="62">
        <f>BI465*0.06</f>
        <v>6.072</v>
      </c>
      <c r="BM465" s="62">
        <v>8</v>
      </c>
      <c r="BN465" s="62">
        <v>10</v>
      </c>
      <c r="BO465" s="63">
        <v>0</v>
      </c>
      <c r="BP465" s="63">
        <v>4</v>
      </c>
      <c r="BQ465" s="63">
        <v>1</v>
      </c>
      <c r="BR465" s="63">
        <v>0</v>
      </c>
      <c r="BS465" s="63">
        <v>1</v>
      </c>
      <c r="BT465" s="63">
        <v>0</v>
      </c>
      <c r="BU465" s="63">
        <v>0</v>
      </c>
      <c r="BV465" s="63">
        <v>0</v>
      </c>
      <c r="BW465" s="63">
        <v>0</v>
      </c>
      <c r="BX465" s="63">
        <v>0</v>
      </c>
      <c r="BY465" s="63">
        <v>0</v>
      </c>
      <c r="BZ465" s="62">
        <f t="shared" si="282"/>
        <v>10</v>
      </c>
      <c r="CA465" s="62">
        <f t="shared" si="283"/>
        <v>2</v>
      </c>
      <c r="CB465" s="62" t="s">
        <v>40</v>
      </c>
      <c r="CC465" s="62">
        <f>BO465*3+BP465*5+BQ465*25+BR465*24+BS465*6+BT465*56+BU465*70+BV465*6+BW465*30+BX465*61+BY465*15</f>
        <v>51</v>
      </c>
      <c r="CD465" s="62"/>
      <c r="CE465" s="62">
        <f t="shared" si="285"/>
        <v>171</v>
      </c>
      <c r="CF465" s="62">
        <f t="shared" si="286"/>
        <v>0</v>
      </c>
    </row>
    <row r="466" customHeight="1" spans="1:84">
      <c r="A466" s="62">
        <v>13161</v>
      </c>
      <c r="B466" s="62" t="s">
        <v>766</v>
      </c>
      <c r="C466" s="62">
        <v>104429</v>
      </c>
      <c r="D466" s="62" t="s">
        <v>79</v>
      </c>
      <c r="E466" s="62" t="s">
        <v>253</v>
      </c>
      <c r="F466" s="62">
        <v>9</v>
      </c>
      <c r="G466" s="62">
        <v>11</v>
      </c>
      <c r="H466" s="62"/>
      <c r="I466" s="62"/>
      <c r="J466" s="62">
        <f t="shared" si="274"/>
        <v>-9</v>
      </c>
      <c r="K466" s="62" t="s">
        <v>237</v>
      </c>
      <c r="L466" s="62">
        <f t="shared" si="291"/>
        <v>0</v>
      </c>
      <c r="M466" s="62">
        <v>11</v>
      </c>
      <c r="N466" s="62">
        <v>14</v>
      </c>
      <c r="O466" s="62">
        <v>18</v>
      </c>
      <c r="P466" s="62">
        <v>482.37</v>
      </c>
      <c r="Q466" s="62">
        <f t="shared" si="275"/>
        <v>7</v>
      </c>
      <c r="R466" s="62" t="s">
        <v>40</v>
      </c>
      <c r="S466" s="62">
        <f>P466*0.08</f>
        <v>38.5896</v>
      </c>
      <c r="T466" s="62"/>
      <c r="U466" s="62">
        <v>7</v>
      </c>
      <c r="V466" s="62">
        <v>9</v>
      </c>
      <c r="W466" s="62">
        <v>4</v>
      </c>
      <c r="X466" s="62">
        <v>117.25</v>
      </c>
      <c r="Y466" s="62">
        <f t="shared" si="289"/>
        <v>-3</v>
      </c>
      <c r="Z466" s="62" t="s">
        <v>237</v>
      </c>
      <c r="AA466" s="62">
        <f>X466*0.06</f>
        <v>7.035</v>
      </c>
      <c r="AB466" s="62">
        <v>1</v>
      </c>
      <c r="AC466" s="62">
        <v>1</v>
      </c>
      <c r="AD466" s="62">
        <v>0</v>
      </c>
      <c r="AE466" s="62">
        <v>0</v>
      </c>
      <c r="AF466" s="62">
        <v>0</v>
      </c>
      <c r="AG466" s="62">
        <f t="shared" si="277"/>
        <v>-1</v>
      </c>
      <c r="AH466" s="62" t="s">
        <v>237</v>
      </c>
      <c r="AI466" s="62">
        <f>AF466*0.06</f>
        <v>0</v>
      </c>
      <c r="AJ466" s="62">
        <f>AG466*1</f>
        <v>-1</v>
      </c>
      <c r="AK466" s="62">
        <v>23</v>
      </c>
      <c r="AL466" s="62">
        <v>28</v>
      </c>
      <c r="AM466" s="62">
        <v>17</v>
      </c>
      <c r="AN466" s="62">
        <v>1846</v>
      </c>
      <c r="AO466" s="62">
        <f t="shared" si="278"/>
        <v>-6</v>
      </c>
      <c r="AP466" s="62" t="s">
        <v>237</v>
      </c>
      <c r="AQ466" s="62">
        <f>AN466*0.06</f>
        <v>110.76</v>
      </c>
      <c r="AR466" s="62">
        <v>3</v>
      </c>
      <c r="AS466" s="62">
        <v>4</v>
      </c>
      <c r="AT466" s="62">
        <v>2</v>
      </c>
      <c r="AU466" s="62">
        <v>70</v>
      </c>
      <c r="AV466" s="62">
        <f t="shared" si="279"/>
        <v>-1</v>
      </c>
      <c r="AW466" s="62" t="s">
        <v>237</v>
      </c>
      <c r="AX466" s="62">
        <f t="shared" si="290"/>
        <v>4.2</v>
      </c>
      <c r="AY466" s="62">
        <v>5</v>
      </c>
      <c r="AZ466" s="62">
        <v>6</v>
      </c>
      <c r="BA466" s="62">
        <v>0</v>
      </c>
      <c r="BB466" s="62">
        <v>0</v>
      </c>
      <c r="BC466" s="62">
        <f t="shared" si="280"/>
        <v>-5</v>
      </c>
      <c r="BD466" s="62" t="s">
        <v>237</v>
      </c>
      <c r="BE466" s="62">
        <f t="shared" si="292"/>
        <v>0</v>
      </c>
      <c r="BF466" s="62">
        <v>5</v>
      </c>
      <c r="BG466" s="62">
        <v>7</v>
      </c>
      <c r="BH466" s="62">
        <v>2</v>
      </c>
      <c r="BI466" s="62">
        <v>30.52</v>
      </c>
      <c r="BJ466" s="62">
        <f t="shared" si="281"/>
        <v>-3</v>
      </c>
      <c r="BK466" s="62" t="s">
        <v>242</v>
      </c>
      <c r="BL466" s="62">
        <f>BI466*0.06</f>
        <v>1.8312</v>
      </c>
      <c r="BM466" s="62">
        <v>7</v>
      </c>
      <c r="BN466" s="62">
        <v>8</v>
      </c>
      <c r="BO466" s="63">
        <v>0</v>
      </c>
      <c r="BP466" s="63">
        <v>0</v>
      </c>
      <c r="BQ466" s="63">
        <v>1</v>
      </c>
      <c r="BR466" s="63">
        <v>0</v>
      </c>
      <c r="BS466" s="63">
        <v>0</v>
      </c>
      <c r="BT466" s="63">
        <v>0</v>
      </c>
      <c r="BU466" s="63">
        <v>0</v>
      </c>
      <c r="BV466" s="63">
        <v>0</v>
      </c>
      <c r="BW466" s="63">
        <v>0</v>
      </c>
      <c r="BX466" s="63">
        <v>0</v>
      </c>
      <c r="BY466" s="63">
        <v>0</v>
      </c>
      <c r="BZ466" s="62">
        <f t="shared" si="282"/>
        <v>5</v>
      </c>
      <c r="CA466" s="62">
        <f t="shared" si="283"/>
        <v>-2</v>
      </c>
      <c r="CB466" s="62" t="s">
        <v>237</v>
      </c>
      <c r="CC466" s="62">
        <f>BO466*2+BP466*3+BQ466*15+BR466*15+BS466*3+BT466*40+BU466*50+BV466*4+BW466*20+BX466*40+BY466*10</f>
        <v>15</v>
      </c>
      <c r="CD466" s="62">
        <f>CA466*1</f>
        <v>-2</v>
      </c>
      <c r="CE466" s="62">
        <f t="shared" si="285"/>
        <v>177</v>
      </c>
      <c r="CF466" s="62">
        <f t="shared" si="286"/>
        <v>-3</v>
      </c>
    </row>
    <row r="467" customHeight="1" spans="1:84">
      <c r="A467" s="62">
        <v>11776</v>
      </c>
      <c r="B467" s="62" t="s">
        <v>767</v>
      </c>
      <c r="C467" s="62">
        <v>106569</v>
      </c>
      <c r="D467" s="62" t="s">
        <v>64</v>
      </c>
      <c r="E467" s="62" t="s">
        <v>236</v>
      </c>
      <c r="F467" s="62">
        <v>20</v>
      </c>
      <c r="G467" s="62">
        <v>24</v>
      </c>
      <c r="H467" s="62">
        <v>8</v>
      </c>
      <c r="I467" s="62">
        <v>208.2</v>
      </c>
      <c r="J467" s="62">
        <f t="shared" si="274"/>
        <v>-12</v>
      </c>
      <c r="K467" s="62" t="s">
        <v>237</v>
      </c>
      <c r="L467" s="62">
        <f t="shared" si="291"/>
        <v>12.492</v>
      </c>
      <c r="M467" s="62">
        <v>58</v>
      </c>
      <c r="N467" s="62">
        <v>72</v>
      </c>
      <c r="O467" s="62">
        <v>46</v>
      </c>
      <c r="P467" s="62">
        <v>1066.5</v>
      </c>
      <c r="Q467" s="62">
        <f t="shared" si="275"/>
        <v>-12</v>
      </c>
      <c r="R467" s="62" t="s">
        <v>237</v>
      </c>
      <c r="S467" s="62">
        <f t="shared" ref="S467:S473" si="293">P467*0.05</f>
        <v>53.325</v>
      </c>
      <c r="T467" s="62">
        <f t="shared" ref="T467:T473" si="294">Q467*1</f>
        <v>-12</v>
      </c>
      <c r="U467" s="62">
        <v>53</v>
      </c>
      <c r="V467" s="62">
        <v>69</v>
      </c>
      <c r="W467" s="62">
        <v>7</v>
      </c>
      <c r="X467" s="62">
        <v>192.5</v>
      </c>
      <c r="Y467" s="62">
        <f t="shared" si="289"/>
        <v>-46</v>
      </c>
      <c r="Z467" s="62" t="s">
        <v>237</v>
      </c>
      <c r="AA467" s="62">
        <f>X467*0.06</f>
        <v>11.55</v>
      </c>
      <c r="AB467" s="62">
        <v>5</v>
      </c>
      <c r="AC467" s="62">
        <v>7</v>
      </c>
      <c r="AD467" s="62">
        <v>0</v>
      </c>
      <c r="AE467" s="62">
        <v>0</v>
      </c>
      <c r="AF467" s="62">
        <v>0</v>
      </c>
      <c r="AG467" s="62">
        <f t="shared" si="277"/>
        <v>-5</v>
      </c>
      <c r="AH467" s="62" t="s">
        <v>237</v>
      </c>
      <c r="AI467" s="62">
        <f>AF467*0.06</f>
        <v>0</v>
      </c>
      <c r="AJ467" s="62">
        <f>AG467*1</f>
        <v>-5</v>
      </c>
      <c r="AK467" s="62">
        <v>36</v>
      </c>
      <c r="AL467" s="62">
        <v>43</v>
      </c>
      <c r="AM467" s="62">
        <v>50</v>
      </c>
      <c r="AN467" s="62">
        <v>4315</v>
      </c>
      <c r="AO467" s="62">
        <f t="shared" si="278"/>
        <v>14</v>
      </c>
      <c r="AP467" s="62" t="s">
        <v>40</v>
      </c>
      <c r="AQ467" s="62">
        <f>AN467*0.1</f>
        <v>431.5</v>
      </c>
      <c r="AR467" s="62">
        <v>9</v>
      </c>
      <c r="AS467" s="62">
        <v>10</v>
      </c>
      <c r="AT467" s="62">
        <v>10</v>
      </c>
      <c r="AU467" s="62">
        <v>315</v>
      </c>
      <c r="AV467" s="62">
        <f t="shared" si="279"/>
        <v>1</v>
      </c>
      <c r="AW467" s="62" t="s">
        <v>40</v>
      </c>
      <c r="AX467" s="62">
        <f>AU467*0.1</f>
        <v>31.5</v>
      </c>
      <c r="AY467" s="62">
        <v>12</v>
      </c>
      <c r="AZ467" s="62">
        <v>14</v>
      </c>
      <c r="BA467" s="62">
        <v>0</v>
      </c>
      <c r="BB467" s="62">
        <v>0</v>
      </c>
      <c r="BC467" s="62">
        <f t="shared" si="280"/>
        <v>-12</v>
      </c>
      <c r="BD467" s="62" t="s">
        <v>237</v>
      </c>
      <c r="BE467" s="62">
        <f t="shared" si="292"/>
        <v>0</v>
      </c>
      <c r="BF467" s="62">
        <v>11</v>
      </c>
      <c r="BG467" s="62">
        <v>14</v>
      </c>
      <c r="BH467" s="62">
        <v>7</v>
      </c>
      <c r="BI467" s="62">
        <v>147</v>
      </c>
      <c r="BJ467" s="62">
        <f t="shared" si="281"/>
        <v>-4</v>
      </c>
      <c r="BK467" s="62" t="s">
        <v>242</v>
      </c>
      <c r="BL467" s="62">
        <f>BI467*0.06</f>
        <v>8.82</v>
      </c>
      <c r="BM467" s="62">
        <v>18</v>
      </c>
      <c r="BN467" s="62">
        <v>22</v>
      </c>
      <c r="BO467" s="63">
        <v>0</v>
      </c>
      <c r="BP467" s="63">
        <v>18</v>
      </c>
      <c r="BQ467" s="63">
        <v>4</v>
      </c>
      <c r="BR467" s="63">
        <v>0</v>
      </c>
      <c r="BS467" s="63">
        <v>2</v>
      </c>
      <c r="BT467" s="63">
        <v>0</v>
      </c>
      <c r="BU467" s="63">
        <v>1</v>
      </c>
      <c r="BV467" s="63">
        <v>0</v>
      </c>
      <c r="BW467" s="63">
        <v>0</v>
      </c>
      <c r="BX467" s="63">
        <v>0</v>
      </c>
      <c r="BY467" s="63">
        <v>0</v>
      </c>
      <c r="BZ467" s="62">
        <f t="shared" si="282"/>
        <v>50</v>
      </c>
      <c r="CA467" s="62">
        <f t="shared" si="283"/>
        <v>32</v>
      </c>
      <c r="CB467" s="62" t="s">
        <v>40</v>
      </c>
      <c r="CC467" s="62">
        <f>BO467*3+BP467*5+BQ467*25+BR467*24+BS467*6+BT467*56+BU467*70+BV467*6+BW467*30+BX467*61+BY467*15</f>
        <v>272</v>
      </c>
      <c r="CD467" s="62"/>
      <c r="CE467" s="62">
        <f t="shared" si="285"/>
        <v>821</v>
      </c>
      <c r="CF467" s="62">
        <f t="shared" si="286"/>
        <v>-17</v>
      </c>
    </row>
    <row r="468" customHeight="1" spans="1:84">
      <c r="A468" s="62">
        <v>13148</v>
      </c>
      <c r="B468" s="62" t="s">
        <v>768</v>
      </c>
      <c r="C468" s="62">
        <v>106569</v>
      </c>
      <c r="D468" s="62" t="s">
        <v>64</v>
      </c>
      <c r="E468" s="62" t="s">
        <v>248</v>
      </c>
      <c r="F468" s="62">
        <v>12</v>
      </c>
      <c r="G468" s="62">
        <v>15</v>
      </c>
      <c r="H468" s="62">
        <v>1</v>
      </c>
      <c r="I468" s="62">
        <v>24.5</v>
      </c>
      <c r="J468" s="62">
        <f t="shared" si="274"/>
        <v>-11</v>
      </c>
      <c r="K468" s="62" t="s">
        <v>237</v>
      </c>
      <c r="L468" s="62">
        <f t="shared" si="291"/>
        <v>1.47</v>
      </c>
      <c r="M468" s="62">
        <v>39</v>
      </c>
      <c r="N468" s="62">
        <v>48</v>
      </c>
      <c r="O468" s="62">
        <v>20</v>
      </c>
      <c r="P468" s="62">
        <v>535.75</v>
      </c>
      <c r="Q468" s="62">
        <f t="shared" si="275"/>
        <v>-19</v>
      </c>
      <c r="R468" s="62" t="s">
        <v>237</v>
      </c>
      <c r="S468" s="62">
        <f t="shared" si="293"/>
        <v>26.7875</v>
      </c>
      <c r="T468" s="62">
        <f t="shared" si="294"/>
        <v>-19</v>
      </c>
      <c r="U468" s="62">
        <v>32</v>
      </c>
      <c r="V468" s="62">
        <v>41</v>
      </c>
      <c r="W468" s="62">
        <v>21</v>
      </c>
      <c r="X468" s="62">
        <v>575</v>
      </c>
      <c r="Y468" s="62">
        <f t="shared" si="289"/>
        <v>-11</v>
      </c>
      <c r="Z468" s="62" t="s">
        <v>237</v>
      </c>
      <c r="AA468" s="62">
        <f>X468*0.06</f>
        <v>34.5</v>
      </c>
      <c r="AB468" s="62">
        <v>4</v>
      </c>
      <c r="AC468" s="62">
        <v>5</v>
      </c>
      <c r="AD468" s="62">
        <v>1</v>
      </c>
      <c r="AE468" s="62">
        <v>0</v>
      </c>
      <c r="AF468" s="62">
        <v>57</v>
      </c>
      <c r="AG468" s="62">
        <f t="shared" si="277"/>
        <v>-2</v>
      </c>
      <c r="AH468" s="62" t="s">
        <v>237</v>
      </c>
      <c r="AI468" s="62">
        <f>AF468*0.06</f>
        <v>3.42</v>
      </c>
      <c r="AJ468" s="62">
        <f>AG468*1</f>
        <v>-2</v>
      </c>
      <c r="AK468" s="62">
        <v>22</v>
      </c>
      <c r="AL468" s="62">
        <v>26</v>
      </c>
      <c r="AM468" s="62">
        <v>16</v>
      </c>
      <c r="AN468" s="62">
        <v>890</v>
      </c>
      <c r="AO468" s="62">
        <f t="shared" si="278"/>
        <v>-6</v>
      </c>
      <c r="AP468" s="62" t="s">
        <v>237</v>
      </c>
      <c r="AQ468" s="62">
        <f>AN468*0.06</f>
        <v>53.4</v>
      </c>
      <c r="AR468" s="62">
        <v>7</v>
      </c>
      <c r="AS468" s="62">
        <v>9</v>
      </c>
      <c r="AT468" s="62">
        <v>0</v>
      </c>
      <c r="AU468" s="62">
        <v>0</v>
      </c>
      <c r="AV468" s="62">
        <f t="shared" si="279"/>
        <v>-7</v>
      </c>
      <c r="AW468" s="62" t="s">
        <v>237</v>
      </c>
      <c r="AX468" s="62">
        <f>AU468*0.06</f>
        <v>0</v>
      </c>
      <c r="AY468" s="62">
        <v>6</v>
      </c>
      <c r="AZ468" s="62">
        <v>7</v>
      </c>
      <c r="BA468" s="62">
        <v>0</v>
      </c>
      <c r="BB468" s="62">
        <v>0</v>
      </c>
      <c r="BC468" s="62">
        <f t="shared" si="280"/>
        <v>-6</v>
      </c>
      <c r="BD468" s="62" t="s">
        <v>237</v>
      </c>
      <c r="BE468" s="62">
        <f t="shared" si="292"/>
        <v>0</v>
      </c>
      <c r="BF468" s="62">
        <v>7</v>
      </c>
      <c r="BG468" s="62">
        <v>9</v>
      </c>
      <c r="BH468" s="62">
        <v>11</v>
      </c>
      <c r="BI468" s="62">
        <v>212.61</v>
      </c>
      <c r="BJ468" s="62">
        <f t="shared" si="281"/>
        <v>4</v>
      </c>
      <c r="BK468" s="62" t="s">
        <v>40</v>
      </c>
      <c r="BL468" s="62">
        <f>BI468*0.1</f>
        <v>21.261</v>
      </c>
      <c r="BM468" s="62">
        <v>12</v>
      </c>
      <c r="BN468" s="62">
        <v>15</v>
      </c>
      <c r="BO468" s="63">
        <v>0</v>
      </c>
      <c r="BP468" s="63">
        <v>5</v>
      </c>
      <c r="BQ468" s="63">
        <v>0</v>
      </c>
      <c r="BR468" s="63">
        <v>0</v>
      </c>
      <c r="BS468" s="63">
        <v>0</v>
      </c>
      <c r="BT468" s="63">
        <v>0</v>
      </c>
      <c r="BU468" s="63">
        <v>0</v>
      </c>
      <c r="BV468" s="63">
        <v>0</v>
      </c>
      <c r="BW468" s="63">
        <v>0</v>
      </c>
      <c r="BX468" s="63">
        <v>1</v>
      </c>
      <c r="BY468" s="63">
        <v>0</v>
      </c>
      <c r="BZ468" s="62">
        <f t="shared" si="282"/>
        <v>12</v>
      </c>
      <c r="CA468" s="62">
        <f t="shared" si="283"/>
        <v>0</v>
      </c>
      <c r="CB468" s="62" t="s">
        <v>40</v>
      </c>
      <c r="CC468" s="62">
        <f>BO468*3+BP468*5+BQ468*25+BR468*24+BS468*6+BT468*56+BU468*70+BV468*6+BW468*30+BX468*61+BY468*15</f>
        <v>86</v>
      </c>
      <c r="CD468" s="62"/>
      <c r="CE468" s="62">
        <f t="shared" si="285"/>
        <v>227</v>
      </c>
      <c r="CF468" s="62">
        <f t="shared" si="286"/>
        <v>-21</v>
      </c>
    </row>
    <row r="469" customHeight="1" spans="1:84">
      <c r="A469" s="62">
        <v>13335</v>
      </c>
      <c r="B469" s="62" t="s">
        <v>769</v>
      </c>
      <c r="C469" s="62">
        <v>106569</v>
      </c>
      <c r="D469" s="62" t="s">
        <v>64</v>
      </c>
      <c r="E469" s="62" t="s">
        <v>248</v>
      </c>
      <c r="F469" s="62">
        <v>8</v>
      </c>
      <c r="G469" s="62">
        <v>9</v>
      </c>
      <c r="H469" s="62">
        <v>5</v>
      </c>
      <c r="I469" s="62">
        <v>137.1</v>
      </c>
      <c r="J469" s="62">
        <f t="shared" si="274"/>
        <v>-3</v>
      </c>
      <c r="K469" s="62" t="s">
        <v>237</v>
      </c>
      <c r="L469" s="62">
        <f t="shared" si="291"/>
        <v>8.226</v>
      </c>
      <c r="M469" s="62">
        <v>31</v>
      </c>
      <c r="N469" s="62">
        <v>40</v>
      </c>
      <c r="O469" s="62">
        <v>28</v>
      </c>
      <c r="P469" s="62">
        <v>766.74</v>
      </c>
      <c r="Q469" s="62">
        <f t="shared" si="275"/>
        <v>-3</v>
      </c>
      <c r="R469" s="62" t="s">
        <v>237</v>
      </c>
      <c r="S469" s="62">
        <f t="shared" si="293"/>
        <v>38.337</v>
      </c>
      <c r="T469" s="62">
        <f t="shared" si="294"/>
        <v>-3</v>
      </c>
      <c r="U469" s="62">
        <v>21</v>
      </c>
      <c r="V469" s="62">
        <v>28</v>
      </c>
      <c r="W469" s="62">
        <v>7</v>
      </c>
      <c r="X469" s="62">
        <v>243.8</v>
      </c>
      <c r="Y469" s="62">
        <f t="shared" si="289"/>
        <v>-14</v>
      </c>
      <c r="Z469" s="62" t="s">
        <v>237</v>
      </c>
      <c r="AA469" s="62">
        <f>X469*0.06</f>
        <v>14.628</v>
      </c>
      <c r="AB469" s="62">
        <v>2</v>
      </c>
      <c r="AC469" s="62">
        <v>3</v>
      </c>
      <c r="AD469" s="62">
        <v>2</v>
      </c>
      <c r="AE469" s="62">
        <v>0</v>
      </c>
      <c r="AF469" s="62">
        <v>118</v>
      </c>
      <c r="AG469" s="62">
        <f t="shared" si="277"/>
        <v>2</v>
      </c>
      <c r="AH469" s="62" t="s">
        <v>40</v>
      </c>
      <c r="AI469" s="62">
        <f>AF469*0.1</f>
        <v>11.8</v>
      </c>
      <c r="AJ469" s="62"/>
      <c r="AK469" s="62">
        <v>13</v>
      </c>
      <c r="AL469" s="62">
        <v>16</v>
      </c>
      <c r="AM469" s="62">
        <v>13</v>
      </c>
      <c r="AN469" s="62">
        <v>1129</v>
      </c>
      <c r="AO469" s="62">
        <f t="shared" si="278"/>
        <v>0</v>
      </c>
      <c r="AP469" s="62" t="s">
        <v>39</v>
      </c>
      <c r="AQ469" s="62">
        <f>AN469*0.08</f>
        <v>90.32</v>
      </c>
      <c r="AR469" s="62">
        <v>3</v>
      </c>
      <c r="AS469" s="62">
        <v>4</v>
      </c>
      <c r="AT469" s="62">
        <v>6</v>
      </c>
      <c r="AU469" s="62">
        <v>175</v>
      </c>
      <c r="AV469" s="62">
        <f t="shared" si="279"/>
        <v>3</v>
      </c>
      <c r="AW469" s="62" t="s">
        <v>40</v>
      </c>
      <c r="AX469" s="62">
        <f>AU469*0.1</f>
        <v>17.5</v>
      </c>
      <c r="AY469" s="62">
        <v>5</v>
      </c>
      <c r="AZ469" s="62">
        <v>7</v>
      </c>
      <c r="BA469" s="62">
        <v>0</v>
      </c>
      <c r="BB469" s="62">
        <v>0</v>
      </c>
      <c r="BC469" s="62">
        <f t="shared" si="280"/>
        <v>-5</v>
      </c>
      <c r="BD469" s="62" t="s">
        <v>237</v>
      </c>
      <c r="BE469" s="62">
        <f t="shared" si="292"/>
        <v>0</v>
      </c>
      <c r="BF469" s="62">
        <v>4</v>
      </c>
      <c r="BG469" s="62">
        <v>5</v>
      </c>
      <c r="BH469" s="62">
        <v>16</v>
      </c>
      <c r="BI469" s="62">
        <v>310.5</v>
      </c>
      <c r="BJ469" s="62">
        <f t="shared" si="281"/>
        <v>12</v>
      </c>
      <c r="BK469" s="62" t="s">
        <v>40</v>
      </c>
      <c r="BL469" s="62">
        <f>BI469*0.1</f>
        <v>31.05</v>
      </c>
      <c r="BM469" s="62">
        <v>10</v>
      </c>
      <c r="BN469" s="62">
        <v>11</v>
      </c>
      <c r="BO469" s="63">
        <v>0</v>
      </c>
      <c r="BP469" s="63">
        <v>4</v>
      </c>
      <c r="BQ469" s="63">
        <v>0</v>
      </c>
      <c r="BR469" s="63">
        <v>0</v>
      </c>
      <c r="BS469" s="63">
        <v>1</v>
      </c>
      <c r="BT469" s="63">
        <v>1</v>
      </c>
      <c r="BU469" s="63">
        <v>0</v>
      </c>
      <c r="BV469" s="63">
        <v>0</v>
      </c>
      <c r="BW469" s="63">
        <v>0</v>
      </c>
      <c r="BX469" s="63">
        <v>0</v>
      </c>
      <c r="BY469" s="63">
        <v>0</v>
      </c>
      <c r="BZ469" s="62">
        <f t="shared" si="282"/>
        <v>13</v>
      </c>
      <c r="CA469" s="62">
        <f t="shared" si="283"/>
        <v>3</v>
      </c>
      <c r="CB469" s="62" t="s">
        <v>40</v>
      </c>
      <c r="CC469" s="62">
        <f>BO469*3+BP469*5+BQ469*25+BR469*24+BS469*6+BT469*56+BU469*70+BV469*6+BW469*30+BX469*61+BY469*15</f>
        <v>82</v>
      </c>
      <c r="CD469" s="62"/>
      <c r="CE469" s="62">
        <f t="shared" si="285"/>
        <v>294</v>
      </c>
      <c r="CF469" s="62">
        <f t="shared" si="286"/>
        <v>-3</v>
      </c>
    </row>
    <row r="470" customHeight="1" spans="1:84">
      <c r="A470" s="62">
        <v>7369</v>
      </c>
      <c r="B470" s="62" t="s">
        <v>770</v>
      </c>
      <c r="C470" s="62">
        <v>105396</v>
      </c>
      <c r="D470" s="62" t="s">
        <v>108</v>
      </c>
      <c r="E470" s="62" t="s">
        <v>236</v>
      </c>
      <c r="F470" s="62">
        <v>16.5</v>
      </c>
      <c r="G470" s="62">
        <v>20</v>
      </c>
      <c r="H470" s="62">
        <v>18</v>
      </c>
      <c r="I470" s="62">
        <v>455.95</v>
      </c>
      <c r="J470" s="62">
        <f t="shared" si="274"/>
        <v>1.5</v>
      </c>
      <c r="K470" s="62" t="s">
        <v>39</v>
      </c>
      <c r="L470" s="62">
        <f>I470*0.08</f>
        <v>36.476</v>
      </c>
      <c r="M470" s="62">
        <v>34</v>
      </c>
      <c r="N470" s="62">
        <v>42.5</v>
      </c>
      <c r="O470" s="62">
        <v>18</v>
      </c>
      <c r="P470" s="62">
        <v>504.2</v>
      </c>
      <c r="Q470" s="62">
        <f t="shared" si="275"/>
        <v>-16</v>
      </c>
      <c r="R470" s="62" t="s">
        <v>237</v>
      </c>
      <c r="S470" s="62">
        <f t="shared" si="293"/>
        <v>25.21</v>
      </c>
      <c r="T470" s="62">
        <f t="shared" si="294"/>
        <v>-16</v>
      </c>
      <c r="U470" s="62">
        <v>16</v>
      </c>
      <c r="V470" s="62">
        <v>20.5</v>
      </c>
      <c r="W470" s="62">
        <v>18</v>
      </c>
      <c r="X470" s="62">
        <v>509.35</v>
      </c>
      <c r="Y470" s="62">
        <f t="shared" si="289"/>
        <v>2</v>
      </c>
      <c r="Z470" s="62" t="s">
        <v>39</v>
      </c>
      <c r="AA470" s="62">
        <f>X470*0.08</f>
        <v>40.748</v>
      </c>
      <c r="AB470" s="62">
        <v>1.5</v>
      </c>
      <c r="AC470" s="62">
        <v>2</v>
      </c>
      <c r="AD470" s="62">
        <v>0</v>
      </c>
      <c r="AE470" s="62">
        <v>0</v>
      </c>
      <c r="AF470" s="62">
        <v>0</v>
      </c>
      <c r="AG470" s="62">
        <f t="shared" si="277"/>
        <v>-1.5</v>
      </c>
      <c r="AH470" s="62" t="s">
        <v>237</v>
      </c>
      <c r="AI470" s="62">
        <f>AF470*0.06</f>
        <v>0</v>
      </c>
      <c r="AJ470" s="62">
        <f>AG470*1</f>
        <v>-1.5</v>
      </c>
      <c r="AK470" s="62">
        <v>13</v>
      </c>
      <c r="AL470" s="62">
        <v>15.5</v>
      </c>
      <c r="AM470" s="62">
        <v>25</v>
      </c>
      <c r="AN470" s="62">
        <v>2052.92</v>
      </c>
      <c r="AO470" s="62">
        <f t="shared" si="278"/>
        <v>12</v>
      </c>
      <c r="AP470" s="62" t="s">
        <v>40</v>
      </c>
      <c r="AQ470" s="62">
        <f>AN470*0.1</f>
        <v>205.292</v>
      </c>
      <c r="AR470" s="62">
        <v>4.5</v>
      </c>
      <c r="AS470" s="62">
        <v>5.5</v>
      </c>
      <c r="AT470" s="62">
        <v>0</v>
      </c>
      <c r="AU470" s="62">
        <v>0</v>
      </c>
      <c r="AV470" s="62">
        <f t="shared" si="279"/>
        <v>-4.5</v>
      </c>
      <c r="AW470" s="62" t="s">
        <v>237</v>
      </c>
      <c r="AX470" s="62">
        <f>AU470*0.06</f>
        <v>0</v>
      </c>
      <c r="AY470" s="62">
        <v>5.5</v>
      </c>
      <c r="AZ470" s="62">
        <v>6.5</v>
      </c>
      <c r="BA470" s="62">
        <v>0</v>
      </c>
      <c r="BB470" s="62">
        <v>0</v>
      </c>
      <c r="BC470" s="62">
        <f t="shared" si="280"/>
        <v>-5.5</v>
      </c>
      <c r="BD470" s="62" t="s">
        <v>237</v>
      </c>
      <c r="BE470" s="62">
        <f t="shared" si="292"/>
        <v>0</v>
      </c>
      <c r="BF470" s="62">
        <v>7.5</v>
      </c>
      <c r="BG470" s="62">
        <v>10</v>
      </c>
      <c r="BH470" s="62">
        <v>1</v>
      </c>
      <c r="BI470" s="62">
        <v>21</v>
      </c>
      <c r="BJ470" s="62">
        <f t="shared" si="281"/>
        <v>-6.5</v>
      </c>
      <c r="BK470" s="62" t="s">
        <v>242</v>
      </c>
      <c r="BL470" s="62">
        <f>BI470*0.06</f>
        <v>1.26</v>
      </c>
      <c r="BM470" s="62">
        <v>7.5</v>
      </c>
      <c r="BN470" s="62">
        <v>9</v>
      </c>
      <c r="BO470" s="63">
        <v>0</v>
      </c>
      <c r="BP470" s="63">
        <v>5</v>
      </c>
      <c r="BQ470" s="63">
        <v>0</v>
      </c>
      <c r="BR470" s="63">
        <v>0</v>
      </c>
      <c r="BS470" s="63">
        <v>0</v>
      </c>
      <c r="BT470" s="63">
        <v>0</v>
      </c>
      <c r="BU470" s="63">
        <v>0</v>
      </c>
      <c r="BV470" s="63">
        <v>0</v>
      </c>
      <c r="BW470" s="63">
        <v>0</v>
      </c>
      <c r="BX470" s="63">
        <v>0</v>
      </c>
      <c r="BY470" s="63">
        <v>0</v>
      </c>
      <c r="BZ470" s="62">
        <f t="shared" si="282"/>
        <v>5</v>
      </c>
      <c r="CA470" s="62">
        <f t="shared" si="283"/>
        <v>-2.5</v>
      </c>
      <c r="CB470" s="62" t="s">
        <v>237</v>
      </c>
      <c r="CC470" s="62">
        <f>BO470*2+BP470*3+BQ470*15+BR470*15+BS470*3+BT470*40+BU470*50+BV470*4+BW470*20+BX470*40+BY470*10</f>
        <v>15</v>
      </c>
      <c r="CD470" s="62">
        <f>CA470*1</f>
        <v>-2.5</v>
      </c>
      <c r="CE470" s="62">
        <f t="shared" si="285"/>
        <v>324</v>
      </c>
      <c r="CF470" s="62">
        <f t="shared" si="286"/>
        <v>-20</v>
      </c>
    </row>
    <row r="471" customHeight="1" spans="1:84">
      <c r="A471" s="62">
        <v>12454</v>
      </c>
      <c r="B471" s="62" t="s">
        <v>771</v>
      </c>
      <c r="C471" s="62">
        <v>105396</v>
      </c>
      <c r="D471" s="62" t="s">
        <v>108</v>
      </c>
      <c r="E471" s="62" t="s">
        <v>239</v>
      </c>
      <c r="F471" s="62">
        <v>16.5</v>
      </c>
      <c r="G471" s="62">
        <v>20</v>
      </c>
      <c r="H471" s="62">
        <v>18</v>
      </c>
      <c r="I471" s="62">
        <v>468.07</v>
      </c>
      <c r="J471" s="62">
        <f t="shared" si="274"/>
        <v>1.5</v>
      </c>
      <c r="K471" s="62" t="s">
        <v>39</v>
      </c>
      <c r="L471" s="62">
        <f>I471*0.08</f>
        <v>37.4456</v>
      </c>
      <c r="M471" s="62">
        <v>34</v>
      </c>
      <c r="N471" s="62">
        <v>42.5</v>
      </c>
      <c r="O471" s="62">
        <v>21</v>
      </c>
      <c r="P471" s="62">
        <v>588.8</v>
      </c>
      <c r="Q471" s="62">
        <f t="shared" si="275"/>
        <v>-13</v>
      </c>
      <c r="R471" s="62" t="s">
        <v>237</v>
      </c>
      <c r="S471" s="62">
        <f t="shared" si="293"/>
        <v>29.44</v>
      </c>
      <c r="T471" s="62">
        <f t="shared" si="294"/>
        <v>-13</v>
      </c>
      <c r="U471" s="62">
        <v>16</v>
      </c>
      <c r="V471" s="62">
        <v>20.5</v>
      </c>
      <c r="W471" s="62">
        <v>17</v>
      </c>
      <c r="X471" s="62">
        <v>471</v>
      </c>
      <c r="Y471" s="62">
        <f t="shared" si="289"/>
        <v>1</v>
      </c>
      <c r="Z471" s="62" t="s">
        <v>39</v>
      </c>
      <c r="AA471" s="62">
        <f>X471*0.08</f>
        <v>37.68</v>
      </c>
      <c r="AB471" s="62">
        <v>1.5</v>
      </c>
      <c r="AC471" s="62">
        <v>2</v>
      </c>
      <c r="AD471" s="62">
        <v>1</v>
      </c>
      <c r="AE471" s="62">
        <v>1</v>
      </c>
      <c r="AF471" s="62">
        <v>67.5</v>
      </c>
      <c r="AG471" s="62">
        <f t="shared" si="277"/>
        <v>1.5</v>
      </c>
      <c r="AH471" s="62" t="s">
        <v>40</v>
      </c>
      <c r="AI471" s="62">
        <f>AF471*0.1</f>
        <v>6.75</v>
      </c>
      <c r="AJ471" s="62"/>
      <c r="AK471" s="62">
        <v>13</v>
      </c>
      <c r="AL471" s="62">
        <v>15.5</v>
      </c>
      <c r="AM471" s="62">
        <v>10</v>
      </c>
      <c r="AN471" s="62">
        <v>428.6</v>
      </c>
      <c r="AO471" s="62">
        <f t="shared" si="278"/>
        <v>-3</v>
      </c>
      <c r="AP471" s="62" t="s">
        <v>237</v>
      </c>
      <c r="AQ471" s="62">
        <f>AN471*0.06</f>
        <v>25.716</v>
      </c>
      <c r="AR471" s="62">
        <v>4.5</v>
      </c>
      <c r="AS471" s="62">
        <v>5.5</v>
      </c>
      <c r="AT471" s="62">
        <v>2</v>
      </c>
      <c r="AU471" s="62">
        <v>70</v>
      </c>
      <c r="AV471" s="62">
        <f t="shared" si="279"/>
        <v>-2.5</v>
      </c>
      <c r="AW471" s="62" t="s">
        <v>237</v>
      </c>
      <c r="AX471" s="62">
        <f>AU471*0.06</f>
        <v>4.2</v>
      </c>
      <c r="AY471" s="62">
        <v>5.5</v>
      </c>
      <c r="AZ471" s="62">
        <v>6.5</v>
      </c>
      <c r="BA471" s="62">
        <v>0</v>
      </c>
      <c r="BB471" s="62">
        <v>0</v>
      </c>
      <c r="BC471" s="62">
        <f t="shared" si="280"/>
        <v>-5.5</v>
      </c>
      <c r="BD471" s="62" t="s">
        <v>237</v>
      </c>
      <c r="BE471" s="62">
        <f t="shared" si="292"/>
        <v>0</v>
      </c>
      <c r="BF471" s="62">
        <v>7.5</v>
      </c>
      <c r="BG471" s="62">
        <v>10</v>
      </c>
      <c r="BH471" s="62">
        <v>1</v>
      </c>
      <c r="BI471" s="62">
        <v>21</v>
      </c>
      <c r="BJ471" s="62">
        <f t="shared" si="281"/>
        <v>-6.5</v>
      </c>
      <c r="BK471" s="62" t="s">
        <v>242</v>
      </c>
      <c r="BL471" s="62">
        <f>BI471*0.06</f>
        <v>1.26</v>
      </c>
      <c r="BM471" s="62">
        <v>7.5</v>
      </c>
      <c r="BN471" s="62">
        <v>9</v>
      </c>
      <c r="BO471" s="63">
        <v>0</v>
      </c>
      <c r="BP471" s="63">
        <v>3</v>
      </c>
      <c r="BQ471" s="63">
        <v>0</v>
      </c>
      <c r="BR471" s="63">
        <v>0</v>
      </c>
      <c r="BS471" s="63">
        <v>1</v>
      </c>
      <c r="BT471" s="63">
        <v>0</v>
      </c>
      <c r="BU471" s="63">
        <v>0</v>
      </c>
      <c r="BV471" s="63">
        <v>0</v>
      </c>
      <c r="BW471" s="63">
        <v>0</v>
      </c>
      <c r="BX471" s="63">
        <v>1</v>
      </c>
      <c r="BY471" s="63">
        <v>0</v>
      </c>
      <c r="BZ471" s="62">
        <f t="shared" si="282"/>
        <v>11</v>
      </c>
      <c r="CA471" s="62">
        <f t="shared" si="283"/>
        <v>3.5</v>
      </c>
      <c r="CB471" s="62" t="s">
        <v>40</v>
      </c>
      <c r="CC471" s="62">
        <f>BO471*3+BP471*5+BQ471*25+BR471*24+BS471*6+BT471*56+BU471*70+BV471*6+BW471*30+BX471*61+BY471*15</f>
        <v>82</v>
      </c>
      <c r="CD471" s="62"/>
      <c r="CE471" s="62">
        <f t="shared" si="285"/>
        <v>224</v>
      </c>
      <c r="CF471" s="62">
        <f t="shared" si="286"/>
        <v>-13</v>
      </c>
    </row>
    <row r="472" customHeight="1" spans="1:84">
      <c r="A472" s="62">
        <v>13142</v>
      </c>
      <c r="B472" s="62" t="s">
        <v>772</v>
      </c>
      <c r="C472" s="62">
        <v>105396</v>
      </c>
      <c r="D472" s="62" t="s">
        <v>108</v>
      </c>
      <c r="E472" s="62" t="s">
        <v>248</v>
      </c>
      <c r="F472" s="62">
        <v>3.5</v>
      </c>
      <c r="G472" s="62">
        <v>4</v>
      </c>
      <c r="H472" s="62">
        <v>6</v>
      </c>
      <c r="I472" s="62">
        <v>157.5</v>
      </c>
      <c r="J472" s="62">
        <f t="shared" si="274"/>
        <v>2.5</v>
      </c>
      <c r="K472" s="62" t="s">
        <v>40</v>
      </c>
      <c r="L472" s="62">
        <f>I472*0.1</f>
        <v>15.75</v>
      </c>
      <c r="M472" s="62">
        <v>7</v>
      </c>
      <c r="N472" s="62">
        <v>8.5</v>
      </c>
      <c r="O472" s="62">
        <v>1</v>
      </c>
      <c r="P472" s="62">
        <v>24</v>
      </c>
      <c r="Q472" s="62">
        <f t="shared" si="275"/>
        <v>-6</v>
      </c>
      <c r="R472" s="62" t="s">
        <v>237</v>
      </c>
      <c r="S472" s="62">
        <f t="shared" si="293"/>
        <v>1.2</v>
      </c>
      <c r="T472" s="62">
        <f t="shared" si="294"/>
        <v>-6</v>
      </c>
      <c r="U472" s="62">
        <v>3</v>
      </c>
      <c r="V472" s="62">
        <v>4</v>
      </c>
      <c r="W472" s="62">
        <v>5</v>
      </c>
      <c r="X472" s="62">
        <v>133.64</v>
      </c>
      <c r="Y472" s="62">
        <f t="shared" si="289"/>
        <v>2</v>
      </c>
      <c r="Z472" s="62" t="s">
        <v>40</v>
      </c>
      <c r="AA472" s="62">
        <f>X472*0.1</f>
        <v>13.364</v>
      </c>
      <c r="AB472" s="62">
        <v>0.5</v>
      </c>
      <c r="AC472" s="62">
        <v>0.5</v>
      </c>
      <c r="AD472" s="62">
        <v>0</v>
      </c>
      <c r="AE472" s="62">
        <v>1</v>
      </c>
      <c r="AF472" s="62">
        <v>29.8</v>
      </c>
      <c r="AG472" s="62">
        <f t="shared" si="277"/>
        <v>0.5</v>
      </c>
      <c r="AH472" s="62" t="s">
        <v>40</v>
      </c>
      <c r="AI472" s="62">
        <f>AF472*0.1</f>
        <v>2.98</v>
      </c>
      <c r="AJ472" s="62"/>
      <c r="AK472" s="62">
        <v>3</v>
      </c>
      <c r="AL472" s="62">
        <v>3</v>
      </c>
      <c r="AM472" s="62">
        <v>2</v>
      </c>
      <c r="AN472" s="62">
        <v>50</v>
      </c>
      <c r="AO472" s="62">
        <f t="shared" si="278"/>
        <v>-1</v>
      </c>
      <c r="AP472" s="62" t="s">
        <v>237</v>
      </c>
      <c r="AQ472" s="62">
        <f>AN472*0.06</f>
        <v>3</v>
      </c>
      <c r="AR472" s="62">
        <v>1</v>
      </c>
      <c r="AS472" s="62">
        <v>1</v>
      </c>
      <c r="AT472" s="62">
        <v>2</v>
      </c>
      <c r="AU472" s="62">
        <v>70</v>
      </c>
      <c r="AV472" s="62">
        <f t="shared" si="279"/>
        <v>1</v>
      </c>
      <c r="AW472" s="62" t="s">
        <v>40</v>
      </c>
      <c r="AX472" s="62">
        <f>AU472*0.1</f>
        <v>7</v>
      </c>
      <c r="AY472" s="62">
        <v>1</v>
      </c>
      <c r="AZ472" s="62">
        <v>1.5</v>
      </c>
      <c r="BA472" s="62">
        <v>0</v>
      </c>
      <c r="BB472" s="62">
        <v>0</v>
      </c>
      <c r="BC472" s="62">
        <f t="shared" si="280"/>
        <v>-1</v>
      </c>
      <c r="BD472" s="62" t="s">
        <v>237</v>
      </c>
      <c r="BE472" s="62">
        <f t="shared" si="292"/>
        <v>0</v>
      </c>
      <c r="BF472" s="62">
        <v>1.5</v>
      </c>
      <c r="BG472" s="62">
        <v>2</v>
      </c>
      <c r="BH472" s="62">
        <v>2</v>
      </c>
      <c r="BI472" s="62">
        <v>39</v>
      </c>
      <c r="BJ472" s="62">
        <f t="shared" si="281"/>
        <v>0.5</v>
      </c>
      <c r="BK472" s="62" t="s">
        <v>40</v>
      </c>
      <c r="BL472" s="62">
        <f>BI472*0.1</f>
        <v>3.9</v>
      </c>
      <c r="BM472" s="62">
        <v>1.5</v>
      </c>
      <c r="BN472" s="62">
        <v>2</v>
      </c>
      <c r="BO472" s="63">
        <v>0</v>
      </c>
      <c r="BP472" s="63">
        <v>0</v>
      </c>
      <c r="BQ472" s="63">
        <v>0</v>
      </c>
      <c r="BR472" s="63">
        <v>0</v>
      </c>
      <c r="BS472" s="63">
        <v>0</v>
      </c>
      <c r="BT472" s="63">
        <v>0</v>
      </c>
      <c r="BU472" s="63">
        <v>0</v>
      </c>
      <c r="BV472" s="63">
        <v>0</v>
      </c>
      <c r="BW472" s="63">
        <v>0</v>
      </c>
      <c r="BX472" s="63">
        <v>0</v>
      </c>
      <c r="BY472" s="63">
        <v>0</v>
      </c>
      <c r="BZ472" s="62">
        <f t="shared" si="282"/>
        <v>0</v>
      </c>
      <c r="CA472" s="62">
        <f t="shared" si="283"/>
        <v>-1.5</v>
      </c>
      <c r="CB472" s="62" t="s">
        <v>237</v>
      </c>
      <c r="CC472" s="62">
        <f>BO472*2+BP472*3+BQ472*15+BR472*15+BS472*3+BT472*40+BU472*50+BV472*4+BW472*20+BX472*40+BY472*10</f>
        <v>0</v>
      </c>
      <c r="CD472" s="62">
        <f>CA472*1</f>
        <v>-1.5</v>
      </c>
      <c r="CE472" s="62">
        <f t="shared" si="285"/>
        <v>47</v>
      </c>
      <c r="CF472" s="62">
        <f t="shared" si="286"/>
        <v>-7.5</v>
      </c>
    </row>
    <row r="473" customHeight="1" spans="1:84">
      <c r="A473" s="62">
        <v>13306</v>
      </c>
      <c r="B473" s="62" t="s">
        <v>773</v>
      </c>
      <c r="C473" s="62">
        <v>105396</v>
      </c>
      <c r="D473" s="62" t="s">
        <v>108</v>
      </c>
      <c r="E473" s="62" t="s">
        <v>248</v>
      </c>
      <c r="F473" s="62">
        <v>3.5</v>
      </c>
      <c r="G473" s="62">
        <v>4</v>
      </c>
      <c r="H473" s="62">
        <v>3</v>
      </c>
      <c r="I473" s="62">
        <v>80.5</v>
      </c>
      <c r="J473" s="62">
        <f t="shared" si="274"/>
        <v>-0.5</v>
      </c>
      <c r="K473" s="62" t="s">
        <v>237</v>
      </c>
      <c r="L473" s="62">
        <f>I473*0.06</f>
        <v>4.83</v>
      </c>
      <c r="M473" s="62">
        <v>7</v>
      </c>
      <c r="N473" s="62">
        <v>8.5</v>
      </c>
      <c r="O473" s="62">
        <v>1</v>
      </c>
      <c r="P473" s="62">
        <v>24</v>
      </c>
      <c r="Q473" s="62">
        <f t="shared" si="275"/>
        <v>-6</v>
      </c>
      <c r="R473" s="62" t="s">
        <v>237</v>
      </c>
      <c r="S473" s="62">
        <f t="shared" si="293"/>
        <v>1.2</v>
      </c>
      <c r="T473" s="62">
        <f t="shared" si="294"/>
        <v>-6</v>
      </c>
      <c r="U473" s="62">
        <v>3</v>
      </c>
      <c r="V473" s="62">
        <v>4</v>
      </c>
      <c r="W473" s="62">
        <v>2</v>
      </c>
      <c r="X473" s="62">
        <v>67</v>
      </c>
      <c r="Y473" s="62">
        <f t="shared" si="289"/>
        <v>-1</v>
      </c>
      <c r="Z473" s="62" t="s">
        <v>237</v>
      </c>
      <c r="AA473" s="62">
        <f>X473*0.06</f>
        <v>4.02</v>
      </c>
      <c r="AB473" s="62">
        <v>0.5</v>
      </c>
      <c r="AC473" s="62">
        <v>0.5</v>
      </c>
      <c r="AD473" s="62">
        <v>0</v>
      </c>
      <c r="AE473" s="62">
        <v>0</v>
      </c>
      <c r="AF473" s="62">
        <v>0</v>
      </c>
      <c r="AG473" s="62">
        <f t="shared" si="277"/>
        <v>-0.5</v>
      </c>
      <c r="AH473" s="62" t="s">
        <v>237</v>
      </c>
      <c r="AI473" s="62">
        <f>AF473*0.06</f>
        <v>0</v>
      </c>
      <c r="AJ473" s="62">
        <f>AG473*1</f>
        <v>-0.5</v>
      </c>
      <c r="AK473" s="62">
        <v>3</v>
      </c>
      <c r="AL473" s="62">
        <v>3</v>
      </c>
      <c r="AM473" s="62">
        <v>3</v>
      </c>
      <c r="AN473" s="62">
        <v>181</v>
      </c>
      <c r="AO473" s="62">
        <f t="shared" si="278"/>
        <v>0</v>
      </c>
      <c r="AP473" s="62" t="s">
        <v>40</v>
      </c>
      <c r="AQ473" s="62">
        <f>AN473*0.1</f>
        <v>18.1</v>
      </c>
      <c r="AR473" s="62">
        <v>1</v>
      </c>
      <c r="AS473" s="62">
        <v>1</v>
      </c>
      <c r="AT473" s="62">
        <v>0</v>
      </c>
      <c r="AU473" s="62">
        <v>0</v>
      </c>
      <c r="AV473" s="62">
        <f t="shared" si="279"/>
        <v>-1</v>
      </c>
      <c r="AW473" s="62" t="s">
        <v>237</v>
      </c>
      <c r="AX473" s="62">
        <f>AU473*0.06</f>
        <v>0</v>
      </c>
      <c r="AY473" s="62">
        <v>1</v>
      </c>
      <c r="AZ473" s="62">
        <v>1.5</v>
      </c>
      <c r="BA473" s="62">
        <v>0</v>
      </c>
      <c r="BB473" s="62">
        <v>0</v>
      </c>
      <c r="BC473" s="62">
        <f t="shared" si="280"/>
        <v>-1</v>
      </c>
      <c r="BD473" s="62" t="s">
        <v>237</v>
      </c>
      <c r="BE473" s="62">
        <f t="shared" si="292"/>
        <v>0</v>
      </c>
      <c r="BF473" s="62">
        <v>1.5</v>
      </c>
      <c r="BG473" s="62">
        <v>2</v>
      </c>
      <c r="BH473" s="62">
        <v>0</v>
      </c>
      <c r="BI473" s="62">
        <v>0</v>
      </c>
      <c r="BJ473" s="62">
        <f t="shared" si="281"/>
        <v>-1.5</v>
      </c>
      <c r="BK473" s="62" t="s">
        <v>242</v>
      </c>
      <c r="BL473" s="62">
        <f>BI473*0.06</f>
        <v>0</v>
      </c>
      <c r="BM473" s="62">
        <v>1.5</v>
      </c>
      <c r="BN473" s="62">
        <v>2</v>
      </c>
      <c r="BO473" s="63">
        <v>0</v>
      </c>
      <c r="BP473" s="63">
        <v>0</v>
      </c>
      <c r="BQ473" s="63">
        <v>0</v>
      </c>
      <c r="BR473" s="63">
        <v>0</v>
      </c>
      <c r="BS473" s="63">
        <v>0</v>
      </c>
      <c r="BT473" s="63">
        <v>0</v>
      </c>
      <c r="BU473" s="63">
        <v>0</v>
      </c>
      <c r="BV473" s="63">
        <v>0</v>
      </c>
      <c r="BW473" s="63">
        <v>0</v>
      </c>
      <c r="BX473" s="63">
        <v>0</v>
      </c>
      <c r="BY473" s="63">
        <v>0</v>
      </c>
      <c r="BZ473" s="62">
        <f t="shared" si="282"/>
        <v>0</v>
      </c>
      <c r="CA473" s="62">
        <f t="shared" si="283"/>
        <v>-1.5</v>
      </c>
      <c r="CB473" s="62" t="s">
        <v>237</v>
      </c>
      <c r="CC473" s="62">
        <f>BO473*2+BP473*3+BQ473*15+BR473*15+BS473*3+BT473*40+BU473*50+BV473*4+BW473*20+BX473*40+BY473*10</f>
        <v>0</v>
      </c>
      <c r="CD473" s="62">
        <f>CA473*1</f>
        <v>-1.5</v>
      </c>
      <c r="CE473" s="62">
        <f t="shared" si="285"/>
        <v>28</v>
      </c>
      <c r="CF473" s="62">
        <f t="shared" si="286"/>
        <v>-8</v>
      </c>
    </row>
    <row r="474" customHeight="1" spans="1:84">
      <c r="A474" s="62">
        <v>12135</v>
      </c>
      <c r="B474" s="62" t="s">
        <v>774</v>
      </c>
      <c r="C474" s="62">
        <v>102565</v>
      </c>
      <c r="D474" s="62" t="s">
        <v>56</v>
      </c>
      <c r="E474" s="62" t="s">
        <v>236</v>
      </c>
      <c r="F474" s="62">
        <v>17</v>
      </c>
      <c r="G474" s="62">
        <v>21</v>
      </c>
      <c r="H474" s="62">
        <v>28</v>
      </c>
      <c r="I474" s="62">
        <v>712.98</v>
      </c>
      <c r="J474" s="62">
        <f t="shared" si="274"/>
        <v>11</v>
      </c>
      <c r="K474" s="62" t="s">
        <v>40</v>
      </c>
      <c r="L474" s="62">
        <f>I474*0.1</f>
        <v>71.298</v>
      </c>
      <c r="M474" s="62">
        <v>37</v>
      </c>
      <c r="N474" s="62">
        <v>45</v>
      </c>
      <c r="O474" s="62">
        <v>51</v>
      </c>
      <c r="P474" s="62">
        <v>1205.93</v>
      </c>
      <c r="Q474" s="62">
        <f t="shared" si="275"/>
        <v>14</v>
      </c>
      <c r="R474" s="62" t="s">
        <v>40</v>
      </c>
      <c r="S474" s="62">
        <f t="shared" ref="S474:S480" si="295">P474*0.08</f>
        <v>96.4744</v>
      </c>
      <c r="T474" s="62"/>
      <c r="U474" s="62">
        <v>27</v>
      </c>
      <c r="V474" s="62">
        <v>35</v>
      </c>
      <c r="W474" s="62">
        <v>38</v>
      </c>
      <c r="X474" s="62">
        <v>1023.85</v>
      </c>
      <c r="Y474" s="62">
        <f t="shared" si="289"/>
        <v>11</v>
      </c>
      <c r="Z474" s="62" t="s">
        <v>40</v>
      </c>
      <c r="AA474" s="62">
        <f>X474*0.1</f>
        <v>102.385</v>
      </c>
      <c r="AB474" s="62">
        <v>4</v>
      </c>
      <c r="AC474" s="62">
        <v>6</v>
      </c>
      <c r="AD474" s="62">
        <v>1</v>
      </c>
      <c r="AE474" s="62">
        <v>5</v>
      </c>
      <c r="AF474" s="62">
        <v>205.4</v>
      </c>
      <c r="AG474" s="62">
        <f t="shared" si="277"/>
        <v>3</v>
      </c>
      <c r="AH474" s="62" t="s">
        <v>40</v>
      </c>
      <c r="AI474" s="62">
        <f>AF474*0.1</f>
        <v>20.54</v>
      </c>
      <c r="AJ474" s="62"/>
      <c r="AK474" s="62">
        <v>29</v>
      </c>
      <c r="AL474" s="62">
        <v>33</v>
      </c>
      <c r="AM474" s="62">
        <v>44</v>
      </c>
      <c r="AN474" s="62">
        <v>2943.8</v>
      </c>
      <c r="AO474" s="62">
        <f t="shared" si="278"/>
        <v>15</v>
      </c>
      <c r="AP474" s="62" t="s">
        <v>40</v>
      </c>
      <c r="AQ474" s="62">
        <f>AN474*0.1</f>
        <v>294.38</v>
      </c>
      <c r="AR474" s="62">
        <v>4</v>
      </c>
      <c r="AS474" s="62">
        <v>5</v>
      </c>
      <c r="AT474" s="62">
        <v>2</v>
      </c>
      <c r="AU474" s="62">
        <v>60</v>
      </c>
      <c r="AV474" s="62">
        <f t="shared" si="279"/>
        <v>-2</v>
      </c>
      <c r="AW474" s="62" t="s">
        <v>237</v>
      </c>
      <c r="AX474" s="62">
        <f>AU474*0.06</f>
        <v>3.6</v>
      </c>
      <c r="AY474" s="62">
        <v>7</v>
      </c>
      <c r="AZ474" s="62">
        <v>9</v>
      </c>
      <c r="BA474" s="62">
        <v>9</v>
      </c>
      <c r="BB474" s="62">
        <v>209.3</v>
      </c>
      <c r="BC474" s="62">
        <f t="shared" si="280"/>
        <v>2</v>
      </c>
      <c r="BD474" s="62" t="s">
        <v>40</v>
      </c>
      <c r="BE474" s="62">
        <f>BB474*0.1</f>
        <v>20.93</v>
      </c>
      <c r="BF474" s="62">
        <v>7</v>
      </c>
      <c r="BG474" s="62">
        <v>9</v>
      </c>
      <c r="BH474" s="62">
        <v>11</v>
      </c>
      <c r="BI474" s="62">
        <v>217.1</v>
      </c>
      <c r="BJ474" s="62">
        <f t="shared" si="281"/>
        <v>4</v>
      </c>
      <c r="BK474" s="62" t="s">
        <v>40</v>
      </c>
      <c r="BL474" s="62">
        <f>BI474*0.1</f>
        <v>21.71</v>
      </c>
      <c r="BM474" s="62">
        <v>17</v>
      </c>
      <c r="BN474" s="62">
        <v>20</v>
      </c>
      <c r="BO474" s="63">
        <v>2</v>
      </c>
      <c r="BP474" s="63">
        <v>3</v>
      </c>
      <c r="BQ474" s="63">
        <v>2</v>
      </c>
      <c r="BR474" s="63">
        <v>0</v>
      </c>
      <c r="BS474" s="63">
        <v>3</v>
      </c>
      <c r="BT474" s="63">
        <v>0</v>
      </c>
      <c r="BU474" s="63">
        <v>0</v>
      </c>
      <c r="BV474" s="63">
        <v>0</v>
      </c>
      <c r="BW474" s="63">
        <v>0</v>
      </c>
      <c r="BX474" s="63">
        <v>2</v>
      </c>
      <c r="BY474" s="63">
        <v>0</v>
      </c>
      <c r="BZ474" s="62">
        <f t="shared" si="282"/>
        <v>31</v>
      </c>
      <c r="CA474" s="62">
        <f t="shared" si="283"/>
        <v>14</v>
      </c>
      <c r="CB474" s="62" t="s">
        <v>40</v>
      </c>
      <c r="CC474" s="62">
        <f t="shared" ref="CC474:CC481" si="296">BO474*3+BP474*5+BQ474*25+BR474*24+BS474*6+BT474*56+BU474*70+BV474*6+BW474*30+BX474*61+BY474*15</f>
        <v>211</v>
      </c>
      <c r="CD474" s="62"/>
      <c r="CE474" s="62">
        <f t="shared" si="285"/>
        <v>842</v>
      </c>
      <c r="CF474" s="62">
        <f t="shared" si="286"/>
        <v>0</v>
      </c>
    </row>
    <row r="475" customHeight="1" spans="1:84">
      <c r="A475" s="62">
        <v>13132</v>
      </c>
      <c r="B475" s="62" t="s">
        <v>775</v>
      </c>
      <c r="C475" s="62">
        <v>102565</v>
      </c>
      <c r="D475" s="62" t="s">
        <v>56</v>
      </c>
      <c r="E475" s="62" t="s">
        <v>248</v>
      </c>
      <c r="F475" s="62">
        <v>12</v>
      </c>
      <c r="G475" s="62">
        <v>14</v>
      </c>
      <c r="H475" s="62">
        <v>9</v>
      </c>
      <c r="I475" s="62">
        <v>236.12</v>
      </c>
      <c r="J475" s="62">
        <f t="shared" si="274"/>
        <v>-3</v>
      </c>
      <c r="K475" s="62" t="s">
        <v>237</v>
      </c>
      <c r="L475" s="62">
        <f>I475*0.06</f>
        <v>14.1672</v>
      </c>
      <c r="M475" s="62">
        <v>25</v>
      </c>
      <c r="N475" s="62">
        <v>31</v>
      </c>
      <c r="O475" s="62">
        <v>31</v>
      </c>
      <c r="P475" s="62">
        <v>729.67</v>
      </c>
      <c r="Q475" s="62">
        <f t="shared" si="275"/>
        <v>6</v>
      </c>
      <c r="R475" s="62" t="s">
        <v>40</v>
      </c>
      <c r="S475" s="62">
        <f t="shared" si="295"/>
        <v>58.3736</v>
      </c>
      <c r="T475" s="62"/>
      <c r="U475" s="62">
        <v>18</v>
      </c>
      <c r="V475" s="62">
        <v>24</v>
      </c>
      <c r="W475" s="62">
        <v>11</v>
      </c>
      <c r="X475" s="62">
        <v>282.16</v>
      </c>
      <c r="Y475" s="62">
        <f t="shared" si="289"/>
        <v>-7</v>
      </c>
      <c r="Z475" s="62" t="s">
        <v>237</v>
      </c>
      <c r="AA475" s="62">
        <f t="shared" ref="AA475:AA483" si="297">X475*0.06</f>
        <v>16.9296</v>
      </c>
      <c r="AB475" s="62">
        <v>3</v>
      </c>
      <c r="AC475" s="62">
        <v>4</v>
      </c>
      <c r="AD475" s="62">
        <v>2</v>
      </c>
      <c r="AE475" s="62">
        <v>1</v>
      </c>
      <c r="AF475" s="62">
        <v>143.8</v>
      </c>
      <c r="AG475" s="62">
        <f t="shared" si="277"/>
        <v>2</v>
      </c>
      <c r="AH475" s="62" t="s">
        <v>40</v>
      </c>
      <c r="AI475" s="62">
        <f>AF475*0.1</f>
        <v>14.38</v>
      </c>
      <c r="AJ475" s="62"/>
      <c r="AK475" s="62">
        <v>18</v>
      </c>
      <c r="AL475" s="62">
        <v>22</v>
      </c>
      <c r="AM475" s="62">
        <v>15</v>
      </c>
      <c r="AN475" s="62">
        <v>1066</v>
      </c>
      <c r="AO475" s="62">
        <f t="shared" si="278"/>
        <v>-3</v>
      </c>
      <c r="AP475" s="62" t="s">
        <v>237</v>
      </c>
      <c r="AQ475" s="62">
        <f>AN475*0.06</f>
        <v>63.96</v>
      </c>
      <c r="AR475" s="62">
        <v>3</v>
      </c>
      <c r="AS475" s="62">
        <v>3</v>
      </c>
      <c r="AT475" s="62">
        <v>2</v>
      </c>
      <c r="AU475" s="62">
        <v>74</v>
      </c>
      <c r="AV475" s="62">
        <f t="shared" si="279"/>
        <v>-1</v>
      </c>
      <c r="AW475" s="62" t="s">
        <v>237</v>
      </c>
      <c r="AX475" s="62">
        <f>AU475*0.06</f>
        <v>4.44</v>
      </c>
      <c r="AY475" s="62">
        <v>4</v>
      </c>
      <c r="AZ475" s="62">
        <v>5</v>
      </c>
      <c r="BA475" s="62">
        <v>2</v>
      </c>
      <c r="BB475" s="62">
        <v>59.8</v>
      </c>
      <c r="BC475" s="62">
        <f t="shared" si="280"/>
        <v>-2</v>
      </c>
      <c r="BD475" s="62" t="s">
        <v>237</v>
      </c>
      <c r="BE475" s="62">
        <f>BB475*0.06</f>
        <v>3.588</v>
      </c>
      <c r="BF475" s="62">
        <v>4</v>
      </c>
      <c r="BG475" s="62">
        <v>5</v>
      </c>
      <c r="BH475" s="62">
        <v>4</v>
      </c>
      <c r="BI475" s="62">
        <v>84</v>
      </c>
      <c r="BJ475" s="62">
        <f t="shared" si="281"/>
        <v>0</v>
      </c>
      <c r="BK475" s="62" t="s">
        <v>39</v>
      </c>
      <c r="BL475" s="62">
        <f>BI475*0.08</f>
        <v>6.72</v>
      </c>
      <c r="BM475" s="62">
        <v>12</v>
      </c>
      <c r="BN475" s="62">
        <v>14</v>
      </c>
      <c r="BO475" s="63">
        <v>1</v>
      </c>
      <c r="BP475" s="63">
        <v>1</v>
      </c>
      <c r="BQ475" s="63">
        <v>1</v>
      </c>
      <c r="BR475" s="63">
        <v>0</v>
      </c>
      <c r="BS475" s="63">
        <v>1</v>
      </c>
      <c r="BT475" s="63">
        <v>0</v>
      </c>
      <c r="BU475" s="63">
        <v>1</v>
      </c>
      <c r="BV475" s="63">
        <v>0</v>
      </c>
      <c r="BW475" s="63">
        <v>0</v>
      </c>
      <c r="BX475" s="63">
        <v>0</v>
      </c>
      <c r="BY475" s="63">
        <v>0</v>
      </c>
      <c r="BZ475" s="62">
        <f t="shared" si="282"/>
        <v>17.5</v>
      </c>
      <c r="CA475" s="62">
        <f t="shared" si="283"/>
        <v>5.5</v>
      </c>
      <c r="CB475" s="62" t="s">
        <v>40</v>
      </c>
      <c r="CC475" s="62">
        <f t="shared" si="296"/>
        <v>109</v>
      </c>
      <c r="CD475" s="62"/>
      <c r="CE475" s="62">
        <f t="shared" si="285"/>
        <v>292</v>
      </c>
      <c r="CF475" s="62">
        <f t="shared" si="286"/>
        <v>0</v>
      </c>
    </row>
    <row r="476" customHeight="1" spans="1:84">
      <c r="A476" s="62">
        <v>13447</v>
      </c>
      <c r="B476" s="62" t="s">
        <v>776</v>
      </c>
      <c r="C476" s="62">
        <v>102565</v>
      </c>
      <c r="D476" s="62" t="s">
        <v>56</v>
      </c>
      <c r="E476" s="62" t="s">
        <v>777</v>
      </c>
      <c r="F476" s="62">
        <v>12</v>
      </c>
      <c r="G476" s="62">
        <v>14</v>
      </c>
      <c r="H476" s="62">
        <v>10</v>
      </c>
      <c r="I476" s="62">
        <v>248.19</v>
      </c>
      <c r="J476" s="62">
        <f t="shared" si="274"/>
        <v>-2</v>
      </c>
      <c r="K476" s="62" t="s">
        <v>237</v>
      </c>
      <c r="L476" s="62">
        <f>I476*0.06</f>
        <v>14.8914</v>
      </c>
      <c r="M476" s="62">
        <v>25</v>
      </c>
      <c r="N476" s="62">
        <v>31</v>
      </c>
      <c r="O476" s="62">
        <v>40</v>
      </c>
      <c r="P476" s="62">
        <v>966.82</v>
      </c>
      <c r="Q476" s="62">
        <f t="shared" si="275"/>
        <v>15</v>
      </c>
      <c r="R476" s="62" t="s">
        <v>40</v>
      </c>
      <c r="S476" s="62">
        <f t="shared" si="295"/>
        <v>77.3456</v>
      </c>
      <c r="T476" s="62"/>
      <c r="U476" s="62">
        <v>18</v>
      </c>
      <c r="V476" s="62">
        <v>24</v>
      </c>
      <c r="W476" s="62">
        <v>9</v>
      </c>
      <c r="X476" s="62">
        <v>242.4</v>
      </c>
      <c r="Y476" s="62">
        <f t="shared" si="289"/>
        <v>-9</v>
      </c>
      <c r="Z476" s="62" t="s">
        <v>237</v>
      </c>
      <c r="AA476" s="62">
        <f t="shared" si="297"/>
        <v>14.544</v>
      </c>
      <c r="AB476" s="62">
        <v>3</v>
      </c>
      <c r="AC476" s="62">
        <v>4</v>
      </c>
      <c r="AD476" s="62">
        <v>1</v>
      </c>
      <c r="AE476" s="62">
        <v>3</v>
      </c>
      <c r="AF476" s="62">
        <v>143.8</v>
      </c>
      <c r="AG476" s="62">
        <f t="shared" si="277"/>
        <v>2</v>
      </c>
      <c r="AH476" s="62" t="s">
        <v>40</v>
      </c>
      <c r="AI476" s="62">
        <f>AF476*0.1</f>
        <v>14.38</v>
      </c>
      <c r="AJ476" s="62"/>
      <c r="AK476" s="62">
        <v>18</v>
      </c>
      <c r="AL476" s="62">
        <v>22</v>
      </c>
      <c r="AM476" s="62">
        <v>11</v>
      </c>
      <c r="AN476" s="62">
        <v>376.8</v>
      </c>
      <c r="AO476" s="62">
        <f t="shared" si="278"/>
        <v>-7</v>
      </c>
      <c r="AP476" s="62" t="s">
        <v>237</v>
      </c>
      <c r="AQ476" s="62">
        <f>AN476*0.06</f>
        <v>22.608</v>
      </c>
      <c r="AR476" s="62">
        <v>3</v>
      </c>
      <c r="AS476" s="62">
        <v>3</v>
      </c>
      <c r="AT476" s="62">
        <v>0</v>
      </c>
      <c r="AU476" s="62">
        <v>0</v>
      </c>
      <c r="AV476" s="62">
        <f t="shared" si="279"/>
        <v>-3</v>
      </c>
      <c r="AW476" s="62" t="s">
        <v>237</v>
      </c>
      <c r="AX476" s="62">
        <f>AU476*0.06</f>
        <v>0</v>
      </c>
      <c r="AY476" s="62">
        <v>4</v>
      </c>
      <c r="AZ476" s="62">
        <v>5</v>
      </c>
      <c r="BA476" s="62">
        <v>0</v>
      </c>
      <c r="BB476" s="62">
        <v>0</v>
      </c>
      <c r="BC476" s="62">
        <f t="shared" si="280"/>
        <v>-4</v>
      </c>
      <c r="BD476" s="62" t="s">
        <v>237</v>
      </c>
      <c r="BE476" s="62">
        <f>BB476*0.06</f>
        <v>0</v>
      </c>
      <c r="BF476" s="62">
        <v>4</v>
      </c>
      <c r="BG476" s="62">
        <v>5</v>
      </c>
      <c r="BH476" s="62">
        <v>6</v>
      </c>
      <c r="BI476" s="62">
        <v>124.5</v>
      </c>
      <c r="BJ476" s="62">
        <f t="shared" si="281"/>
        <v>2</v>
      </c>
      <c r="BK476" s="62" t="s">
        <v>40</v>
      </c>
      <c r="BL476" s="62">
        <f>BI476*0.1</f>
        <v>12.45</v>
      </c>
      <c r="BM476" s="62">
        <v>12</v>
      </c>
      <c r="BN476" s="62">
        <v>14</v>
      </c>
      <c r="BO476" s="63">
        <v>1</v>
      </c>
      <c r="BP476" s="63">
        <v>1</v>
      </c>
      <c r="BQ476" s="63">
        <v>2</v>
      </c>
      <c r="BR476" s="63">
        <v>0</v>
      </c>
      <c r="BS476" s="63">
        <v>1</v>
      </c>
      <c r="BT476" s="63">
        <v>0</v>
      </c>
      <c r="BU476" s="63">
        <v>0</v>
      </c>
      <c r="BV476" s="63">
        <v>0</v>
      </c>
      <c r="BW476" s="63">
        <v>0</v>
      </c>
      <c r="BX476" s="63">
        <v>0</v>
      </c>
      <c r="BY476" s="63">
        <v>0</v>
      </c>
      <c r="BZ476" s="62">
        <f t="shared" si="282"/>
        <v>12.5</v>
      </c>
      <c r="CA476" s="62">
        <f t="shared" si="283"/>
        <v>0.5</v>
      </c>
      <c r="CB476" s="62" t="s">
        <v>40</v>
      </c>
      <c r="CC476" s="62">
        <f t="shared" si="296"/>
        <v>64</v>
      </c>
      <c r="CD476" s="62"/>
      <c r="CE476" s="62">
        <f t="shared" si="285"/>
        <v>220</v>
      </c>
      <c r="CF476" s="62">
        <f t="shared" si="286"/>
        <v>0</v>
      </c>
    </row>
    <row r="477" customHeight="1" spans="1:84">
      <c r="A477" s="62">
        <v>11871</v>
      </c>
      <c r="B477" s="62" t="s">
        <v>778</v>
      </c>
      <c r="C477" s="62">
        <v>102565</v>
      </c>
      <c r="D477" s="62" t="s">
        <v>56</v>
      </c>
      <c r="E477" s="62" t="s">
        <v>239</v>
      </c>
      <c r="F477" s="62">
        <v>19</v>
      </c>
      <c r="G477" s="62">
        <v>23</v>
      </c>
      <c r="H477" s="62">
        <v>19</v>
      </c>
      <c r="I477" s="62">
        <v>485.44</v>
      </c>
      <c r="J477" s="62">
        <f t="shared" si="274"/>
        <v>0</v>
      </c>
      <c r="K477" s="62" t="s">
        <v>39</v>
      </c>
      <c r="L477" s="62">
        <f>I477*0.08</f>
        <v>38.8352</v>
      </c>
      <c r="M477" s="62">
        <v>41</v>
      </c>
      <c r="N477" s="62">
        <v>51</v>
      </c>
      <c r="O477" s="62">
        <v>53</v>
      </c>
      <c r="P477" s="62">
        <v>1266.99</v>
      </c>
      <c r="Q477" s="62">
        <f t="shared" si="275"/>
        <v>12</v>
      </c>
      <c r="R477" s="62" t="s">
        <v>40</v>
      </c>
      <c r="S477" s="62">
        <f t="shared" si="295"/>
        <v>101.3592</v>
      </c>
      <c r="T477" s="62"/>
      <c r="U477" s="62">
        <v>30</v>
      </c>
      <c r="V477" s="62">
        <v>38</v>
      </c>
      <c r="W477" s="62">
        <v>27</v>
      </c>
      <c r="X477" s="62">
        <v>603</v>
      </c>
      <c r="Y477" s="62">
        <f t="shared" si="289"/>
        <v>-3</v>
      </c>
      <c r="Z477" s="62" t="s">
        <v>237</v>
      </c>
      <c r="AA477" s="62">
        <f t="shared" si="297"/>
        <v>36.18</v>
      </c>
      <c r="AB477" s="62">
        <v>5</v>
      </c>
      <c r="AC477" s="62">
        <v>7</v>
      </c>
      <c r="AD477" s="62">
        <v>0</v>
      </c>
      <c r="AE477" s="62">
        <v>2</v>
      </c>
      <c r="AF477" s="62">
        <v>57</v>
      </c>
      <c r="AG477" s="62">
        <f t="shared" si="277"/>
        <v>-3</v>
      </c>
      <c r="AH477" s="62" t="s">
        <v>237</v>
      </c>
      <c r="AI477" s="62">
        <f>AF477*0.06</f>
        <v>3.42</v>
      </c>
      <c r="AJ477" s="62">
        <f>AG477*1</f>
        <v>-3</v>
      </c>
      <c r="AK477" s="62">
        <v>32</v>
      </c>
      <c r="AL477" s="62">
        <v>37</v>
      </c>
      <c r="AM477" s="62">
        <v>16</v>
      </c>
      <c r="AN477" s="62">
        <v>823.44</v>
      </c>
      <c r="AO477" s="62">
        <f t="shared" si="278"/>
        <v>-16</v>
      </c>
      <c r="AP477" s="62" t="s">
        <v>237</v>
      </c>
      <c r="AQ477" s="62">
        <f>AN477*0.06</f>
        <v>49.4064</v>
      </c>
      <c r="AR477" s="62">
        <v>4</v>
      </c>
      <c r="AS477" s="62">
        <v>6</v>
      </c>
      <c r="AT477" s="62">
        <v>4</v>
      </c>
      <c r="AU477" s="62">
        <v>140</v>
      </c>
      <c r="AV477" s="62">
        <f t="shared" si="279"/>
        <v>0</v>
      </c>
      <c r="AW477" s="62" t="s">
        <v>39</v>
      </c>
      <c r="AX477" s="62">
        <f>AU477*0.08</f>
        <v>11.2</v>
      </c>
      <c r="AY477" s="62">
        <v>8</v>
      </c>
      <c r="AZ477" s="62">
        <v>9</v>
      </c>
      <c r="BA477" s="62">
        <v>9</v>
      </c>
      <c r="BB477" s="62">
        <v>209.3</v>
      </c>
      <c r="BC477" s="62">
        <f t="shared" si="280"/>
        <v>1</v>
      </c>
      <c r="BD477" s="62" t="s">
        <v>40</v>
      </c>
      <c r="BE477" s="62">
        <f>BB477*0.1</f>
        <v>20.93</v>
      </c>
      <c r="BF477" s="62">
        <v>7</v>
      </c>
      <c r="BG477" s="62">
        <v>9</v>
      </c>
      <c r="BH477" s="62">
        <v>9</v>
      </c>
      <c r="BI477" s="62">
        <v>165.31</v>
      </c>
      <c r="BJ477" s="62">
        <f t="shared" si="281"/>
        <v>2</v>
      </c>
      <c r="BK477" s="62" t="s">
        <v>40</v>
      </c>
      <c r="BL477" s="62">
        <f>BI477*0.1</f>
        <v>16.531</v>
      </c>
      <c r="BM477" s="62">
        <v>18</v>
      </c>
      <c r="BN477" s="62">
        <v>23</v>
      </c>
      <c r="BO477" s="63">
        <v>1</v>
      </c>
      <c r="BP477" s="63">
        <v>7</v>
      </c>
      <c r="BQ477" s="63">
        <v>1</v>
      </c>
      <c r="BR477" s="63">
        <v>0</v>
      </c>
      <c r="BS477" s="63">
        <v>2</v>
      </c>
      <c r="BT477" s="63">
        <v>0</v>
      </c>
      <c r="BU477" s="63">
        <v>1</v>
      </c>
      <c r="BV477" s="63">
        <v>0</v>
      </c>
      <c r="BW477" s="63">
        <v>0</v>
      </c>
      <c r="BX477" s="63">
        <v>0</v>
      </c>
      <c r="BY477" s="63">
        <v>0</v>
      </c>
      <c r="BZ477" s="62">
        <f t="shared" si="282"/>
        <v>24.5</v>
      </c>
      <c r="CA477" s="62">
        <f t="shared" si="283"/>
        <v>6.5</v>
      </c>
      <c r="CB477" s="62" t="s">
        <v>40</v>
      </c>
      <c r="CC477" s="62">
        <f t="shared" si="296"/>
        <v>145</v>
      </c>
      <c r="CD477" s="62"/>
      <c r="CE477" s="62">
        <f t="shared" si="285"/>
        <v>423</v>
      </c>
      <c r="CF477" s="62">
        <f t="shared" si="286"/>
        <v>-3</v>
      </c>
    </row>
    <row r="478" customHeight="1" spans="1:84">
      <c r="A478" s="62">
        <v>11769</v>
      </c>
      <c r="B478" s="62" t="s">
        <v>779</v>
      </c>
      <c r="C478" s="62">
        <v>116919</v>
      </c>
      <c r="D478" s="62" t="s">
        <v>780</v>
      </c>
      <c r="E478" s="62" t="s">
        <v>239</v>
      </c>
      <c r="F478" s="62"/>
      <c r="G478" s="62"/>
      <c r="H478" s="62">
        <v>9</v>
      </c>
      <c r="I478" s="62">
        <v>226.71</v>
      </c>
      <c r="J478" s="62">
        <f t="shared" si="274"/>
        <v>9</v>
      </c>
      <c r="K478" s="62" t="s">
        <v>242</v>
      </c>
      <c r="L478" s="62">
        <f>I478*0.06</f>
        <v>13.6026</v>
      </c>
      <c r="M478" s="62"/>
      <c r="N478" s="62"/>
      <c r="O478" s="62">
        <v>15</v>
      </c>
      <c r="P478" s="62">
        <v>365.81</v>
      </c>
      <c r="Q478" s="62">
        <f t="shared" si="275"/>
        <v>15</v>
      </c>
      <c r="R478" s="62" t="s">
        <v>242</v>
      </c>
      <c r="S478" s="62">
        <f>P478*0.05</f>
        <v>18.2905</v>
      </c>
      <c r="T478" s="62"/>
      <c r="U478" s="62"/>
      <c r="V478" s="62"/>
      <c r="W478" s="62">
        <v>5</v>
      </c>
      <c r="X478" s="62">
        <v>165</v>
      </c>
      <c r="Y478" s="62">
        <f t="shared" si="289"/>
        <v>5</v>
      </c>
      <c r="Z478" s="62" t="s">
        <v>242</v>
      </c>
      <c r="AA478" s="62">
        <f t="shared" si="297"/>
        <v>9.9</v>
      </c>
      <c r="AB478" s="62"/>
      <c r="AC478" s="62"/>
      <c r="AD478" s="62">
        <v>0</v>
      </c>
      <c r="AE478" s="62">
        <v>0</v>
      </c>
      <c r="AF478" s="62">
        <v>0</v>
      </c>
      <c r="AG478" s="62">
        <f t="shared" si="277"/>
        <v>0</v>
      </c>
      <c r="AH478" s="62" t="s">
        <v>40</v>
      </c>
      <c r="AI478" s="62">
        <f>AF478*0.1</f>
        <v>0</v>
      </c>
      <c r="AJ478" s="62"/>
      <c r="AK478" s="62"/>
      <c r="AL478" s="62"/>
      <c r="AM478" s="62">
        <v>4</v>
      </c>
      <c r="AN478" s="62">
        <v>301</v>
      </c>
      <c r="AO478" s="62">
        <f t="shared" si="278"/>
        <v>4</v>
      </c>
      <c r="AP478" s="62" t="s">
        <v>40</v>
      </c>
      <c r="AQ478" s="62">
        <f>AN478*0.1</f>
        <v>30.1</v>
      </c>
      <c r="AR478" s="62"/>
      <c r="AS478" s="62"/>
      <c r="AT478" s="62">
        <v>2</v>
      </c>
      <c r="AU478" s="62">
        <v>64.8</v>
      </c>
      <c r="AV478" s="62">
        <f t="shared" si="279"/>
        <v>2</v>
      </c>
      <c r="AW478" s="62" t="s">
        <v>40</v>
      </c>
      <c r="AX478" s="62">
        <f>AU478*0.1</f>
        <v>6.48</v>
      </c>
      <c r="AY478" s="62"/>
      <c r="AZ478" s="62"/>
      <c r="BA478" s="62">
        <v>0</v>
      </c>
      <c r="BB478" s="62">
        <v>0</v>
      </c>
      <c r="BC478" s="62">
        <f t="shared" si="280"/>
        <v>0</v>
      </c>
      <c r="BD478" s="62" t="s">
        <v>242</v>
      </c>
      <c r="BE478" s="62">
        <f>BB478*0.06</f>
        <v>0</v>
      </c>
      <c r="BF478" s="62"/>
      <c r="BG478" s="62"/>
      <c r="BH478" s="62">
        <v>2</v>
      </c>
      <c r="BI478" s="62">
        <v>40.5</v>
      </c>
      <c r="BJ478" s="62">
        <f t="shared" si="281"/>
        <v>2</v>
      </c>
      <c r="BK478" s="62" t="s">
        <v>242</v>
      </c>
      <c r="BL478" s="62">
        <f t="shared" ref="BL478:BL483" si="298">BI478*0.06</f>
        <v>2.43</v>
      </c>
      <c r="BM478" s="62"/>
      <c r="BN478" s="62"/>
      <c r="BO478" s="63">
        <v>0</v>
      </c>
      <c r="BP478" s="63">
        <v>0</v>
      </c>
      <c r="BQ478" s="63">
        <v>0</v>
      </c>
      <c r="BR478" s="63">
        <v>0</v>
      </c>
      <c r="BS478" s="63">
        <v>0</v>
      </c>
      <c r="BT478" s="63">
        <v>0</v>
      </c>
      <c r="BU478" s="63">
        <v>0</v>
      </c>
      <c r="BV478" s="63">
        <v>0</v>
      </c>
      <c r="BW478" s="63">
        <v>0</v>
      </c>
      <c r="BX478" s="63">
        <v>0</v>
      </c>
      <c r="BY478" s="63">
        <v>0</v>
      </c>
      <c r="BZ478" s="62">
        <f t="shared" si="282"/>
        <v>0</v>
      </c>
      <c r="CA478" s="62">
        <f t="shared" si="283"/>
        <v>0</v>
      </c>
      <c r="CB478" s="62" t="s">
        <v>242</v>
      </c>
      <c r="CC478" s="62">
        <f>BO478*2+BP478*3+BQ478*15+BR478*15+BS478*3+BT478*40+BU478*50+BV478*4+BW478*20+BX478*40+BY478*10</f>
        <v>0</v>
      </c>
      <c r="CD478" s="62"/>
      <c r="CE478" s="62">
        <f t="shared" si="285"/>
        <v>81</v>
      </c>
      <c r="CF478" s="62">
        <f t="shared" si="286"/>
        <v>0</v>
      </c>
    </row>
    <row r="479" customHeight="1" spans="1:84">
      <c r="A479" s="62">
        <v>12157</v>
      </c>
      <c r="B479" s="62" t="s">
        <v>781</v>
      </c>
      <c r="C479" s="62">
        <v>116919</v>
      </c>
      <c r="D479" s="62" t="s">
        <v>780</v>
      </c>
      <c r="E479" s="62" t="s">
        <v>236</v>
      </c>
      <c r="F479" s="62"/>
      <c r="G479" s="62"/>
      <c r="H479" s="62">
        <v>6</v>
      </c>
      <c r="I479" s="62">
        <v>154.44</v>
      </c>
      <c r="J479" s="62">
        <f t="shared" si="274"/>
        <v>6</v>
      </c>
      <c r="K479" s="62" t="s">
        <v>242</v>
      </c>
      <c r="L479" s="62">
        <f>I479*0.06</f>
        <v>9.2664</v>
      </c>
      <c r="M479" s="62"/>
      <c r="N479" s="62"/>
      <c r="O479" s="62">
        <v>17</v>
      </c>
      <c r="P479" s="62">
        <v>435.88</v>
      </c>
      <c r="Q479" s="62">
        <f t="shared" si="275"/>
        <v>17</v>
      </c>
      <c r="R479" s="62" t="s">
        <v>242</v>
      </c>
      <c r="S479" s="62">
        <f>P479*0.05</f>
        <v>21.794</v>
      </c>
      <c r="T479" s="62"/>
      <c r="U479" s="62"/>
      <c r="V479" s="62"/>
      <c r="W479" s="62">
        <v>10</v>
      </c>
      <c r="X479" s="62">
        <v>227</v>
      </c>
      <c r="Y479" s="62">
        <f t="shared" si="289"/>
        <v>10</v>
      </c>
      <c r="Z479" s="62" t="s">
        <v>242</v>
      </c>
      <c r="AA479" s="62">
        <f t="shared" si="297"/>
        <v>13.62</v>
      </c>
      <c r="AB479" s="62"/>
      <c r="AC479" s="62"/>
      <c r="AD479" s="62">
        <v>1</v>
      </c>
      <c r="AE479" s="62">
        <v>0</v>
      </c>
      <c r="AF479" s="62">
        <v>57</v>
      </c>
      <c r="AG479" s="62">
        <f t="shared" si="277"/>
        <v>2</v>
      </c>
      <c r="AH479" s="62" t="s">
        <v>40</v>
      </c>
      <c r="AI479" s="62">
        <f>AF479*0.1</f>
        <v>5.7</v>
      </c>
      <c r="AJ479" s="62"/>
      <c r="AK479" s="62"/>
      <c r="AL479" s="62"/>
      <c r="AM479" s="62">
        <v>3</v>
      </c>
      <c r="AN479" s="62">
        <v>75</v>
      </c>
      <c r="AO479" s="62">
        <f t="shared" si="278"/>
        <v>3</v>
      </c>
      <c r="AP479" s="62" t="s">
        <v>40</v>
      </c>
      <c r="AQ479" s="62">
        <f>AN479*0.1</f>
        <v>7.5</v>
      </c>
      <c r="AR479" s="62"/>
      <c r="AS479" s="62"/>
      <c r="AT479" s="62">
        <v>6</v>
      </c>
      <c r="AU479" s="62">
        <v>175</v>
      </c>
      <c r="AV479" s="62">
        <f t="shared" si="279"/>
        <v>6</v>
      </c>
      <c r="AW479" s="62" t="s">
        <v>40</v>
      </c>
      <c r="AX479" s="62">
        <f>AU479*0.1</f>
        <v>17.5</v>
      </c>
      <c r="AY479" s="62"/>
      <c r="AZ479" s="62"/>
      <c r="BA479" s="62">
        <v>0</v>
      </c>
      <c r="BB479" s="62">
        <v>0</v>
      </c>
      <c r="BC479" s="62">
        <f t="shared" si="280"/>
        <v>0</v>
      </c>
      <c r="BD479" s="62" t="s">
        <v>242</v>
      </c>
      <c r="BE479" s="62">
        <f>BB479*0.06</f>
        <v>0</v>
      </c>
      <c r="BF479" s="62"/>
      <c r="BG479" s="62"/>
      <c r="BH479" s="62">
        <v>0</v>
      </c>
      <c r="BI479" s="62">
        <v>0</v>
      </c>
      <c r="BJ479" s="62">
        <f t="shared" si="281"/>
        <v>0</v>
      </c>
      <c r="BK479" s="62" t="s">
        <v>242</v>
      </c>
      <c r="BL479" s="62">
        <f t="shared" si="298"/>
        <v>0</v>
      </c>
      <c r="BM479" s="62"/>
      <c r="BN479" s="62"/>
      <c r="BO479" s="63">
        <v>0</v>
      </c>
      <c r="BP479" s="63">
        <v>1</v>
      </c>
      <c r="BQ479" s="63">
        <v>0</v>
      </c>
      <c r="BR479" s="63">
        <v>0</v>
      </c>
      <c r="BS479" s="63">
        <v>0</v>
      </c>
      <c r="BT479" s="63">
        <v>0</v>
      </c>
      <c r="BU479" s="63">
        <v>0</v>
      </c>
      <c r="BV479" s="63">
        <v>0</v>
      </c>
      <c r="BW479" s="63">
        <v>0</v>
      </c>
      <c r="BX479" s="63">
        <v>0</v>
      </c>
      <c r="BY479" s="63">
        <v>0</v>
      </c>
      <c r="BZ479" s="62">
        <f t="shared" si="282"/>
        <v>1</v>
      </c>
      <c r="CA479" s="62">
        <f t="shared" si="283"/>
        <v>1</v>
      </c>
      <c r="CB479" s="62" t="s">
        <v>242</v>
      </c>
      <c r="CC479" s="62">
        <f>BO479*2+BP479*3+BQ479*15+BR479*15+BS479*3+BT479*40+BU479*50+BV479*4+BW479*20+BX479*40+BY479*10</f>
        <v>3</v>
      </c>
      <c r="CD479" s="62"/>
      <c r="CE479" s="62">
        <f t="shared" si="285"/>
        <v>78</v>
      </c>
      <c r="CF479" s="62">
        <f t="shared" si="286"/>
        <v>0</v>
      </c>
    </row>
    <row r="480" customHeight="1" spans="1:84">
      <c r="A480" s="62">
        <v>13256</v>
      </c>
      <c r="B480" s="62" t="s">
        <v>782</v>
      </c>
      <c r="C480" s="62">
        <v>116919</v>
      </c>
      <c r="D480" s="62" t="s">
        <v>780</v>
      </c>
      <c r="E480" s="62" t="s">
        <v>239</v>
      </c>
      <c r="F480" s="62"/>
      <c r="G480" s="62"/>
      <c r="H480" s="62">
        <v>10</v>
      </c>
      <c r="I480" s="62">
        <v>266.8</v>
      </c>
      <c r="J480" s="62">
        <f t="shared" si="274"/>
        <v>10</v>
      </c>
      <c r="K480" s="62" t="s">
        <v>242</v>
      </c>
      <c r="L480" s="62">
        <f>I480*0.06</f>
        <v>16.008</v>
      </c>
      <c r="M480" s="62"/>
      <c r="N480" s="62"/>
      <c r="O480" s="62">
        <v>18</v>
      </c>
      <c r="P480" s="62">
        <v>465</v>
      </c>
      <c r="Q480" s="62">
        <f t="shared" si="275"/>
        <v>18</v>
      </c>
      <c r="R480" s="62" t="s">
        <v>242</v>
      </c>
      <c r="S480" s="62">
        <f>P480*0.05</f>
        <v>23.25</v>
      </c>
      <c r="T480" s="62"/>
      <c r="U480" s="62"/>
      <c r="V480" s="62"/>
      <c r="W480" s="62">
        <v>1</v>
      </c>
      <c r="X480" s="62">
        <v>25</v>
      </c>
      <c r="Y480" s="62">
        <f t="shared" si="289"/>
        <v>1</v>
      </c>
      <c r="Z480" s="62" t="s">
        <v>242</v>
      </c>
      <c r="AA480" s="62">
        <f t="shared" si="297"/>
        <v>1.5</v>
      </c>
      <c r="AB480" s="62"/>
      <c r="AC480" s="62"/>
      <c r="AD480" s="62">
        <v>0</v>
      </c>
      <c r="AE480" s="62">
        <v>1</v>
      </c>
      <c r="AF480" s="62">
        <v>28.5</v>
      </c>
      <c r="AG480" s="62">
        <f t="shared" si="277"/>
        <v>1</v>
      </c>
      <c r="AH480" s="62" t="s">
        <v>40</v>
      </c>
      <c r="AI480" s="62">
        <f>AF480*0.1</f>
        <v>2.85</v>
      </c>
      <c r="AJ480" s="62"/>
      <c r="AK480" s="62"/>
      <c r="AL480" s="62"/>
      <c r="AM480" s="62">
        <v>0</v>
      </c>
      <c r="AN480" s="62">
        <v>0</v>
      </c>
      <c r="AO480" s="62">
        <f t="shared" si="278"/>
        <v>0</v>
      </c>
      <c r="AP480" s="62" t="s">
        <v>40</v>
      </c>
      <c r="AQ480" s="62">
        <f>AN480*0.1</f>
        <v>0</v>
      </c>
      <c r="AR480" s="62"/>
      <c r="AS480" s="62"/>
      <c r="AT480" s="62">
        <v>1</v>
      </c>
      <c r="AU480" s="62">
        <v>29.8</v>
      </c>
      <c r="AV480" s="62">
        <f t="shared" si="279"/>
        <v>1</v>
      </c>
      <c r="AW480" s="62" t="s">
        <v>40</v>
      </c>
      <c r="AX480" s="62">
        <f>AU480*0.1</f>
        <v>2.98</v>
      </c>
      <c r="AY480" s="62"/>
      <c r="AZ480" s="62"/>
      <c r="BA480" s="62">
        <v>0</v>
      </c>
      <c r="BB480" s="62">
        <v>0</v>
      </c>
      <c r="BC480" s="62">
        <f t="shared" si="280"/>
        <v>0</v>
      </c>
      <c r="BD480" s="62" t="s">
        <v>242</v>
      </c>
      <c r="BE480" s="62">
        <f>BB480*0.06</f>
        <v>0</v>
      </c>
      <c r="BF480" s="62"/>
      <c r="BG480" s="62"/>
      <c r="BH480" s="62">
        <v>0</v>
      </c>
      <c r="BI480" s="62">
        <v>0</v>
      </c>
      <c r="BJ480" s="62">
        <f t="shared" si="281"/>
        <v>0</v>
      </c>
      <c r="BK480" s="62" t="s">
        <v>242</v>
      </c>
      <c r="BL480" s="62">
        <f t="shared" si="298"/>
        <v>0</v>
      </c>
      <c r="BM480" s="62"/>
      <c r="BN480" s="62"/>
      <c r="BO480" s="63">
        <v>0</v>
      </c>
      <c r="BP480" s="63">
        <v>2</v>
      </c>
      <c r="BQ480" s="63">
        <v>0</v>
      </c>
      <c r="BR480" s="63">
        <v>0</v>
      </c>
      <c r="BS480" s="63">
        <v>0</v>
      </c>
      <c r="BT480" s="63">
        <v>0</v>
      </c>
      <c r="BU480" s="63">
        <v>0</v>
      </c>
      <c r="BV480" s="63">
        <v>0</v>
      </c>
      <c r="BW480" s="63">
        <v>0</v>
      </c>
      <c r="BX480" s="63">
        <v>0</v>
      </c>
      <c r="BY480" s="63">
        <v>0</v>
      </c>
      <c r="BZ480" s="62">
        <f t="shared" si="282"/>
        <v>2</v>
      </c>
      <c r="CA480" s="62">
        <f t="shared" si="283"/>
        <v>2</v>
      </c>
      <c r="CB480" s="62" t="s">
        <v>242</v>
      </c>
      <c r="CC480" s="62">
        <f>BO480*2+BP480*3+BQ480*15+BR480*15+BS480*3+BT480*40+BU480*50+BV480*4+BW480*20+BX480*40+BY480*10</f>
        <v>6</v>
      </c>
      <c r="CD480" s="62"/>
      <c r="CE480" s="62">
        <f t="shared" si="285"/>
        <v>53</v>
      </c>
      <c r="CF480" s="62">
        <f t="shared" si="286"/>
        <v>0</v>
      </c>
    </row>
    <row r="481" customHeight="1" spans="1:84">
      <c r="A481" s="62">
        <v>5519</v>
      </c>
      <c r="B481" s="62" t="s">
        <v>783</v>
      </c>
      <c r="C481" s="62">
        <v>744</v>
      </c>
      <c r="D481" s="62" t="s">
        <v>122</v>
      </c>
      <c r="E481" s="62" t="s">
        <v>236</v>
      </c>
      <c r="F481" s="62">
        <v>19</v>
      </c>
      <c r="G481" s="62">
        <v>23</v>
      </c>
      <c r="H481" s="62">
        <v>19</v>
      </c>
      <c r="I481" s="62">
        <v>486.04</v>
      </c>
      <c r="J481" s="62">
        <f t="shared" si="274"/>
        <v>0</v>
      </c>
      <c r="K481" s="62" t="s">
        <v>39</v>
      </c>
      <c r="L481" s="62">
        <f>I481*0.08</f>
        <v>38.8832</v>
      </c>
      <c r="M481" s="62">
        <v>35</v>
      </c>
      <c r="N481" s="62">
        <v>43</v>
      </c>
      <c r="O481" s="62">
        <v>22</v>
      </c>
      <c r="P481" s="62">
        <v>530.75</v>
      </c>
      <c r="Q481" s="62">
        <f t="shared" si="275"/>
        <v>-13</v>
      </c>
      <c r="R481" s="62" t="s">
        <v>237</v>
      </c>
      <c r="S481" s="62">
        <f>P481*0.05</f>
        <v>26.5375</v>
      </c>
      <c r="T481" s="62">
        <f>Q481*1</f>
        <v>-13</v>
      </c>
      <c r="U481" s="62">
        <v>24</v>
      </c>
      <c r="V481" s="62">
        <v>31</v>
      </c>
      <c r="W481" s="62">
        <v>8</v>
      </c>
      <c r="X481" s="62">
        <v>177.52</v>
      </c>
      <c r="Y481" s="62">
        <f t="shared" si="289"/>
        <v>-16</v>
      </c>
      <c r="Z481" s="62" t="s">
        <v>237</v>
      </c>
      <c r="AA481" s="62">
        <f t="shared" si="297"/>
        <v>10.6512</v>
      </c>
      <c r="AB481" s="62">
        <v>4</v>
      </c>
      <c r="AC481" s="62">
        <v>5</v>
      </c>
      <c r="AD481" s="62">
        <v>0</v>
      </c>
      <c r="AE481" s="62">
        <v>1</v>
      </c>
      <c r="AF481" s="62">
        <v>29.8</v>
      </c>
      <c r="AG481" s="62">
        <f t="shared" si="277"/>
        <v>-3</v>
      </c>
      <c r="AH481" s="62" t="s">
        <v>237</v>
      </c>
      <c r="AI481" s="62">
        <f t="shared" ref="AI481:AI492" si="299">AF481*0.06</f>
        <v>1.788</v>
      </c>
      <c r="AJ481" s="62">
        <f t="shared" ref="AJ481:AJ492" si="300">AG481*1</f>
        <v>-3</v>
      </c>
      <c r="AK481" s="62">
        <v>35</v>
      </c>
      <c r="AL481" s="62">
        <v>41</v>
      </c>
      <c r="AM481" s="62">
        <v>21</v>
      </c>
      <c r="AN481" s="62">
        <v>1649.39</v>
      </c>
      <c r="AO481" s="62">
        <f t="shared" si="278"/>
        <v>-14</v>
      </c>
      <c r="AP481" s="62" t="s">
        <v>237</v>
      </c>
      <c r="AQ481" s="62">
        <f>AN481*0.06</f>
        <v>98.9634</v>
      </c>
      <c r="AR481" s="62">
        <v>7</v>
      </c>
      <c r="AS481" s="62">
        <v>8</v>
      </c>
      <c r="AT481" s="62">
        <v>10</v>
      </c>
      <c r="AU481" s="62">
        <v>271.86</v>
      </c>
      <c r="AV481" s="62">
        <f t="shared" si="279"/>
        <v>3</v>
      </c>
      <c r="AW481" s="62" t="s">
        <v>40</v>
      </c>
      <c r="AX481" s="62">
        <f>AU481*0.1</f>
        <v>27.186</v>
      </c>
      <c r="AY481" s="62">
        <v>9</v>
      </c>
      <c r="AZ481" s="62">
        <v>11</v>
      </c>
      <c r="BA481" s="62">
        <v>0</v>
      </c>
      <c r="BB481" s="62">
        <v>0</v>
      </c>
      <c r="BC481" s="62">
        <f t="shared" si="280"/>
        <v>-9</v>
      </c>
      <c r="BD481" s="62" t="s">
        <v>237</v>
      </c>
      <c r="BE481" s="62">
        <f t="shared" ref="BE481:BE504" si="301">BB481*0.06</f>
        <v>0</v>
      </c>
      <c r="BF481" s="62">
        <v>7</v>
      </c>
      <c r="BG481" s="62">
        <v>10</v>
      </c>
      <c r="BH481" s="62">
        <v>0</v>
      </c>
      <c r="BI481" s="62">
        <v>0</v>
      </c>
      <c r="BJ481" s="62">
        <f t="shared" si="281"/>
        <v>-7</v>
      </c>
      <c r="BK481" s="62" t="s">
        <v>242</v>
      </c>
      <c r="BL481" s="62">
        <f t="shared" si="298"/>
        <v>0</v>
      </c>
      <c r="BM481" s="62">
        <v>14</v>
      </c>
      <c r="BN481" s="62">
        <v>17</v>
      </c>
      <c r="BO481" s="63">
        <v>0</v>
      </c>
      <c r="BP481" s="63">
        <v>3</v>
      </c>
      <c r="BQ481" s="63">
        <v>2</v>
      </c>
      <c r="BR481" s="63">
        <v>1</v>
      </c>
      <c r="BS481" s="63">
        <v>0</v>
      </c>
      <c r="BT481" s="63">
        <v>0</v>
      </c>
      <c r="BU481" s="63">
        <v>0</v>
      </c>
      <c r="BV481" s="63">
        <v>0</v>
      </c>
      <c r="BW481" s="63">
        <v>0</v>
      </c>
      <c r="BX481" s="63">
        <v>0</v>
      </c>
      <c r="BY481" s="63">
        <v>0</v>
      </c>
      <c r="BZ481" s="62">
        <f t="shared" si="282"/>
        <v>17</v>
      </c>
      <c r="CA481" s="62">
        <f t="shared" si="283"/>
        <v>3</v>
      </c>
      <c r="CB481" s="62" t="s">
        <v>40</v>
      </c>
      <c r="CC481" s="62">
        <f t="shared" si="296"/>
        <v>89</v>
      </c>
      <c r="CD481" s="62"/>
      <c r="CE481" s="62">
        <f t="shared" si="285"/>
        <v>293</v>
      </c>
      <c r="CF481" s="62">
        <f t="shared" si="286"/>
        <v>-16</v>
      </c>
    </row>
    <row r="482" customHeight="1" spans="1:84">
      <c r="A482" s="62">
        <v>12846</v>
      </c>
      <c r="B482" s="62" t="s">
        <v>784</v>
      </c>
      <c r="C482" s="62">
        <v>744</v>
      </c>
      <c r="D482" s="62" t="s">
        <v>122</v>
      </c>
      <c r="E482" s="62" t="s">
        <v>239</v>
      </c>
      <c r="F482" s="62">
        <v>13</v>
      </c>
      <c r="G482" s="62">
        <v>16</v>
      </c>
      <c r="H482" s="62">
        <v>8</v>
      </c>
      <c r="I482" s="62">
        <v>211.38</v>
      </c>
      <c r="J482" s="62">
        <f t="shared" si="274"/>
        <v>-5</v>
      </c>
      <c r="K482" s="62" t="s">
        <v>237</v>
      </c>
      <c r="L482" s="62">
        <f>I482*0.06</f>
        <v>12.6828</v>
      </c>
      <c r="M482" s="62">
        <v>25</v>
      </c>
      <c r="N482" s="62">
        <v>30</v>
      </c>
      <c r="O482" s="62">
        <v>20</v>
      </c>
      <c r="P482" s="62">
        <v>517</v>
      </c>
      <c r="Q482" s="62">
        <f t="shared" si="275"/>
        <v>-5</v>
      </c>
      <c r="R482" s="62" t="s">
        <v>237</v>
      </c>
      <c r="S482" s="62">
        <f>P482*0.05</f>
        <v>25.85</v>
      </c>
      <c r="T482" s="62">
        <f>Q482*1</f>
        <v>-5</v>
      </c>
      <c r="U482" s="62">
        <v>17</v>
      </c>
      <c r="V482" s="62">
        <v>21</v>
      </c>
      <c r="W482" s="62">
        <v>5</v>
      </c>
      <c r="X482" s="62">
        <v>98.5</v>
      </c>
      <c r="Y482" s="62">
        <f t="shared" si="289"/>
        <v>-12</v>
      </c>
      <c r="Z482" s="62" t="s">
        <v>237</v>
      </c>
      <c r="AA482" s="62">
        <f t="shared" si="297"/>
        <v>5.91</v>
      </c>
      <c r="AB482" s="62">
        <v>3</v>
      </c>
      <c r="AC482" s="62">
        <v>4</v>
      </c>
      <c r="AD482" s="62">
        <v>0</v>
      </c>
      <c r="AE482" s="62">
        <v>0</v>
      </c>
      <c r="AF482" s="62">
        <v>0</v>
      </c>
      <c r="AG482" s="62">
        <f t="shared" si="277"/>
        <v>-3</v>
      </c>
      <c r="AH482" s="62" t="s">
        <v>237</v>
      </c>
      <c r="AI482" s="62">
        <f t="shared" si="299"/>
        <v>0</v>
      </c>
      <c r="AJ482" s="62">
        <f t="shared" si="300"/>
        <v>-3</v>
      </c>
      <c r="AK482" s="62">
        <v>25</v>
      </c>
      <c r="AL482" s="62">
        <v>29</v>
      </c>
      <c r="AM482" s="62">
        <v>12</v>
      </c>
      <c r="AN482" s="62">
        <v>849.28</v>
      </c>
      <c r="AO482" s="62">
        <f t="shared" si="278"/>
        <v>-13</v>
      </c>
      <c r="AP482" s="62" t="s">
        <v>237</v>
      </c>
      <c r="AQ482" s="62">
        <f>AN482*0.06</f>
        <v>50.9568</v>
      </c>
      <c r="AR482" s="62">
        <v>5</v>
      </c>
      <c r="AS482" s="62">
        <v>6</v>
      </c>
      <c r="AT482" s="62">
        <v>1</v>
      </c>
      <c r="AU482" s="62">
        <v>35</v>
      </c>
      <c r="AV482" s="62">
        <f t="shared" si="279"/>
        <v>-4</v>
      </c>
      <c r="AW482" s="62" t="s">
        <v>237</v>
      </c>
      <c r="AX482" s="62">
        <f>AU482*0.06</f>
        <v>2.1</v>
      </c>
      <c r="AY482" s="62">
        <v>6</v>
      </c>
      <c r="AZ482" s="62">
        <v>8</v>
      </c>
      <c r="BA482" s="62">
        <v>0</v>
      </c>
      <c r="BB482" s="62">
        <v>0</v>
      </c>
      <c r="BC482" s="62">
        <f t="shared" si="280"/>
        <v>-6</v>
      </c>
      <c r="BD482" s="62" t="s">
        <v>237</v>
      </c>
      <c r="BE482" s="62">
        <f t="shared" si="301"/>
        <v>0</v>
      </c>
      <c r="BF482" s="62">
        <v>5</v>
      </c>
      <c r="BG482" s="62">
        <v>7</v>
      </c>
      <c r="BH482" s="62">
        <v>2</v>
      </c>
      <c r="BI482" s="62">
        <v>36.12</v>
      </c>
      <c r="BJ482" s="62">
        <f t="shared" si="281"/>
        <v>-3</v>
      </c>
      <c r="BK482" s="62" t="s">
        <v>242</v>
      </c>
      <c r="BL482" s="62">
        <f t="shared" si="298"/>
        <v>2.1672</v>
      </c>
      <c r="BM482" s="62">
        <v>10</v>
      </c>
      <c r="BN482" s="62">
        <v>12</v>
      </c>
      <c r="BO482" s="63">
        <v>1</v>
      </c>
      <c r="BP482" s="63">
        <v>0</v>
      </c>
      <c r="BQ482" s="63">
        <v>0</v>
      </c>
      <c r="BR482" s="63">
        <v>0</v>
      </c>
      <c r="BS482" s="63">
        <v>0</v>
      </c>
      <c r="BT482" s="63">
        <v>0</v>
      </c>
      <c r="BU482" s="63">
        <v>0</v>
      </c>
      <c r="BV482" s="63">
        <v>0</v>
      </c>
      <c r="BW482" s="63">
        <v>0</v>
      </c>
      <c r="BX482" s="63">
        <v>0</v>
      </c>
      <c r="BY482" s="63">
        <v>0</v>
      </c>
      <c r="BZ482" s="62">
        <f t="shared" si="282"/>
        <v>0.5</v>
      </c>
      <c r="CA482" s="62">
        <f t="shared" si="283"/>
        <v>-9.5</v>
      </c>
      <c r="CB482" s="62" t="s">
        <v>237</v>
      </c>
      <c r="CC482" s="62">
        <f>BO482*2+BP482*3+BQ482*15+BR482*15+BS482*3+BT482*40+BU482*50+BV482*4+BW482*20+BX482*40+BY482*10</f>
        <v>2</v>
      </c>
      <c r="CD482" s="62">
        <f>CA482*1</f>
        <v>-9.5</v>
      </c>
      <c r="CE482" s="62">
        <f t="shared" si="285"/>
        <v>102</v>
      </c>
      <c r="CF482" s="62">
        <f t="shared" si="286"/>
        <v>-17.5</v>
      </c>
    </row>
    <row r="483" customHeight="1" spans="1:84">
      <c r="A483" s="62">
        <v>11333</v>
      </c>
      <c r="B483" s="62" t="s">
        <v>785</v>
      </c>
      <c r="C483" s="62">
        <v>744</v>
      </c>
      <c r="D483" s="62" t="s">
        <v>122</v>
      </c>
      <c r="E483" s="62" t="s">
        <v>239</v>
      </c>
      <c r="F483" s="62">
        <v>19</v>
      </c>
      <c r="G483" s="62">
        <v>23</v>
      </c>
      <c r="H483" s="62">
        <v>29</v>
      </c>
      <c r="I483" s="62">
        <v>735.12</v>
      </c>
      <c r="J483" s="62">
        <f t="shared" si="274"/>
        <v>10</v>
      </c>
      <c r="K483" s="62" t="s">
        <v>40</v>
      </c>
      <c r="L483" s="62">
        <f>I483*0.1</f>
        <v>73.512</v>
      </c>
      <c r="M483" s="62">
        <v>35</v>
      </c>
      <c r="N483" s="62">
        <v>43</v>
      </c>
      <c r="O483" s="62">
        <v>41</v>
      </c>
      <c r="P483" s="62">
        <v>1095.46</v>
      </c>
      <c r="Q483" s="62">
        <f t="shared" si="275"/>
        <v>6</v>
      </c>
      <c r="R483" s="62" t="s">
        <v>39</v>
      </c>
      <c r="S483" s="62">
        <f>P483*0.06</f>
        <v>65.7276</v>
      </c>
      <c r="T483" s="62"/>
      <c r="U483" s="62">
        <v>24</v>
      </c>
      <c r="V483" s="62">
        <v>31</v>
      </c>
      <c r="W483" s="62">
        <v>23</v>
      </c>
      <c r="X483" s="62">
        <v>549.46</v>
      </c>
      <c r="Y483" s="62">
        <f t="shared" si="289"/>
        <v>-1</v>
      </c>
      <c r="Z483" s="62" t="s">
        <v>237</v>
      </c>
      <c r="AA483" s="62">
        <f t="shared" si="297"/>
        <v>32.9676</v>
      </c>
      <c r="AB483" s="62">
        <v>4</v>
      </c>
      <c r="AC483" s="62">
        <v>5</v>
      </c>
      <c r="AD483" s="62">
        <v>0</v>
      </c>
      <c r="AE483" s="62">
        <v>0</v>
      </c>
      <c r="AF483" s="62">
        <v>0</v>
      </c>
      <c r="AG483" s="62">
        <f t="shared" si="277"/>
        <v>-4</v>
      </c>
      <c r="AH483" s="62" t="s">
        <v>237</v>
      </c>
      <c r="AI483" s="62">
        <f t="shared" si="299"/>
        <v>0</v>
      </c>
      <c r="AJ483" s="62">
        <f t="shared" si="300"/>
        <v>-4</v>
      </c>
      <c r="AK483" s="62">
        <v>35</v>
      </c>
      <c r="AL483" s="62">
        <v>41</v>
      </c>
      <c r="AM483" s="62">
        <v>36</v>
      </c>
      <c r="AN483" s="62">
        <v>4052.8</v>
      </c>
      <c r="AO483" s="62">
        <f t="shared" si="278"/>
        <v>1</v>
      </c>
      <c r="AP483" s="62" t="s">
        <v>39</v>
      </c>
      <c r="AQ483" s="62">
        <f>AN483*0.08</f>
        <v>324.224</v>
      </c>
      <c r="AR483" s="62">
        <v>7</v>
      </c>
      <c r="AS483" s="62">
        <v>8</v>
      </c>
      <c r="AT483" s="62">
        <v>9</v>
      </c>
      <c r="AU483" s="62">
        <v>292</v>
      </c>
      <c r="AV483" s="62">
        <f t="shared" si="279"/>
        <v>2</v>
      </c>
      <c r="AW483" s="62" t="s">
        <v>40</v>
      </c>
      <c r="AX483" s="62">
        <f>AU483*0.1</f>
        <v>29.2</v>
      </c>
      <c r="AY483" s="62">
        <v>9</v>
      </c>
      <c r="AZ483" s="62">
        <v>11</v>
      </c>
      <c r="BA483" s="62">
        <v>0</v>
      </c>
      <c r="BB483" s="62">
        <v>0</v>
      </c>
      <c r="BC483" s="62">
        <f t="shared" si="280"/>
        <v>-9</v>
      </c>
      <c r="BD483" s="62" t="s">
        <v>237</v>
      </c>
      <c r="BE483" s="62">
        <f t="shared" si="301"/>
        <v>0</v>
      </c>
      <c r="BF483" s="62">
        <v>7</v>
      </c>
      <c r="BG483" s="62">
        <v>10</v>
      </c>
      <c r="BH483" s="62">
        <v>6</v>
      </c>
      <c r="BI483" s="62">
        <v>98.64</v>
      </c>
      <c r="BJ483" s="62">
        <f t="shared" si="281"/>
        <v>-1</v>
      </c>
      <c r="BK483" s="62" t="s">
        <v>242</v>
      </c>
      <c r="BL483" s="62">
        <f t="shared" si="298"/>
        <v>5.9184</v>
      </c>
      <c r="BM483" s="62">
        <v>17</v>
      </c>
      <c r="BN483" s="62">
        <v>19</v>
      </c>
      <c r="BO483" s="63">
        <v>0</v>
      </c>
      <c r="BP483" s="63">
        <v>3</v>
      </c>
      <c r="BQ483" s="63">
        <v>0</v>
      </c>
      <c r="BR483" s="63">
        <v>0</v>
      </c>
      <c r="BS483" s="63">
        <v>3</v>
      </c>
      <c r="BT483" s="63">
        <v>2</v>
      </c>
      <c r="BU483" s="63">
        <v>1</v>
      </c>
      <c r="BV483" s="63">
        <v>0</v>
      </c>
      <c r="BW483" s="63">
        <v>0</v>
      </c>
      <c r="BX483" s="63">
        <v>1</v>
      </c>
      <c r="BY483" s="63">
        <v>1</v>
      </c>
      <c r="BZ483" s="62">
        <f t="shared" si="282"/>
        <v>41.5</v>
      </c>
      <c r="CA483" s="62">
        <f t="shared" si="283"/>
        <v>24.5</v>
      </c>
      <c r="CB483" s="62" t="s">
        <v>40</v>
      </c>
      <c r="CC483" s="62">
        <f>BO483*3+BP483*5+BQ483*25+BR483*24+BS483*6+BT483*56+BU483*70+BV483*6+BW483*30+BX483*61+BY483*15</f>
        <v>291</v>
      </c>
      <c r="CD483" s="62"/>
      <c r="CE483" s="62">
        <f t="shared" si="285"/>
        <v>823</v>
      </c>
      <c r="CF483" s="62">
        <f t="shared" si="286"/>
        <v>-4</v>
      </c>
    </row>
    <row r="484" customHeight="1" spans="1:84">
      <c r="A484" s="62">
        <v>13281</v>
      </c>
      <c r="B484" s="62" t="s">
        <v>786</v>
      </c>
      <c r="C484" s="62">
        <v>744</v>
      </c>
      <c r="D484" s="62" t="s">
        <v>122</v>
      </c>
      <c r="E484" s="62" t="s">
        <v>248</v>
      </c>
      <c r="F484" s="62">
        <v>9</v>
      </c>
      <c r="G484" s="62">
        <v>10</v>
      </c>
      <c r="H484" s="62">
        <v>12</v>
      </c>
      <c r="I484" s="62">
        <v>311.78</v>
      </c>
      <c r="J484" s="62">
        <f t="shared" si="274"/>
        <v>3</v>
      </c>
      <c r="K484" s="62" t="s">
        <v>40</v>
      </c>
      <c r="L484" s="62">
        <f>I484*0.1</f>
        <v>31.178</v>
      </c>
      <c r="M484" s="62">
        <v>17</v>
      </c>
      <c r="N484" s="62">
        <v>23</v>
      </c>
      <c r="O484" s="62">
        <v>16</v>
      </c>
      <c r="P484" s="62">
        <v>474.84</v>
      </c>
      <c r="Q484" s="62">
        <f t="shared" si="275"/>
        <v>-1</v>
      </c>
      <c r="R484" s="62" t="s">
        <v>237</v>
      </c>
      <c r="S484" s="62">
        <f>P484*0.05</f>
        <v>23.742</v>
      </c>
      <c r="T484" s="62">
        <f>Q484*1</f>
        <v>-1</v>
      </c>
      <c r="U484" s="62">
        <v>11</v>
      </c>
      <c r="V484" s="62">
        <v>16</v>
      </c>
      <c r="W484" s="62">
        <v>20</v>
      </c>
      <c r="X484" s="62">
        <v>412.3</v>
      </c>
      <c r="Y484" s="62">
        <f t="shared" si="289"/>
        <v>9</v>
      </c>
      <c r="Z484" s="62" t="s">
        <v>40</v>
      </c>
      <c r="AA484" s="62">
        <f>X484*0.1</f>
        <v>41.23</v>
      </c>
      <c r="AB484" s="62">
        <v>1</v>
      </c>
      <c r="AC484" s="62">
        <v>2</v>
      </c>
      <c r="AD484" s="62">
        <v>0</v>
      </c>
      <c r="AE484" s="62">
        <v>0</v>
      </c>
      <c r="AF484" s="62">
        <v>0</v>
      </c>
      <c r="AG484" s="62">
        <f t="shared" si="277"/>
        <v>-1</v>
      </c>
      <c r="AH484" s="62" t="s">
        <v>237</v>
      </c>
      <c r="AI484" s="62">
        <f t="shared" si="299"/>
        <v>0</v>
      </c>
      <c r="AJ484" s="62">
        <f t="shared" si="300"/>
        <v>-1</v>
      </c>
      <c r="AK484" s="62">
        <v>16</v>
      </c>
      <c r="AL484" s="62">
        <v>22</v>
      </c>
      <c r="AM484" s="62">
        <v>14</v>
      </c>
      <c r="AN484" s="62">
        <v>1181</v>
      </c>
      <c r="AO484" s="62">
        <f t="shared" si="278"/>
        <v>-2</v>
      </c>
      <c r="AP484" s="62" t="s">
        <v>237</v>
      </c>
      <c r="AQ484" s="62">
        <f>AN484*0.06</f>
        <v>70.86</v>
      </c>
      <c r="AR484" s="62">
        <v>4</v>
      </c>
      <c r="AS484" s="62">
        <v>5</v>
      </c>
      <c r="AT484" s="62">
        <v>5</v>
      </c>
      <c r="AU484" s="62">
        <v>164</v>
      </c>
      <c r="AV484" s="62">
        <f t="shared" si="279"/>
        <v>1</v>
      </c>
      <c r="AW484" s="62" t="s">
        <v>40</v>
      </c>
      <c r="AX484" s="62">
        <f>AU484*0.1</f>
        <v>16.4</v>
      </c>
      <c r="AY484" s="62">
        <v>5</v>
      </c>
      <c r="AZ484" s="62">
        <v>5</v>
      </c>
      <c r="BA484" s="62">
        <v>0</v>
      </c>
      <c r="BB484" s="62">
        <v>0</v>
      </c>
      <c r="BC484" s="62">
        <f t="shared" si="280"/>
        <v>-5</v>
      </c>
      <c r="BD484" s="62" t="s">
        <v>237</v>
      </c>
      <c r="BE484" s="62">
        <f t="shared" si="301"/>
        <v>0</v>
      </c>
      <c r="BF484" s="62">
        <v>4</v>
      </c>
      <c r="BG484" s="62">
        <v>5</v>
      </c>
      <c r="BH484" s="62">
        <v>4</v>
      </c>
      <c r="BI484" s="62">
        <v>74.47</v>
      </c>
      <c r="BJ484" s="62">
        <f t="shared" si="281"/>
        <v>0</v>
      </c>
      <c r="BK484" s="62" t="s">
        <v>39</v>
      </c>
      <c r="BL484" s="62">
        <f>BI484*0.08</f>
        <v>5.9576</v>
      </c>
      <c r="BM484" s="62">
        <v>3</v>
      </c>
      <c r="BN484" s="62">
        <v>5</v>
      </c>
      <c r="BO484" s="63">
        <v>0</v>
      </c>
      <c r="BP484" s="63">
        <v>1</v>
      </c>
      <c r="BQ484" s="63">
        <v>0</v>
      </c>
      <c r="BR484" s="63">
        <v>0</v>
      </c>
      <c r="BS484" s="63">
        <v>0</v>
      </c>
      <c r="BT484" s="63">
        <v>0</v>
      </c>
      <c r="BU484" s="63">
        <v>0</v>
      </c>
      <c r="BV484" s="63">
        <v>0</v>
      </c>
      <c r="BW484" s="63">
        <v>0</v>
      </c>
      <c r="BX484" s="63">
        <v>0</v>
      </c>
      <c r="BY484" s="63">
        <v>1</v>
      </c>
      <c r="BZ484" s="62">
        <f t="shared" si="282"/>
        <v>3.5</v>
      </c>
      <c r="CA484" s="62">
        <f t="shared" si="283"/>
        <v>0.5</v>
      </c>
      <c r="CB484" s="62" t="s">
        <v>40</v>
      </c>
      <c r="CC484" s="62">
        <f>BO484*3+BP484*5+BQ484*25+BR484*24+BS484*6+BT484*56+BU484*70+BV484*6+BW484*30+BX484*61+BY484*15</f>
        <v>20</v>
      </c>
      <c r="CD484" s="62"/>
      <c r="CE484" s="62">
        <f t="shared" si="285"/>
        <v>209</v>
      </c>
      <c r="CF484" s="62">
        <f t="shared" si="286"/>
        <v>-2</v>
      </c>
    </row>
    <row r="485" customHeight="1" spans="1:84">
      <c r="A485" s="62">
        <v>11620</v>
      </c>
      <c r="B485" s="62" t="s">
        <v>787</v>
      </c>
      <c r="C485" s="62">
        <v>113299</v>
      </c>
      <c r="D485" s="62" t="s">
        <v>141</v>
      </c>
      <c r="E485" s="62" t="s">
        <v>236</v>
      </c>
      <c r="F485" s="62">
        <v>13</v>
      </c>
      <c r="G485" s="62">
        <v>15</v>
      </c>
      <c r="H485" s="62">
        <v>16</v>
      </c>
      <c r="I485" s="62">
        <v>367.98</v>
      </c>
      <c r="J485" s="62">
        <f t="shared" si="274"/>
        <v>3</v>
      </c>
      <c r="K485" s="62" t="s">
        <v>40</v>
      </c>
      <c r="L485" s="62">
        <f>I485*0.1</f>
        <v>36.798</v>
      </c>
      <c r="M485" s="62">
        <v>13</v>
      </c>
      <c r="N485" s="62">
        <v>15</v>
      </c>
      <c r="O485" s="62">
        <v>34</v>
      </c>
      <c r="P485" s="62">
        <v>859.57</v>
      </c>
      <c r="Q485" s="62">
        <f t="shared" si="275"/>
        <v>21</v>
      </c>
      <c r="R485" s="62" t="s">
        <v>40</v>
      </c>
      <c r="S485" s="62">
        <f>P485*0.08</f>
        <v>68.7656</v>
      </c>
      <c r="T485" s="62"/>
      <c r="U485" s="62">
        <v>12</v>
      </c>
      <c r="V485" s="62">
        <v>15</v>
      </c>
      <c r="W485" s="62">
        <v>7</v>
      </c>
      <c r="X485" s="62">
        <v>128</v>
      </c>
      <c r="Y485" s="62">
        <f t="shared" si="289"/>
        <v>-5</v>
      </c>
      <c r="Z485" s="62" t="s">
        <v>237</v>
      </c>
      <c r="AA485" s="62">
        <f>X485*0.06</f>
        <v>7.68</v>
      </c>
      <c r="AB485" s="62">
        <v>1</v>
      </c>
      <c r="AC485" s="62">
        <v>2</v>
      </c>
      <c r="AD485" s="62">
        <v>0</v>
      </c>
      <c r="AE485" s="62">
        <v>0</v>
      </c>
      <c r="AF485" s="62">
        <v>0</v>
      </c>
      <c r="AG485" s="62">
        <f t="shared" si="277"/>
        <v>-1</v>
      </c>
      <c r="AH485" s="62" t="s">
        <v>237</v>
      </c>
      <c r="AI485" s="62">
        <f t="shared" si="299"/>
        <v>0</v>
      </c>
      <c r="AJ485" s="62">
        <f t="shared" si="300"/>
        <v>-1</v>
      </c>
      <c r="AK485" s="62">
        <v>11</v>
      </c>
      <c r="AL485" s="62">
        <v>12</v>
      </c>
      <c r="AM485" s="62">
        <v>9</v>
      </c>
      <c r="AN485" s="62">
        <v>559.38</v>
      </c>
      <c r="AO485" s="62">
        <f t="shared" si="278"/>
        <v>-2</v>
      </c>
      <c r="AP485" s="62" t="s">
        <v>237</v>
      </c>
      <c r="AQ485" s="62">
        <f>AN485*0.06</f>
        <v>33.5628</v>
      </c>
      <c r="AR485" s="62">
        <v>4</v>
      </c>
      <c r="AS485" s="62">
        <v>4</v>
      </c>
      <c r="AT485" s="62">
        <v>9</v>
      </c>
      <c r="AU485" s="62">
        <v>249.14</v>
      </c>
      <c r="AV485" s="62">
        <f t="shared" si="279"/>
        <v>5</v>
      </c>
      <c r="AW485" s="62" t="s">
        <v>40</v>
      </c>
      <c r="AX485" s="62">
        <f>AU485*0.1</f>
        <v>24.914</v>
      </c>
      <c r="AY485" s="62">
        <v>4</v>
      </c>
      <c r="AZ485" s="62">
        <v>5</v>
      </c>
      <c r="BA485" s="62">
        <v>0</v>
      </c>
      <c r="BB485" s="62">
        <v>0</v>
      </c>
      <c r="BC485" s="62">
        <f t="shared" si="280"/>
        <v>-4</v>
      </c>
      <c r="BD485" s="62" t="s">
        <v>237</v>
      </c>
      <c r="BE485" s="62">
        <f t="shared" si="301"/>
        <v>0</v>
      </c>
      <c r="BF485" s="62">
        <v>7</v>
      </c>
      <c r="BG485" s="62">
        <v>9</v>
      </c>
      <c r="BH485" s="62">
        <v>4</v>
      </c>
      <c r="BI485" s="62">
        <v>67.09</v>
      </c>
      <c r="BJ485" s="62">
        <f t="shared" si="281"/>
        <v>-3</v>
      </c>
      <c r="BK485" s="62" t="s">
        <v>242</v>
      </c>
      <c r="BL485" s="62">
        <f>BI485*0.06</f>
        <v>4.0254</v>
      </c>
      <c r="BM485" s="62">
        <v>9</v>
      </c>
      <c r="BN485" s="62">
        <v>9</v>
      </c>
      <c r="BO485" s="63">
        <v>0</v>
      </c>
      <c r="BP485" s="63">
        <v>0</v>
      </c>
      <c r="BQ485" s="63">
        <v>0</v>
      </c>
      <c r="BR485" s="63">
        <v>0</v>
      </c>
      <c r="BS485" s="63">
        <v>2</v>
      </c>
      <c r="BT485" s="63">
        <v>0</v>
      </c>
      <c r="BU485" s="63">
        <v>0</v>
      </c>
      <c r="BV485" s="63">
        <v>0</v>
      </c>
      <c r="BW485" s="63">
        <v>0</v>
      </c>
      <c r="BX485" s="63">
        <v>0</v>
      </c>
      <c r="BY485" s="63">
        <v>0</v>
      </c>
      <c r="BZ485" s="62">
        <f t="shared" si="282"/>
        <v>2</v>
      </c>
      <c r="CA485" s="62">
        <f t="shared" si="283"/>
        <v>-7</v>
      </c>
      <c r="CB485" s="62" t="s">
        <v>237</v>
      </c>
      <c r="CC485" s="62">
        <f>BO485*2+BP485*3+BQ485*15+BR485*15+BS485*3+BT485*40+BU485*50+BV485*4+BW485*20+BX485*40+BY485*10</f>
        <v>6</v>
      </c>
      <c r="CD485" s="62">
        <f>CA485*1</f>
        <v>-7</v>
      </c>
      <c r="CE485" s="62">
        <f t="shared" si="285"/>
        <v>182</v>
      </c>
      <c r="CF485" s="62">
        <f t="shared" si="286"/>
        <v>-8</v>
      </c>
    </row>
    <row r="486" customHeight="1" spans="1:84">
      <c r="A486" s="62">
        <v>13770</v>
      </c>
      <c r="B486" s="62" t="s">
        <v>788</v>
      </c>
      <c r="C486" s="62">
        <v>113299</v>
      </c>
      <c r="D486" s="62" t="s">
        <v>141</v>
      </c>
      <c r="E486" s="62" t="s">
        <v>239</v>
      </c>
      <c r="F486" s="62">
        <v>11</v>
      </c>
      <c r="G486" s="62">
        <v>13</v>
      </c>
      <c r="H486" s="62">
        <v>5</v>
      </c>
      <c r="I486" s="62">
        <v>133.5</v>
      </c>
      <c r="J486" s="62">
        <f t="shared" si="274"/>
        <v>-6</v>
      </c>
      <c r="K486" s="62" t="s">
        <v>237</v>
      </c>
      <c r="L486" s="62">
        <f>I486*0.06</f>
        <v>8.01</v>
      </c>
      <c r="M486" s="62">
        <v>11</v>
      </c>
      <c r="N486" s="62">
        <v>13</v>
      </c>
      <c r="O486" s="62">
        <v>2</v>
      </c>
      <c r="P486" s="62">
        <v>54</v>
      </c>
      <c r="Q486" s="62">
        <f t="shared" si="275"/>
        <v>-9</v>
      </c>
      <c r="R486" s="62" t="s">
        <v>237</v>
      </c>
      <c r="S486" s="62">
        <f>P486*0.05</f>
        <v>2.7</v>
      </c>
      <c r="T486" s="62">
        <f>Q486*1</f>
        <v>-9</v>
      </c>
      <c r="U486" s="62">
        <v>11</v>
      </c>
      <c r="V486" s="62">
        <v>13</v>
      </c>
      <c r="W486" s="62">
        <v>2</v>
      </c>
      <c r="X486" s="62">
        <v>67</v>
      </c>
      <c r="Y486" s="62">
        <f t="shared" si="289"/>
        <v>-9</v>
      </c>
      <c r="Z486" s="62" t="s">
        <v>237</v>
      </c>
      <c r="AA486" s="62">
        <f>X486*0.06</f>
        <v>4.02</v>
      </c>
      <c r="AB486" s="62">
        <v>1</v>
      </c>
      <c r="AC486" s="62">
        <v>1</v>
      </c>
      <c r="AD486" s="62">
        <v>0</v>
      </c>
      <c r="AE486" s="62">
        <v>0</v>
      </c>
      <c r="AF486" s="62">
        <v>0</v>
      </c>
      <c r="AG486" s="62">
        <f t="shared" si="277"/>
        <v>-1</v>
      </c>
      <c r="AH486" s="62" t="s">
        <v>237</v>
      </c>
      <c r="AI486" s="62">
        <f t="shared" si="299"/>
        <v>0</v>
      </c>
      <c r="AJ486" s="62">
        <f t="shared" si="300"/>
        <v>-1</v>
      </c>
      <c r="AK486" s="62">
        <v>9</v>
      </c>
      <c r="AL486" s="62">
        <v>11</v>
      </c>
      <c r="AM486" s="62">
        <v>1</v>
      </c>
      <c r="AN486" s="62">
        <v>25</v>
      </c>
      <c r="AO486" s="62">
        <f t="shared" si="278"/>
        <v>-8</v>
      </c>
      <c r="AP486" s="62" t="s">
        <v>237</v>
      </c>
      <c r="AQ486" s="62">
        <f>AN486*0.06</f>
        <v>1.5</v>
      </c>
      <c r="AR486" s="62">
        <v>2</v>
      </c>
      <c r="AS486" s="62">
        <v>4</v>
      </c>
      <c r="AT486" s="62">
        <v>1</v>
      </c>
      <c r="AU486" s="62">
        <v>35</v>
      </c>
      <c r="AV486" s="62">
        <f t="shared" si="279"/>
        <v>-1</v>
      </c>
      <c r="AW486" s="62" t="s">
        <v>237</v>
      </c>
      <c r="AX486" s="62">
        <f>AU486*0.06</f>
        <v>2.1</v>
      </c>
      <c r="AY486" s="62">
        <v>3</v>
      </c>
      <c r="AZ486" s="62">
        <v>5</v>
      </c>
      <c r="BA486" s="62">
        <v>0</v>
      </c>
      <c r="BB486" s="62">
        <v>0</v>
      </c>
      <c r="BC486" s="62">
        <f t="shared" si="280"/>
        <v>-3</v>
      </c>
      <c r="BD486" s="62" t="s">
        <v>237</v>
      </c>
      <c r="BE486" s="62">
        <f t="shared" si="301"/>
        <v>0</v>
      </c>
      <c r="BF486" s="62">
        <v>5</v>
      </c>
      <c r="BG486" s="62">
        <v>7</v>
      </c>
      <c r="BH486" s="62">
        <v>4</v>
      </c>
      <c r="BI486" s="62">
        <v>76.08</v>
      </c>
      <c r="BJ486" s="62">
        <f t="shared" si="281"/>
        <v>-1</v>
      </c>
      <c r="BK486" s="62" t="s">
        <v>242</v>
      </c>
      <c r="BL486" s="62">
        <f>BI486*0.06</f>
        <v>4.5648</v>
      </c>
      <c r="BM486" s="62">
        <v>5</v>
      </c>
      <c r="BN486" s="62">
        <v>7</v>
      </c>
      <c r="BO486" s="63">
        <v>0</v>
      </c>
      <c r="BP486" s="63">
        <v>0</v>
      </c>
      <c r="BQ486" s="63">
        <v>0</v>
      </c>
      <c r="BR486" s="63">
        <v>0</v>
      </c>
      <c r="BS486" s="63">
        <v>1</v>
      </c>
      <c r="BT486" s="63">
        <v>0</v>
      </c>
      <c r="BU486" s="63">
        <v>0</v>
      </c>
      <c r="BV486" s="63">
        <v>0</v>
      </c>
      <c r="BW486" s="63">
        <v>0</v>
      </c>
      <c r="BX486" s="63">
        <v>0</v>
      </c>
      <c r="BY486" s="63">
        <v>0</v>
      </c>
      <c r="BZ486" s="62">
        <f t="shared" si="282"/>
        <v>1</v>
      </c>
      <c r="CA486" s="62">
        <f t="shared" si="283"/>
        <v>-4</v>
      </c>
      <c r="CB486" s="62" t="s">
        <v>237</v>
      </c>
      <c r="CC486" s="62">
        <f>BO486*2+BP486*3+BQ486*15+BR486*15+BS486*3+BT486*40+BU486*50+BV486*4+BW486*20+BX486*40+BY486*10</f>
        <v>3</v>
      </c>
      <c r="CD486" s="62">
        <f>CA486*1</f>
        <v>-4</v>
      </c>
      <c r="CE486" s="62">
        <f t="shared" si="285"/>
        <v>26</v>
      </c>
      <c r="CF486" s="62">
        <f t="shared" si="286"/>
        <v>-14</v>
      </c>
    </row>
    <row r="487" customHeight="1" spans="1:84">
      <c r="A487" s="62">
        <v>13273</v>
      </c>
      <c r="B487" s="62" t="s">
        <v>789</v>
      </c>
      <c r="C487" s="62">
        <v>113299</v>
      </c>
      <c r="D487" s="62" t="s">
        <v>141</v>
      </c>
      <c r="E487" s="62" t="s">
        <v>248</v>
      </c>
      <c r="F487" s="62">
        <v>8</v>
      </c>
      <c r="G487" s="62">
        <v>10</v>
      </c>
      <c r="H487" s="62"/>
      <c r="I487" s="62"/>
      <c r="J487" s="62">
        <f t="shared" si="274"/>
        <v>-8</v>
      </c>
      <c r="K487" s="62" t="s">
        <v>237</v>
      </c>
      <c r="L487" s="62">
        <f>I487*0.06</f>
        <v>0</v>
      </c>
      <c r="M487" s="62">
        <v>7</v>
      </c>
      <c r="N487" s="62">
        <v>10</v>
      </c>
      <c r="O487" s="62">
        <v>20</v>
      </c>
      <c r="P487" s="62">
        <v>523.7</v>
      </c>
      <c r="Q487" s="62">
        <f t="shared" si="275"/>
        <v>13</v>
      </c>
      <c r="R487" s="62" t="s">
        <v>40</v>
      </c>
      <c r="S487" s="62">
        <f>P487*0.08</f>
        <v>41.896</v>
      </c>
      <c r="T487" s="62"/>
      <c r="U487" s="62">
        <v>7</v>
      </c>
      <c r="V487" s="62">
        <v>10</v>
      </c>
      <c r="W487" s="62">
        <v>3</v>
      </c>
      <c r="X487" s="62">
        <v>75</v>
      </c>
      <c r="Y487" s="62">
        <f t="shared" si="289"/>
        <v>-4</v>
      </c>
      <c r="Z487" s="62" t="s">
        <v>237</v>
      </c>
      <c r="AA487" s="62">
        <f>X487*0.06</f>
        <v>4.5</v>
      </c>
      <c r="AB487" s="62">
        <v>1</v>
      </c>
      <c r="AC487" s="62">
        <v>1</v>
      </c>
      <c r="AD487" s="62">
        <v>0</v>
      </c>
      <c r="AE487" s="62">
        <v>0</v>
      </c>
      <c r="AF487" s="62">
        <v>0</v>
      </c>
      <c r="AG487" s="62">
        <f t="shared" si="277"/>
        <v>-1</v>
      </c>
      <c r="AH487" s="62" t="s">
        <v>237</v>
      </c>
      <c r="AI487" s="62">
        <f t="shared" si="299"/>
        <v>0</v>
      </c>
      <c r="AJ487" s="62">
        <f t="shared" si="300"/>
        <v>-1</v>
      </c>
      <c r="AK487" s="62">
        <v>6</v>
      </c>
      <c r="AL487" s="62">
        <v>7</v>
      </c>
      <c r="AM487" s="62">
        <v>9</v>
      </c>
      <c r="AN487" s="62">
        <v>710</v>
      </c>
      <c r="AO487" s="62">
        <f t="shared" si="278"/>
        <v>3</v>
      </c>
      <c r="AP487" s="62" t="s">
        <v>40</v>
      </c>
      <c r="AQ487" s="62">
        <f>AN487*0.1</f>
        <v>71</v>
      </c>
      <c r="AR487" s="62">
        <v>2</v>
      </c>
      <c r="AS487" s="62">
        <v>2</v>
      </c>
      <c r="AT487" s="62">
        <v>0</v>
      </c>
      <c r="AU487" s="62">
        <v>0</v>
      </c>
      <c r="AV487" s="62">
        <f t="shared" si="279"/>
        <v>-2</v>
      </c>
      <c r="AW487" s="62" t="s">
        <v>237</v>
      </c>
      <c r="AX487" s="62">
        <f>AU487*0.06</f>
        <v>0</v>
      </c>
      <c r="AY487" s="62">
        <v>3</v>
      </c>
      <c r="AZ487" s="62">
        <v>3</v>
      </c>
      <c r="BA487" s="62">
        <v>0</v>
      </c>
      <c r="BB487" s="62">
        <v>0</v>
      </c>
      <c r="BC487" s="62">
        <f t="shared" si="280"/>
        <v>-3</v>
      </c>
      <c r="BD487" s="62" t="s">
        <v>237</v>
      </c>
      <c r="BE487" s="62">
        <f t="shared" si="301"/>
        <v>0</v>
      </c>
      <c r="BF487" s="62">
        <v>3</v>
      </c>
      <c r="BG487" s="62">
        <v>4</v>
      </c>
      <c r="BH487" s="62">
        <v>4</v>
      </c>
      <c r="BI487" s="62">
        <v>84</v>
      </c>
      <c r="BJ487" s="62">
        <f t="shared" si="281"/>
        <v>1</v>
      </c>
      <c r="BK487" s="62" t="s">
        <v>40</v>
      </c>
      <c r="BL487" s="62">
        <f>BI487*0.1</f>
        <v>8.4</v>
      </c>
      <c r="BM487" s="62">
        <v>3</v>
      </c>
      <c r="BN487" s="62">
        <v>4</v>
      </c>
      <c r="BO487" s="63">
        <v>0</v>
      </c>
      <c r="BP487" s="63">
        <v>0</v>
      </c>
      <c r="BQ487" s="63">
        <v>0</v>
      </c>
      <c r="BR487" s="63">
        <v>0</v>
      </c>
      <c r="BS487" s="63">
        <v>0</v>
      </c>
      <c r="BT487" s="63">
        <v>0</v>
      </c>
      <c r="BU487" s="63">
        <v>0</v>
      </c>
      <c r="BV487" s="63">
        <v>0</v>
      </c>
      <c r="BW487" s="63">
        <v>0</v>
      </c>
      <c r="BX487" s="63">
        <v>0</v>
      </c>
      <c r="BY487" s="63">
        <v>0</v>
      </c>
      <c r="BZ487" s="62">
        <f t="shared" si="282"/>
        <v>0</v>
      </c>
      <c r="CA487" s="62">
        <f t="shared" si="283"/>
        <v>-3</v>
      </c>
      <c r="CB487" s="62" t="s">
        <v>237</v>
      </c>
      <c r="CC487" s="62">
        <f>BO487*2+BP487*3+BQ487*15+BR487*15+BS487*3+BT487*40+BU487*50+BV487*4+BW487*20+BX487*40+BY487*10</f>
        <v>0</v>
      </c>
      <c r="CD487" s="62">
        <f>CA487*1</f>
        <v>-3</v>
      </c>
      <c r="CE487" s="62">
        <f t="shared" si="285"/>
        <v>126</v>
      </c>
      <c r="CF487" s="62">
        <f t="shared" si="286"/>
        <v>-4</v>
      </c>
    </row>
    <row r="488" customHeight="1" spans="1:84">
      <c r="A488" s="62">
        <v>13320</v>
      </c>
      <c r="B488" s="62" t="s">
        <v>790</v>
      </c>
      <c r="C488" s="62">
        <v>113299</v>
      </c>
      <c r="D488" s="62" t="s">
        <v>141</v>
      </c>
      <c r="E488" s="62" t="s">
        <v>248</v>
      </c>
      <c r="F488" s="62">
        <v>8</v>
      </c>
      <c r="G488" s="62">
        <v>10</v>
      </c>
      <c r="H488" s="62">
        <v>18</v>
      </c>
      <c r="I488" s="62">
        <v>454.63</v>
      </c>
      <c r="J488" s="62">
        <f t="shared" si="274"/>
        <v>10</v>
      </c>
      <c r="K488" s="62" t="s">
        <v>40</v>
      </c>
      <c r="L488" s="62">
        <f>I488*0.1</f>
        <v>45.463</v>
      </c>
      <c r="M488" s="62">
        <v>7</v>
      </c>
      <c r="N488" s="62">
        <v>10</v>
      </c>
      <c r="O488" s="62">
        <v>11</v>
      </c>
      <c r="P488" s="62">
        <v>310</v>
      </c>
      <c r="Q488" s="62">
        <f t="shared" si="275"/>
        <v>4</v>
      </c>
      <c r="R488" s="62" t="s">
        <v>40</v>
      </c>
      <c r="S488" s="62">
        <f>P488*0.08</f>
        <v>24.8</v>
      </c>
      <c r="T488" s="62"/>
      <c r="U488" s="62">
        <v>7</v>
      </c>
      <c r="V488" s="62">
        <v>10</v>
      </c>
      <c r="W488" s="62">
        <v>14</v>
      </c>
      <c r="X488" s="62">
        <v>357.5</v>
      </c>
      <c r="Y488" s="62">
        <f t="shared" si="289"/>
        <v>7</v>
      </c>
      <c r="Z488" s="62" t="s">
        <v>40</v>
      </c>
      <c r="AA488" s="62">
        <f>X488*0.1</f>
        <v>35.75</v>
      </c>
      <c r="AB488" s="62">
        <v>1</v>
      </c>
      <c r="AC488" s="62">
        <v>1</v>
      </c>
      <c r="AD488" s="62">
        <v>0</v>
      </c>
      <c r="AE488" s="62">
        <v>0</v>
      </c>
      <c r="AF488" s="62">
        <v>0</v>
      </c>
      <c r="AG488" s="62">
        <f t="shared" si="277"/>
        <v>-1</v>
      </c>
      <c r="AH488" s="62" t="s">
        <v>237</v>
      </c>
      <c r="AI488" s="62">
        <f t="shared" si="299"/>
        <v>0</v>
      </c>
      <c r="AJ488" s="62">
        <f t="shared" si="300"/>
        <v>-1</v>
      </c>
      <c r="AK488" s="62">
        <v>6</v>
      </c>
      <c r="AL488" s="62">
        <v>7</v>
      </c>
      <c r="AM488" s="62">
        <v>2</v>
      </c>
      <c r="AN488" s="62">
        <v>50</v>
      </c>
      <c r="AO488" s="62">
        <f t="shared" si="278"/>
        <v>-4</v>
      </c>
      <c r="AP488" s="62" t="s">
        <v>237</v>
      </c>
      <c r="AQ488" s="62">
        <f>AN488*0.06</f>
        <v>3</v>
      </c>
      <c r="AR488" s="62">
        <v>2</v>
      </c>
      <c r="AS488" s="62">
        <v>2</v>
      </c>
      <c r="AT488" s="62">
        <v>3</v>
      </c>
      <c r="AU488" s="62">
        <v>109</v>
      </c>
      <c r="AV488" s="62">
        <f t="shared" si="279"/>
        <v>1</v>
      </c>
      <c r="AW488" s="62" t="s">
        <v>40</v>
      </c>
      <c r="AX488" s="62">
        <f>AU488*0.1</f>
        <v>10.9</v>
      </c>
      <c r="AY488" s="62">
        <v>3</v>
      </c>
      <c r="AZ488" s="62">
        <v>3</v>
      </c>
      <c r="BA488" s="62">
        <v>0</v>
      </c>
      <c r="BB488" s="62">
        <v>0</v>
      </c>
      <c r="BC488" s="62">
        <f t="shared" si="280"/>
        <v>-3</v>
      </c>
      <c r="BD488" s="62" t="s">
        <v>237</v>
      </c>
      <c r="BE488" s="62">
        <f t="shared" si="301"/>
        <v>0</v>
      </c>
      <c r="BF488" s="62">
        <v>3</v>
      </c>
      <c r="BG488" s="62">
        <v>4</v>
      </c>
      <c r="BH488" s="62">
        <v>5</v>
      </c>
      <c r="BI488" s="62">
        <v>102</v>
      </c>
      <c r="BJ488" s="62">
        <f t="shared" si="281"/>
        <v>2</v>
      </c>
      <c r="BK488" s="62" t="s">
        <v>40</v>
      </c>
      <c r="BL488" s="62">
        <f>BI488*0.1</f>
        <v>10.2</v>
      </c>
      <c r="BM488" s="62">
        <v>3</v>
      </c>
      <c r="BN488" s="62">
        <v>4</v>
      </c>
      <c r="BO488" s="63">
        <v>1</v>
      </c>
      <c r="BP488" s="63">
        <v>1</v>
      </c>
      <c r="BQ488" s="63">
        <v>0</v>
      </c>
      <c r="BR488" s="63">
        <v>1</v>
      </c>
      <c r="BS488" s="63">
        <v>1</v>
      </c>
      <c r="BT488" s="63">
        <v>0</v>
      </c>
      <c r="BU488" s="63">
        <v>0</v>
      </c>
      <c r="BV488" s="63">
        <v>0</v>
      </c>
      <c r="BW488" s="63">
        <v>0</v>
      </c>
      <c r="BX488" s="63">
        <v>0</v>
      </c>
      <c r="BY488" s="63">
        <v>0</v>
      </c>
      <c r="BZ488" s="62">
        <f t="shared" si="282"/>
        <v>6.5</v>
      </c>
      <c r="CA488" s="62">
        <f t="shared" si="283"/>
        <v>3.5</v>
      </c>
      <c r="CB488" s="62" t="s">
        <v>40</v>
      </c>
      <c r="CC488" s="62">
        <f>BO488*3+BP488*5+BQ488*25+BR488*24+BS488*6+BT488*56+BU488*70+BV488*6+BW488*30+BX488*61+BY488*15</f>
        <v>38</v>
      </c>
      <c r="CD488" s="62"/>
      <c r="CE488" s="62">
        <f t="shared" si="285"/>
        <v>168</v>
      </c>
      <c r="CF488" s="62">
        <f t="shared" si="286"/>
        <v>-1</v>
      </c>
    </row>
    <row r="489" customHeight="1" spans="1:84">
      <c r="A489" s="62">
        <v>9760</v>
      </c>
      <c r="B489" s="62" t="s">
        <v>791</v>
      </c>
      <c r="C489" s="62">
        <v>513</v>
      </c>
      <c r="D489" s="62" t="s">
        <v>53</v>
      </c>
      <c r="E489" s="62" t="s">
        <v>236</v>
      </c>
      <c r="F489" s="62">
        <v>19</v>
      </c>
      <c r="G489" s="62">
        <v>23</v>
      </c>
      <c r="H489" s="62">
        <v>13</v>
      </c>
      <c r="I489" s="62">
        <v>338.2</v>
      </c>
      <c r="J489" s="62">
        <f t="shared" si="274"/>
        <v>-6</v>
      </c>
      <c r="K489" s="62" t="s">
        <v>237</v>
      </c>
      <c r="L489" s="62">
        <f>I489*0.06</f>
        <v>20.292</v>
      </c>
      <c r="M489" s="62">
        <v>34</v>
      </c>
      <c r="N489" s="62">
        <v>42</v>
      </c>
      <c r="O489" s="62">
        <v>68</v>
      </c>
      <c r="P489" s="62">
        <v>1591.63</v>
      </c>
      <c r="Q489" s="62">
        <f t="shared" si="275"/>
        <v>34</v>
      </c>
      <c r="R489" s="62" t="s">
        <v>40</v>
      </c>
      <c r="S489" s="62">
        <f>P489*0.08</f>
        <v>127.3304</v>
      </c>
      <c r="T489" s="62"/>
      <c r="U489" s="62">
        <v>30</v>
      </c>
      <c r="V489" s="62">
        <v>39</v>
      </c>
      <c r="W489" s="62">
        <v>54</v>
      </c>
      <c r="X489" s="62">
        <v>1269.83</v>
      </c>
      <c r="Y489" s="62">
        <f t="shared" si="289"/>
        <v>24</v>
      </c>
      <c r="Z489" s="62" t="s">
        <v>40</v>
      </c>
      <c r="AA489" s="62">
        <f>X489*0.1</f>
        <v>126.983</v>
      </c>
      <c r="AB489" s="62">
        <v>4</v>
      </c>
      <c r="AC489" s="62">
        <v>6</v>
      </c>
      <c r="AD489" s="62">
        <v>0</v>
      </c>
      <c r="AE489" s="62">
        <v>2</v>
      </c>
      <c r="AF489" s="62">
        <v>57</v>
      </c>
      <c r="AG489" s="62">
        <f t="shared" si="277"/>
        <v>-2</v>
      </c>
      <c r="AH489" s="62" t="s">
        <v>237</v>
      </c>
      <c r="AI489" s="62">
        <f t="shared" si="299"/>
        <v>3.42</v>
      </c>
      <c r="AJ489" s="62">
        <f t="shared" si="300"/>
        <v>-2</v>
      </c>
      <c r="AK489" s="62">
        <v>46</v>
      </c>
      <c r="AL489" s="62">
        <v>56</v>
      </c>
      <c r="AM489" s="62">
        <v>92</v>
      </c>
      <c r="AN489" s="62">
        <v>6794.45</v>
      </c>
      <c r="AO489" s="62">
        <f t="shared" si="278"/>
        <v>46</v>
      </c>
      <c r="AP489" s="62" t="s">
        <v>40</v>
      </c>
      <c r="AQ489" s="62">
        <f>AN489*0.1</f>
        <v>679.445</v>
      </c>
      <c r="AR489" s="62">
        <v>10</v>
      </c>
      <c r="AS489" s="62">
        <v>12</v>
      </c>
      <c r="AT489" s="62">
        <v>9</v>
      </c>
      <c r="AU489" s="62">
        <v>282.23</v>
      </c>
      <c r="AV489" s="62">
        <f t="shared" si="279"/>
        <v>-1</v>
      </c>
      <c r="AW489" s="62" t="s">
        <v>237</v>
      </c>
      <c r="AX489" s="62">
        <f>AU489*0.06</f>
        <v>16.9338</v>
      </c>
      <c r="AY489" s="62">
        <v>11</v>
      </c>
      <c r="AZ489" s="62">
        <v>14</v>
      </c>
      <c r="BA489" s="62">
        <v>7</v>
      </c>
      <c r="BB489" s="62">
        <v>149.5</v>
      </c>
      <c r="BC489" s="62">
        <f t="shared" si="280"/>
        <v>-4</v>
      </c>
      <c r="BD489" s="62" t="s">
        <v>237</v>
      </c>
      <c r="BE489" s="62">
        <f t="shared" si="301"/>
        <v>8.97</v>
      </c>
      <c r="BF489" s="62">
        <v>7</v>
      </c>
      <c r="BG489" s="62">
        <v>9</v>
      </c>
      <c r="BH489" s="62">
        <v>13</v>
      </c>
      <c r="BI489" s="62">
        <v>273</v>
      </c>
      <c r="BJ489" s="62">
        <f t="shared" si="281"/>
        <v>6</v>
      </c>
      <c r="BK489" s="62" t="s">
        <v>40</v>
      </c>
      <c r="BL489" s="62">
        <f>BI489*0.1</f>
        <v>27.3</v>
      </c>
      <c r="BM489" s="62">
        <v>20</v>
      </c>
      <c r="BN489" s="62">
        <v>24</v>
      </c>
      <c r="BO489" s="63">
        <v>1</v>
      </c>
      <c r="BP489" s="63">
        <v>5</v>
      </c>
      <c r="BQ489" s="63">
        <v>1</v>
      </c>
      <c r="BR489" s="63">
        <v>0</v>
      </c>
      <c r="BS489" s="63">
        <v>0</v>
      </c>
      <c r="BT489" s="63">
        <v>0</v>
      </c>
      <c r="BU489" s="63">
        <v>1</v>
      </c>
      <c r="BV489" s="63">
        <v>0</v>
      </c>
      <c r="BW489" s="63">
        <v>0</v>
      </c>
      <c r="BX489" s="63">
        <v>0</v>
      </c>
      <c r="BY489" s="63">
        <v>1</v>
      </c>
      <c r="BZ489" s="62">
        <f t="shared" si="282"/>
        <v>23</v>
      </c>
      <c r="CA489" s="62">
        <f t="shared" si="283"/>
        <v>3</v>
      </c>
      <c r="CB489" s="62" t="s">
        <v>40</v>
      </c>
      <c r="CC489" s="62">
        <f>BO489*3+BP489*5+BQ489*25+BR489*24+BS489*6+BT489*56+BU489*70+BV489*6+BW489*30+BX489*61+BY489*15</f>
        <v>138</v>
      </c>
      <c r="CD489" s="62"/>
      <c r="CE489" s="62">
        <f t="shared" si="285"/>
        <v>1149</v>
      </c>
      <c r="CF489" s="62">
        <f t="shared" si="286"/>
        <v>-2</v>
      </c>
    </row>
    <row r="490" customHeight="1" spans="1:84">
      <c r="A490" s="62">
        <v>11329</v>
      </c>
      <c r="B490" s="62" t="s">
        <v>792</v>
      </c>
      <c r="C490" s="62">
        <v>513</v>
      </c>
      <c r="D490" s="62" t="s">
        <v>53</v>
      </c>
      <c r="E490" s="62" t="s">
        <v>239</v>
      </c>
      <c r="F490" s="62">
        <v>22</v>
      </c>
      <c r="G490" s="62">
        <v>26</v>
      </c>
      <c r="H490" s="62">
        <v>9</v>
      </c>
      <c r="I490" s="62">
        <v>239.5</v>
      </c>
      <c r="J490" s="62">
        <f t="shared" si="274"/>
        <v>-13</v>
      </c>
      <c r="K490" s="62" t="s">
        <v>237</v>
      </c>
      <c r="L490" s="62">
        <f>I490*0.06</f>
        <v>14.37</v>
      </c>
      <c r="M490" s="62">
        <v>38</v>
      </c>
      <c r="N490" s="62">
        <v>47</v>
      </c>
      <c r="O490" s="62">
        <v>44</v>
      </c>
      <c r="P490" s="62">
        <v>1036.1</v>
      </c>
      <c r="Q490" s="62">
        <f t="shared" si="275"/>
        <v>6</v>
      </c>
      <c r="R490" s="62" t="s">
        <v>39</v>
      </c>
      <c r="S490" s="62">
        <f>P490*0.06</f>
        <v>62.166</v>
      </c>
      <c r="T490" s="62"/>
      <c r="U490" s="62">
        <v>33</v>
      </c>
      <c r="V490" s="62">
        <v>43</v>
      </c>
      <c r="W490" s="62">
        <v>15</v>
      </c>
      <c r="X490" s="62">
        <v>460.5</v>
      </c>
      <c r="Y490" s="62">
        <f t="shared" si="289"/>
        <v>-18</v>
      </c>
      <c r="Z490" s="62" t="s">
        <v>237</v>
      </c>
      <c r="AA490" s="62">
        <f>X490*0.06</f>
        <v>27.63</v>
      </c>
      <c r="AB490" s="62">
        <v>5</v>
      </c>
      <c r="AC490" s="62">
        <v>6</v>
      </c>
      <c r="AD490" s="62">
        <v>0</v>
      </c>
      <c r="AE490" s="62">
        <v>0</v>
      </c>
      <c r="AF490" s="62">
        <v>0</v>
      </c>
      <c r="AG490" s="62">
        <f t="shared" si="277"/>
        <v>-5</v>
      </c>
      <c r="AH490" s="62" t="s">
        <v>237</v>
      </c>
      <c r="AI490" s="62">
        <f t="shared" si="299"/>
        <v>0</v>
      </c>
      <c r="AJ490" s="62">
        <f t="shared" si="300"/>
        <v>-5</v>
      </c>
      <c r="AK490" s="62">
        <v>51</v>
      </c>
      <c r="AL490" s="62">
        <v>62</v>
      </c>
      <c r="AM490" s="62">
        <v>24</v>
      </c>
      <c r="AN490" s="62">
        <v>1928.01</v>
      </c>
      <c r="AO490" s="62">
        <f t="shared" si="278"/>
        <v>-27</v>
      </c>
      <c r="AP490" s="62" t="s">
        <v>237</v>
      </c>
      <c r="AQ490" s="62">
        <f>AN490*0.06</f>
        <v>115.6806</v>
      </c>
      <c r="AR490" s="62">
        <v>11</v>
      </c>
      <c r="AS490" s="62">
        <v>13</v>
      </c>
      <c r="AT490" s="62">
        <v>3</v>
      </c>
      <c r="AU490" s="62">
        <v>105</v>
      </c>
      <c r="AV490" s="62">
        <f t="shared" si="279"/>
        <v>-8</v>
      </c>
      <c r="AW490" s="62" t="s">
        <v>237</v>
      </c>
      <c r="AX490" s="62">
        <f>AU490*0.06</f>
        <v>6.3</v>
      </c>
      <c r="AY490" s="62">
        <v>13</v>
      </c>
      <c r="AZ490" s="62">
        <v>15</v>
      </c>
      <c r="BA490" s="62">
        <v>0</v>
      </c>
      <c r="BB490" s="62">
        <v>0</v>
      </c>
      <c r="BC490" s="62">
        <f t="shared" si="280"/>
        <v>-13</v>
      </c>
      <c r="BD490" s="62" t="s">
        <v>237</v>
      </c>
      <c r="BE490" s="62">
        <f t="shared" si="301"/>
        <v>0</v>
      </c>
      <c r="BF490" s="62">
        <v>8</v>
      </c>
      <c r="BG490" s="62">
        <v>10</v>
      </c>
      <c r="BH490" s="62">
        <v>12</v>
      </c>
      <c r="BI490" s="62">
        <v>244.01</v>
      </c>
      <c r="BJ490" s="62">
        <f t="shared" si="281"/>
        <v>4</v>
      </c>
      <c r="BK490" s="62" t="s">
        <v>40</v>
      </c>
      <c r="BL490" s="62">
        <f>BI490*0.1</f>
        <v>24.401</v>
      </c>
      <c r="BM490" s="62">
        <v>22</v>
      </c>
      <c r="BN490" s="62">
        <v>27</v>
      </c>
      <c r="BO490" s="63">
        <v>0</v>
      </c>
      <c r="BP490" s="63">
        <v>5</v>
      </c>
      <c r="BQ490" s="63">
        <v>2</v>
      </c>
      <c r="BR490" s="63">
        <v>0</v>
      </c>
      <c r="BS490" s="63">
        <v>1</v>
      </c>
      <c r="BT490" s="63">
        <v>0</v>
      </c>
      <c r="BU490" s="63">
        <v>1</v>
      </c>
      <c r="BV490" s="63">
        <v>0</v>
      </c>
      <c r="BW490" s="63">
        <v>0</v>
      </c>
      <c r="BX490" s="63">
        <v>1</v>
      </c>
      <c r="BY490" s="63">
        <v>0</v>
      </c>
      <c r="BZ490" s="62">
        <f t="shared" si="282"/>
        <v>33</v>
      </c>
      <c r="CA490" s="62">
        <f t="shared" si="283"/>
        <v>11</v>
      </c>
      <c r="CB490" s="62" t="s">
        <v>40</v>
      </c>
      <c r="CC490" s="62">
        <f>BO490*3+BP490*5+BQ490*25+BR490*24+BS490*6+BT490*56+BU490*70+BV490*6+BW490*30+BX490*61+BY490*15</f>
        <v>212</v>
      </c>
      <c r="CD490" s="62"/>
      <c r="CE490" s="62">
        <f t="shared" si="285"/>
        <v>463</v>
      </c>
      <c r="CF490" s="62">
        <f t="shared" si="286"/>
        <v>-5</v>
      </c>
    </row>
    <row r="491" customHeight="1" spans="1:84">
      <c r="A491" s="62">
        <v>13310</v>
      </c>
      <c r="B491" s="62" t="s">
        <v>793</v>
      </c>
      <c r="C491" s="62">
        <v>513</v>
      </c>
      <c r="D491" s="62" t="s">
        <v>53</v>
      </c>
      <c r="E491" s="62" t="s">
        <v>556</v>
      </c>
      <c r="F491" s="62">
        <v>10</v>
      </c>
      <c r="G491" s="62">
        <v>13</v>
      </c>
      <c r="H491" s="62"/>
      <c r="I491" s="62"/>
      <c r="J491" s="62">
        <f t="shared" si="274"/>
        <v>-10</v>
      </c>
      <c r="K491" s="62" t="s">
        <v>237</v>
      </c>
      <c r="L491" s="62">
        <f>I491*0.06</f>
        <v>0</v>
      </c>
      <c r="M491" s="62">
        <v>19</v>
      </c>
      <c r="N491" s="62">
        <v>24</v>
      </c>
      <c r="O491" s="62">
        <v>2</v>
      </c>
      <c r="P491" s="62">
        <v>46.5</v>
      </c>
      <c r="Q491" s="62">
        <f t="shared" si="275"/>
        <v>-17</v>
      </c>
      <c r="R491" s="62" t="s">
        <v>237</v>
      </c>
      <c r="S491" s="62">
        <f>P491*0.05</f>
        <v>2.325</v>
      </c>
      <c r="T491" s="62">
        <f>Q491*1</f>
        <v>-17</v>
      </c>
      <c r="U491" s="62">
        <v>17</v>
      </c>
      <c r="V491" s="62">
        <v>22</v>
      </c>
      <c r="W491" s="62">
        <v>3</v>
      </c>
      <c r="X491" s="62">
        <v>42</v>
      </c>
      <c r="Y491" s="62">
        <f t="shared" si="289"/>
        <v>-14</v>
      </c>
      <c r="Z491" s="62" t="s">
        <v>237</v>
      </c>
      <c r="AA491" s="62">
        <f>X491*0.06</f>
        <v>2.52</v>
      </c>
      <c r="AB491" s="62">
        <v>3</v>
      </c>
      <c r="AC491" s="62">
        <v>3</v>
      </c>
      <c r="AD491" s="62">
        <v>0</v>
      </c>
      <c r="AE491" s="62">
        <v>1</v>
      </c>
      <c r="AF491" s="62">
        <v>28.5</v>
      </c>
      <c r="AG491" s="62">
        <f t="shared" si="277"/>
        <v>-2</v>
      </c>
      <c r="AH491" s="62" t="s">
        <v>237</v>
      </c>
      <c r="AI491" s="62">
        <f t="shared" si="299"/>
        <v>1.71</v>
      </c>
      <c r="AJ491" s="62">
        <f t="shared" si="300"/>
        <v>-2</v>
      </c>
      <c r="AK491" s="62">
        <v>26</v>
      </c>
      <c r="AL491" s="62">
        <v>31</v>
      </c>
      <c r="AM491" s="62">
        <v>1</v>
      </c>
      <c r="AN491" s="62">
        <v>25</v>
      </c>
      <c r="AO491" s="62">
        <f t="shared" si="278"/>
        <v>-25</v>
      </c>
      <c r="AP491" s="62" t="s">
        <v>237</v>
      </c>
      <c r="AQ491" s="62">
        <f>AN491*0.06</f>
        <v>1.5</v>
      </c>
      <c r="AR491" s="62">
        <v>6</v>
      </c>
      <c r="AS491" s="62">
        <v>7</v>
      </c>
      <c r="AT491" s="62">
        <v>0</v>
      </c>
      <c r="AU491" s="62">
        <v>0</v>
      </c>
      <c r="AV491" s="62">
        <f t="shared" si="279"/>
        <v>-6</v>
      </c>
      <c r="AW491" s="62" t="s">
        <v>237</v>
      </c>
      <c r="AX491" s="62">
        <f>AU491*0.06</f>
        <v>0</v>
      </c>
      <c r="AY491" s="62">
        <v>6</v>
      </c>
      <c r="AZ491" s="62">
        <v>7</v>
      </c>
      <c r="BA491" s="62">
        <v>0</v>
      </c>
      <c r="BB491" s="62">
        <v>0</v>
      </c>
      <c r="BC491" s="62">
        <f t="shared" si="280"/>
        <v>-6</v>
      </c>
      <c r="BD491" s="62" t="s">
        <v>237</v>
      </c>
      <c r="BE491" s="62">
        <f t="shared" si="301"/>
        <v>0</v>
      </c>
      <c r="BF491" s="62">
        <v>4</v>
      </c>
      <c r="BG491" s="62">
        <v>5</v>
      </c>
      <c r="BH491" s="62">
        <v>0</v>
      </c>
      <c r="BI491" s="62">
        <v>0</v>
      </c>
      <c r="BJ491" s="62">
        <f t="shared" si="281"/>
        <v>-4</v>
      </c>
      <c r="BK491" s="62" t="s">
        <v>242</v>
      </c>
      <c r="BL491" s="62">
        <f>BI491*0.06</f>
        <v>0</v>
      </c>
      <c r="BM491" s="62">
        <v>11</v>
      </c>
      <c r="BN491" s="62">
        <v>13</v>
      </c>
      <c r="BO491" s="63">
        <v>0</v>
      </c>
      <c r="BP491" s="63">
        <v>0</v>
      </c>
      <c r="BQ491" s="63">
        <v>0</v>
      </c>
      <c r="BR491" s="63">
        <v>0</v>
      </c>
      <c r="BS491" s="63">
        <v>0</v>
      </c>
      <c r="BT491" s="63">
        <v>0</v>
      </c>
      <c r="BU491" s="63">
        <v>0</v>
      </c>
      <c r="BV491" s="63">
        <v>0</v>
      </c>
      <c r="BW491" s="63">
        <v>0</v>
      </c>
      <c r="BX491" s="63">
        <v>0</v>
      </c>
      <c r="BY491" s="63">
        <v>0</v>
      </c>
      <c r="BZ491" s="62">
        <f t="shared" si="282"/>
        <v>0</v>
      </c>
      <c r="CA491" s="62">
        <f t="shared" si="283"/>
        <v>-11</v>
      </c>
      <c r="CB491" s="62" t="s">
        <v>237</v>
      </c>
      <c r="CC491" s="62">
        <f>BO491*2+BP491*3+BQ491*15+BR491*15+BS491*3+BT491*40+BU491*50+BV491*4+BW491*20+BX491*40+BY491*10</f>
        <v>0</v>
      </c>
      <c r="CD491" s="62">
        <f>CA491*1</f>
        <v>-11</v>
      </c>
      <c r="CE491" s="62">
        <f t="shared" si="285"/>
        <v>8</v>
      </c>
      <c r="CF491" s="62">
        <f t="shared" si="286"/>
        <v>-30</v>
      </c>
    </row>
    <row r="492" customHeight="1" spans="1:84">
      <c r="A492" s="62">
        <v>13403</v>
      </c>
      <c r="B492" s="62" t="s">
        <v>794</v>
      </c>
      <c r="C492" s="62">
        <v>513</v>
      </c>
      <c r="D492" s="62" t="s">
        <v>53</v>
      </c>
      <c r="E492" s="62" t="s">
        <v>795</v>
      </c>
      <c r="F492" s="62">
        <v>9</v>
      </c>
      <c r="G492" s="62">
        <v>10</v>
      </c>
      <c r="H492" s="62">
        <v>4</v>
      </c>
      <c r="I492" s="62">
        <v>104</v>
      </c>
      <c r="J492" s="62">
        <f t="shared" si="274"/>
        <v>-5</v>
      </c>
      <c r="K492" s="62" t="s">
        <v>237</v>
      </c>
      <c r="L492" s="62">
        <f>I492*0.06</f>
        <v>6.24</v>
      </c>
      <c r="M492" s="62">
        <v>16</v>
      </c>
      <c r="N492" s="62">
        <v>19</v>
      </c>
      <c r="O492" s="62">
        <v>14</v>
      </c>
      <c r="P492" s="62">
        <v>298.86</v>
      </c>
      <c r="Q492" s="62">
        <f t="shared" si="275"/>
        <v>-2</v>
      </c>
      <c r="R492" s="62" t="s">
        <v>237</v>
      </c>
      <c r="S492" s="62">
        <f>P492*0.05</f>
        <v>14.943</v>
      </c>
      <c r="T492" s="62">
        <f>Q492*1</f>
        <v>-2</v>
      </c>
      <c r="U492" s="62">
        <v>13</v>
      </c>
      <c r="V492" s="62">
        <v>17</v>
      </c>
      <c r="W492" s="62">
        <v>5</v>
      </c>
      <c r="X492" s="62">
        <v>106</v>
      </c>
      <c r="Y492" s="62">
        <f t="shared" si="289"/>
        <v>-8</v>
      </c>
      <c r="Z492" s="62" t="s">
        <v>237</v>
      </c>
      <c r="AA492" s="62">
        <f>X492*0.06</f>
        <v>6.36</v>
      </c>
      <c r="AB492" s="62">
        <v>1</v>
      </c>
      <c r="AC492" s="62">
        <v>2</v>
      </c>
      <c r="AD492" s="62">
        <v>0</v>
      </c>
      <c r="AE492" s="62">
        <v>0</v>
      </c>
      <c r="AF492" s="62">
        <v>0</v>
      </c>
      <c r="AG492" s="62">
        <f t="shared" si="277"/>
        <v>-1</v>
      </c>
      <c r="AH492" s="62" t="s">
        <v>237</v>
      </c>
      <c r="AI492" s="62">
        <f t="shared" si="299"/>
        <v>0</v>
      </c>
      <c r="AJ492" s="62">
        <f t="shared" si="300"/>
        <v>-1</v>
      </c>
      <c r="AK492" s="62">
        <v>21</v>
      </c>
      <c r="AL492" s="62">
        <v>24</v>
      </c>
      <c r="AM492" s="62">
        <v>4</v>
      </c>
      <c r="AN492" s="62">
        <v>249</v>
      </c>
      <c r="AO492" s="62">
        <f t="shared" si="278"/>
        <v>-17</v>
      </c>
      <c r="AP492" s="62" t="s">
        <v>237</v>
      </c>
      <c r="AQ492" s="62">
        <f>AN492*0.06</f>
        <v>14.94</v>
      </c>
      <c r="AR492" s="62">
        <v>4</v>
      </c>
      <c r="AS492" s="62">
        <v>5</v>
      </c>
      <c r="AT492" s="62">
        <v>2</v>
      </c>
      <c r="AU492" s="62">
        <v>78</v>
      </c>
      <c r="AV492" s="62">
        <f t="shared" si="279"/>
        <v>-2</v>
      </c>
      <c r="AW492" s="62" t="s">
        <v>237</v>
      </c>
      <c r="AX492" s="62">
        <f>AU492*0.06</f>
        <v>4.68</v>
      </c>
      <c r="AY492" s="62">
        <v>5</v>
      </c>
      <c r="AZ492" s="62">
        <v>6</v>
      </c>
      <c r="BA492" s="62">
        <v>0</v>
      </c>
      <c r="BB492" s="62">
        <v>0</v>
      </c>
      <c r="BC492" s="62">
        <f t="shared" si="280"/>
        <v>-5</v>
      </c>
      <c r="BD492" s="62" t="s">
        <v>237</v>
      </c>
      <c r="BE492" s="62">
        <f t="shared" si="301"/>
        <v>0</v>
      </c>
      <c r="BF492" s="62">
        <v>3</v>
      </c>
      <c r="BG492" s="62">
        <v>4</v>
      </c>
      <c r="BH492" s="62">
        <v>5</v>
      </c>
      <c r="BI492" s="62">
        <v>85.91</v>
      </c>
      <c r="BJ492" s="62">
        <f t="shared" si="281"/>
        <v>2</v>
      </c>
      <c r="BK492" s="62" t="s">
        <v>40</v>
      </c>
      <c r="BL492" s="62">
        <f>BI492*0.1</f>
        <v>8.591</v>
      </c>
      <c r="BM492" s="62">
        <v>9</v>
      </c>
      <c r="BN492" s="62">
        <v>11</v>
      </c>
      <c r="BO492" s="63">
        <v>0</v>
      </c>
      <c r="BP492" s="63">
        <v>1</v>
      </c>
      <c r="BQ492" s="63">
        <v>0</v>
      </c>
      <c r="BR492" s="63">
        <v>0</v>
      </c>
      <c r="BS492" s="63">
        <v>0</v>
      </c>
      <c r="BT492" s="63">
        <v>0</v>
      </c>
      <c r="BU492" s="63">
        <v>0</v>
      </c>
      <c r="BV492" s="63">
        <v>0</v>
      </c>
      <c r="BW492" s="63">
        <v>0</v>
      </c>
      <c r="BX492" s="63">
        <v>0</v>
      </c>
      <c r="BY492" s="63">
        <v>0</v>
      </c>
      <c r="BZ492" s="62">
        <f t="shared" si="282"/>
        <v>1</v>
      </c>
      <c r="CA492" s="62">
        <f t="shared" si="283"/>
        <v>-8</v>
      </c>
      <c r="CB492" s="62" t="s">
        <v>237</v>
      </c>
      <c r="CC492" s="62">
        <f>BO492*2+BP492*3+BQ492*15+BR492*15+BS492*3+BT492*40+BU492*50+BV492*4+BW492*20+BX492*40+BY492*10</f>
        <v>3</v>
      </c>
      <c r="CD492" s="62">
        <f>CA492*1</f>
        <v>-8</v>
      </c>
      <c r="CE492" s="62">
        <f t="shared" si="285"/>
        <v>59</v>
      </c>
      <c r="CF492" s="62">
        <f t="shared" si="286"/>
        <v>-11</v>
      </c>
    </row>
    <row r="493" customHeight="1" spans="1:84">
      <c r="A493" s="62">
        <v>10468</v>
      </c>
      <c r="B493" s="62" t="s">
        <v>796</v>
      </c>
      <c r="C493" s="62">
        <v>112888</v>
      </c>
      <c r="D493" s="62" t="s">
        <v>78</v>
      </c>
      <c r="E493" s="62" t="s">
        <v>236</v>
      </c>
      <c r="F493" s="62">
        <v>12</v>
      </c>
      <c r="G493" s="62">
        <v>14</v>
      </c>
      <c r="H493" s="62">
        <v>13</v>
      </c>
      <c r="I493" s="62">
        <v>337.67</v>
      </c>
      <c r="J493" s="62">
        <f t="shared" si="274"/>
        <v>1</v>
      </c>
      <c r="K493" s="62" t="s">
        <v>39</v>
      </c>
      <c r="L493" s="62">
        <f>I493*0.08</f>
        <v>27.0136</v>
      </c>
      <c r="M493" s="62">
        <v>19</v>
      </c>
      <c r="N493" s="62">
        <v>23</v>
      </c>
      <c r="O493" s="62">
        <v>16</v>
      </c>
      <c r="P493" s="62">
        <v>378.36</v>
      </c>
      <c r="Q493" s="62">
        <f t="shared" si="275"/>
        <v>-3</v>
      </c>
      <c r="R493" s="62" t="s">
        <v>237</v>
      </c>
      <c r="S493" s="62">
        <f>P493*0.05</f>
        <v>18.918</v>
      </c>
      <c r="T493" s="62">
        <f>Q493*1</f>
        <v>-3</v>
      </c>
      <c r="U493" s="62">
        <v>9</v>
      </c>
      <c r="V493" s="62">
        <v>11</v>
      </c>
      <c r="W493" s="62">
        <v>12</v>
      </c>
      <c r="X493" s="62">
        <v>319.23</v>
      </c>
      <c r="Y493" s="62">
        <f t="shared" si="289"/>
        <v>3</v>
      </c>
      <c r="Z493" s="62" t="s">
        <v>40</v>
      </c>
      <c r="AA493" s="62">
        <f>X493*0.1</f>
        <v>31.923</v>
      </c>
      <c r="AB493" s="62">
        <v>2</v>
      </c>
      <c r="AC493" s="62">
        <v>2</v>
      </c>
      <c r="AD493" s="62">
        <v>3</v>
      </c>
      <c r="AE493" s="62">
        <v>0</v>
      </c>
      <c r="AF493" s="62">
        <v>158.22</v>
      </c>
      <c r="AG493" s="62">
        <f t="shared" si="277"/>
        <v>4</v>
      </c>
      <c r="AH493" s="62" t="s">
        <v>40</v>
      </c>
      <c r="AI493" s="62">
        <f>AF493*0.1</f>
        <v>15.822</v>
      </c>
      <c r="AJ493" s="62"/>
      <c r="AK493" s="62">
        <v>9</v>
      </c>
      <c r="AL493" s="62">
        <v>11</v>
      </c>
      <c r="AM493" s="62">
        <v>26</v>
      </c>
      <c r="AN493" s="62">
        <v>2411.82</v>
      </c>
      <c r="AO493" s="62">
        <f t="shared" si="278"/>
        <v>17</v>
      </c>
      <c r="AP493" s="62" t="s">
        <v>40</v>
      </c>
      <c r="AQ493" s="62">
        <f>AN493*0.1</f>
        <v>241.182</v>
      </c>
      <c r="AR493" s="62">
        <v>4</v>
      </c>
      <c r="AS493" s="62">
        <v>5</v>
      </c>
      <c r="AT493" s="62">
        <v>13</v>
      </c>
      <c r="AU493" s="62">
        <v>315</v>
      </c>
      <c r="AV493" s="62">
        <f t="shared" si="279"/>
        <v>9</v>
      </c>
      <c r="AW493" s="62" t="s">
        <v>40</v>
      </c>
      <c r="AX493" s="62">
        <f>AU493*0.1</f>
        <v>31.5</v>
      </c>
      <c r="AY493" s="62">
        <v>4</v>
      </c>
      <c r="AZ493" s="62">
        <v>5</v>
      </c>
      <c r="BA493" s="62">
        <v>0</v>
      </c>
      <c r="BB493" s="62">
        <v>0</v>
      </c>
      <c r="BC493" s="62">
        <f t="shared" si="280"/>
        <v>-4</v>
      </c>
      <c r="BD493" s="62" t="s">
        <v>237</v>
      </c>
      <c r="BE493" s="62">
        <f t="shared" si="301"/>
        <v>0</v>
      </c>
      <c r="BF493" s="62">
        <v>5</v>
      </c>
      <c r="BG493" s="62">
        <v>7</v>
      </c>
      <c r="BH493" s="62">
        <v>4</v>
      </c>
      <c r="BI493" s="62">
        <v>76.5</v>
      </c>
      <c r="BJ493" s="62">
        <f t="shared" si="281"/>
        <v>-1</v>
      </c>
      <c r="BK493" s="62" t="s">
        <v>242</v>
      </c>
      <c r="BL493" s="62">
        <f t="shared" ref="BL493:BL498" si="302">BI493*0.06</f>
        <v>4.59</v>
      </c>
      <c r="BM493" s="62">
        <v>10</v>
      </c>
      <c r="BN493" s="62">
        <v>12</v>
      </c>
      <c r="BO493" s="63">
        <v>0</v>
      </c>
      <c r="BP493" s="63">
        <v>4</v>
      </c>
      <c r="BQ493" s="63">
        <v>0</v>
      </c>
      <c r="BR493" s="63">
        <v>0</v>
      </c>
      <c r="BS493" s="63">
        <v>0</v>
      </c>
      <c r="BT493" s="63">
        <v>0</v>
      </c>
      <c r="BU493" s="63">
        <v>0</v>
      </c>
      <c r="BV493" s="63">
        <v>0</v>
      </c>
      <c r="BW493" s="63">
        <v>0</v>
      </c>
      <c r="BX493" s="63">
        <v>0</v>
      </c>
      <c r="BY493" s="63">
        <v>0</v>
      </c>
      <c r="BZ493" s="62">
        <f t="shared" si="282"/>
        <v>4</v>
      </c>
      <c r="CA493" s="62">
        <f t="shared" si="283"/>
        <v>-6</v>
      </c>
      <c r="CB493" s="62" t="s">
        <v>237</v>
      </c>
      <c r="CC493" s="62">
        <f>BO493*2+BP493*3+BQ493*15+BR493*15+BS493*3+BT493*40+BU493*50+BV493*4+BW493*20+BX493*40+BY493*10</f>
        <v>12</v>
      </c>
      <c r="CD493" s="62">
        <f>CA493*1</f>
        <v>-6</v>
      </c>
      <c r="CE493" s="62">
        <f t="shared" si="285"/>
        <v>383</v>
      </c>
      <c r="CF493" s="62">
        <f t="shared" si="286"/>
        <v>-9</v>
      </c>
    </row>
    <row r="494" customHeight="1" spans="1:84">
      <c r="A494" s="62">
        <v>12954</v>
      </c>
      <c r="B494" s="62" t="s">
        <v>676</v>
      </c>
      <c r="C494" s="62">
        <v>112888</v>
      </c>
      <c r="D494" s="62" t="s">
        <v>78</v>
      </c>
      <c r="E494" s="62" t="s">
        <v>797</v>
      </c>
      <c r="F494" s="62">
        <v>12</v>
      </c>
      <c r="G494" s="62">
        <v>14</v>
      </c>
      <c r="H494" s="62">
        <v>7</v>
      </c>
      <c r="I494" s="62">
        <v>181.5</v>
      </c>
      <c r="J494" s="62">
        <f t="shared" si="274"/>
        <v>-5</v>
      </c>
      <c r="K494" s="62" t="s">
        <v>237</v>
      </c>
      <c r="L494" s="62">
        <f>I494*0.06</f>
        <v>10.89</v>
      </c>
      <c r="M494" s="62">
        <v>18</v>
      </c>
      <c r="N494" s="62">
        <v>22</v>
      </c>
      <c r="O494" s="62">
        <v>20</v>
      </c>
      <c r="P494" s="62">
        <v>473.25</v>
      </c>
      <c r="Q494" s="62">
        <f t="shared" si="275"/>
        <v>2</v>
      </c>
      <c r="R494" s="62" t="s">
        <v>39</v>
      </c>
      <c r="S494" s="62">
        <f>P494*0.06</f>
        <v>28.395</v>
      </c>
      <c r="T494" s="62"/>
      <c r="U494" s="62">
        <v>9</v>
      </c>
      <c r="V494" s="62">
        <v>11</v>
      </c>
      <c r="W494" s="62">
        <v>10</v>
      </c>
      <c r="X494" s="62">
        <v>235.5</v>
      </c>
      <c r="Y494" s="62">
        <f t="shared" si="289"/>
        <v>1</v>
      </c>
      <c r="Z494" s="62" t="s">
        <v>39</v>
      </c>
      <c r="AA494" s="62">
        <f>X494*0.08</f>
        <v>18.84</v>
      </c>
      <c r="AB494" s="62">
        <v>2</v>
      </c>
      <c r="AC494" s="62">
        <v>3</v>
      </c>
      <c r="AD494" s="62">
        <v>1</v>
      </c>
      <c r="AE494" s="62">
        <v>0</v>
      </c>
      <c r="AF494" s="62">
        <v>57</v>
      </c>
      <c r="AG494" s="62">
        <f t="shared" si="277"/>
        <v>0</v>
      </c>
      <c r="AH494" s="62" t="s">
        <v>39</v>
      </c>
      <c r="AI494" s="62">
        <f>AF494*0.08</f>
        <v>4.56</v>
      </c>
      <c r="AJ494" s="62"/>
      <c r="AK494" s="62">
        <v>10</v>
      </c>
      <c r="AL494" s="62">
        <v>12</v>
      </c>
      <c r="AM494" s="62">
        <v>13</v>
      </c>
      <c r="AN494" s="62">
        <v>819.02</v>
      </c>
      <c r="AO494" s="62">
        <f t="shared" si="278"/>
        <v>3</v>
      </c>
      <c r="AP494" s="62" t="s">
        <v>40</v>
      </c>
      <c r="AQ494" s="62">
        <f>AN494*0.1</f>
        <v>81.902</v>
      </c>
      <c r="AR494" s="62">
        <v>3</v>
      </c>
      <c r="AS494" s="62">
        <v>4</v>
      </c>
      <c r="AT494" s="62">
        <v>4</v>
      </c>
      <c r="AU494" s="62">
        <v>148</v>
      </c>
      <c r="AV494" s="62">
        <f t="shared" si="279"/>
        <v>1</v>
      </c>
      <c r="AW494" s="62" t="s">
        <v>40</v>
      </c>
      <c r="AX494" s="62">
        <f>AU494*0.1</f>
        <v>14.8</v>
      </c>
      <c r="AY494" s="62">
        <v>5</v>
      </c>
      <c r="AZ494" s="62">
        <v>5</v>
      </c>
      <c r="BA494" s="62">
        <v>0</v>
      </c>
      <c r="BB494" s="62">
        <v>0</v>
      </c>
      <c r="BC494" s="62">
        <f t="shared" si="280"/>
        <v>-5</v>
      </c>
      <c r="BD494" s="62" t="s">
        <v>237</v>
      </c>
      <c r="BE494" s="62">
        <f t="shared" si="301"/>
        <v>0</v>
      </c>
      <c r="BF494" s="62">
        <v>5</v>
      </c>
      <c r="BG494" s="62">
        <v>7</v>
      </c>
      <c r="BH494" s="62">
        <v>0</v>
      </c>
      <c r="BI494" s="62">
        <v>0</v>
      </c>
      <c r="BJ494" s="62">
        <f t="shared" si="281"/>
        <v>-5</v>
      </c>
      <c r="BK494" s="62" t="s">
        <v>242</v>
      </c>
      <c r="BL494" s="62">
        <f t="shared" si="302"/>
        <v>0</v>
      </c>
      <c r="BM494" s="62">
        <v>10</v>
      </c>
      <c r="BN494" s="62">
        <v>12</v>
      </c>
      <c r="BO494" s="63">
        <v>1</v>
      </c>
      <c r="BP494" s="63">
        <v>1</v>
      </c>
      <c r="BQ494" s="63">
        <v>0</v>
      </c>
      <c r="BR494" s="63">
        <v>1</v>
      </c>
      <c r="BS494" s="63">
        <v>0</v>
      </c>
      <c r="BT494" s="63">
        <v>-1</v>
      </c>
      <c r="BU494" s="63">
        <v>0</v>
      </c>
      <c r="BV494" s="63">
        <v>0</v>
      </c>
      <c r="BW494" s="63">
        <v>0</v>
      </c>
      <c r="BX494" s="63">
        <v>0</v>
      </c>
      <c r="BY494" s="63">
        <v>1</v>
      </c>
      <c r="BZ494" s="62">
        <f t="shared" si="282"/>
        <v>0</v>
      </c>
      <c r="CA494" s="62">
        <f t="shared" si="283"/>
        <v>-10</v>
      </c>
      <c r="CB494" s="62" t="s">
        <v>237</v>
      </c>
      <c r="CC494" s="62">
        <f>BO494*2+BP494*3+BQ494*15+BR494*15+BS494*3+BT494*40+BU494*50+BV494*4+BW494*20+BX494*40+BY494*10</f>
        <v>-10</v>
      </c>
      <c r="CD494" s="62">
        <f>CA494*1</f>
        <v>-10</v>
      </c>
      <c r="CE494" s="62">
        <f t="shared" si="285"/>
        <v>149</v>
      </c>
      <c r="CF494" s="62">
        <f t="shared" si="286"/>
        <v>-10</v>
      </c>
    </row>
    <row r="495" customHeight="1" spans="1:84">
      <c r="A495" s="62">
        <v>13338</v>
      </c>
      <c r="B495" s="62" t="s">
        <v>798</v>
      </c>
      <c r="C495" s="62">
        <v>112888</v>
      </c>
      <c r="D495" s="62" t="s">
        <v>78</v>
      </c>
      <c r="E495" s="62" t="s">
        <v>799</v>
      </c>
      <c r="F495" s="62">
        <v>8</v>
      </c>
      <c r="G495" s="62">
        <v>10</v>
      </c>
      <c r="H495" s="62">
        <v>6</v>
      </c>
      <c r="I495" s="62">
        <v>159.5</v>
      </c>
      <c r="J495" s="62">
        <f t="shared" si="274"/>
        <v>-2</v>
      </c>
      <c r="K495" s="62" t="s">
        <v>237</v>
      </c>
      <c r="L495" s="62">
        <f>I495*0.06</f>
        <v>9.57</v>
      </c>
      <c r="M495" s="62">
        <v>11</v>
      </c>
      <c r="N495" s="62">
        <v>14</v>
      </c>
      <c r="O495" s="62">
        <v>7</v>
      </c>
      <c r="P495" s="62">
        <v>171.5</v>
      </c>
      <c r="Q495" s="62">
        <f t="shared" si="275"/>
        <v>-4</v>
      </c>
      <c r="R495" s="62" t="s">
        <v>237</v>
      </c>
      <c r="S495" s="62">
        <f>P495*0.05</f>
        <v>8.575</v>
      </c>
      <c r="T495" s="62">
        <f>Q495*1</f>
        <v>-4</v>
      </c>
      <c r="U495" s="62">
        <v>5</v>
      </c>
      <c r="V495" s="62">
        <v>7</v>
      </c>
      <c r="W495" s="62">
        <v>4</v>
      </c>
      <c r="X495" s="62">
        <v>88.8</v>
      </c>
      <c r="Y495" s="62">
        <f t="shared" si="289"/>
        <v>-1</v>
      </c>
      <c r="Z495" s="62" t="s">
        <v>237</v>
      </c>
      <c r="AA495" s="62">
        <f>X495*0.06</f>
        <v>5.328</v>
      </c>
      <c r="AB495" s="62">
        <v>1</v>
      </c>
      <c r="AC495" s="62">
        <v>2</v>
      </c>
      <c r="AD495" s="62">
        <v>0</v>
      </c>
      <c r="AE495" s="62">
        <v>0</v>
      </c>
      <c r="AF495" s="62">
        <v>0</v>
      </c>
      <c r="AG495" s="62">
        <f t="shared" si="277"/>
        <v>-1</v>
      </c>
      <c r="AH495" s="62" t="s">
        <v>237</v>
      </c>
      <c r="AI495" s="62">
        <f>AF495*0.06</f>
        <v>0</v>
      </c>
      <c r="AJ495" s="62">
        <f>AG495*1</f>
        <v>-1</v>
      </c>
      <c r="AK495" s="62">
        <v>7</v>
      </c>
      <c r="AL495" s="62">
        <v>8</v>
      </c>
      <c r="AM495" s="62">
        <v>13</v>
      </c>
      <c r="AN495" s="62">
        <v>1230</v>
      </c>
      <c r="AO495" s="62">
        <f t="shared" si="278"/>
        <v>6</v>
      </c>
      <c r="AP495" s="62" t="s">
        <v>40</v>
      </c>
      <c r="AQ495" s="62">
        <f>AN495*0.1</f>
        <v>123</v>
      </c>
      <c r="AR495" s="62">
        <v>2</v>
      </c>
      <c r="AS495" s="62">
        <v>2</v>
      </c>
      <c r="AT495" s="62">
        <v>1</v>
      </c>
      <c r="AU495" s="62">
        <v>39</v>
      </c>
      <c r="AV495" s="62">
        <f t="shared" si="279"/>
        <v>-1</v>
      </c>
      <c r="AW495" s="62" t="s">
        <v>237</v>
      </c>
      <c r="AX495" s="62">
        <f>AU495*0.06</f>
        <v>2.34</v>
      </c>
      <c r="AY495" s="62">
        <v>2</v>
      </c>
      <c r="AZ495" s="62">
        <v>3</v>
      </c>
      <c r="BA495" s="62">
        <v>0</v>
      </c>
      <c r="BB495" s="62">
        <v>0</v>
      </c>
      <c r="BC495" s="62">
        <f t="shared" si="280"/>
        <v>-2</v>
      </c>
      <c r="BD495" s="62" t="s">
        <v>237</v>
      </c>
      <c r="BE495" s="62">
        <f t="shared" si="301"/>
        <v>0</v>
      </c>
      <c r="BF495" s="62">
        <v>4</v>
      </c>
      <c r="BG495" s="62">
        <v>5</v>
      </c>
      <c r="BH495" s="62">
        <v>2</v>
      </c>
      <c r="BI495" s="62">
        <v>30</v>
      </c>
      <c r="BJ495" s="62">
        <f t="shared" si="281"/>
        <v>-2</v>
      </c>
      <c r="BK495" s="62" t="s">
        <v>242</v>
      </c>
      <c r="BL495" s="62">
        <f t="shared" si="302"/>
        <v>1.8</v>
      </c>
      <c r="BM495" s="62">
        <v>6</v>
      </c>
      <c r="BN495" s="62">
        <v>7</v>
      </c>
      <c r="BO495" s="63">
        <v>0</v>
      </c>
      <c r="BP495" s="63">
        <v>0</v>
      </c>
      <c r="BQ495" s="63">
        <v>0</v>
      </c>
      <c r="BR495" s="63">
        <v>1</v>
      </c>
      <c r="BS495" s="63">
        <v>0</v>
      </c>
      <c r="BT495" s="63">
        <v>0</v>
      </c>
      <c r="BU495" s="63">
        <v>0</v>
      </c>
      <c r="BV495" s="63">
        <v>0</v>
      </c>
      <c r="BW495" s="63">
        <v>0</v>
      </c>
      <c r="BX495" s="63">
        <v>0</v>
      </c>
      <c r="BY495" s="63">
        <v>0</v>
      </c>
      <c r="BZ495" s="62">
        <f t="shared" si="282"/>
        <v>4</v>
      </c>
      <c r="CA495" s="62">
        <f t="shared" si="283"/>
        <v>-2</v>
      </c>
      <c r="CB495" s="62" t="s">
        <v>237</v>
      </c>
      <c r="CC495" s="62">
        <f>BO495*2+BP495*3+BQ495*15+BR495*15+BS495*3+BT495*40+BU495*50+BV495*4+BW495*20+BX495*40+BY495*10</f>
        <v>15</v>
      </c>
      <c r="CD495" s="62">
        <f>CA495*1</f>
        <v>-2</v>
      </c>
      <c r="CE495" s="62">
        <f t="shared" si="285"/>
        <v>166</v>
      </c>
      <c r="CF495" s="62">
        <f t="shared" si="286"/>
        <v>-7</v>
      </c>
    </row>
    <row r="496" customHeight="1" spans="1:84">
      <c r="A496" s="62">
        <v>13284</v>
      </c>
      <c r="B496" s="62" t="s">
        <v>800</v>
      </c>
      <c r="C496" s="62">
        <v>112888</v>
      </c>
      <c r="D496" s="62" t="s">
        <v>78</v>
      </c>
      <c r="E496" s="62" t="s">
        <v>801</v>
      </c>
      <c r="F496" s="62">
        <v>8</v>
      </c>
      <c r="G496" s="62">
        <v>10</v>
      </c>
      <c r="H496" s="62">
        <v>5</v>
      </c>
      <c r="I496" s="62">
        <v>126</v>
      </c>
      <c r="J496" s="62">
        <f t="shared" si="274"/>
        <v>-3</v>
      </c>
      <c r="K496" s="62" t="s">
        <v>237</v>
      </c>
      <c r="L496" s="62">
        <f>I496*0.06</f>
        <v>7.56</v>
      </c>
      <c r="M496" s="62">
        <v>11</v>
      </c>
      <c r="N496" s="62">
        <v>14</v>
      </c>
      <c r="O496" s="62">
        <v>10</v>
      </c>
      <c r="P496" s="62">
        <v>237</v>
      </c>
      <c r="Q496" s="62">
        <f t="shared" si="275"/>
        <v>-1</v>
      </c>
      <c r="R496" s="62" t="s">
        <v>237</v>
      </c>
      <c r="S496" s="62">
        <f>P496*0.05</f>
        <v>11.85</v>
      </c>
      <c r="T496" s="62">
        <f>Q496*1</f>
        <v>-1</v>
      </c>
      <c r="U496" s="62">
        <v>5</v>
      </c>
      <c r="V496" s="62">
        <v>7</v>
      </c>
      <c r="W496" s="62">
        <v>3</v>
      </c>
      <c r="X496" s="62">
        <v>70</v>
      </c>
      <c r="Y496" s="62">
        <f t="shared" si="289"/>
        <v>-2</v>
      </c>
      <c r="Z496" s="62" t="s">
        <v>237</v>
      </c>
      <c r="AA496" s="62">
        <f>X496*0.06</f>
        <v>4.2</v>
      </c>
      <c r="AB496" s="62">
        <v>1</v>
      </c>
      <c r="AC496" s="62">
        <v>2</v>
      </c>
      <c r="AD496" s="62">
        <v>0</v>
      </c>
      <c r="AE496" s="62">
        <v>0</v>
      </c>
      <c r="AF496" s="62">
        <v>0</v>
      </c>
      <c r="AG496" s="62">
        <f t="shared" si="277"/>
        <v>-1</v>
      </c>
      <c r="AH496" s="62" t="s">
        <v>237</v>
      </c>
      <c r="AI496" s="62">
        <f>AF496*0.06</f>
        <v>0</v>
      </c>
      <c r="AJ496" s="62">
        <f>AG496*1</f>
        <v>-1</v>
      </c>
      <c r="AK496" s="62">
        <v>7</v>
      </c>
      <c r="AL496" s="62">
        <v>8</v>
      </c>
      <c r="AM496" s="62">
        <v>6</v>
      </c>
      <c r="AN496" s="62">
        <v>401</v>
      </c>
      <c r="AO496" s="62">
        <f t="shared" si="278"/>
        <v>-1</v>
      </c>
      <c r="AP496" s="62" t="s">
        <v>237</v>
      </c>
      <c r="AQ496" s="62">
        <f t="shared" ref="AQ496:AQ502" si="303">AN496*0.06</f>
        <v>24.06</v>
      </c>
      <c r="AR496" s="62">
        <v>2</v>
      </c>
      <c r="AS496" s="62">
        <v>2</v>
      </c>
      <c r="AT496" s="62">
        <v>0</v>
      </c>
      <c r="AU496" s="62">
        <v>0</v>
      </c>
      <c r="AV496" s="62">
        <f t="shared" si="279"/>
        <v>-2</v>
      </c>
      <c r="AW496" s="62" t="s">
        <v>237</v>
      </c>
      <c r="AX496" s="62">
        <f>AU496*0.06</f>
        <v>0</v>
      </c>
      <c r="AY496" s="62">
        <v>2</v>
      </c>
      <c r="AZ496" s="62">
        <v>3</v>
      </c>
      <c r="BA496" s="62">
        <v>0</v>
      </c>
      <c r="BB496" s="62">
        <v>0</v>
      </c>
      <c r="BC496" s="62">
        <f t="shared" si="280"/>
        <v>-2</v>
      </c>
      <c r="BD496" s="62" t="s">
        <v>237</v>
      </c>
      <c r="BE496" s="62">
        <f t="shared" si="301"/>
        <v>0</v>
      </c>
      <c r="BF496" s="62">
        <v>4</v>
      </c>
      <c r="BG496" s="62">
        <v>5</v>
      </c>
      <c r="BH496" s="62">
        <v>2</v>
      </c>
      <c r="BI496" s="62">
        <v>42</v>
      </c>
      <c r="BJ496" s="62">
        <f t="shared" si="281"/>
        <v>-2</v>
      </c>
      <c r="BK496" s="62" t="s">
        <v>242</v>
      </c>
      <c r="BL496" s="62">
        <f t="shared" si="302"/>
        <v>2.52</v>
      </c>
      <c r="BM496" s="62">
        <v>6</v>
      </c>
      <c r="BN496" s="62">
        <v>7</v>
      </c>
      <c r="BO496" s="63">
        <v>0</v>
      </c>
      <c r="BP496" s="63">
        <v>0</v>
      </c>
      <c r="BQ496" s="63">
        <v>0</v>
      </c>
      <c r="BR496" s="63">
        <v>0</v>
      </c>
      <c r="BS496" s="63">
        <v>1</v>
      </c>
      <c r="BT496" s="63">
        <v>1</v>
      </c>
      <c r="BU496" s="63">
        <v>0</v>
      </c>
      <c r="BV496" s="63">
        <v>0</v>
      </c>
      <c r="BW496" s="63">
        <v>0</v>
      </c>
      <c r="BX496" s="63">
        <v>0</v>
      </c>
      <c r="BY496" s="63">
        <v>0</v>
      </c>
      <c r="BZ496" s="62">
        <f t="shared" si="282"/>
        <v>9</v>
      </c>
      <c r="CA496" s="62">
        <f t="shared" si="283"/>
        <v>3</v>
      </c>
      <c r="CB496" s="62" t="s">
        <v>40</v>
      </c>
      <c r="CC496" s="62">
        <f>BO496*3+BP496*5+BQ496*25+BR496*24+BS496*6+BT496*56+BU496*70+BV496*6+BW496*30+BX496*61+BY496*15</f>
        <v>62</v>
      </c>
      <c r="CD496" s="62"/>
      <c r="CE496" s="62">
        <f t="shared" si="285"/>
        <v>112</v>
      </c>
      <c r="CF496" s="62">
        <f t="shared" si="286"/>
        <v>-2</v>
      </c>
    </row>
    <row r="497" customHeight="1" spans="1:84">
      <c r="A497" s="62">
        <v>9822</v>
      </c>
      <c r="B497" s="62" t="s">
        <v>802</v>
      </c>
      <c r="C497" s="62">
        <v>106865</v>
      </c>
      <c r="D497" s="62" t="s">
        <v>135</v>
      </c>
      <c r="E497" s="62" t="s">
        <v>236</v>
      </c>
      <c r="F497" s="62">
        <v>14</v>
      </c>
      <c r="G497" s="62">
        <v>17</v>
      </c>
      <c r="H497" s="62">
        <v>2</v>
      </c>
      <c r="I497" s="62">
        <v>49</v>
      </c>
      <c r="J497" s="62">
        <f t="shared" si="274"/>
        <v>-12</v>
      </c>
      <c r="K497" s="62" t="s">
        <v>237</v>
      </c>
      <c r="L497" s="62">
        <f>I497*0.06</f>
        <v>2.94</v>
      </c>
      <c r="M497" s="62">
        <v>25</v>
      </c>
      <c r="N497" s="62">
        <v>30</v>
      </c>
      <c r="O497" s="62">
        <v>29</v>
      </c>
      <c r="P497" s="62">
        <v>775</v>
      </c>
      <c r="Q497" s="62">
        <f t="shared" si="275"/>
        <v>4</v>
      </c>
      <c r="R497" s="62" t="s">
        <v>39</v>
      </c>
      <c r="S497" s="62">
        <f>P497*0.06</f>
        <v>46.5</v>
      </c>
      <c r="T497" s="62"/>
      <c r="U497" s="62">
        <v>19</v>
      </c>
      <c r="V497" s="62">
        <v>25</v>
      </c>
      <c r="W497" s="62">
        <v>9</v>
      </c>
      <c r="X497" s="62">
        <v>237.43</v>
      </c>
      <c r="Y497" s="62">
        <f t="shared" si="289"/>
        <v>-10</v>
      </c>
      <c r="Z497" s="62" t="s">
        <v>237</v>
      </c>
      <c r="AA497" s="62">
        <f>X497*0.06</f>
        <v>14.2458</v>
      </c>
      <c r="AB497" s="62">
        <v>2</v>
      </c>
      <c r="AC497" s="62">
        <v>3</v>
      </c>
      <c r="AD497" s="62">
        <v>0</v>
      </c>
      <c r="AE497" s="62">
        <v>0</v>
      </c>
      <c r="AF497" s="62">
        <v>0</v>
      </c>
      <c r="AG497" s="62">
        <f t="shared" si="277"/>
        <v>-2</v>
      </c>
      <c r="AH497" s="62" t="s">
        <v>237</v>
      </c>
      <c r="AI497" s="62">
        <f>AF497*0.06</f>
        <v>0</v>
      </c>
      <c r="AJ497" s="62">
        <f>AG497*1</f>
        <v>-2</v>
      </c>
      <c r="AK497" s="62">
        <v>22</v>
      </c>
      <c r="AL497" s="62">
        <v>26</v>
      </c>
      <c r="AM497" s="62">
        <v>11</v>
      </c>
      <c r="AN497" s="62">
        <v>528</v>
      </c>
      <c r="AO497" s="62">
        <f t="shared" si="278"/>
        <v>-11</v>
      </c>
      <c r="AP497" s="62" t="s">
        <v>237</v>
      </c>
      <c r="AQ497" s="62">
        <f t="shared" si="303"/>
        <v>31.68</v>
      </c>
      <c r="AR497" s="62">
        <v>4</v>
      </c>
      <c r="AS497" s="62">
        <v>5</v>
      </c>
      <c r="AT497" s="62">
        <v>6</v>
      </c>
      <c r="AU497" s="62">
        <v>175</v>
      </c>
      <c r="AV497" s="62">
        <f t="shared" si="279"/>
        <v>2</v>
      </c>
      <c r="AW497" s="62" t="s">
        <v>40</v>
      </c>
      <c r="AX497" s="62">
        <f>AU497*0.1</f>
        <v>17.5</v>
      </c>
      <c r="AY497" s="62">
        <v>7</v>
      </c>
      <c r="AZ497" s="62">
        <v>8</v>
      </c>
      <c r="BA497" s="62">
        <v>0</v>
      </c>
      <c r="BB497" s="62">
        <v>0</v>
      </c>
      <c r="BC497" s="62">
        <f t="shared" si="280"/>
        <v>-7</v>
      </c>
      <c r="BD497" s="62" t="s">
        <v>237</v>
      </c>
      <c r="BE497" s="62">
        <f t="shared" si="301"/>
        <v>0</v>
      </c>
      <c r="BF497" s="62">
        <v>7</v>
      </c>
      <c r="BG497" s="62">
        <v>9</v>
      </c>
      <c r="BH497" s="62">
        <v>3</v>
      </c>
      <c r="BI497" s="62">
        <v>63</v>
      </c>
      <c r="BJ497" s="62">
        <f t="shared" si="281"/>
        <v>-4</v>
      </c>
      <c r="BK497" s="62" t="s">
        <v>242</v>
      </c>
      <c r="BL497" s="62">
        <f t="shared" si="302"/>
        <v>3.78</v>
      </c>
      <c r="BM497" s="62">
        <v>5</v>
      </c>
      <c r="BN497" s="62">
        <v>6</v>
      </c>
      <c r="BO497" s="63">
        <v>0</v>
      </c>
      <c r="BP497" s="63">
        <v>0</v>
      </c>
      <c r="BQ497" s="63">
        <v>0</v>
      </c>
      <c r="BR497" s="63">
        <v>0</v>
      </c>
      <c r="BS497" s="63">
        <v>1</v>
      </c>
      <c r="BT497" s="63">
        <v>0</v>
      </c>
      <c r="BU497" s="63">
        <v>0</v>
      </c>
      <c r="BV497" s="63">
        <v>0</v>
      </c>
      <c r="BW497" s="63">
        <v>0</v>
      </c>
      <c r="BX497" s="63">
        <v>1</v>
      </c>
      <c r="BY497" s="63">
        <v>0</v>
      </c>
      <c r="BZ497" s="62">
        <f t="shared" si="282"/>
        <v>8</v>
      </c>
      <c r="CA497" s="62">
        <f t="shared" si="283"/>
        <v>3</v>
      </c>
      <c r="CB497" s="62" t="s">
        <v>40</v>
      </c>
      <c r="CC497" s="62">
        <f>BO497*3+BP497*5+BQ497*25+BR497*24+BS497*6+BT497*56+BU497*70+BV497*6+BW497*30+BX497*61+BY497*15</f>
        <v>67</v>
      </c>
      <c r="CD497" s="62"/>
      <c r="CE497" s="62">
        <f t="shared" si="285"/>
        <v>184</v>
      </c>
      <c r="CF497" s="62">
        <f t="shared" si="286"/>
        <v>-2</v>
      </c>
    </row>
    <row r="498" customHeight="1" spans="1:84">
      <c r="A498" s="62">
        <v>11335</v>
      </c>
      <c r="B498" s="62" t="s">
        <v>803</v>
      </c>
      <c r="C498" s="62">
        <v>106865</v>
      </c>
      <c r="D498" s="62" t="s">
        <v>135</v>
      </c>
      <c r="E498" s="62" t="s">
        <v>239</v>
      </c>
      <c r="F498" s="62">
        <v>15</v>
      </c>
      <c r="G498" s="62">
        <v>17</v>
      </c>
      <c r="H498" s="62">
        <v>14</v>
      </c>
      <c r="I498" s="62">
        <v>362.1</v>
      </c>
      <c r="J498" s="62">
        <f t="shared" si="274"/>
        <v>-1</v>
      </c>
      <c r="K498" s="62" t="s">
        <v>237</v>
      </c>
      <c r="L498" s="62">
        <f>I498*0.06</f>
        <v>21.726</v>
      </c>
      <c r="M498" s="62">
        <v>26</v>
      </c>
      <c r="N498" s="62">
        <v>31</v>
      </c>
      <c r="O498" s="62">
        <v>33</v>
      </c>
      <c r="P498" s="62">
        <v>795.5</v>
      </c>
      <c r="Q498" s="62">
        <f t="shared" si="275"/>
        <v>7</v>
      </c>
      <c r="R498" s="62" t="s">
        <v>40</v>
      </c>
      <c r="S498" s="62">
        <f t="shared" ref="S498:S505" si="304">P498*0.08</f>
        <v>63.64</v>
      </c>
      <c r="T498" s="62"/>
      <c r="U498" s="62">
        <v>20</v>
      </c>
      <c r="V498" s="62">
        <v>26</v>
      </c>
      <c r="W498" s="62">
        <v>16</v>
      </c>
      <c r="X498" s="62">
        <v>345.1</v>
      </c>
      <c r="Y498" s="62">
        <f t="shared" si="289"/>
        <v>-4</v>
      </c>
      <c r="Z498" s="62" t="s">
        <v>237</v>
      </c>
      <c r="AA498" s="62">
        <f>X498*0.06</f>
        <v>20.706</v>
      </c>
      <c r="AB498" s="62">
        <v>2</v>
      </c>
      <c r="AC498" s="62">
        <v>4</v>
      </c>
      <c r="AD498" s="62">
        <v>1</v>
      </c>
      <c r="AE498" s="62">
        <v>1</v>
      </c>
      <c r="AF498" s="62">
        <v>85.5</v>
      </c>
      <c r="AG498" s="62">
        <f t="shared" si="277"/>
        <v>1</v>
      </c>
      <c r="AH498" s="62" t="s">
        <v>39</v>
      </c>
      <c r="AI498" s="62">
        <f>AF498*0.08</f>
        <v>6.84</v>
      </c>
      <c r="AJ498" s="62"/>
      <c r="AK498" s="62">
        <v>23</v>
      </c>
      <c r="AL498" s="62">
        <v>27</v>
      </c>
      <c r="AM498" s="62">
        <v>12</v>
      </c>
      <c r="AN498" s="62">
        <v>722</v>
      </c>
      <c r="AO498" s="62">
        <f t="shared" si="278"/>
        <v>-11</v>
      </c>
      <c r="AP498" s="62" t="s">
        <v>237</v>
      </c>
      <c r="AQ498" s="62">
        <f t="shared" si="303"/>
        <v>43.32</v>
      </c>
      <c r="AR498" s="62">
        <v>5</v>
      </c>
      <c r="AS498" s="62">
        <v>6</v>
      </c>
      <c r="AT498" s="62">
        <v>7</v>
      </c>
      <c r="AU498" s="62">
        <v>175</v>
      </c>
      <c r="AV498" s="62">
        <f t="shared" si="279"/>
        <v>2</v>
      </c>
      <c r="AW498" s="62" t="s">
        <v>40</v>
      </c>
      <c r="AX498" s="62">
        <f>AU498*0.1</f>
        <v>17.5</v>
      </c>
      <c r="AY498" s="62">
        <v>8</v>
      </c>
      <c r="AZ498" s="62">
        <v>9</v>
      </c>
      <c r="BA498" s="62">
        <v>0</v>
      </c>
      <c r="BB498" s="62">
        <v>0</v>
      </c>
      <c r="BC498" s="62">
        <f t="shared" si="280"/>
        <v>-8</v>
      </c>
      <c r="BD498" s="62" t="s">
        <v>237</v>
      </c>
      <c r="BE498" s="62">
        <f t="shared" si="301"/>
        <v>0</v>
      </c>
      <c r="BF498" s="62">
        <v>7</v>
      </c>
      <c r="BG498" s="62">
        <v>9</v>
      </c>
      <c r="BH498" s="62">
        <v>6</v>
      </c>
      <c r="BI498" s="62">
        <v>126</v>
      </c>
      <c r="BJ498" s="62">
        <f t="shared" si="281"/>
        <v>-1</v>
      </c>
      <c r="BK498" s="62" t="s">
        <v>242</v>
      </c>
      <c r="BL498" s="62">
        <f t="shared" si="302"/>
        <v>7.56</v>
      </c>
      <c r="BM498" s="62">
        <v>5</v>
      </c>
      <c r="BN498" s="62">
        <v>6</v>
      </c>
      <c r="BO498" s="63">
        <v>0</v>
      </c>
      <c r="BP498" s="63">
        <v>1</v>
      </c>
      <c r="BQ498" s="63">
        <v>0</v>
      </c>
      <c r="BR498" s="63">
        <v>0</v>
      </c>
      <c r="BS498" s="63">
        <v>0</v>
      </c>
      <c r="BT498" s="63">
        <v>0</v>
      </c>
      <c r="BU498" s="63">
        <v>0</v>
      </c>
      <c r="BV498" s="63">
        <v>0</v>
      </c>
      <c r="BW498" s="63">
        <v>0</v>
      </c>
      <c r="BX498" s="63">
        <v>0</v>
      </c>
      <c r="BY498" s="63">
        <v>0</v>
      </c>
      <c r="BZ498" s="62">
        <f t="shared" si="282"/>
        <v>1</v>
      </c>
      <c r="CA498" s="62">
        <f t="shared" si="283"/>
        <v>-4</v>
      </c>
      <c r="CB498" s="62" t="s">
        <v>237</v>
      </c>
      <c r="CC498" s="62">
        <f>BO498*2+BP498*3+BQ498*15+BR498*15+BS498*3+BT498*40+BU498*50+BV498*4+BW498*20+BX498*40+BY498*10</f>
        <v>3</v>
      </c>
      <c r="CD498" s="62">
        <f>CA498*1</f>
        <v>-4</v>
      </c>
      <c r="CE498" s="62">
        <f t="shared" si="285"/>
        <v>184</v>
      </c>
      <c r="CF498" s="62">
        <f t="shared" si="286"/>
        <v>-4</v>
      </c>
    </row>
    <row r="499" customHeight="1" spans="1:84">
      <c r="A499" s="62">
        <v>13307</v>
      </c>
      <c r="B499" s="62" t="s">
        <v>804</v>
      </c>
      <c r="C499" s="62">
        <v>106865</v>
      </c>
      <c r="D499" s="62" t="s">
        <v>135</v>
      </c>
      <c r="E499" s="62" t="s">
        <v>248</v>
      </c>
      <c r="F499" s="62">
        <v>3</v>
      </c>
      <c r="G499" s="62">
        <v>4</v>
      </c>
      <c r="H499" s="62">
        <v>4</v>
      </c>
      <c r="I499" s="62">
        <v>105.1</v>
      </c>
      <c r="J499" s="62">
        <f t="shared" si="274"/>
        <v>1</v>
      </c>
      <c r="K499" s="62" t="s">
        <v>40</v>
      </c>
      <c r="L499" s="62">
        <f>I499*0.1</f>
        <v>10.51</v>
      </c>
      <c r="M499" s="62">
        <v>4</v>
      </c>
      <c r="N499" s="62">
        <v>6</v>
      </c>
      <c r="O499" s="62">
        <v>10</v>
      </c>
      <c r="P499" s="62">
        <v>255</v>
      </c>
      <c r="Q499" s="62">
        <f t="shared" si="275"/>
        <v>6</v>
      </c>
      <c r="R499" s="62" t="s">
        <v>40</v>
      </c>
      <c r="S499" s="62">
        <f t="shared" si="304"/>
        <v>20.4</v>
      </c>
      <c r="T499" s="62"/>
      <c r="U499" s="62">
        <v>4</v>
      </c>
      <c r="V499" s="62">
        <v>5</v>
      </c>
      <c r="W499" s="62">
        <v>7</v>
      </c>
      <c r="X499" s="62">
        <v>166.5</v>
      </c>
      <c r="Y499" s="62">
        <f t="shared" si="289"/>
        <v>3</v>
      </c>
      <c r="Z499" s="62" t="s">
        <v>40</v>
      </c>
      <c r="AA499" s="62">
        <f>X499*0.1</f>
        <v>16.65</v>
      </c>
      <c r="AB499" s="62">
        <v>1</v>
      </c>
      <c r="AC499" s="62">
        <v>1</v>
      </c>
      <c r="AD499" s="62">
        <v>0</v>
      </c>
      <c r="AE499" s="62">
        <v>1</v>
      </c>
      <c r="AF499" s="62">
        <v>28.5</v>
      </c>
      <c r="AG499" s="62">
        <f t="shared" si="277"/>
        <v>0</v>
      </c>
      <c r="AH499" s="62" t="s">
        <v>40</v>
      </c>
      <c r="AI499" s="62">
        <f>AF499*0.1</f>
        <v>2.85</v>
      </c>
      <c r="AJ499" s="62"/>
      <c r="AK499" s="62">
        <v>5</v>
      </c>
      <c r="AL499" s="62">
        <v>6</v>
      </c>
      <c r="AM499" s="62">
        <v>3</v>
      </c>
      <c r="AN499" s="62">
        <v>188</v>
      </c>
      <c r="AO499" s="62">
        <f t="shared" si="278"/>
        <v>-2</v>
      </c>
      <c r="AP499" s="62" t="s">
        <v>237</v>
      </c>
      <c r="AQ499" s="62">
        <f t="shared" si="303"/>
        <v>11.28</v>
      </c>
      <c r="AR499" s="62">
        <v>2</v>
      </c>
      <c r="AS499" s="62">
        <v>2</v>
      </c>
      <c r="AT499" s="62">
        <v>0</v>
      </c>
      <c r="AU499" s="62">
        <v>0</v>
      </c>
      <c r="AV499" s="62">
        <f t="shared" si="279"/>
        <v>-2</v>
      </c>
      <c r="AW499" s="62" t="s">
        <v>237</v>
      </c>
      <c r="AX499" s="62">
        <f>AU499*0.06</f>
        <v>0</v>
      </c>
      <c r="AY499" s="62">
        <v>2</v>
      </c>
      <c r="AZ499" s="62">
        <v>3</v>
      </c>
      <c r="BA499" s="62">
        <v>0</v>
      </c>
      <c r="BB499" s="62">
        <v>0</v>
      </c>
      <c r="BC499" s="62">
        <f t="shared" si="280"/>
        <v>-2</v>
      </c>
      <c r="BD499" s="62" t="s">
        <v>237</v>
      </c>
      <c r="BE499" s="62">
        <f t="shared" si="301"/>
        <v>0</v>
      </c>
      <c r="BF499" s="62">
        <v>2</v>
      </c>
      <c r="BG499" s="62">
        <v>3</v>
      </c>
      <c r="BH499" s="62">
        <v>5</v>
      </c>
      <c r="BI499" s="62">
        <v>105</v>
      </c>
      <c r="BJ499" s="62">
        <f t="shared" si="281"/>
        <v>3</v>
      </c>
      <c r="BK499" s="62" t="s">
        <v>40</v>
      </c>
      <c r="BL499" s="62">
        <f>BI499*0.1</f>
        <v>10.5</v>
      </c>
      <c r="BM499" s="62">
        <v>2</v>
      </c>
      <c r="BN499" s="62">
        <v>3</v>
      </c>
      <c r="BO499" s="63">
        <v>0</v>
      </c>
      <c r="BP499" s="63">
        <v>0</v>
      </c>
      <c r="BQ499" s="63">
        <v>0</v>
      </c>
      <c r="BR499" s="63">
        <v>0</v>
      </c>
      <c r="BS499" s="63">
        <v>0</v>
      </c>
      <c r="BT499" s="63">
        <v>0</v>
      </c>
      <c r="BU499" s="63">
        <v>0</v>
      </c>
      <c r="BV499" s="63">
        <v>0</v>
      </c>
      <c r="BW499" s="63">
        <v>0</v>
      </c>
      <c r="BX499" s="63">
        <v>0</v>
      </c>
      <c r="BY499" s="63">
        <v>0</v>
      </c>
      <c r="BZ499" s="62">
        <f t="shared" si="282"/>
        <v>0</v>
      </c>
      <c r="CA499" s="62">
        <f t="shared" si="283"/>
        <v>-2</v>
      </c>
      <c r="CB499" s="62" t="s">
        <v>237</v>
      </c>
      <c r="CC499" s="62">
        <f>BO499*2+BP499*3+BQ499*15+BR499*15+BS499*3+BT499*40+BU499*50+BV499*4+BW499*20+BX499*40+BY499*10</f>
        <v>0</v>
      </c>
      <c r="CD499" s="62">
        <f>CA499*1</f>
        <v>-2</v>
      </c>
      <c r="CE499" s="62">
        <f t="shared" si="285"/>
        <v>72</v>
      </c>
      <c r="CF499" s="62">
        <f t="shared" si="286"/>
        <v>-2</v>
      </c>
    </row>
    <row r="500" customHeight="1" spans="1:84">
      <c r="A500" s="62">
        <v>13342</v>
      </c>
      <c r="B500" s="62" t="s">
        <v>805</v>
      </c>
      <c r="C500" s="62">
        <v>106865</v>
      </c>
      <c r="D500" s="62" t="s">
        <v>135</v>
      </c>
      <c r="E500" s="62" t="s">
        <v>248</v>
      </c>
      <c r="F500" s="62">
        <v>3</v>
      </c>
      <c r="G500" s="62">
        <v>4</v>
      </c>
      <c r="H500" s="62">
        <v>3</v>
      </c>
      <c r="I500" s="62">
        <v>80</v>
      </c>
      <c r="J500" s="62">
        <f t="shared" si="274"/>
        <v>0</v>
      </c>
      <c r="K500" s="62" t="s">
        <v>39</v>
      </c>
      <c r="L500" s="62">
        <f>I500*0.08</f>
        <v>6.4</v>
      </c>
      <c r="M500" s="62">
        <v>4</v>
      </c>
      <c r="N500" s="62">
        <v>6</v>
      </c>
      <c r="O500" s="62">
        <v>8</v>
      </c>
      <c r="P500" s="62">
        <v>215.5</v>
      </c>
      <c r="Q500" s="62">
        <f t="shared" si="275"/>
        <v>4</v>
      </c>
      <c r="R500" s="62" t="s">
        <v>40</v>
      </c>
      <c r="S500" s="62">
        <f t="shared" si="304"/>
        <v>17.24</v>
      </c>
      <c r="T500" s="62"/>
      <c r="U500" s="62">
        <v>4</v>
      </c>
      <c r="V500" s="62">
        <v>5</v>
      </c>
      <c r="W500" s="62">
        <v>5</v>
      </c>
      <c r="X500" s="62">
        <v>131.8</v>
      </c>
      <c r="Y500" s="62">
        <f t="shared" si="289"/>
        <v>1</v>
      </c>
      <c r="Z500" s="62" t="s">
        <v>40</v>
      </c>
      <c r="AA500" s="62">
        <f>X500*0.1</f>
        <v>13.18</v>
      </c>
      <c r="AB500" s="62">
        <v>1</v>
      </c>
      <c r="AC500" s="62">
        <v>1</v>
      </c>
      <c r="AD500" s="62">
        <v>0</v>
      </c>
      <c r="AE500" s="62">
        <v>0</v>
      </c>
      <c r="AF500" s="62">
        <v>0</v>
      </c>
      <c r="AG500" s="62">
        <f t="shared" si="277"/>
        <v>-1</v>
      </c>
      <c r="AH500" s="62" t="s">
        <v>237</v>
      </c>
      <c r="AI500" s="62">
        <f>AF500*0.06</f>
        <v>0</v>
      </c>
      <c r="AJ500" s="62">
        <f>AG500*1</f>
        <v>-1</v>
      </c>
      <c r="AK500" s="62">
        <v>5</v>
      </c>
      <c r="AL500" s="62">
        <v>6</v>
      </c>
      <c r="AM500" s="62">
        <v>3</v>
      </c>
      <c r="AN500" s="62">
        <v>202.8</v>
      </c>
      <c r="AO500" s="62">
        <f t="shared" si="278"/>
        <v>-2</v>
      </c>
      <c r="AP500" s="62" t="s">
        <v>237</v>
      </c>
      <c r="AQ500" s="62">
        <f t="shared" si="303"/>
        <v>12.168</v>
      </c>
      <c r="AR500" s="62">
        <v>2</v>
      </c>
      <c r="AS500" s="62">
        <v>2</v>
      </c>
      <c r="AT500" s="62">
        <v>0</v>
      </c>
      <c r="AU500" s="62">
        <v>0</v>
      </c>
      <c r="AV500" s="62">
        <f t="shared" si="279"/>
        <v>-2</v>
      </c>
      <c r="AW500" s="62" t="s">
        <v>237</v>
      </c>
      <c r="AX500" s="62">
        <f>AU500*0.06</f>
        <v>0</v>
      </c>
      <c r="AY500" s="62">
        <v>2</v>
      </c>
      <c r="AZ500" s="62">
        <v>3</v>
      </c>
      <c r="BA500" s="62">
        <v>0</v>
      </c>
      <c r="BB500" s="62">
        <v>0</v>
      </c>
      <c r="BC500" s="62">
        <f t="shared" si="280"/>
        <v>-2</v>
      </c>
      <c r="BD500" s="62" t="s">
        <v>237</v>
      </c>
      <c r="BE500" s="62">
        <f t="shared" si="301"/>
        <v>0</v>
      </c>
      <c r="BF500" s="62">
        <v>2</v>
      </c>
      <c r="BG500" s="62">
        <v>3</v>
      </c>
      <c r="BH500" s="62">
        <v>1</v>
      </c>
      <c r="BI500" s="62">
        <v>21</v>
      </c>
      <c r="BJ500" s="62">
        <f t="shared" si="281"/>
        <v>-1</v>
      </c>
      <c r="BK500" s="62" t="s">
        <v>242</v>
      </c>
      <c r="BL500" s="62">
        <f>BI500*0.06</f>
        <v>1.26</v>
      </c>
      <c r="BM500" s="62">
        <v>2</v>
      </c>
      <c r="BN500" s="62">
        <v>3</v>
      </c>
      <c r="BO500" s="63">
        <v>0</v>
      </c>
      <c r="BP500" s="63">
        <v>0</v>
      </c>
      <c r="BQ500" s="63">
        <v>0</v>
      </c>
      <c r="BR500" s="63">
        <v>0</v>
      </c>
      <c r="BS500" s="63">
        <v>0</v>
      </c>
      <c r="BT500" s="63">
        <v>0</v>
      </c>
      <c r="BU500" s="63">
        <v>0</v>
      </c>
      <c r="BV500" s="63">
        <v>0</v>
      </c>
      <c r="BW500" s="63">
        <v>0</v>
      </c>
      <c r="BX500" s="63">
        <v>0</v>
      </c>
      <c r="BY500" s="63">
        <v>0</v>
      </c>
      <c r="BZ500" s="62">
        <f t="shared" si="282"/>
        <v>0</v>
      </c>
      <c r="CA500" s="62">
        <f t="shared" si="283"/>
        <v>-2</v>
      </c>
      <c r="CB500" s="62" t="s">
        <v>237</v>
      </c>
      <c r="CC500" s="62">
        <f>BO500*2+BP500*3+BQ500*15+BR500*15+BS500*3+BT500*40+BU500*50+BV500*4+BW500*20+BX500*40+BY500*10</f>
        <v>0</v>
      </c>
      <c r="CD500" s="62">
        <f>CA500*1</f>
        <v>-2</v>
      </c>
      <c r="CE500" s="62">
        <f t="shared" si="285"/>
        <v>50</v>
      </c>
      <c r="CF500" s="62">
        <f t="shared" si="286"/>
        <v>-3</v>
      </c>
    </row>
    <row r="501" customHeight="1" spans="1:84">
      <c r="A501" s="62">
        <v>6471</v>
      </c>
      <c r="B501" s="62" t="s">
        <v>806</v>
      </c>
      <c r="C501" s="62">
        <v>113298</v>
      </c>
      <c r="D501" s="62" t="s">
        <v>82</v>
      </c>
      <c r="E501" s="62" t="s">
        <v>689</v>
      </c>
      <c r="F501" s="62">
        <v>13</v>
      </c>
      <c r="G501" s="62">
        <v>15</v>
      </c>
      <c r="H501" s="62">
        <v>9</v>
      </c>
      <c r="I501" s="62">
        <v>232.03</v>
      </c>
      <c r="J501" s="62">
        <f t="shared" si="274"/>
        <v>-4</v>
      </c>
      <c r="K501" s="62" t="s">
        <v>237</v>
      </c>
      <c r="L501" s="62">
        <f>I501*0.06</f>
        <v>13.9218</v>
      </c>
      <c r="M501" s="62">
        <v>13</v>
      </c>
      <c r="N501" s="62">
        <v>17</v>
      </c>
      <c r="O501" s="62">
        <v>19</v>
      </c>
      <c r="P501" s="62">
        <v>453.78</v>
      </c>
      <c r="Q501" s="62">
        <f t="shared" si="275"/>
        <v>6</v>
      </c>
      <c r="R501" s="62" t="s">
        <v>40</v>
      </c>
      <c r="S501" s="62">
        <f t="shared" si="304"/>
        <v>36.3024</v>
      </c>
      <c r="T501" s="62"/>
      <c r="U501" s="62">
        <v>9</v>
      </c>
      <c r="V501" s="62">
        <v>11</v>
      </c>
      <c r="W501" s="62">
        <v>12</v>
      </c>
      <c r="X501" s="62">
        <v>258.59</v>
      </c>
      <c r="Y501" s="62">
        <f t="shared" si="289"/>
        <v>3</v>
      </c>
      <c r="Z501" s="62" t="s">
        <v>40</v>
      </c>
      <c r="AA501" s="62">
        <f>X501*0.1</f>
        <v>25.859</v>
      </c>
      <c r="AB501" s="62">
        <v>1</v>
      </c>
      <c r="AC501" s="62">
        <v>2</v>
      </c>
      <c r="AD501" s="62">
        <v>0</v>
      </c>
      <c r="AE501" s="62">
        <v>1</v>
      </c>
      <c r="AF501" s="62">
        <v>28.5</v>
      </c>
      <c r="AG501" s="62">
        <f t="shared" si="277"/>
        <v>0</v>
      </c>
      <c r="AH501" s="62" t="s">
        <v>39</v>
      </c>
      <c r="AI501" s="62">
        <f>AF501*0.08</f>
        <v>2.28</v>
      </c>
      <c r="AJ501" s="62"/>
      <c r="AK501" s="62">
        <v>11</v>
      </c>
      <c r="AL501" s="62">
        <v>15</v>
      </c>
      <c r="AM501" s="62">
        <v>4</v>
      </c>
      <c r="AN501" s="62">
        <v>618</v>
      </c>
      <c r="AO501" s="62">
        <f t="shared" si="278"/>
        <v>-7</v>
      </c>
      <c r="AP501" s="62" t="s">
        <v>237</v>
      </c>
      <c r="AQ501" s="62">
        <f t="shared" si="303"/>
        <v>37.08</v>
      </c>
      <c r="AR501" s="62">
        <v>4</v>
      </c>
      <c r="AS501" s="62">
        <v>5</v>
      </c>
      <c r="AT501" s="62">
        <v>1</v>
      </c>
      <c r="AU501" s="62">
        <v>1.39</v>
      </c>
      <c r="AV501" s="62">
        <f t="shared" si="279"/>
        <v>-3</v>
      </c>
      <c r="AW501" s="62" t="s">
        <v>237</v>
      </c>
      <c r="AX501" s="62">
        <f>AU501*0.06</f>
        <v>0.0834</v>
      </c>
      <c r="AY501" s="62">
        <v>5</v>
      </c>
      <c r="AZ501" s="62">
        <v>6</v>
      </c>
      <c r="BA501" s="62">
        <v>0</v>
      </c>
      <c r="BB501" s="62">
        <v>0</v>
      </c>
      <c r="BC501" s="62">
        <f t="shared" si="280"/>
        <v>-5</v>
      </c>
      <c r="BD501" s="62" t="s">
        <v>237</v>
      </c>
      <c r="BE501" s="62">
        <f t="shared" si="301"/>
        <v>0</v>
      </c>
      <c r="BF501" s="62">
        <v>7</v>
      </c>
      <c r="BG501" s="62">
        <v>8</v>
      </c>
      <c r="BH501" s="62">
        <v>9</v>
      </c>
      <c r="BI501" s="62">
        <v>163.5</v>
      </c>
      <c r="BJ501" s="62">
        <f t="shared" si="281"/>
        <v>2</v>
      </c>
      <c r="BK501" s="62" t="s">
        <v>40</v>
      </c>
      <c r="BL501" s="62">
        <f>BI501*0.1</f>
        <v>16.35</v>
      </c>
      <c r="BM501" s="62">
        <v>5</v>
      </c>
      <c r="BN501" s="62">
        <v>5</v>
      </c>
      <c r="BO501" s="63">
        <v>0</v>
      </c>
      <c r="BP501" s="63">
        <v>0</v>
      </c>
      <c r="BQ501" s="63">
        <v>0</v>
      </c>
      <c r="BR501" s="63">
        <v>0</v>
      </c>
      <c r="BS501" s="63">
        <v>0</v>
      </c>
      <c r="BT501" s="63">
        <v>0</v>
      </c>
      <c r="BU501" s="63">
        <v>0</v>
      </c>
      <c r="BV501" s="63">
        <v>0</v>
      </c>
      <c r="BW501" s="63">
        <v>0</v>
      </c>
      <c r="BX501" s="63">
        <v>0</v>
      </c>
      <c r="BY501" s="63">
        <v>0</v>
      </c>
      <c r="BZ501" s="62">
        <f t="shared" si="282"/>
        <v>0</v>
      </c>
      <c r="CA501" s="62">
        <f t="shared" si="283"/>
        <v>-5</v>
      </c>
      <c r="CB501" s="62" t="s">
        <v>237</v>
      </c>
      <c r="CC501" s="62">
        <f>BO501*2+BP501*3+BQ501*15+BR501*15+BS501*3+BT501*40+BU501*50+BV501*4+BW501*20+BX501*40+BY501*10</f>
        <v>0</v>
      </c>
      <c r="CD501" s="62">
        <f>CA501*1</f>
        <v>-5</v>
      </c>
      <c r="CE501" s="62">
        <f t="shared" si="285"/>
        <v>132</v>
      </c>
      <c r="CF501" s="62">
        <f t="shared" si="286"/>
        <v>-5</v>
      </c>
    </row>
    <row r="502" customHeight="1" spans="1:84">
      <c r="A502" s="62">
        <v>12989</v>
      </c>
      <c r="B502" s="62" t="s">
        <v>807</v>
      </c>
      <c r="C502" s="62">
        <v>113298</v>
      </c>
      <c r="D502" s="62" t="s">
        <v>82</v>
      </c>
      <c r="E502" s="62" t="s">
        <v>239</v>
      </c>
      <c r="F502" s="62">
        <v>10</v>
      </c>
      <c r="G502" s="62">
        <v>12</v>
      </c>
      <c r="H502" s="62">
        <v>15</v>
      </c>
      <c r="I502" s="62">
        <v>377.17</v>
      </c>
      <c r="J502" s="62">
        <f t="shared" si="274"/>
        <v>5</v>
      </c>
      <c r="K502" s="62" t="s">
        <v>40</v>
      </c>
      <c r="L502" s="62">
        <f>I502*0.1</f>
        <v>37.717</v>
      </c>
      <c r="M502" s="62">
        <v>11</v>
      </c>
      <c r="N502" s="62">
        <v>14</v>
      </c>
      <c r="O502" s="62">
        <v>14</v>
      </c>
      <c r="P502" s="62">
        <v>333.53</v>
      </c>
      <c r="Q502" s="62">
        <f t="shared" si="275"/>
        <v>3</v>
      </c>
      <c r="R502" s="62" t="s">
        <v>40</v>
      </c>
      <c r="S502" s="62">
        <f t="shared" si="304"/>
        <v>26.6824</v>
      </c>
      <c r="T502" s="62"/>
      <c r="U502" s="62">
        <v>6</v>
      </c>
      <c r="V502" s="62">
        <v>8</v>
      </c>
      <c r="W502" s="62">
        <v>7</v>
      </c>
      <c r="X502" s="62">
        <v>154.36</v>
      </c>
      <c r="Y502" s="62">
        <f t="shared" si="289"/>
        <v>1</v>
      </c>
      <c r="Z502" s="62" t="s">
        <v>39</v>
      </c>
      <c r="AA502" s="62">
        <f>X502*0.08</f>
        <v>12.3488</v>
      </c>
      <c r="AB502" s="62">
        <v>1</v>
      </c>
      <c r="AC502" s="62">
        <v>1</v>
      </c>
      <c r="AD502" s="62">
        <v>0</v>
      </c>
      <c r="AE502" s="62">
        <v>0</v>
      </c>
      <c r="AF502" s="62">
        <v>0</v>
      </c>
      <c r="AG502" s="62">
        <f t="shared" si="277"/>
        <v>-1</v>
      </c>
      <c r="AH502" s="62" t="s">
        <v>237</v>
      </c>
      <c r="AI502" s="62">
        <f>AF502*0.06</f>
        <v>0</v>
      </c>
      <c r="AJ502" s="62">
        <f>AG502*1</f>
        <v>-1</v>
      </c>
      <c r="AK502" s="62">
        <v>10</v>
      </c>
      <c r="AL502" s="62">
        <v>11</v>
      </c>
      <c r="AM502" s="62">
        <v>9</v>
      </c>
      <c r="AN502" s="62">
        <v>895</v>
      </c>
      <c r="AO502" s="62">
        <f t="shared" si="278"/>
        <v>-1</v>
      </c>
      <c r="AP502" s="62" t="s">
        <v>237</v>
      </c>
      <c r="AQ502" s="62">
        <f t="shared" si="303"/>
        <v>53.7</v>
      </c>
      <c r="AR502" s="62">
        <v>3</v>
      </c>
      <c r="AS502" s="62">
        <v>3</v>
      </c>
      <c r="AT502" s="62">
        <v>1</v>
      </c>
      <c r="AU502" s="62">
        <v>24.14</v>
      </c>
      <c r="AV502" s="62">
        <f t="shared" si="279"/>
        <v>-2</v>
      </c>
      <c r="AW502" s="62" t="s">
        <v>237</v>
      </c>
      <c r="AX502" s="62">
        <f>AU502*0.06</f>
        <v>1.4484</v>
      </c>
      <c r="AY502" s="62">
        <v>3</v>
      </c>
      <c r="AZ502" s="62">
        <v>4</v>
      </c>
      <c r="BA502" s="62">
        <v>0</v>
      </c>
      <c r="BB502" s="62">
        <v>0</v>
      </c>
      <c r="BC502" s="62">
        <f t="shared" si="280"/>
        <v>-3</v>
      </c>
      <c r="BD502" s="62" t="s">
        <v>237</v>
      </c>
      <c r="BE502" s="62">
        <f t="shared" si="301"/>
        <v>0</v>
      </c>
      <c r="BF502" s="62">
        <v>5</v>
      </c>
      <c r="BG502" s="62">
        <v>7</v>
      </c>
      <c r="BH502" s="62">
        <v>5</v>
      </c>
      <c r="BI502" s="62">
        <v>86.9</v>
      </c>
      <c r="BJ502" s="62">
        <f t="shared" si="281"/>
        <v>0</v>
      </c>
      <c r="BK502" s="62" t="s">
        <v>39</v>
      </c>
      <c r="BL502" s="62">
        <f>BI502*0.08</f>
        <v>6.952</v>
      </c>
      <c r="BM502" s="62">
        <v>3</v>
      </c>
      <c r="BN502" s="62">
        <v>4</v>
      </c>
      <c r="BO502" s="63">
        <v>0</v>
      </c>
      <c r="BP502" s="63">
        <v>0</v>
      </c>
      <c r="BQ502" s="63">
        <v>0</v>
      </c>
      <c r="BR502" s="63">
        <v>0</v>
      </c>
      <c r="BS502" s="63">
        <v>0</v>
      </c>
      <c r="BT502" s="63">
        <v>0</v>
      </c>
      <c r="BU502" s="63">
        <v>0</v>
      </c>
      <c r="BV502" s="63">
        <v>0</v>
      </c>
      <c r="BW502" s="63">
        <v>0</v>
      </c>
      <c r="BX502" s="63">
        <v>0</v>
      </c>
      <c r="BY502" s="63">
        <v>0</v>
      </c>
      <c r="BZ502" s="62">
        <f t="shared" si="282"/>
        <v>0</v>
      </c>
      <c r="CA502" s="62">
        <f t="shared" si="283"/>
        <v>-3</v>
      </c>
      <c r="CB502" s="62" t="s">
        <v>237</v>
      </c>
      <c r="CC502" s="62">
        <f>BO502*2+BP502*3+BQ502*15+BR502*15+BS502*3+BT502*40+BU502*50+BV502*4+BW502*20+BX502*40+BY502*10</f>
        <v>0</v>
      </c>
      <c r="CD502" s="62">
        <f>CA502*1</f>
        <v>-3</v>
      </c>
      <c r="CE502" s="62">
        <f t="shared" si="285"/>
        <v>139</v>
      </c>
      <c r="CF502" s="62">
        <f t="shared" si="286"/>
        <v>-4</v>
      </c>
    </row>
    <row r="503" customHeight="1" spans="1:84">
      <c r="A503" s="62">
        <v>12497</v>
      </c>
      <c r="B503" s="62" t="s">
        <v>808</v>
      </c>
      <c r="C503" s="62">
        <v>113298</v>
      </c>
      <c r="D503" s="62" t="s">
        <v>82</v>
      </c>
      <c r="E503" s="62" t="s">
        <v>236</v>
      </c>
      <c r="F503" s="62">
        <v>10</v>
      </c>
      <c r="G503" s="62">
        <v>12</v>
      </c>
      <c r="H503" s="62">
        <v>13</v>
      </c>
      <c r="I503" s="62">
        <v>345.66</v>
      </c>
      <c r="J503" s="62">
        <f t="shared" si="274"/>
        <v>3</v>
      </c>
      <c r="K503" s="62" t="s">
        <v>40</v>
      </c>
      <c r="L503" s="62">
        <f>I503*0.1</f>
        <v>34.566</v>
      </c>
      <c r="M503" s="62">
        <v>11</v>
      </c>
      <c r="N503" s="62">
        <v>14</v>
      </c>
      <c r="O503" s="62">
        <v>19</v>
      </c>
      <c r="P503" s="62">
        <v>454.5</v>
      </c>
      <c r="Q503" s="62">
        <f t="shared" si="275"/>
        <v>8</v>
      </c>
      <c r="R503" s="62" t="s">
        <v>40</v>
      </c>
      <c r="S503" s="62">
        <f t="shared" si="304"/>
        <v>36.36</v>
      </c>
      <c r="T503" s="62"/>
      <c r="U503" s="62">
        <v>6</v>
      </c>
      <c r="V503" s="62">
        <v>8</v>
      </c>
      <c r="W503" s="62">
        <v>14</v>
      </c>
      <c r="X503" s="62">
        <v>294.95</v>
      </c>
      <c r="Y503" s="62">
        <f t="shared" si="289"/>
        <v>8</v>
      </c>
      <c r="Z503" s="62" t="s">
        <v>40</v>
      </c>
      <c r="AA503" s="62">
        <f>X503*0.1</f>
        <v>29.495</v>
      </c>
      <c r="AB503" s="62">
        <v>1</v>
      </c>
      <c r="AC503" s="62">
        <v>1</v>
      </c>
      <c r="AD503" s="62">
        <v>1</v>
      </c>
      <c r="AE503" s="62">
        <v>0</v>
      </c>
      <c r="AF503" s="62">
        <v>57</v>
      </c>
      <c r="AG503" s="62">
        <f t="shared" si="277"/>
        <v>1</v>
      </c>
      <c r="AH503" s="62" t="s">
        <v>40</v>
      </c>
      <c r="AI503" s="62">
        <f>AF503*0.1</f>
        <v>5.7</v>
      </c>
      <c r="AJ503" s="62"/>
      <c r="AK503" s="62">
        <v>10</v>
      </c>
      <c r="AL503" s="62">
        <v>11</v>
      </c>
      <c r="AM503" s="62">
        <v>15</v>
      </c>
      <c r="AN503" s="62">
        <v>1407</v>
      </c>
      <c r="AO503" s="62">
        <f t="shared" si="278"/>
        <v>5</v>
      </c>
      <c r="AP503" s="62" t="s">
        <v>40</v>
      </c>
      <c r="AQ503" s="62">
        <f>AN503*0.1</f>
        <v>140.7</v>
      </c>
      <c r="AR503" s="62">
        <v>3</v>
      </c>
      <c r="AS503" s="62">
        <v>3</v>
      </c>
      <c r="AT503" s="62">
        <v>3</v>
      </c>
      <c r="AU503" s="62">
        <v>80.86</v>
      </c>
      <c r="AV503" s="62">
        <f t="shared" si="279"/>
        <v>0</v>
      </c>
      <c r="AW503" s="62" t="s">
        <v>40</v>
      </c>
      <c r="AX503" s="62">
        <f>AU503*0.1</f>
        <v>8.086</v>
      </c>
      <c r="AY503" s="62">
        <v>4</v>
      </c>
      <c r="AZ503" s="62">
        <v>5</v>
      </c>
      <c r="BA503" s="62">
        <v>0</v>
      </c>
      <c r="BB503" s="62">
        <v>0</v>
      </c>
      <c r="BC503" s="62">
        <f t="shared" si="280"/>
        <v>-4</v>
      </c>
      <c r="BD503" s="62" t="s">
        <v>237</v>
      </c>
      <c r="BE503" s="62">
        <f t="shared" si="301"/>
        <v>0</v>
      </c>
      <c r="BF503" s="62">
        <v>5</v>
      </c>
      <c r="BG503" s="62">
        <v>7</v>
      </c>
      <c r="BH503" s="62">
        <v>8</v>
      </c>
      <c r="BI503" s="62">
        <v>162.56</v>
      </c>
      <c r="BJ503" s="62">
        <f t="shared" si="281"/>
        <v>3</v>
      </c>
      <c r="BK503" s="62" t="s">
        <v>40</v>
      </c>
      <c r="BL503" s="62">
        <f>BI503*0.1</f>
        <v>16.256</v>
      </c>
      <c r="BM503" s="62">
        <v>3</v>
      </c>
      <c r="BN503" s="62">
        <v>4</v>
      </c>
      <c r="BO503" s="63">
        <v>0</v>
      </c>
      <c r="BP503" s="63">
        <v>3</v>
      </c>
      <c r="BQ503" s="63">
        <v>1</v>
      </c>
      <c r="BR503" s="63">
        <v>1</v>
      </c>
      <c r="BS503" s="63">
        <v>2</v>
      </c>
      <c r="BT503" s="63">
        <v>1</v>
      </c>
      <c r="BU503" s="63">
        <v>0</v>
      </c>
      <c r="BV503" s="63">
        <v>0</v>
      </c>
      <c r="BW503" s="63">
        <v>0</v>
      </c>
      <c r="BX503" s="63">
        <v>1</v>
      </c>
      <c r="BY503" s="63">
        <v>0</v>
      </c>
      <c r="BZ503" s="62">
        <f t="shared" si="282"/>
        <v>29</v>
      </c>
      <c r="CA503" s="62">
        <f t="shared" si="283"/>
        <v>26</v>
      </c>
      <c r="CB503" s="62" t="s">
        <v>40</v>
      </c>
      <c r="CC503" s="62">
        <f>BO503*3+BP503*5+BQ503*25+BR503*24+BS503*6+BT503*56+BU503*70+BV503*6+BW503*30+BX503*61+BY503*15</f>
        <v>193</v>
      </c>
      <c r="CD503" s="62"/>
      <c r="CE503" s="62">
        <f t="shared" si="285"/>
        <v>464</v>
      </c>
      <c r="CF503" s="62">
        <f t="shared" si="286"/>
        <v>0</v>
      </c>
    </row>
    <row r="504" customHeight="1" spans="1:84">
      <c r="A504" s="62">
        <v>13336</v>
      </c>
      <c r="B504" s="62" t="s">
        <v>809</v>
      </c>
      <c r="C504" s="62">
        <v>113298</v>
      </c>
      <c r="D504" s="62" t="s">
        <v>82</v>
      </c>
      <c r="E504" s="62" t="s">
        <v>248</v>
      </c>
      <c r="F504" s="62">
        <v>2</v>
      </c>
      <c r="G504" s="62">
        <v>3</v>
      </c>
      <c r="H504" s="62">
        <v>2</v>
      </c>
      <c r="I504" s="62">
        <v>45.76</v>
      </c>
      <c r="J504" s="62">
        <f t="shared" si="274"/>
        <v>0</v>
      </c>
      <c r="K504" s="62" t="s">
        <v>39</v>
      </c>
      <c r="L504" s="62">
        <f>I504*0.08</f>
        <v>3.6608</v>
      </c>
      <c r="M504" s="62">
        <v>3</v>
      </c>
      <c r="N504" s="62">
        <v>3</v>
      </c>
      <c r="O504" s="62">
        <v>5</v>
      </c>
      <c r="P504" s="62">
        <v>114.11</v>
      </c>
      <c r="Q504" s="62">
        <f t="shared" si="275"/>
        <v>2</v>
      </c>
      <c r="R504" s="62" t="s">
        <v>40</v>
      </c>
      <c r="S504" s="62">
        <f t="shared" si="304"/>
        <v>9.1288</v>
      </c>
      <c r="T504" s="62"/>
      <c r="U504" s="62">
        <v>1</v>
      </c>
      <c r="V504" s="62">
        <v>2</v>
      </c>
      <c r="W504" s="62">
        <v>2</v>
      </c>
      <c r="X504" s="62">
        <v>52</v>
      </c>
      <c r="Y504" s="62">
        <f t="shared" si="289"/>
        <v>1</v>
      </c>
      <c r="Z504" s="62" t="s">
        <v>40</v>
      </c>
      <c r="AA504" s="62">
        <f>X504*0.1</f>
        <v>5.2</v>
      </c>
      <c r="AB504" s="62">
        <v>1</v>
      </c>
      <c r="AC504" s="62">
        <v>1</v>
      </c>
      <c r="AD504" s="62">
        <v>0</v>
      </c>
      <c r="AE504" s="62">
        <v>0</v>
      </c>
      <c r="AF504" s="62">
        <v>0</v>
      </c>
      <c r="AG504" s="62">
        <f t="shared" si="277"/>
        <v>-1</v>
      </c>
      <c r="AH504" s="62" t="s">
        <v>237</v>
      </c>
      <c r="AI504" s="62">
        <f>AF504*0.06</f>
        <v>0</v>
      </c>
      <c r="AJ504" s="62">
        <f>AG504*1</f>
        <v>-1</v>
      </c>
      <c r="AK504" s="62">
        <v>2</v>
      </c>
      <c r="AL504" s="62">
        <v>2</v>
      </c>
      <c r="AM504" s="62">
        <v>2</v>
      </c>
      <c r="AN504" s="62">
        <v>112</v>
      </c>
      <c r="AO504" s="62">
        <f t="shared" si="278"/>
        <v>0</v>
      </c>
      <c r="AP504" s="62" t="s">
        <v>40</v>
      </c>
      <c r="AQ504" s="62">
        <f>AN504*0.1</f>
        <v>11.2</v>
      </c>
      <c r="AR504" s="62">
        <v>1</v>
      </c>
      <c r="AS504" s="62">
        <v>1</v>
      </c>
      <c r="AT504" s="62">
        <v>0</v>
      </c>
      <c r="AU504" s="62">
        <v>0</v>
      </c>
      <c r="AV504" s="62">
        <f t="shared" si="279"/>
        <v>-1</v>
      </c>
      <c r="AW504" s="62" t="s">
        <v>237</v>
      </c>
      <c r="AX504" s="62">
        <f>AU504*0.06</f>
        <v>0</v>
      </c>
      <c r="AY504" s="62">
        <v>1</v>
      </c>
      <c r="AZ504" s="62">
        <v>1</v>
      </c>
      <c r="BA504" s="62">
        <v>0</v>
      </c>
      <c r="BB504" s="62">
        <v>0</v>
      </c>
      <c r="BC504" s="62">
        <f t="shared" si="280"/>
        <v>-1</v>
      </c>
      <c r="BD504" s="62" t="s">
        <v>237</v>
      </c>
      <c r="BE504" s="62">
        <f t="shared" si="301"/>
        <v>0</v>
      </c>
      <c r="BF504" s="62">
        <v>1</v>
      </c>
      <c r="BG504" s="62">
        <v>2</v>
      </c>
      <c r="BH504" s="62">
        <v>1</v>
      </c>
      <c r="BI504" s="62">
        <v>21</v>
      </c>
      <c r="BJ504" s="62">
        <f t="shared" si="281"/>
        <v>0</v>
      </c>
      <c r="BK504" s="62" t="s">
        <v>39</v>
      </c>
      <c r="BL504" s="62">
        <f>BI504*0.08</f>
        <v>1.68</v>
      </c>
      <c r="BM504" s="62">
        <v>1</v>
      </c>
      <c r="BN504" s="62">
        <v>1</v>
      </c>
      <c r="BO504" s="63">
        <v>0</v>
      </c>
      <c r="BP504" s="63">
        <v>0</v>
      </c>
      <c r="BQ504" s="63">
        <v>0</v>
      </c>
      <c r="BR504" s="63">
        <v>0</v>
      </c>
      <c r="BS504" s="63">
        <v>0</v>
      </c>
      <c r="BT504" s="63">
        <v>0</v>
      </c>
      <c r="BU504" s="63">
        <v>0</v>
      </c>
      <c r="BV504" s="63">
        <v>0</v>
      </c>
      <c r="BW504" s="63">
        <v>0</v>
      </c>
      <c r="BX504" s="63">
        <v>0</v>
      </c>
      <c r="BY504" s="63">
        <v>0</v>
      </c>
      <c r="BZ504" s="62">
        <f t="shared" si="282"/>
        <v>0</v>
      </c>
      <c r="CA504" s="62">
        <f t="shared" si="283"/>
        <v>-1</v>
      </c>
      <c r="CB504" s="62" t="s">
        <v>237</v>
      </c>
      <c r="CC504" s="62">
        <f>BO504*2+BP504*3+BQ504*15+BR504*15+BS504*3+BT504*40+BU504*50+BV504*4+BW504*20+BX504*40+BY504*10</f>
        <v>0</v>
      </c>
      <c r="CD504" s="62">
        <f>CA504*1</f>
        <v>-1</v>
      </c>
      <c r="CE504" s="62">
        <f t="shared" si="285"/>
        <v>31</v>
      </c>
      <c r="CF504" s="62">
        <f t="shared" si="286"/>
        <v>-2</v>
      </c>
    </row>
    <row r="505" customHeight="1" spans="1:84">
      <c r="A505" s="62">
        <v>9988</v>
      </c>
      <c r="B505" s="62" t="s">
        <v>810</v>
      </c>
      <c r="C505" s="62">
        <v>329</v>
      </c>
      <c r="D505" s="62" t="s">
        <v>177</v>
      </c>
      <c r="E505" s="62" t="s">
        <v>236</v>
      </c>
      <c r="F505" s="62">
        <v>13</v>
      </c>
      <c r="G505" s="62">
        <v>15</v>
      </c>
      <c r="H505" s="62">
        <v>7</v>
      </c>
      <c r="I505" s="62">
        <v>171.9</v>
      </c>
      <c r="J505" s="62">
        <f t="shared" si="274"/>
        <v>-6</v>
      </c>
      <c r="K505" s="62" t="s">
        <v>237</v>
      </c>
      <c r="L505" s="62">
        <f>I505*0.06</f>
        <v>10.314</v>
      </c>
      <c r="M505" s="62">
        <v>18</v>
      </c>
      <c r="N505" s="62">
        <v>22</v>
      </c>
      <c r="O505" s="62">
        <v>22</v>
      </c>
      <c r="P505" s="62">
        <v>630</v>
      </c>
      <c r="Q505" s="62">
        <f t="shared" si="275"/>
        <v>4</v>
      </c>
      <c r="R505" s="62" t="s">
        <v>40</v>
      </c>
      <c r="S505" s="62">
        <f t="shared" si="304"/>
        <v>50.4</v>
      </c>
      <c r="T505" s="62"/>
      <c r="U505" s="62">
        <v>14</v>
      </c>
      <c r="V505" s="62">
        <v>18</v>
      </c>
      <c r="W505" s="62">
        <v>16</v>
      </c>
      <c r="X505" s="62">
        <v>285.21</v>
      </c>
      <c r="Y505" s="62">
        <f t="shared" si="289"/>
        <v>2</v>
      </c>
      <c r="Z505" s="62" t="s">
        <v>39</v>
      </c>
      <c r="AA505" s="62">
        <f>X505*0.08</f>
        <v>22.8168</v>
      </c>
      <c r="AB505" s="62">
        <v>2</v>
      </c>
      <c r="AC505" s="62">
        <v>2</v>
      </c>
      <c r="AD505" s="62">
        <v>0</v>
      </c>
      <c r="AE505" s="62">
        <v>1</v>
      </c>
      <c r="AF505" s="62">
        <v>28.5</v>
      </c>
      <c r="AG505" s="62">
        <f t="shared" si="277"/>
        <v>-1</v>
      </c>
      <c r="AH505" s="62" t="s">
        <v>237</v>
      </c>
      <c r="AI505" s="62">
        <f>AF505*0.06</f>
        <v>1.71</v>
      </c>
      <c r="AJ505" s="62">
        <f>AG505*1</f>
        <v>-1</v>
      </c>
      <c r="AK505" s="62">
        <v>23</v>
      </c>
      <c r="AL505" s="62">
        <v>27</v>
      </c>
      <c r="AM505" s="62">
        <v>24</v>
      </c>
      <c r="AN505" s="62">
        <v>1609.55</v>
      </c>
      <c r="AO505" s="62">
        <f t="shared" si="278"/>
        <v>1</v>
      </c>
      <c r="AP505" s="62" t="s">
        <v>39</v>
      </c>
      <c r="AQ505" s="62">
        <f>AN505*0.08</f>
        <v>128.764</v>
      </c>
      <c r="AR505" s="62">
        <v>5</v>
      </c>
      <c r="AS505" s="62">
        <v>6</v>
      </c>
      <c r="AT505" s="62">
        <v>14</v>
      </c>
      <c r="AU505" s="62">
        <v>431.06</v>
      </c>
      <c r="AV505" s="62">
        <f t="shared" si="279"/>
        <v>9</v>
      </c>
      <c r="AW505" s="62" t="s">
        <v>40</v>
      </c>
      <c r="AX505" s="62">
        <f>AU505*0.1</f>
        <v>43.106</v>
      </c>
      <c r="AY505" s="62">
        <v>7</v>
      </c>
      <c r="AZ505" s="62">
        <v>9</v>
      </c>
      <c r="BA505" s="62">
        <v>12</v>
      </c>
      <c r="BB505" s="62">
        <v>299</v>
      </c>
      <c r="BC505" s="62">
        <f t="shared" si="280"/>
        <v>5</v>
      </c>
      <c r="BD505" s="62" t="s">
        <v>40</v>
      </c>
      <c r="BE505" s="62">
        <f>BB505*0.1</f>
        <v>29.9</v>
      </c>
      <c r="BF505" s="62">
        <v>7</v>
      </c>
      <c r="BG505" s="62">
        <v>10</v>
      </c>
      <c r="BH505" s="62">
        <v>1</v>
      </c>
      <c r="BI505" s="62">
        <v>21</v>
      </c>
      <c r="BJ505" s="62">
        <f t="shared" si="281"/>
        <v>-6</v>
      </c>
      <c r="BK505" s="62" t="s">
        <v>242</v>
      </c>
      <c r="BL505" s="62">
        <f>BI505*0.06</f>
        <v>1.26</v>
      </c>
      <c r="BM505" s="62">
        <v>6</v>
      </c>
      <c r="BN505" s="62">
        <v>6</v>
      </c>
      <c r="BO505" s="63">
        <v>0</v>
      </c>
      <c r="BP505" s="63">
        <v>0</v>
      </c>
      <c r="BQ505" s="63">
        <v>0</v>
      </c>
      <c r="BR505" s="63">
        <v>0</v>
      </c>
      <c r="BS505" s="63">
        <v>1</v>
      </c>
      <c r="BT505" s="63">
        <v>0</v>
      </c>
      <c r="BU505" s="63">
        <v>0</v>
      </c>
      <c r="BV505" s="63">
        <v>1</v>
      </c>
      <c r="BW505" s="63">
        <v>0</v>
      </c>
      <c r="BX505" s="63">
        <v>0</v>
      </c>
      <c r="BY505" s="63">
        <v>0</v>
      </c>
      <c r="BZ505" s="62">
        <f t="shared" si="282"/>
        <v>2</v>
      </c>
      <c r="CA505" s="62">
        <f t="shared" si="283"/>
        <v>-4</v>
      </c>
      <c r="CB505" s="62" t="s">
        <v>237</v>
      </c>
      <c r="CC505" s="62">
        <f>BO505*2+BP505*3+BQ505*15+BR505*15+BS505*3+BT505*40+BU505*50+BV505*4+BW505*20+BX505*40+BY505*10</f>
        <v>7</v>
      </c>
      <c r="CD505" s="62">
        <f>CA505*1</f>
        <v>-4</v>
      </c>
      <c r="CE505" s="62">
        <f t="shared" si="285"/>
        <v>295</v>
      </c>
      <c r="CF505" s="62">
        <f t="shared" si="286"/>
        <v>-5</v>
      </c>
    </row>
    <row r="506" customHeight="1" spans="1:84">
      <c r="A506" s="62">
        <v>11825</v>
      </c>
      <c r="B506" s="62" t="s">
        <v>811</v>
      </c>
      <c r="C506" s="62">
        <v>329</v>
      </c>
      <c r="D506" s="62" t="s">
        <v>177</v>
      </c>
      <c r="E506" s="62" t="s">
        <v>239</v>
      </c>
      <c r="F506" s="62">
        <v>14</v>
      </c>
      <c r="G506" s="62">
        <v>17</v>
      </c>
      <c r="H506" s="62">
        <v>4</v>
      </c>
      <c r="I506" s="62">
        <v>93</v>
      </c>
      <c r="J506" s="62">
        <f t="shared" si="274"/>
        <v>-10</v>
      </c>
      <c r="K506" s="62" t="s">
        <v>237</v>
      </c>
      <c r="L506" s="62">
        <f>I506*0.06</f>
        <v>5.58</v>
      </c>
      <c r="M506" s="62">
        <v>20</v>
      </c>
      <c r="N506" s="62">
        <v>25</v>
      </c>
      <c r="O506" s="62">
        <v>11</v>
      </c>
      <c r="P506" s="62">
        <v>302.5</v>
      </c>
      <c r="Q506" s="62">
        <f t="shared" si="275"/>
        <v>-9</v>
      </c>
      <c r="R506" s="62" t="s">
        <v>237</v>
      </c>
      <c r="S506" s="62">
        <f>P506*0.05</f>
        <v>15.125</v>
      </c>
      <c r="T506" s="62">
        <f>Q506*1</f>
        <v>-9</v>
      </c>
      <c r="U506" s="62">
        <v>15</v>
      </c>
      <c r="V506" s="62">
        <v>20</v>
      </c>
      <c r="W506" s="62">
        <v>10</v>
      </c>
      <c r="X506" s="62">
        <v>234.11</v>
      </c>
      <c r="Y506" s="62">
        <f t="shared" si="289"/>
        <v>-5</v>
      </c>
      <c r="Z506" s="62" t="s">
        <v>237</v>
      </c>
      <c r="AA506" s="62">
        <f>X506*0.06</f>
        <v>14.0466</v>
      </c>
      <c r="AB506" s="62">
        <v>3</v>
      </c>
      <c r="AC506" s="62">
        <v>3</v>
      </c>
      <c r="AD506" s="62">
        <v>0</v>
      </c>
      <c r="AE506" s="62">
        <v>0</v>
      </c>
      <c r="AF506" s="62">
        <v>0</v>
      </c>
      <c r="AG506" s="62">
        <f t="shared" si="277"/>
        <v>-3</v>
      </c>
      <c r="AH506" s="62" t="s">
        <v>237</v>
      </c>
      <c r="AI506" s="62">
        <f>AF506*0.06</f>
        <v>0</v>
      </c>
      <c r="AJ506" s="62">
        <f>AG506*1</f>
        <v>-3</v>
      </c>
      <c r="AK506" s="62">
        <v>26</v>
      </c>
      <c r="AL506" s="62">
        <v>31</v>
      </c>
      <c r="AM506" s="62">
        <v>20</v>
      </c>
      <c r="AN506" s="62">
        <v>1599.01</v>
      </c>
      <c r="AO506" s="62">
        <f t="shared" si="278"/>
        <v>-6</v>
      </c>
      <c r="AP506" s="62" t="s">
        <v>237</v>
      </c>
      <c r="AQ506" s="62">
        <f>AN506*0.06</f>
        <v>95.9406</v>
      </c>
      <c r="AR506" s="62">
        <v>6</v>
      </c>
      <c r="AS506" s="62">
        <v>7</v>
      </c>
      <c r="AT506" s="62">
        <v>0</v>
      </c>
      <c r="AU506" s="62">
        <v>0</v>
      </c>
      <c r="AV506" s="62">
        <f t="shared" si="279"/>
        <v>-6</v>
      </c>
      <c r="AW506" s="62" t="s">
        <v>237</v>
      </c>
      <c r="AX506" s="62">
        <f>AU506*0.06</f>
        <v>0</v>
      </c>
      <c r="AY506" s="62">
        <v>8</v>
      </c>
      <c r="AZ506" s="62">
        <v>10</v>
      </c>
      <c r="BA506" s="62">
        <v>1</v>
      </c>
      <c r="BB506" s="62">
        <v>29.9</v>
      </c>
      <c r="BC506" s="62">
        <f t="shared" si="280"/>
        <v>-7</v>
      </c>
      <c r="BD506" s="62" t="s">
        <v>237</v>
      </c>
      <c r="BE506" s="62">
        <f t="shared" ref="BE506:BE523" si="305">BB506*0.06</f>
        <v>1.794</v>
      </c>
      <c r="BF506" s="62">
        <v>8</v>
      </c>
      <c r="BG506" s="62">
        <v>11</v>
      </c>
      <c r="BH506" s="62">
        <v>4</v>
      </c>
      <c r="BI506" s="62">
        <v>78</v>
      </c>
      <c r="BJ506" s="62">
        <f t="shared" si="281"/>
        <v>-4</v>
      </c>
      <c r="BK506" s="62" t="s">
        <v>242</v>
      </c>
      <c r="BL506" s="62">
        <f>BI506*0.06</f>
        <v>4.68</v>
      </c>
      <c r="BM506" s="62">
        <v>6</v>
      </c>
      <c r="BN506" s="62">
        <v>7</v>
      </c>
      <c r="BO506" s="63">
        <v>1</v>
      </c>
      <c r="BP506" s="63">
        <v>0</v>
      </c>
      <c r="BQ506" s="63">
        <v>0</v>
      </c>
      <c r="BR506" s="63">
        <v>0</v>
      </c>
      <c r="BS506" s="63">
        <v>0</v>
      </c>
      <c r="BT506" s="63">
        <v>0</v>
      </c>
      <c r="BU506" s="63">
        <v>0</v>
      </c>
      <c r="BV506" s="63">
        <v>0</v>
      </c>
      <c r="BW506" s="63">
        <v>0</v>
      </c>
      <c r="BX506" s="63">
        <v>0</v>
      </c>
      <c r="BY506" s="63">
        <v>0</v>
      </c>
      <c r="BZ506" s="62">
        <f t="shared" si="282"/>
        <v>0.5</v>
      </c>
      <c r="CA506" s="62">
        <f t="shared" si="283"/>
        <v>-5.5</v>
      </c>
      <c r="CB506" s="62" t="s">
        <v>237</v>
      </c>
      <c r="CC506" s="62">
        <f>BO506*2+BP506*3+BQ506*15+BR506*15+BS506*3+BT506*40+BU506*50+BV506*4+BW506*20+BX506*40+BY506*10</f>
        <v>2</v>
      </c>
      <c r="CD506" s="62">
        <f>CA506*1</f>
        <v>-5.5</v>
      </c>
      <c r="CE506" s="62">
        <f t="shared" si="285"/>
        <v>139</v>
      </c>
      <c r="CF506" s="62">
        <f t="shared" si="286"/>
        <v>-17.5</v>
      </c>
    </row>
    <row r="507" customHeight="1" spans="1:84">
      <c r="A507" s="62">
        <v>13211</v>
      </c>
      <c r="B507" s="62" t="s">
        <v>812</v>
      </c>
      <c r="C507" s="62">
        <v>329</v>
      </c>
      <c r="D507" s="62" t="s">
        <v>177</v>
      </c>
      <c r="E507" s="62" t="s">
        <v>248</v>
      </c>
      <c r="F507" s="62">
        <v>3</v>
      </c>
      <c r="G507" s="62">
        <v>4</v>
      </c>
      <c r="H507" s="62">
        <v>7</v>
      </c>
      <c r="I507" s="62">
        <v>145.95</v>
      </c>
      <c r="J507" s="62">
        <f t="shared" si="274"/>
        <v>4</v>
      </c>
      <c r="K507" s="62" t="s">
        <v>40</v>
      </c>
      <c r="L507" s="62">
        <f>I507*0.1</f>
        <v>14.595</v>
      </c>
      <c r="M507" s="62">
        <v>4</v>
      </c>
      <c r="N507" s="62">
        <v>6</v>
      </c>
      <c r="O507" s="62">
        <v>3</v>
      </c>
      <c r="P507" s="62">
        <v>54.11</v>
      </c>
      <c r="Q507" s="62">
        <f t="shared" si="275"/>
        <v>-1</v>
      </c>
      <c r="R507" s="62" t="s">
        <v>237</v>
      </c>
      <c r="S507" s="62">
        <f>P507*0.05</f>
        <v>2.7055</v>
      </c>
      <c r="T507" s="62">
        <f>Q507*1</f>
        <v>-1</v>
      </c>
      <c r="U507" s="62">
        <v>3</v>
      </c>
      <c r="V507" s="62">
        <v>4</v>
      </c>
      <c r="W507" s="62">
        <v>3</v>
      </c>
      <c r="X507" s="62">
        <v>83</v>
      </c>
      <c r="Y507" s="62">
        <f t="shared" si="289"/>
        <v>0</v>
      </c>
      <c r="Z507" s="62" t="s">
        <v>39</v>
      </c>
      <c r="AA507" s="62">
        <f>X507*0.08</f>
        <v>6.64</v>
      </c>
      <c r="AB507" s="62">
        <v>1</v>
      </c>
      <c r="AC507" s="62">
        <v>2</v>
      </c>
      <c r="AD507" s="62">
        <v>0</v>
      </c>
      <c r="AE507" s="62">
        <v>0</v>
      </c>
      <c r="AF507" s="62">
        <v>0</v>
      </c>
      <c r="AG507" s="62">
        <f t="shared" si="277"/>
        <v>-1</v>
      </c>
      <c r="AH507" s="62" t="s">
        <v>237</v>
      </c>
      <c r="AI507" s="62">
        <f>AF507*0.06</f>
        <v>0</v>
      </c>
      <c r="AJ507" s="62">
        <f>AG507*1</f>
        <v>-1</v>
      </c>
      <c r="AK507" s="62">
        <v>6</v>
      </c>
      <c r="AL507" s="62">
        <v>7</v>
      </c>
      <c r="AM507" s="62">
        <v>1</v>
      </c>
      <c r="AN507" s="62">
        <v>112</v>
      </c>
      <c r="AO507" s="62">
        <f t="shared" si="278"/>
        <v>-5</v>
      </c>
      <c r="AP507" s="62" t="s">
        <v>237</v>
      </c>
      <c r="AQ507" s="62">
        <f>AN507*0.06</f>
        <v>6.72</v>
      </c>
      <c r="AR507" s="62">
        <v>2</v>
      </c>
      <c r="AS507" s="62">
        <v>2</v>
      </c>
      <c r="AT507" s="62">
        <v>0</v>
      </c>
      <c r="AU507" s="62">
        <v>0</v>
      </c>
      <c r="AV507" s="62">
        <f t="shared" si="279"/>
        <v>-2</v>
      </c>
      <c r="AW507" s="62" t="s">
        <v>237</v>
      </c>
      <c r="AX507" s="62">
        <f>AU507*0.06</f>
        <v>0</v>
      </c>
      <c r="AY507" s="62">
        <v>4</v>
      </c>
      <c r="AZ507" s="62">
        <v>4</v>
      </c>
      <c r="BA507" s="62">
        <v>0</v>
      </c>
      <c r="BB507" s="62">
        <v>0</v>
      </c>
      <c r="BC507" s="62">
        <f t="shared" si="280"/>
        <v>-4</v>
      </c>
      <c r="BD507" s="62" t="s">
        <v>237</v>
      </c>
      <c r="BE507" s="62">
        <f t="shared" si="305"/>
        <v>0</v>
      </c>
      <c r="BF507" s="62">
        <v>3</v>
      </c>
      <c r="BG507" s="62">
        <v>3</v>
      </c>
      <c r="BH507" s="62">
        <v>0</v>
      </c>
      <c r="BI507" s="62">
        <v>0</v>
      </c>
      <c r="BJ507" s="62">
        <f t="shared" si="281"/>
        <v>-3</v>
      </c>
      <c r="BK507" s="62" t="s">
        <v>242</v>
      </c>
      <c r="BL507" s="62">
        <f>BI507*0.06</f>
        <v>0</v>
      </c>
      <c r="BM507" s="62">
        <v>2</v>
      </c>
      <c r="BN507" s="62">
        <v>3</v>
      </c>
      <c r="BO507" s="63">
        <v>0</v>
      </c>
      <c r="BP507" s="63">
        <v>0</v>
      </c>
      <c r="BQ507" s="63">
        <v>0</v>
      </c>
      <c r="BR507" s="63">
        <v>0</v>
      </c>
      <c r="BS507" s="63">
        <v>0</v>
      </c>
      <c r="BT507" s="63">
        <v>0</v>
      </c>
      <c r="BU507" s="63">
        <v>0</v>
      </c>
      <c r="BV507" s="63">
        <v>0</v>
      </c>
      <c r="BW507" s="63">
        <v>0</v>
      </c>
      <c r="BX507" s="63">
        <v>0</v>
      </c>
      <c r="BY507" s="63">
        <v>0</v>
      </c>
      <c r="BZ507" s="62">
        <f t="shared" si="282"/>
        <v>0</v>
      </c>
      <c r="CA507" s="62">
        <f t="shared" si="283"/>
        <v>-2</v>
      </c>
      <c r="CB507" s="62" t="s">
        <v>237</v>
      </c>
      <c r="CC507" s="62">
        <f>BO507*2+BP507*3+BQ507*15+BR507*15+BS507*3+BT507*40+BU507*50+BV507*4+BW507*20+BX507*40+BY507*10</f>
        <v>0</v>
      </c>
      <c r="CD507" s="62">
        <f>CA507*1</f>
        <v>-2</v>
      </c>
      <c r="CE507" s="62">
        <f t="shared" si="285"/>
        <v>31</v>
      </c>
      <c r="CF507" s="62">
        <f t="shared" si="286"/>
        <v>-4</v>
      </c>
    </row>
    <row r="508" customHeight="1" spans="1:84">
      <c r="A508" s="62">
        <v>4518</v>
      </c>
      <c r="B508" s="62" t="s">
        <v>813</v>
      </c>
      <c r="C508" s="62">
        <v>101453</v>
      </c>
      <c r="D508" s="62" t="s">
        <v>167</v>
      </c>
      <c r="E508" s="62" t="s">
        <v>236</v>
      </c>
      <c r="F508" s="62">
        <v>15</v>
      </c>
      <c r="G508" s="62">
        <v>18</v>
      </c>
      <c r="H508" s="62">
        <v>11</v>
      </c>
      <c r="I508" s="62">
        <v>307.5</v>
      </c>
      <c r="J508" s="62">
        <f t="shared" si="274"/>
        <v>-4</v>
      </c>
      <c r="K508" s="62" t="s">
        <v>237</v>
      </c>
      <c r="L508" s="62">
        <f t="shared" ref="L508:L523" si="306">I508*0.06</f>
        <v>18.45</v>
      </c>
      <c r="M508" s="62">
        <v>31</v>
      </c>
      <c r="N508" s="62">
        <v>39</v>
      </c>
      <c r="O508" s="62">
        <v>76</v>
      </c>
      <c r="P508" s="62">
        <v>1513.49</v>
      </c>
      <c r="Q508" s="62">
        <f t="shared" si="275"/>
        <v>45</v>
      </c>
      <c r="R508" s="62" t="s">
        <v>40</v>
      </c>
      <c r="S508" s="62">
        <f>P508*0.08</f>
        <v>121.0792</v>
      </c>
      <c r="T508" s="62"/>
      <c r="U508" s="62">
        <v>21</v>
      </c>
      <c r="V508" s="62">
        <v>28</v>
      </c>
      <c r="W508" s="62">
        <v>26</v>
      </c>
      <c r="X508" s="62">
        <v>685.2</v>
      </c>
      <c r="Y508" s="62">
        <f t="shared" si="289"/>
        <v>5</v>
      </c>
      <c r="Z508" s="62" t="s">
        <v>39</v>
      </c>
      <c r="AA508" s="62">
        <f>X508*0.08</f>
        <v>54.816</v>
      </c>
      <c r="AB508" s="62">
        <v>2</v>
      </c>
      <c r="AC508" s="62">
        <v>3</v>
      </c>
      <c r="AD508" s="62">
        <v>0</v>
      </c>
      <c r="AE508" s="62">
        <v>0</v>
      </c>
      <c r="AF508" s="62">
        <v>0</v>
      </c>
      <c r="AG508" s="62">
        <f t="shared" si="277"/>
        <v>-2</v>
      </c>
      <c r="AH508" s="62" t="s">
        <v>237</v>
      </c>
      <c r="AI508" s="62">
        <f>AF508*0.06</f>
        <v>0</v>
      </c>
      <c r="AJ508" s="62">
        <f>AG508*1</f>
        <v>-2</v>
      </c>
      <c r="AK508" s="62">
        <v>38</v>
      </c>
      <c r="AL508" s="62">
        <v>46</v>
      </c>
      <c r="AM508" s="62">
        <v>79</v>
      </c>
      <c r="AN508" s="62">
        <v>5839.18</v>
      </c>
      <c r="AO508" s="62">
        <f t="shared" si="278"/>
        <v>41</v>
      </c>
      <c r="AP508" s="62" t="s">
        <v>40</v>
      </c>
      <c r="AQ508" s="62">
        <f>AN508*0.1</f>
        <v>583.918</v>
      </c>
      <c r="AR508" s="62">
        <v>5</v>
      </c>
      <c r="AS508" s="62">
        <v>6</v>
      </c>
      <c r="AT508" s="62">
        <v>3</v>
      </c>
      <c r="AU508" s="62">
        <v>109</v>
      </c>
      <c r="AV508" s="62">
        <f t="shared" si="279"/>
        <v>-2</v>
      </c>
      <c r="AW508" s="62" t="s">
        <v>237</v>
      </c>
      <c r="AX508" s="62">
        <f>AU508*0.06</f>
        <v>6.54</v>
      </c>
      <c r="AY508" s="62">
        <v>7</v>
      </c>
      <c r="AZ508" s="62">
        <v>8</v>
      </c>
      <c r="BA508" s="62">
        <v>0</v>
      </c>
      <c r="BB508" s="62">
        <v>0</v>
      </c>
      <c r="BC508" s="62">
        <f t="shared" si="280"/>
        <v>-7</v>
      </c>
      <c r="BD508" s="62" t="s">
        <v>237</v>
      </c>
      <c r="BE508" s="62">
        <f t="shared" si="305"/>
        <v>0</v>
      </c>
      <c r="BF508" s="62">
        <v>6</v>
      </c>
      <c r="BG508" s="62">
        <v>7</v>
      </c>
      <c r="BH508" s="62">
        <v>9</v>
      </c>
      <c r="BI508" s="62">
        <v>154.85</v>
      </c>
      <c r="BJ508" s="62">
        <f t="shared" si="281"/>
        <v>3</v>
      </c>
      <c r="BK508" s="62" t="s">
        <v>40</v>
      </c>
      <c r="BL508" s="62">
        <f>BI508*0.1</f>
        <v>15.485</v>
      </c>
      <c r="BM508" s="62">
        <v>6</v>
      </c>
      <c r="BN508" s="62">
        <v>8</v>
      </c>
      <c r="BO508" s="63">
        <v>0</v>
      </c>
      <c r="BP508" s="63">
        <v>2</v>
      </c>
      <c r="BQ508" s="63">
        <v>0</v>
      </c>
      <c r="BR508" s="63">
        <v>0</v>
      </c>
      <c r="BS508" s="63">
        <v>3</v>
      </c>
      <c r="BT508" s="63">
        <v>0</v>
      </c>
      <c r="BU508" s="63">
        <v>1</v>
      </c>
      <c r="BV508" s="63">
        <v>0</v>
      </c>
      <c r="BW508" s="63">
        <v>0</v>
      </c>
      <c r="BX508" s="63">
        <v>0</v>
      </c>
      <c r="BY508" s="63">
        <v>0</v>
      </c>
      <c r="BZ508" s="62">
        <f t="shared" si="282"/>
        <v>15</v>
      </c>
      <c r="CA508" s="62">
        <f t="shared" si="283"/>
        <v>9</v>
      </c>
      <c r="CB508" s="62" t="s">
        <v>40</v>
      </c>
      <c r="CC508" s="62">
        <f>BO508*3+BP508*5+BQ508*25+BR508*24+BS508*6+BT508*56+BU508*70+BV508*6+BW508*30+BX508*61+BY508*15</f>
        <v>98</v>
      </c>
      <c r="CD508" s="62"/>
      <c r="CE508" s="62">
        <f t="shared" si="285"/>
        <v>898</v>
      </c>
      <c r="CF508" s="62">
        <f t="shared" si="286"/>
        <v>-2</v>
      </c>
    </row>
    <row r="509" customHeight="1" spans="1:84">
      <c r="A509" s="62">
        <v>11866</v>
      </c>
      <c r="B509" s="62" t="s">
        <v>814</v>
      </c>
      <c r="C509" s="62">
        <v>101453</v>
      </c>
      <c r="D509" s="62" t="s">
        <v>167</v>
      </c>
      <c r="E509" s="62" t="s">
        <v>239</v>
      </c>
      <c r="F509" s="62">
        <v>15</v>
      </c>
      <c r="G509" s="62">
        <v>18</v>
      </c>
      <c r="H509" s="62">
        <v>14</v>
      </c>
      <c r="I509" s="62">
        <v>377</v>
      </c>
      <c r="J509" s="62">
        <f t="shared" si="274"/>
        <v>-1</v>
      </c>
      <c r="K509" s="62" t="s">
        <v>237</v>
      </c>
      <c r="L509" s="62">
        <f t="shared" si="306"/>
        <v>22.62</v>
      </c>
      <c r="M509" s="62">
        <v>32</v>
      </c>
      <c r="N509" s="62">
        <v>39</v>
      </c>
      <c r="O509" s="62">
        <v>51</v>
      </c>
      <c r="P509" s="62">
        <v>1083.15</v>
      </c>
      <c r="Q509" s="62">
        <f t="shared" si="275"/>
        <v>19</v>
      </c>
      <c r="R509" s="62" t="s">
        <v>40</v>
      </c>
      <c r="S509" s="62">
        <f>P509*0.08</f>
        <v>86.652</v>
      </c>
      <c r="T509" s="62"/>
      <c r="U509" s="62">
        <v>21</v>
      </c>
      <c r="V509" s="62">
        <v>28</v>
      </c>
      <c r="W509" s="62">
        <v>37</v>
      </c>
      <c r="X509" s="62">
        <v>879.9</v>
      </c>
      <c r="Y509" s="62">
        <f t="shared" si="289"/>
        <v>16</v>
      </c>
      <c r="Z509" s="62" t="s">
        <v>40</v>
      </c>
      <c r="AA509" s="62">
        <f>X509*0.1</f>
        <v>87.99</v>
      </c>
      <c r="AB509" s="62">
        <v>2</v>
      </c>
      <c r="AC509" s="62">
        <v>3</v>
      </c>
      <c r="AD509" s="62">
        <v>2</v>
      </c>
      <c r="AE509" s="62">
        <v>1</v>
      </c>
      <c r="AF509" s="62">
        <v>134.5</v>
      </c>
      <c r="AG509" s="62">
        <f t="shared" si="277"/>
        <v>3</v>
      </c>
      <c r="AH509" s="62" t="s">
        <v>40</v>
      </c>
      <c r="AI509" s="62">
        <f>AF509*0.1</f>
        <v>13.45</v>
      </c>
      <c r="AJ509" s="62"/>
      <c r="AK509" s="62">
        <v>39</v>
      </c>
      <c r="AL509" s="62">
        <v>46</v>
      </c>
      <c r="AM509" s="62">
        <v>25</v>
      </c>
      <c r="AN509" s="62">
        <v>1803.51</v>
      </c>
      <c r="AO509" s="62">
        <f t="shared" si="278"/>
        <v>-14</v>
      </c>
      <c r="AP509" s="62" t="s">
        <v>237</v>
      </c>
      <c r="AQ509" s="62">
        <f>AN509*0.06</f>
        <v>108.2106</v>
      </c>
      <c r="AR509" s="62">
        <v>5</v>
      </c>
      <c r="AS509" s="62">
        <v>5</v>
      </c>
      <c r="AT509" s="62">
        <v>2</v>
      </c>
      <c r="AU509" s="62">
        <v>40</v>
      </c>
      <c r="AV509" s="62">
        <f t="shared" si="279"/>
        <v>-3</v>
      </c>
      <c r="AW509" s="62" t="s">
        <v>237</v>
      </c>
      <c r="AX509" s="62">
        <f>AU509*0.06</f>
        <v>2.4</v>
      </c>
      <c r="AY509" s="62">
        <v>7</v>
      </c>
      <c r="AZ509" s="62">
        <v>9</v>
      </c>
      <c r="BA509" s="62">
        <v>0</v>
      </c>
      <c r="BB509" s="62">
        <v>0</v>
      </c>
      <c r="BC509" s="62">
        <f t="shared" si="280"/>
        <v>-7</v>
      </c>
      <c r="BD509" s="62" t="s">
        <v>237</v>
      </c>
      <c r="BE509" s="62">
        <f t="shared" si="305"/>
        <v>0</v>
      </c>
      <c r="BF509" s="62">
        <v>5</v>
      </c>
      <c r="BG509" s="62">
        <v>7</v>
      </c>
      <c r="BH509" s="62">
        <v>8</v>
      </c>
      <c r="BI509" s="62">
        <v>166.5</v>
      </c>
      <c r="BJ509" s="62">
        <f t="shared" si="281"/>
        <v>3</v>
      </c>
      <c r="BK509" s="62" t="s">
        <v>40</v>
      </c>
      <c r="BL509" s="62">
        <f>BI509*0.1</f>
        <v>16.65</v>
      </c>
      <c r="BM509" s="62">
        <v>7</v>
      </c>
      <c r="BN509" s="62">
        <v>8</v>
      </c>
      <c r="BO509" s="63">
        <v>0</v>
      </c>
      <c r="BP509" s="63">
        <v>0</v>
      </c>
      <c r="BQ509" s="63">
        <v>0</v>
      </c>
      <c r="BR509" s="63">
        <v>0</v>
      </c>
      <c r="BS509" s="63">
        <v>0</v>
      </c>
      <c r="BT509" s="63">
        <v>0</v>
      </c>
      <c r="BU509" s="63">
        <v>0</v>
      </c>
      <c r="BV509" s="63">
        <v>0</v>
      </c>
      <c r="BW509" s="63">
        <v>0</v>
      </c>
      <c r="BX509" s="63">
        <v>1</v>
      </c>
      <c r="BY509" s="63">
        <v>0</v>
      </c>
      <c r="BZ509" s="62">
        <f t="shared" si="282"/>
        <v>7</v>
      </c>
      <c r="CA509" s="62">
        <f t="shared" si="283"/>
        <v>0</v>
      </c>
      <c r="CB509" s="62" t="s">
        <v>40</v>
      </c>
      <c r="CC509" s="62">
        <f>BO509*3+BP509*5+BQ509*25+BR509*24+BS509*6+BT509*56+BU509*70+BV509*6+BW509*30+BX509*61+BY509*15</f>
        <v>61</v>
      </c>
      <c r="CD509" s="62"/>
      <c r="CE509" s="62">
        <f t="shared" si="285"/>
        <v>399</v>
      </c>
      <c r="CF509" s="62">
        <f t="shared" si="286"/>
        <v>0</v>
      </c>
    </row>
    <row r="510" customHeight="1" spans="1:84">
      <c r="A510" s="62">
        <v>12517</v>
      </c>
      <c r="B510" s="62" t="s">
        <v>815</v>
      </c>
      <c r="C510" s="62">
        <v>101453</v>
      </c>
      <c r="D510" s="62" t="s">
        <v>167</v>
      </c>
      <c r="E510" s="62" t="s">
        <v>239</v>
      </c>
      <c r="F510" s="62">
        <v>15</v>
      </c>
      <c r="G510" s="62">
        <v>18</v>
      </c>
      <c r="H510" s="62">
        <v>5</v>
      </c>
      <c r="I510" s="62">
        <v>139.6</v>
      </c>
      <c r="J510" s="62">
        <f t="shared" si="274"/>
        <v>-10</v>
      </c>
      <c r="K510" s="62" t="s">
        <v>237</v>
      </c>
      <c r="L510" s="62">
        <f t="shared" si="306"/>
        <v>8.376</v>
      </c>
      <c r="M510" s="62">
        <v>32</v>
      </c>
      <c r="N510" s="62">
        <v>40</v>
      </c>
      <c r="O510" s="62">
        <v>50</v>
      </c>
      <c r="P510" s="62">
        <v>962.68</v>
      </c>
      <c r="Q510" s="62">
        <f t="shared" si="275"/>
        <v>18</v>
      </c>
      <c r="R510" s="62" t="s">
        <v>40</v>
      </c>
      <c r="S510" s="62">
        <f>P510*0.08</f>
        <v>77.0144</v>
      </c>
      <c r="T510" s="62"/>
      <c r="U510" s="62">
        <v>22</v>
      </c>
      <c r="V510" s="62">
        <v>27</v>
      </c>
      <c r="W510" s="62">
        <v>23</v>
      </c>
      <c r="X510" s="62">
        <v>639.35</v>
      </c>
      <c r="Y510" s="62">
        <f t="shared" si="289"/>
        <v>1</v>
      </c>
      <c r="Z510" s="62" t="s">
        <v>39</v>
      </c>
      <c r="AA510" s="62">
        <f>X510*0.08</f>
        <v>51.148</v>
      </c>
      <c r="AB510" s="62">
        <v>3</v>
      </c>
      <c r="AC510" s="62">
        <v>3</v>
      </c>
      <c r="AD510" s="62">
        <v>0</v>
      </c>
      <c r="AE510" s="62">
        <v>1</v>
      </c>
      <c r="AF510" s="62">
        <v>28.5</v>
      </c>
      <c r="AG510" s="62">
        <f t="shared" si="277"/>
        <v>-2</v>
      </c>
      <c r="AH510" s="62" t="s">
        <v>237</v>
      </c>
      <c r="AI510" s="62">
        <f>AF510*0.06</f>
        <v>1.71</v>
      </c>
      <c r="AJ510" s="62">
        <f>AG510*1</f>
        <v>-2</v>
      </c>
      <c r="AK510" s="62">
        <v>39</v>
      </c>
      <c r="AL510" s="62">
        <v>46</v>
      </c>
      <c r="AM510" s="62">
        <v>20</v>
      </c>
      <c r="AN510" s="62">
        <v>1304.8</v>
      </c>
      <c r="AO510" s="62">
        <f t="shared" si="278"/>
        <v>-19</v>
      </c>
      <c r="AP510" s="62" t="s">
        <v>237</v>
      </c>
      <c r="AQ510" s="62">
        <f>AN510*0.06</f>
        <v>78.288</v>
      </c>
      <c r="AR510" s="62">
        <v>4</v>
      </c>
      <c r="AS510" s="62">
        <v>6</v>
      </c>
      <c r="AT510" s="62">
        <v>1</v>
      </c>
      <c r="AU510" s="62">
        <v>23</v>
      </c>
      <c r="AV510" s="62">
        <f t="shared" si="279"/>
        <v>-3</v>
      </c>
      <c r="AW510" s="62" t="s">
        <v>237</v>
      </c>
      <c r="AX510" s="62">
        <f>AU510*0.06</f>
        <v>1.38</v>
      </c>
      <c r="AY510" s="62">
        <v>8</v>
      </c>
      <c r="AZ510" s="62">
        <v>9</v>
      </c>
      <c r="BA510" s="62">
        <v>0</v>
      </c>
      <c r="BB510" s="62">
        <v>0</v>
      </c>
      <c r="BC510" s="62">
        <f t="shared" si="280"/>
        <v>-8</v>
      </c>
      <c r="BD510" s="62" t="s">
        <v>237</v>
      </c>
      <c r="BE510" s="62">
        <f t="shared" si="305"/>
        <v>0</v>
      </c>
      <c r="BF510" s="62">
        <v>5</v>
      </c>
      <c r="BG510" s="62">
        <v>7</v>
      </c>
      <c r="BH510" s="62">
        <v>12</v>
      </c>
      <c r="BI510" s="62">
        <v>180.7</v>
      </c>
      <c r="BJ510" s="62">
        <f t="shared" si="281"/>
        <v>7</v>
      </c>
      <c r="BK510" s="62" t="s">
        <v>40</v>
      </c>
      <c r="BL510" s="62">
        <f>BI510*0.1</f>
        <v>18.07</v>
      </c>
      <c r="BM510" s="62">
        <v>6</v>
      </c>
      <c r="BN510" s="62">
        <v>8</v>
      </c>
      <c r="BO510" s="63">
        <v>0</v>
      </c>
      <c r="BP510" s="63">
        <v>2</v>
      </c>
      <c r="BQ510" s="63">
        <v>0</v>
      </c>
      <c r="BR510" s="63">
        <v>0</v>
      </c>
      <c r="BS510" s="63">
        <v>0</v>
      </c>
      <c r="BT510" s="63">
        <v>0</v>
      </c>
      <c r="BU510" s="63">
        <v>0</v>
      </c>
      <c r="BV510" s="63">
        <v>0</v>
      </c>
      <c r="BW510" s="63">
        <v>0</v>
      </c>
      <c r="BX510" s="63">
        <v>0</v>
      </c>
      <c r="BY510" s="63">
        <v>0</v>
      </c>
      <c r="BZ510" s="62">
        <f t="shared" si="282"/>
        <v>2</v>
      </c>
      <c r="CA510" s="62">
        <f t="shared" si="283"/>
        <v>-4</v>
      </c>
      <c r="CB510" s="62" t="s">
        <v>237</v>
      </c>
      <c r="CC510" s="62">
        <f>BO510*2+BP510*3+BQ510*15+BR510*15+BS510*3+BT510*40+BU510*50+BV510*4+BW510*20+BX510*40+BY510*10</f>
        <v>6</v>
      </c>
      <c r="CD510" s="62">
        <f>CA510*1</f>
        <v>-4</v>
      </c>
      <c r="CE510" s="62">
        <f t="shared" si="285"/>
        <v>242</v>
      </c>
      <c r="CF510" s="62">
        <f t="shared" si="286"/>
        <v>-6</v>
      </c>
    </row>
    <row r="511" customHeight="1" spans="1:84">
      <c r="A511" s="62">
        <v>13022</v>
      </c>
      <c r="B511" s="62" t="s">
        <v>816</v>
      </c>
      <c r="C511" s="62">
        <v>101453</v>
      </c>
      <c r="D511" s="62" t="s">
        <v>167</v>
      </c>
      <c r="E511" s="62" t="s">
        <v>239</v>
      </c>
      <c r="F511" s="62">
        <v>15</v>
      </c>
      <c r="G511" s="62">
        <v>18</v>
      </c>
      <c r="H511" s="62">
        <v>11</v>
      </c>
      <c r="I511" s="62">
        <v>286.65</v>
      </c>
      <c r="J511" s="62">
        <f t="shared" si="274"/>
        <v>-4</v>
      </c>
      <c r="K511" s="62" t="s">
        <v>237</v>
      </c>
      <c r="L511" s="62">
        <f t="shared" si="306"/>
        <v>17.199</v>
      </c>
      <c r="M511" s="62">
        <v>32</v>
      </c>
      <c r="N511" s="62">
        <v>40</v>
      </c>
      <c r="O511" s="62">
        <v>86</v>
      </c>
      <c r="P511" s="62">
        <v>1806.86</v>
      </c>
      <c r="Q511" s="62">
        <f t="shared" si="275"/>
        <v>54</v>
      </c>
      <c r="R511" s="62" t="s">
        <v>40</v>
      </c>
      <c r="S511" s="62">
        <f>P511*0.08</f>
        <v>144.5488</v>
      </c>
      <c r="T511" s="62"/>
      <c r="U511" s="62">
        <v>21</v>
      </c>
      <c r="V511" s="62">
        <v>28</v>
      </c>
      <c r="W511" s="62">
        <v>18</v>
      </c>
      <c r="X511" s="62">
        <v>459.08</v>
      </c>
      <c r="Y511" s="62">
        <f t="shared" si="289"/>
        <v>-3</v>
      </c>
      <c r="Z511" s="62" t="s">
        <v>237</v>
      </c>
      <c r="AA511" s="62">
        <f>X511*0.06</f>
        <v>27.5448</v>
      </c>
      <c r="AB511" s="62">
        <v>3</v>
      </c>
      <c r="AC511" s="62">
        <v>4</v>
      </c>
      <c r="AD511" s="62">
        <v>0</v>
      </c>
      <c r="AE511" s="62">
        <v>0</v>
      </c>
      <c r="AF511" s="62">
        <v>0</v>
      </c>
      <c r="AG511" s="62">
        <f t="shared" si="277"/>
        <v>-3</v>
      </c>
      <c r="AH511" s="62" t="s">
        <v>237</v>
      </c>
      <c r="AI511" s="62">
        <f>AF511*0.06</f>
        <v>0</v>
      </c>
      <c r="AJ511" s="62">
        <f>AG511*1</f>
        <v>-3</v>
      </c>
      <c r="AK511" s="62">
        <v>39</v>
      </c>
      <c r="AL511" s="62">
        <v>47</v>
      </c>
      <c r="AM511" s="62">
        <v>41</v>
      </c>
      <c r="AN511" s="62">
        <v>3135.91</v>
      </c>
      <c r="AO511" s="62">
        <f t="shared" si="278"/>
        <v>2</v>
      </c>
      <c r="AP511" s="62" t="s">
        <v>39</v>
      </c>
      <c r="AQ511" s="62">
        <f>AN511*0.08</f>
        <v>250.8728</v>
      </c>
      <c r="AR511" s="62">
        <v>5</v>
      </c>
      <c r="AS511" s="62">
        <v>6</v>
      </c>
      <c r="AT511" s="62">
        <v>6</v>
      </c>
      <c r="AU511" s="62">
        <v>170</v>
      </c>
      <c r="AV511" s="62">
        <f t="shared" si="279"/>
        <v>1</v>
      </c>
      <c r="AW511" s="62" t="s">
        <v>40</v>
      </c>
      <c r="AX511" s="62">
        <f>AU511*0.1</f>
        <v>17</v>
      </c>
      <c r="AY511" s="62">
        <v>7</v>
      </c>
      <c r="AZ511" s="62">
        <v>9</v>
      </c>
      <c r="BA511" s="62">
        <v>0</v>
      </c>
      <c r="BB511" s="62">
        <v>0</v>
      </c>
      <c r="BC511" s="62">
        <f t="shared" si="280"/>
        <v>-7</v>
      </c>
      <c r="BD511" s="62" t="s">
        <v>237</v>
      </c>
      <c r="BE511" s="62">
        <f t="shared" si="305"/>
        <v>0</v>
      </c>
      <c r="BF511" s="62">
        <v>6</v>
      </c>
      <c r="BG511" s="62">
        <v>7</v>
      </c>
      <c r="BH511" s="62">
        <v>9</v>
      </c>
      <c r="BI511" s="62">
        <v>186</v>
      </c>
      <c r="BJ511" s="62">
        <f t="shared" si="281"/>
        <v>3</v>
      </c>
      <c r="BK511" s="62" t="s">
        <v>40</v>
      </c>
      <c r="BL511" s="62">
        <f>BI511*0.1</f>
        <v>18.6</v>
      </c>
      <c r="BM511" s="62">
        <v>7</v>
      </c>
      <c r="BN511" s="62">
        <v>8</v>
      </c>
      <c r="BO511" s="63">
        <v>0</v>
      </c>
      <c r="BP511" s="63">
        <v>0</v>
      </c>
      <c r="BQ511" s="63">
        <v>0</v>
      </c>
      <c r="BR511" s="63">
        <v>0</v>
      </c>
      <c r="BS511" s="63">
        <v>1</v>
      </c>
      <c r="BT511" s="63">
        <v>0</v>
      </c>
      <c r="BU511" s="63">
        <v>0</v>
      </c>
      <c r="BV511" s="63">
        <v>0</v>
      </c>
      <c r="BW511" s="63">
        <v>0</v>
      </c>
      <c r="BX511" s="63">
        <v>0</v>
      </c>
      <c r="BY511" s="63">
        <v>0</v>
      </c>
      <c r="BZ511" s="62">
        <f t="shared" si="282"/>
        <v>1</v>
      </c>
      <c r="CA511" s="62">
        <f t="shared" si="283"/>
        <v>-6</v>
      </c>
      <c r="CB511" s="62" t="s">
        <v>237</v>
      </c>
      <c r="CC511" s="62">
        <f>BO511*2+BP511*3+BQ511*15+BR511*15+BS511*3+BT511*40+BU511*50+BV511*4+BW511*20+BX511*40+BY511*10</f>
        <v>3</v>
      </c>
      <c r="CD511" s="62">
        <f>CA511*1</f>
        <v>-6</v>
      </c>
      <c r="CE511" s="62">
        <f t="shared" si="285"/>
        <v>479</v>
      </c>
      <c r="CF511" s="62">
        <f t="shared" si="286"/>
        <v>-9</v>
      </c>
    </row>
    <row r="512" customHeight="1" spans="1:84">
      <c r="A512" s="62">
        <v>7317</v>
      </c>
      <c r="B512" s="62" t="s">
        <v>817</v>
      </c>
      <c r="C512" s="62">
        <v>385</v>
      </c>
      <c r="D512" s="62" t="s">
        <v>143</v>
      </c>
      <c r="E512" s="62" t="s">
        <v>818</v>
      </c>
      <c r="F512" s="62">
        <v>16</v>
      </c>
      <c r="G512" s="62">
        <v>20</v>
      </c>
      <c r="H512" s="62">
        <v>11</v>
      </c>
      <c r="I512" s="62">
        <v>263.03</v>
      </c>
      <c r="J512" s="62">
        <f t="shared" si="274"/>
        <v>-5</v>
      </c>
      <c r="K512" s="62" t="s">
        <v>237</v>
      </c>
      <c r="L512" s="62">
        <f t="shared" si="306"/>
        <v>15.7818</v>
      </c>
      <c r="M512" s="62">
        <v>25</v>
      </c>
      <c r="N512" s="62">
        <v>31</v>
      </c>
      <c r="O512" s="62">
        <v>33</v>
      </c>
      <c r="P512" s="62">
        <v>791.92</v>
      </c>
      <c r="Q512" s="62">
        <f t="shared" si="275"/>
        <v>8</v>
      </c>
      <c r="R512" s="62" t="s">
        <v>40</v>
      </c>
      <c r="S512" s="62">
        <f>P512*0.08</f>
        <v>63.3536</v>
      </c>
      <c r="T512" s="62"/>
      <c r="U512" s="62">
        <v>19</v>
      </c>
      <c r="V512" s="62">
        <v>25</v>
      </c>
      <c r="W512" s="62">
        <v>10</v>
      </c>
      <c r="X512" s="62">
        <v>244.38</v>
      </c>
      <c r="Y512" s="62">
        <f t="shared" si="289"/>
        <v>-9</v>
      </c>
      <c r="Z512" s="62" t="s">
        <v>237</v>
      </c>
      <c r="AA512" s="62">
        <f>X512*0.06</f>
        <v>14.6628</v>
      </c>
      <c r="AB512" s="62">
        <v>2</v>
      </c>
      <c r="AC512" s="62">
        <v>3</v>
      </c>
      <c r="AD512" s="62">
        <v>0</v>
      </c>
      <c r="AE512" s="62">
        <v>0</v>
      </c>
      <c r="AF512" s="62">
        <v>0</v>
      </c>
      <c r="AG512" s="62">
        <f t="shared" si="277"/>
        <v>-2</v>
      </c>
      <c r="AH512" s="62" t="s">
        <v>237</v>
      </c>
      <c r="AI512" s="62">
        <f>AF512*0.06</f>
        <v>0</v>
      </c>
      <c r="AJ512" s="62">
        <f>AG512*1</f>
        <v>-2</v>
      </c>
      <c r="AK512" s="62">
        <v>32</v>
      </c>
      <c r="AL512" s="62">
        <v>38</v>
      </c>
      <c r="AM512" s="62">
        <v>25</v>
      </c>
      <c r="AN512" s="62">
        <v>1940.5</v>
      </c>
      <c r="AO512" s="62">
        <f t="shared" si="278"/>
        <v>-7</v>
      </c>
      <c r="AP512" s="62" t="s">
        <v>237</v>
      </c>
      <c r="AQ512" s="62">
        <f t="shared" ref="AQ512:AQ525" si="307">AN512*0.06</f>
        <v>116.43</v>
      </c>
      <c r="AR512" s="62">
        <v>7</v>
      </c>
      <c r="AS512" s="62">
        <v>9</v>
      </c>
      <c r="AT512" s="62">
        <v>17</v>
      </c>
      <c r="AU512" s="62">
        <v>578.53</v>
      </c>
      <c r="AV512" s="62">
        <f t="shared" si="279"/>
        <v>10</v>
      </c>
      <c r="AW512" s="62" t="s">
        <v>40</v>
      </c>
      <c r="AX512" s="62">
        <f>AU512*0.1</f>
        <v>57.853</v>
      </c>
      <c r="AY512" s="62">
        <v>9</v>
      </c>
      <c r="AZ512" s="62">
        <v>11</v>
      </c>
      <c r="BA512" s="62">
        <v>0</v>
      </c>
      <c r="BB512" s="62">
        <v>0</v>
      </c>
      <c r="BC512" s="62">
        <f t="shared" si="280"/>
        <v>-9</v>
      </c>
      <c r="BD512" s="62" t="s">
        <v>237</v>
      </c>
      <c r="BE512" s="62">
        <f t="shared" si="305"/>
        <v>0</v>
      </c>
      <c r="BF512" s="62">
        <v>6</v>
      </c>
      <c r="BG512" s="62">
        <v>8</v>
      </c>
      <c r="BH512" s="62">
        <v>13</v>
      </c>
      <c r="BI512" s="62">
        <v>225.03</v>
      </c>
      <c r="BJ512" s="62">
        <f t="shared" si="281"/>
        <v>7</v>
      </c>
      <c r="BK512" s="62" t="s">
        <v>40</v>
      </c>
      <c r="BL512" s="62">
        <f>BI512*0.1</f>
        <v>22.503</v>
      </c>
      <c r="BM512" s="62">
        <v>9</v>
      </c>
      <c r="BN512" s="62">
        <v>11</v>
      </c>
      <c r="BO512" s="63">
        <v>0</v>
      </c>
      <c r="BP512" s="63">
        <v>2</v>
      </c>
      <c r="BQ512" s="63">
        <v>1</v>
      </c>
      <c r="BR512" s="63">
        <v>0</v>
      </c>
      <c r="BS512" s="63">
        <v>0</v>
      </c>
      <c r="BT512" s="63">
        <v>0</v>
      </c>
      <c r="BU512" s="63">
        <v>0</v>
      </c>
      <c r="BV512" s="63">
        <v>0</v>
      </c>
      <c r="BW512" s="63">
        <v>0</v>
      </c>
      <c r="BX512" s="63">
        <v>0</v>
      </c>
      <c r="BY512" s="63">
        <v>0</v>
      </c>
      <c r="BZ512" s="62">
        <f t="shared" si="282"/>
        <v>7</v>
      </c>
      <c r="CA512" s="62">
        <f t="shared" si="283"/>
        <v>-2</v>
      </c>
      <c r="CB512" s="62" t="s">
        <v>237</v>
      </c>
      <c r="CC512" s="62">
        <f>BO512*2+BP512*3+BQ512*15+BR512*15+BS512*3+BT512*40+BU512*50+BV512*4+BW512*20+BX512*40+BY512*10</f>
        <v>21</v>
      </c>
      <c r="CD512" s="62">
        <f>CA512*1</f>
        <v>-2</v>
      </c>
      <c r="CE512" s="62">
        <f t="shared" si="285"/>
        <v>312</v>
      </c>
      <c r="CF512" s="62">
        <f t="shared" si="286"/>
        <v>-4</v>
      </c>
    </row>
    <row r="513" customHeight="1" spans="1:84">
      <c r="A513" s="62">
        <v>7749</v>
      </c>
      <c r="B513" s="62" t="s">
        <v>819</v>
      </c>
      <c r="C513" s="62">
        <v>385</v>
      </c>
      <c r="D513" s="62" t="s">
        <v>143</v>
      </c>
      <c r="E513" s="62" t="s">
        <v>279</v>
      </c>
      <c r="F513" s="62">
        <v>20</v>
      </c>
      <c r="G513" s="62">
        <v>22</v>
      </c>
      <c r="H513" s="62">
        <v>1</v>
      </c>
      <c r="I513" s="62">
        <v>27.5</v>
      </c>
      <c r="J513" s="62">
        <f t="shared" si="274"/>
        <v>-19</v>
      </c>
      <c r="K513" s="62" t="s">
        <v>237</v>
      </c>
      <c r="L513" s="62">
        <f t="shared" si="306"/>
        <v>1.65</v>
      </c>
      <c r="M513" s="62">
        <v>28</v>
      </c>
      <c r="N513" s="62">
        <v>35</v>
      </c>
      <c r="O513" s="62">
        <v>15</v>
      </c>
      <c r="P513" s="62">
        <v>396.45</v>
      </c>
      <c r="Q513" s="62">
        <f t="shared" si="275"/>
        <v>-13</v>
      </c>
      <c r="R513" s="62" t="s">
        <v>237</v>
      </c>
      <c r="S513" s="62">
        <f t="shared" ref="S513:S520" si="308">P513*0.05</f>
        <v>19.8225</v>
      </c>
      <c r="T513" s="62">
        <f t="shared" ref="T513:T520" si="309">Q513*1</f>
        <v>-13</v>
      </c>
      <c r="U513" s="62">
        <v>22</v>
      </c>
      <c r="V513" s="62">
        <v>28</v>
      </c>
      <c r="W513" s="62">
        <v>18</v>
      </c>
      <c r="X513" s="62">
        <v>470.97</v>
      </c>
      <c r="Y513" s="62">
        <f t="shared" si="289"/>
        <v>-4</v>
      </c>
      <c r="Z513" s="62" t="s">
        <v>237</v>
      </c>
      <c r="AA513" s="62">
        <f>X513*0.06</f>
        <v>28.2582</v>
      </c>
      <c r="AB513" s="62">
        <v>4</v>
      </c>
      <c r="AC513" s="62">
        <v>5</v>
      </c>
      <c r="AD513" s="62">
        <v>0</v>
      </c>
      <c r="AE513" s="62">
        <v>0</v>
      </c>
      <c r="AF513" s="62">
        <v>0</v>
      </c>
      <c r="AG513" s="62">
        <f t="shared" si="277"/>
        <v>-4</v>
      </c>
      <c r="AH513" s="62" t="s">
        <v>237</v>
      </c>
      <c r="AI513" s="62">
        <f>AF513*0.06</f>
        <v>0</v>
      </c>
      <c r="AJ513" s="62">
        <f>AG513*1</f>
        <v>-4</v>
      </c>
      <c r="AK513" s="62">
        <v>37</v>
      </c>
      <c r="AL513" s="62">
        <v>46</v>
      </c>
      <c r="AM513" s="62">
        <v>33</v>
      </c>
      <c r="AN513" s="62">
        <v>2730</v>
      </c>
      <c r="AO513" s="62">
        <f t="shared" si="278"/>
        <v>-4</v>
      </c>
      <c r="AP513" s="62" t="s">
        <v>237</v>
      </c>
      <c r="AQ513" s="62">
        <f t="shared" si="307"/>
        <v>163.8</v>
      </c>
      <c r="AR513" s="62">
        <v>10</v>
      </c>
      <c r="AS513" s="62">
        <v>10</v>
      </c>
      <c r="AT513" s="62">
        <v>3</v>
      </c>
      <c r="AU513" s="62">
        <v>105</v>
      </c>
      <c r="AV513" s="62">
        <f t="shared" si="279"/>
        <v>-7</v>
      </c>
      <c r="AW513" s="62" t="s">
        <v>237</v>
      </c>
      <c r="AX513" s="62">
        <f>AU513*0.06</f>
        <v>6.3</v>
      </c>
      <c r="AY513" s="62">
        <v>10</v>
      </c>
      <c r="AZ513" s="62">
        <v>12</v>
      </c>
      <c r="BA513" s="62">
        <v>0</v>
      </c>
      <c r="BB513" s="62">
        <v>0</v>
      </c>
      <c r="BC513" s="62">
        <f t="shared" si="280"/>
        <v>-10</v>
      </c>
      <c r="BD513" s="62" t="s">
        <v>237</v>
      </c>
      <c r="BE513" s="62">
        <f t="shared" si="305"/>
        <v>0</v>
      </c>
      <c r="BF513" s="62">
        <v>7</v>
      </c>
      <c r="BG513" s="62">
        <v>9</v>
      </c>
      <c r="BH513" s="62">
        <v>8</v>
      </c>
      <c r="BI513" s="62">
        <v>166.5</v>
      </c>
      <c r="BJ513" s="62">
        <f t="shared" si="281"/>
        <v>1</v>
      </c>
      <c r="BK513" s="62" t="s">
        <v>39</v>
      </c>
      <c r="BL513" s="62">
        <f>BI513*0.08</f>
        <v>13.32</v>
      </c>
      <c r="BM513" s="62">
        <v>12</v>
      </c>
      <c r="BN513" s="62">
        <v>14</v>
      </c>
      <c r="BO513" s="63">
        <v>0</v>
      </c>
      <c r="BP513" s="63">
        <v>5</v>
      </c>
      <c r="BQ513" s="63">
        <v>4</v>
      </c>
      <c r="BR513" s="63">
        <v>0</v>
      </c>
      <c r="BS513" s="63">
        <v>0</v>
      </c>
      <c r="BT513" s="63">
        <v>0</v>
      </c>
      <c r="BU513" s="63">
        <v>0</v>
      </c>
      <c r="BV513" s="63">
        <v>0</v>
      </c>
      <c r="BW513" s="63">
        <v>0</v>
      </c>
      <c r="BX513" s="63">
        <v>0</v>
      </c>
      <c r="BY513" s="63">
        <v>0</v>
      </c>
      <c r="BZ513" s="62">
        <f t="shared" si="282"/>
        <v>25</v>
      </c>
      <c r="CA513" s="62">
        <f t="shared" si="283"/>
        <v>13</v>
      </c>
      <c r="CB513" s="62" t="s">
        <v>40</v>
      </c>
      <c r="CC513" s="62">
        <f>BO513*3+BP513*5+BQ513*25+BR513*24+BS513*6+BT513*56+BU513*70+BV513*6+BW513*30+BX513*61+BY513*15</f>
        <v>125</v>
      </c>
      <c r="CD513" s="62"/>
      <c r="CE513" s="62">
        <f t="shared" si="285"/>
        <v>358</v>
      </c>
      <c r="CF513" s="62">
        <f t="shared" si="286"/>
        <v>-17</v>
      </c>
    </row>
    <row r="514" customHeight="1" spans="1:84">
      <c r="A514" s="62">
        <v>11503</v>
      </c>
      <c r="B514" s="62" t="s">
        <v>820</v>
      </c>
      <c r="C514" s="62">
        <v>385</v>
      </c>
      <c r="D514" s="62" t="s">
        <v>143</v>
      </c>
      <c r="E514" s="62" t="s">
        <v>239</v>
      </c>
      <c r="F514" s="62">
        <v>16</v>
      </c>
      <c r="G514" s="62">
        <v>20</v>
      </c>
      <c r="H514" s="62">
        <v>3</v>
      </c>
      <c r="I514" s="62">
        <v>84.6</v>
      </c>
      <c r="J514" s="62">
        <f t="shared" si="274"/>
        <v>-13</v>
      </c>
      <c r="K514" s="62" t="s">
        <v>237</v>
      </c>
      <c r="L514" s="62">
        <f t="shared" si="306"/>
        <v>5.076</v>
      </c>
      <c r="M514" s="62">
        <v>25</v>
      </c>
      <c r="N514" s="62">
        <v>31</v>
      </c>
      <c r="O514" s="62">
        <v>23</v>
      </c>
      <c r="P514" s="62">
        <v>528.45</v>
      </c>
      <c r="Q514" s="62">
        <f t="shared" si="275"/>
        <v>-2</v>
      </c>
      <c r="R514" s="62" t="s">
        <v>237</v>
      </c>
      <c r="S514" s="62">
        <f t="shared" si="308"/>
        <v>26.4225</v>
      </c>
      <c r="T514" s="62">
        <f t="shared" si="309"/>
        <v>-2</v>
      </c>
      <c r="U514" s="62">
        <v>19</v>
      </c>
      <c r="V514" s="62">
        <v>25</v>
      </c>
      <c r="W514" s="62">
        <v>19</v>
      </c>
      <c r="X514" s="62">
        <v>443</v>
      </c>
      <c r="Y514" s="62">
        <f t="shared" si="289"/>
        <v>0</v>
      </c>
      <c r="Z514" s="62" t="s">
        <v>39</v>
      </c>
      <c r="AA514" s="62">
        <f>X514*0.08</f>
        <v>35.44</v>
      </c>
      <c r="AB514" s="62">
        <v>2</v>
      </c>
      <c r="AC514" s="62">
        <v>3</v>
      </c>
      <c r="AD514" s="62">
        <v>1</v>
      </c>
      <c r="AE514" s="62">
        <v>0</v>
      </c>
      <c r="AF514" s="62">
        <v>29</v>
      </c>
      <c r="AG514" s="62">
        <f t="shared" si="277"/>
        <v>0</v>
      </c>
      <c r="AH514" s="62" t="s">
        <v>39</v>
      </c>
      <c r="AI514" s="62">
        <f>AF514*0.08</f>
        <v>2.32</v>
      </c>
      <c r="AJ514" s="62"/>
      <c r="AK514" s="62">
        <v>32</v>
      </c>
      <c r="AL514" s="62">
        <v>38</v>
      </c>
      <c r="AM514" s="62">
        <v>25</v>
      </c>
      <c r="AN514" s="62">
        <v>1934</v>
      </c>
      <c r="AO514" s="62">
        <f t="shared" si="278"/>
        <v>-7</v>
      </c>
      <c r="AP514" s="62" t="s">
        <v>237</v>
      </c>
      <c r="AQ514" s="62">
        <f t="shared" si="307"/>
        <v>116.04</v>
      </c>
      <c r="AR514" s="62">
        <v>7</v>
      </c>
      <c r="AS514" s="62">
        <v>9</v>
      </c>
      <c r="AT514" s="62">
        <v>10</v>
      </c>
      <c r="AU514" s="62">
        <v>355</v>
      </c>
      <c r="AV514" s="62">
        <f t="shared" si="279"/>
        <v>3</v>
      </c>
      <c r="AW514" s="62" t="s">
        <v>40</v>
      </c>
      <c r="AX514" s="62">
        <f>AU514*0.1</f>
        <v>35.5</v>
      </c>
      <c r="AY514" s="62">
        <v>9</v>
      </c>
      <c r="AZ514" s="62">
        <v>11</v>
      </c>
      <c r="BA514" s="62">
        <v>0</v>
      </c>
      <c r="BB514" s="62">
        <v>0</v>
      </c>
      <c r="BC514" s="62">
        <f t="shared" si="280"/>
        <v>-9</v>
      </c>
      <c r="BD514" s="62" t="s">
        <v>237</v>
      </c>
      <c r="BE514" s="62">
        <f t="shared" si="305"/>
        <v>0</v>
      </c>
      <c r="BF514" s="62">
        <v>6</v>
      </c>
      <c r="BG514" s="62">
        <v>8</v>
      </c>
      <c r="BH514" s="62">
        <v>4</v>
      </c>
      <c r="BI514" s="62">
        <v>17.22</v>
      </c>
      <c r="BJ514" s="62">
        <f t="shared" si="281"/>
        <v>-2</v>
      </c>
      <c r="BK514" s="62" t="s">
        <v>242</v>
      </c>
      <c r="BL514" s="62">
        <f>BI514*0.06</f>
        <v>1.0332</v>
      </c>
      <c r="BM514" s="62">
        <v>9</v>
      </c>
      <c r="BN514" s="62">
        <v>11</v>
      </c>
      <c r="BO514" s="63">
        <v>0</v>
      </c>
      <c r="BP514" s="63">
        <v>1</v>
      </c>
      <c r="BQ514" s="63">
        <v>0</v>
      </c>
      <c r="BR514" s="63">
        <v>0</v>
      </c>
      <c r="BS514" s="63">
        <v>0</v>
      </c>
      <c r="BT514" s="63">
        <v>0</v>
      </c>
      <c r="BU514" s="63">
        <v>0</v>
      </c>
      <c r="BV514" s="63">
        <v>0</v>
      </c>
      <c r="BW514" s="63">
        <v>0</v>
      </c>
      <c r="BX514" s="63">
        <v>0</v>
      </c>
      <c r="BY514" s="63">
        <v>0</v>
      </c>
      <c r="BZ514" s="62">
        <f t="shared" si="282"/>
        <v>1</v>
      </c>
      <c r="CA514" s="62">
        <f t="shared" si="283"/>
        <v>-8</v>
      </c>
      <c r="CB514" s="62" t="s">
        <v>237</v>
      </c>
      <c r="CC514" s="62">
        <f>BO514*2+BP514*3+BQ514*15+BR514*15+BS514*3+BT514*40+BU514*50+BV514*4+BW514*20+BX514*40+BY514*10</f>
        <v>3</v>
      </c>
      <c r="CD514" s="62">
        <f>CA514*1</f>
        <v>-8</v>
      </c>
      <c r="CE514" s="62">
        <f t="shared" si="285"/>
        <v>225</v>
      </c>
      <c r="CF514" s="62">
        <f t="shared" si="286"/>
        <v>-10</v>
      </c>
    </row>
    <row r="515" customHeight="1" spans="1:84">
      <c r="A515" s="62">
        <v>12566</v>
      </c>
      <c r="B515" s="62" t="s">
        <v>821</v>
      </c>
      <c r="C515" s="62">
        <v>385</v>
      </c>
      <c r="D515" s="62" t="s">
        <v>143</v>
      </c>
      <c r="E515" s="62" t="s">
        <v>239</v>
      </c>
      <c r="F515" s="62">
        <v>16</v>
      </c>
      <c r="G515" s="62">
        <v>20</v>
      </c>
      <c r="H515" s="62">
        <v>1</v>
      </c>
      <c r="I515" s="62">
        <v>29</v>
      </c>
      <c r="J515" s="62">
        <f t="shared" si="274"/>
        <v>-15</v>
      </c>
      <c r="K515" s="62" t="s">
        <v>237</v>
      </c>
      <c r="L515" s="62">
        <f t="shared" si="306"/>
        <v>1.74</v>
      </c>
      <c r="M515" s="62">
        <v>25</v>
      </c>
      <c r="N515" s="62">
        <v>31</v>
      </c>
      <c r="O515" s="62">
        <v>20</v>
      </c>
      <c r="P515" s="62">
        <v>560.68</v>
      </c>
      <c r="Q515" s="62">
        <f t="shared" si="275"/>
        <v>-5</v>
      </c>
      <c r="R515" s="62" t="s">
        <v>237</v>
      </c>
      <c r="S515" s="62">
        <f t="shared" si="308"/>
        <v>28.034</v>
      </c>
      <c r="T515" s="62">
        <f t="shared" si="309"/>
        <v>-5</v>
      </c>
      <c r="U515" s="62">
        <v>19</v>
      </c>
      <c r="V515" s="62">
        <v>25</v>
      </c>
      <c r="W515" s="62">
        <v>12</v>
      </c>
      <c r="X515" s="62">
        <v>309.24</v>
      </c>
      <c r="Y515" s="62">
        <f t="shared" si="289"/>
        <v>-7</v>
      </c>
      <c r="Z515" s="62" t="s">
        <v>237</v>
      </c>
      <c r="AA515" s="62">
        <f>X515*0.06</f>
        <v>18.5544</v>
      </c>
      <c r="AB515" s="62">
        <v>2</v>
      </c>
      <c r="AC515" s="62">
        <v>3</v>
      </c>
      <c r="AD515" s="62">
        <v>0</v>
      </c>
      <c r="AE515" s="62">
        <v>0</v>
      </c>
      <c r="AF515" s="62">
        <v>0</v>
      </c>
      <c r="AG515" s="62">
        <f t="shared" si="277"/>
        <v>-2</v>
      </c>
      <c r="AH515" s="62" t="s">
        <v>237</v>
      </c>
      <c r="AI515" s="62">
        <f t="shared" ref="AI515:AI520" si="310">AF515*0.06</f>
        <v>0</v>
      </c>
      <c r="AJ515" s="62">
        <f t="shared" ref="AJ515:AJ520" si="311">AG515*1</f>
        <v>-2</v>
      </c>
      <c r="AK515" s="62">
        <v>32</v>
      </c>
      <c r="AL515" s="62">
        <v>38</v>
      </c>
      <c r="AM515" s="62">
        <v>31</v>
      </c>
      <c r="AN515" s="62">
        <v>2485</v>
      </c>
      <c r="AO515" s="62">
        <f t="shared" si="278"/>
        <v>-1</v>
      </c>
      <c r="AP515" s="62" t="s">
        <v>237</v>
      </c>
      <c r="AQ515" s="62">
        <f t="shared" si="307"/>
        <v>149.1</v>
      </c>
      <c r="AR515" s="62">
        <v>7</v>
      </c>
      <c r="AS515" s="62">
        <v>9</v>
      </c>
      <c r="AT515" s="62">
        <v>0</v>
      </c>
      <c r="AU515" s="62">
        <v>0</v>
      </c>
      <c r="AV515" s="62">
        <f t="shared" si="279"/>
        <v>-7</v>
      </c>
      <c r="AW515" s="62" t="s">
        <v>237</v>
      </c>
      <c r="AX515" s="62">
        <f>AU515*0.06</f>
        <v>0</v>
      </c>
      <c r="AY515" s="62">
        <v>9</v>
      </c>
      <c r="AZ515" s="62">
        <v>11</v>
      </c>
      <c r="BA515" s="62">
        <v>0</v>
      </c>
      <c r="BB515" s="62">
        <v>0</v>
      </c>
      <c r="BC515" s="62">
        <f t="shared" si="280"/>
        <v>-9</v>
      </c>
      <c r="BD515" s="62" t="s">
        <v>237</v>
      </c>
      <c r="BE515" s="62">
        <f t="shared" si="305"/>
        <v>0</v>
      </c>
      <c r="BF515" s="62">
        <v>6</v>
      </c>
      <c r="BG515" s="62">
        <v>8</v>
      </c>
      <c r="BH515" s="62">
        <v>11</v>
      </c>
      <c r="BI515" s="62">
        <v>210.35</v>
      </c>
      <c r="BJ515" s="62">
        <f t="shared" si="281"/>
        <v>5</v>
      </c>
      <c r="BK515" s="62" t="s">
        <v>40</v>
      </c>
      <c r="BL515" s="62">
        <f>BI515*0.1</f>
        <v>21.035</v>
      </c>
      <c r="BM515" s="62">
        <v>9</v>
      </c>
      <c r="BN515" s="62">
        <v>11</v>
      </c>
      <c r="BO515" s="63">
        <v>0</v>
      </c>
      <c r="BP515" s="63">
        <v>2</v>
      </c>
      <c r="BQ515" s="63">
        <v>0</v>
      </c>
      <c r="BR515" s="63">
        <v>0</v>
      </c>
      <c r="BS515" s="63">
        <v>1</v>
      </c>
      <c r="BT515" s="63">
        <v>0</v>
      </c>
      <c r="BU515" s="63">
        <v>0</v>
      </c>
      <c r="BV515" s="63">
        <v>1</v>
      </c>
      <c r="BW515" s="63">
        <v>0</v>
      </c>
      <c r="BX515" s="63">
        <v>1</v>
      </c>
      <c r="BY515" s="63">
        <v>0</v>
      </c>
      <c r="BZ515" s="62">
        <f t="shared" si="282"/>
        <v>11</v>
      </c>
      <c r="CA515" s="62">
        <f t="shared" si="283"/>
        <v>2</v>
      </c>
      <c r="CB515" s="62" t="s">
        <v>40</v>
      </c>
      <c r="CC515" s="62">
        <f>BO515*3+BP515*5+BQ515*25+BR515*24+BS515*6+BT515*56+BU515*70+BV515*6+BW515*30+BX515*61+BY515*15</f>
        <v>83</v>
      </c>
      <c r="CD515" s="62"/>
      <c r="CE515" s="62">
        <f t="shared" si="285"/>
        <v>301</v>
      </c>
      <c r="CF515" s="62">
        <f t="shared" si="286"/>
        <v>-7</v>
      </c>
    </row>
    <row r="516" customHeight="1" spans="1:84">
      <c r="A516" s="62">
        <v>1000733</v>
      </c>
      <c r="B516" s="62" t="s">
        <v>822</v>
      </c>
      <c r="C516" s="62">
        <v>385</v>
      </c>
      <c r="D516" s="62" t="s">
        <v>143</v>
      </c>
      <c r="E516" s="62" t="s">
        <v>380</v>
      </c>
      <c r="F516" s="62">
        <v>1</v>
      </c>
      <c r="G516" s="62">
        <v>1</v>
      </c>
      <c r="H516" s="62"/>
      <c r="I516" s="62"/>
      <c r="J516" s="62">
        <f t="shared" ref="J516:J557" si="312">H516-F516</f>
        <v>-1</v>
      </c>
      <c r="K516" s="62" t="s">
        <v>237</v>
      </c>
      <c r="L516" s="62">
        <f t="shared" si="306"/>
        <v>0</v>
      </c>
      <c r="M516" s="62">
        <v>1</v>
      </c>
      <c r="N516" s="62">
        <v>1</v>
      </c>
      <c r="O516" s="62">
        <v>0</v>
      </c>
      <c r="P516" s="62">
        <v>0</v>
      </c>
      <c r="Q516" s="62">
        <f t="shared" ref="Q516:Q557" si="313">O516-M516</f>
        <v>-1</v>
      </c>
      <c r="R516" s="62" t="s">
        <v>237</v>
      </c>
      <c r="S516" s="62">
        <f t="shared" si="308"/>
        <v>0</v>
      </c>
      <c r="T516" s="62">
        <f t="shared" si="309"/>
        <v>-1</v>
      </c>
      <c r="U516" s="62">
        <v>1</v>
      </c>
      <c r="V516" s="62">
        <v>1</v>
      </c>
      <c r="W516" s="62">
        <v>0</v>
      </c>
      <c r="X516" s="62">
        <v>0</v>
      </c>
      <c r="Y516" s="62">
        <f t="shared" si="289"/>
        <v>-1</v>
      </c>
      <c r="Z516" s="62" t="s">
        <v>237</v>
      </c>
      <c r="AA516" s="62">
        <f>X516*0.06</f>
        <v>0</v>
      </c>
      <c r="AB516" s="62">
        <v>1</v>
      </c>
      <c r="AC516" s="62">
        <v>1</v>
      </c>
      <c r="AD516" s="62">
        <v>0</v>
      </c>
      <c r="AE516" s="62">
        <v>0</v>
      </c>
      <c r="AF516" s="62">
        <v>0</v>
      </c>
      <c r="AG516" s="62">
        <f t="shared" ref="AG516:AG557" si="314">(AD516*2+AE516)-AB516</f>
        <v>-1</v>
      </c>
      <c r="AH516" s="62" t="s">
        <v>237</v>
      </c>
      <c r="AI516" s="62">
        <f t="shared" si="310"/>
        <v>0</v>
      </c>
      <c r="AJ516" s="62">
        <f t="shared" si="311"/>
        <v>-1</v>
      </c>
      <c r="AK516" s="62">
        <v>1</v>
      </c>
      <c r="AL516" s="62">
        <v>1</v>
      </c>
      <c r="AM516" s="62">
        <v>0</v>
      </c>
      <c r="AN516" s="62">
        <v>0</v>
      </c>
      <c r="AO516" s="62">
        <f t="shared" ref="AO516:AO557" si="315">AM516-AK516</f>
        <v>-1</v>
      </c>
      <c r="AP516" s="62" t="s">
        <v>237</v>
      </c>
      <c r="AQ516" s="62">
        <f t="shared" si="307"/>
        <v>0</v>
      </c>
      <c r="AR516" s="62">
        <v>1</v>
      </c>
      <c r="AS516" s="62">
        <v>1</v>
      </c>
      <c r="AT516" s="62">
        <v>0</v>
      </c>
      <c r="AU516" s="62">
        <v>0</v>
      </c>
      <c r="AV516" s="62">
        <f t="shared" ref="AV516:AV557" si="316">AT516-AR516</f>
        <v>-1</v>
      </c>
      <c r="AW516" s="62" t="s">
        <v>237</v>
      </c>
      <c r="AX516" s="62">
        <f>AU516*0.06</f>
        <v>0</v>
      </c>
      <c r="AY516" s="62">
        <v>1</v>
      </c>
      <c r="AZ516" s="62">
        <v>1</v>
      </c>
      <c r="BA516" s="62">
        <v>0</v>
      </c>
      <c r="BB516" s="62">
        <v>0</v>
      </c>
      <c r="BC516" s="62">
        <f t="shared" ref="BC516:BC557" si="317">BA516-AY516</f>
        <v>-1</v>
      </c>
      <c r="BD516" s="62" t="s">
        <v>237</v>
      </c>
      <c r="BE516" s="62">
        <f t="shared" si="305"/>
        <v>0</v>
      </c>
      <c r="BF516" s="62">
        <v>1</v>
      </c>
      <c r="BG516" s="62">
        <v>1</v>
      </c>
      <c r="BH516" s="62">
        <v>0</v>
      </c>
      <c r="BI516" s="62">
        <v>0</v>
      </c>
      <c r="BJ516" s="62">
        <f t="shared" ref="BJ516:BJ557" si="318">BH516-BF516</f>
        <v>-1</v>
      </c>
      <c r="BK516" s="62" t="s">
        <v>242</v>
      </c>
      <c r="BL516" s="62">
        <f>BI516*0.06</f>
        <v>0</v>
      </c>
      <c r="BM516" s="62">
        <v>1</v>
      </c>
      <c r="BN516" s="62">
        <v>1</v>
      </c>
      <c r="BO516" s="63">
        <v>0</v>
      </c>
      <c r="BP516" s="63">
        <v>0</v>
      </c>
      <c r="BQ516" s="63">
        <v>0</v>
      </c>
      <c r="BR516" s="63">
        <v>0</v>
      </c>
      <c r="BS516" s="63">
        <v>0</v>
      </c>
      <c r="BT516" s="63">
        <v>0</v>
      </c>
      <c r="BU516" s="63">
        <v>0</v>
      </c>
      <c r="BV516" s="63">
        <v>0</v>
      </c>
      <c r="BW516" s="63">
        <v>0</v>
      </c>
      <c r="BX516" s="63">
        <v>0</v>
      </c>
      <c r="BY516" s="63">
        <v>0</v>
      </c>
      <c r="BZ516" s="62">
        <f t="shared" ref="BZ516:BZ557" si="319">BO516*0.5+BP516*1+BQ516*5+BR516*4+BS516*1+BT516*8+BU516*10+BV516*1+BW516*5+BX516*7+BY516*2.5</f>
        <v>0</v>
      </c>
      <c r="CA516" s="62">
        <f t="shared" ref="CA516:CA557" si="320">BZ516-BM516</f>
        <v>-1</v>
      </c>
      <c r="CB516" s="62" t="s">
        <v>237</v>
      </c>
      <c r="CC516" s="62">
        <f>BO516*2+BP516*3+BQ516*15+BR516*15+BS516*3+BT516*40+BU516*50+BV516*4+BW516*20+BX516*40+BY516*10</f>
        <v>0</v>
      </c>
      <c r="CD516" s="62">
        <f>CA516*1</f>
        <v>-1</v>
      </c>
      <c r="CE516" s="62">
        <f t="shared" ref="CE516:CE557" si="321">ROUND(L516+S516+AA516+AI516+AQ516+AX516+BE516+BL516+CC516,0)</f>
        <v>0</v>
      </c>
      <c r="CF516" s="62">
        <f t="shared" ref="CF516:CF557" si="322">ROUND(T516+AJ516+CD516,1)</f>
        <v>-3</v>
      </c>
    </row>
    <row r="517" customHeight="1" spans="1:84">
      <c r="A517" s="62">
        <v>1000735</v>
      </c>
      <c r="B517" s="62" t="s">
        <v>823</v>
      </c>
      <c r="C517" s="62">
        <v>385</v>
      </c>
      <c r="D517" s="62" t="s">
        <v>143</v>
      </c>
      <c r="E517" s="62" t="s">
        <v>659</v>
      </c>
      <c r="F517" s="62">
        <v>1</v>
      </c>
      <c r="G517" s="62">
        <v>1</v>
      </c>
      <c r="H517" s="62"/>
      <c r="I517" s="62"/>
      <c r="J517" s="62">
        <f t="shared" si="312"/>
        <v>-1</v>
      </c>
      <c r="K517" s="62" t="s">
        <v>237</v>
      </c>
      <c r="L517" s="62">
        <f t="shared" si="306"/>
        <v>0</v>
      </c>
      <c r="M517" s="62">
        <v>1</v>
      </c>
      <c r="N517" s="62">
        <v>1</v>
      </c>
      <c r="O517" s="62">
        <v>0</v>
      </c>
      <c r="P517" s="62">
        <v>0</v>
      </c>
      <c r="Q517" s="62">
        <f t="shared" si="313"/>
        <v>-1</v>
      </c>
      <c r="R517" s="62" t="s">
        <v>237</v>
      </c>
      <c r="S517" s="62">
        <f t="shared" si="308"/>
        <v>0</v>
      </c>
      <c r="T517" s="62">
        <f t="shared" si="309"/>
        <v>-1</v>
      </c>
      <c r="U517" s="62">
        <v>1</v>
      </c>
      <c r="V517" s="62">
        <v>1</v>
      </c>
      <c r="W517" s="62">
        <v>0</v>
      </c>
      <c r="X517" s="62">
        <v>0</v>
      </c>
      <c r="Y517" s="62">
        <f t="shared" si="289"/>
        <v>-1</v>
      </c>
      <c r="Z517" s="62" t="s">
        <v>237</v>
      </c>
      <c r="AA517" s="62">
        <f>X517*0.06</f>
        <v>0</v>
      </c>
      <c r="AB517" s="62">
        <v>1</v>
      </c>
      <c r="AC517" s="62">
        <v>1</v>
      </c>
      <c r="AD517" s="62">
        <v>0</v>
      </c>
      <c r="AE517" s="62">
        <v>0</v>
      </c>
      <c r="AF517" s="62">
        <v>0</v>
      </c>
      <c r="AG517" s="62">
        <f t="shared" si="314"/>
        <v>-1</v>
      </c>
      <c r="AH517" s="62" t="s">
        <v>237</v>
      </c>
      <c r="AI517" s="62">
        <f t="shared" si="310"/>
        <v>0</v>
      </c>
      <c r="AJ517" s="62">
        <f t="shared" si="311"/>
        <v>-1</v>
      </c>
      <c r="AK517" s="62">
        <v>1</v>
      </c>
      <c r="AL517" s="62">
        <v>1</v>
      </c>
      <c r="AM517" s="62">
        <v>0</v>
      </c>
      <c r="AN517" s="62">
        <v>0</v>
      </c>
      <c r="AO517" s="62">
        <f t="shared" si="315"/>
        <v>-1</v>
      </c>
      <c r="AP517" s="62" t="s">
        <v>237</v>
      </c>
      <c r="AQ517" s="62">
        <f t="shared" si="307"/>
        <v>0</v>
      </c>
      <c r="AR517" s="62">
        <v>1</v>
      </c>
      <c r="AS517" s="62">
        <v>1</v>
      </c>
      <c r="AT517" s="62">
        <v>0</v>
      </c>
      <c r="AU517" s="62">
        <v>0</v>
      </c>
      <c r="AV517" s="62">
        <f t="shared" si="316"/>
        <v>-1</v>
      </c>
      <c r="AW517" s="62" t="s">
        <v>237</v>
      </c>
      <c r="AX517" s="62">
        <f>AU517*0.06</f>
        <v>0</v>
      </c>
      <c r="AY517" s="62">
        <v>1</v>
      </c>
      <c r="AZ517" s="62">
        <v>1</v>
      </c>
      <c r="BA517" s="62">
        <v>0</v>
      </c>
      <c r="BB517" s="62">
        <v>0</v>
      </c>
      <c r="BC517" s="62">
        <f t="shared" si="317"/>
        <v>-1</v>
      </c>
      <c r="BD517" s="62" t="s">
        <v>237</v>
      </c>
      <c r="BE517" s="62">
        <f t="shared" si="305"/>
        <v>0</v>
      </c>
      <c r="BF517" s="62">
        <v>1</v>
      </c>
      <c r="BG517" s="62">
        <v>1</v>
      </c>
      <c r="BH517" s="62">
        <v>0</v>
      </c>
      <c r="BI517" s="62">
        <v>0</v>
      </c>
      <c r="BJ517" s="62">
        <f t="shared" si="318"/>
        <v>-1</v>
      </c>
      <c r="BK517" s="62" t="s">
        <v>242</v>
      </c>
      <c r="BL517" s="62">
        <f>BI517*0.06</f>
        <v>0</v>
      </c>
      <c r="BM517" s="62">
        <v>1</v>
      </c>
      <c r="BN517" s="62">
        <v>1</v>
      </c>
      <c r="BO517" s="63">
        <v>0</v>
      </c>
      <c r="BP517" s="63">
        <v>0</v>
      </c>
      <c r="BQ517" s="63">
        <v>0</v>
      </c>
      <c r="BR517" s="63">
        <v>0</v>
      </c>
      <c r="BS517" s="63">
        <v>0</v>
      </c>
      <c r="BT517" s="63">
        <v>0</v>
      </c>
      <c r="BU517" s="63">
        <v>0</v>
      </c>
      <c r="BV517" s="63">
        <v>0</v>
      </c>
      <c r="BW517" s="63">
        <v>0</v>
      </c>
      <c r="BX517" s="63">
        <v>0</v>
      </c>
      <c r="BY517" s="63">
        <v>0</v>
      </c>
      <c r="BZ517" s="62">
        <f t="shared" si="319"/>
        <v>0</v>
      </c>
      <c r="CA517" s="62">
        <f t="shared" si="320"/>
        <v>-1</v>
      </c>
      <c r="CB517" s="62" t="s">
        <v>237</v>
      </c>
      <c r="CC517" s="62">
        <f>BO517*2+BP517*3+BQ517*15+BR517*15+BS517*3+BT517*40+BU517*50+BV517*4+BW517*20+BX517*40+BY517*10</f>
        <v>0</v>
      </c>
      <c r="CD517" s="62">
        <f>CA517*1</f>
        <v>-1</v>
      </c>
      <c r="CE517" s="62">
        <f t="shared" si="321"/>
        <v>0</v>
      </c>
      <c r="CF517" s="62">
        <f t="shared" si="322"/>
        <v>-3</v>
      </c>
    </row>
    <row r="518" customHeight="1" spans="1:84">
      <c r="A518" s="62">
        <v>4093</v>
      </c>
      <c r="B518" s="62" t="s">
        <v>824</v>
      </c>
      <c r="C518" s="62">
        <v>311</v>
      </c>
      <c r="D518" s="62" t="s">
        <v>68</v>
      </c>
      <c r="E518" s="62" t="s">
        <v>236</v>
      </c>
      <c r="F518" s="62">
        <v>15</v>
      </c>
      <c r="G518" s="62">
        <v>18</v>
      </c>
      <c r="H518" s="62">
        <v>6</v>
      </c>
      <c r="I518" s="62">
        <v>138.7</v>
      </c>
      <c r="J518" s="62">
        <f t="shared" si="312"/>
        <v>-9</v>
      </c>
      <c r="K518" s="62" t="s">
        <v>237</v>
      </c>
      <c r="L518" s="62">
        <f t="shared" si="306"/>
        <v>8.322</v>
      </c>
      <c r="M518" s="62">
        <v>32</v>
      </c>
      <c r="N518" s="62">
        <v>40</v>
      </c>
      <c r="O518" s="62">
        <v>26</v>
      </c>
      <c r="P518" s="62">
        <v>649.93</v>
      </c>
      <c r="Q518" s="62">
        <f t="shared" si="313"/>
        <v>-6</v>
      </c>
      <c r="R518" s="62" t="s">
        <v>237</v>
      </c>
      <c r="S518" s="62">
        <f t="shared" si="308"/>
        <v>32.4965</v>
      </c>
      <c r="T518" s="62">
        <f t="shared" si="309"/>
        <v>-6</v>
      </c>
      <c r="U518" s="62">
        <v>15</v>
      </c>
      <c r="V518" s="62">
        <v>20</v>
      </c>
      <c r="W518" s="62">
        <v>17</v>
      </c>
      <c r="X518" s="62">
        <v>434</v>
      </c>
      <c r="Y518" s="62">
        <f t="shared" si="289"/>
        <v>2</v>
      </c>
      <c r="Z518" s="62" t="s">
        <v>39</v>
      </c>
      <c r="AA518" s="62">
        <f>X518*0.08</f>
        <v>34.72</v>
      </c>
      <c r="AB518" s="62">
        <v>3</v>
      </c>
      <c r="AC518" s="62">
        <v>5</v>
      </c>
      <c r="AD518" s="62">
        <v>1</v>
      </c>
      <c r="AE518" s="62">
        <v>0</v>
      </c>
      <c r="AF518" s="62">
        <v>59</v>
      </c>
      <c r="AG518" s="62">
        <f t="shared" si="314"/>
        <v>-1</v>
      </c>
      <c r="AH518" s="62" t="s">
        <v>237</v>
      </c>
      <c r="AI518" s="62">
        <f t="shared" si="310"/>
        <v>3.54</v>
      </c>
      <c r="AJ518" s="62">
        <f t="shared" si="311"/>
        <v>-1</v>
      </c>
      <c r="AK518" s="62">
        <v>48</v>
      </c>
      <c r="AL518" s="62">
        <v>57</v>
      </c>
      <c r="AM518" s="62">
        <v>33</v>
      </c>
      <c r="AN518" s="62">
        <v>3320.7</v>
      </c>
      <c r="AO518" s="62">
        <f t="shared" si="315"/>
        <v>-15</v>
      </c>
      <c r="AP518" s="62" t="s">
        <v>237</v>
      </c>
      <c r="AQ518" s="62">
        <f t="shared" si="307"/>
        <v>199.242</v>
      </c>
      <c r="AR518" s="62">
        <v>19</v>
      </c>
      <c r="AS518" s="62">
        <v>23</v>
      </c>
      <c r="AT518" s="62">
        <v>26</v>
      </c>
      <c r="AU518" s="62">
        <v>783.02</v>
      </c>
      <c r="AV518" s="62">
        <f t="shared" si="316"/>
        <v>7</v>
      </c>
      <c r="AW518" s="62" t="s">
        <v>40</v>
      </c>
      <c r="AX518" s="62">
        <f>AU518*0.1</f>
        <v>78.302</v>
      </c>
      <c r="AY518" s="62">
        <v>18</v>
      </c>
      <c r="AZ518" s="62">
        <v>21</v>
      </c>
      <c r="BA518" s="62">
        <v>7</v>
      </c>
      <c r="BB518" s="62">
        <v>179.4</v>
      </c>
      <c r="BC518" s="62">
        <f t="shared" si="317"/>
        <v>-11</v>
      </c>
      <c r="BD518" s="62" t="s">
        <v>237</v>
      </c>
      <c r="BE518" s="62">
        <f t="shared" si="305"/>
        <v>10.764</v>
      </c>
      <c r="BF518" s="62">
        <v>11</v>
      </c>
      <c r="BG518" s="62">
        <v>14</v>
      </c>
      <c r="BH518" s="62">
        <v>0</v>
      </c>
      <c r="BI518" s="62">
        <v>0</v>
      </c>
      <c r="BJ518" s="62">
        <f t="shared" si="318"/>
        <v>-11</v>
      </c>
      <c r="BK518" s="62" t="s">
        <v>242</v>
      </c>
      <c r="BL518" s="62">
        <f>BI518*0.06</f>
        <v>0</v>
      </c>
      <c r="BM518" s="62">
        <v>11</v>
      </c>
      <c r="BN518" s="62">
        <v>13</v>
      </c>
      <c r="BO518" s="63">
        <v>0</v>
      </c>
      <c r="BP518" s="63">
        <v>0</v>
      </c>
      <c r="BQ518" s="63">
        <v>0</v>
      </c>
      <c r="BR518" s="63">
        <v>0</v>
      </c>
      <c r="BS518" s="63">
        <v>0</v>
      </c>
      <c r="BT518" s="63">
        <v>0</v>
      </c>
      <c r="BU518" s="63">
        <v>0</v>
      </c>
      <c r="BV518" s="63">
        <v>0</v>
      </c>
      <c r="BW518" s="63">
        <v>0</v>
      </c>
      <c r="BX518" s="63">
        <v>1</v>
      </c>
      <c r="BY518" s="63">
        <v>0</v>
      </c>
      <c r="BZ518" s="62">
        <f t="shared" si="319"/>
        <v>7</v>
      </c>
      <c r="CA518" s="62">
        <f t="shared" si="320"/>
        <v>-4</v>
      </c>
      <c r="CB518" s="62" t="s">
        <v>237</v>
      </c>
      <c r="CC518" s="62">
        <f>BO518*2+BP518*3+BQ518*15+BR518*15+BS518*3+BT518*40+BU518*50+BV518*4+BW518*20+BX518*40+BY518*10</f>
        <v>40</v>
      </c>
      <c r="CD518" s="62">
        <f>CA518*1</f>
        <v>-4</v>
      </c>
      <c r="CE518" s="62">
        <f t="shared" si="321"/>
        <v>407</v>
      </c>
      <c r="CF518" s="62">
        <f t="shared" si="322"/>
        <v>-11</v>
      </c>
    </row>
    <row r="519" customHeight="1" spans="1:84">
      <c r="A519" s="62">
        <v>4302</v>
      </c>
      <c r="B519" s="62" t="s">
        <v>825</v>
      </c>
      <c r="C519" s="62">
        <v>311</v>
      </c>
      <c r="D519" s="62" t="s">
        <v>68</v>
      </c>
      <c r="E519" s="62" t="s">
        <v>239</v>
      </c>
      <c r="F519" s="62">
        <v>15</v>
      </c>
      <c r="G519" s="62">
        <v>18</v>
      </c>
      <c r="H519" s="62">
        <v>10</v>
      </c>
      <c r="I519" s="62">
        <v>237.2</v>
      </c>
      <c r="J519" s="62">
        <f t="shared" si="312"/>
        <v>-5</v>
      </c>
      <c r="K519" s="62" t="s">
        <v>237</v>
      </c>
      <c r="L519" s="62">
        <f t="shared" si="306"/>
        <v>14.232</v>
      </c>
      <c r="M519" s="62">
        <v>31</v>
      </c>
      <c r="N519" s="62">
        <v>39</v>
      </c>
      <c r="O519" s="62">
        <v>19</v>
      </c>
      <c r="P519" s="62">
        <v>504.86</v>
      </c>
      <c r="Q519" s="62">
        <f t="shared" si="313"/>
        <v>-12</v>
      </c>
      <c r="R519" s="62" t="s">
        <v>237</v>
      </c>
      <c r="S519" s="62">
        <f t="shared" si="308"/>
        <v>25.243</v>
      </c>
      <c r="T519" s="62">
        <f t="shared" si="309"/>
        <v>-12</v>
      </c>
      <c r="U519" s="62">
        <v>15</v>
      </c>
      <c r="V519" s="62">
        <v>19</v>
      </c>
      <c r="W519" s="62">
        <v>18</v>
      </c>
      <c r="X519" s="62">
        <v>439.46</v>
      </c>
      <c r="Y519" s="62">
        <f t="shared" si="289"/>
        <v>3</v>
      </c>
      <c r="Z519" s="62" t="s">
        <v>39</v>
      </c>
      <c r="AA519" s="62">
        <f>X519*0.08</f>
        <v>35.1568</v>
      </c>
      <c r="AB519" s="62">
        <v>3</v>
      </c>
      <c r="AC519" s="62">
        <v>4</v>
      </c>
      <c r="AD519" s="62">
        <v>1</v>
      </c>
      <c r="AE519" s="62">
        <v>0</v>
      </c>
      <c r="AF519" s="62">
        <v>59</v>
      </c>
      <c r="AG519" s="62">
        <f t="shared" si="314"/>
        <v>-1</v>
      </c>
      <c r="AH519" s="62" t="s">
        <v>237</v>
      </c>
      <c r="AI519" s="62">
        <f t="shared" si="310"/>
        <v>3.54</v>
      </c>
      <c r="AJ519" s="62">
        <f t="shared" si="311"/>
        <v>-1</v>
      </c>
      <c r="AK519" s="62">
        <v>47</v>
      </c>
      <c r="AL519" s="62">
        <v>57</v>
      </c>
      <c r="AM519" s="62">
        <v>38</v>
      </c>
      <c r="AN519" s="62">
        <v>2843.33</v>
      </c>
      <c r="AO519" s="62">
        <f t="shared" si="315"/>
        <v>-9</v>
      </c>
      <c r="AP519" s="62" t="s">
        <v>237</v>
      </c>
      <c r="AQ519" s="62">
        <f t="shared" si="307"/>
        <v>170.5998</v>
      </c>
      <c r="AR519" s="62">
        <v>19</v>
      </c>
      <c r="AS519" s="62">
        <v>22</v>
      </c>
      <c r="AT519" s="62">
        <v>7</v>
      </c>
      <c r="AU519" s="62">
        <v>175</v>
      </c>
      <c r="AV519" s="62">
        <f t="shared" si="316"/>
        <v>-12</v>
      </c>
      <c r="AW519" s="62" t="s">
        <v>237</v>
      </c>
      <c r="AX519" s="62">
        <f>AU519*0.06</f>
        <v>10.5</v>
      </c>
      <c r="AY519" s="62">
        <v>17</v>
      </c>
      <c r="AZ519" s="62">
        <v>21</v>
      </c>
      <c r="BA519" s="62">
        <v>5</v>
      </c>
      <c r="BB519" s="62">
        <v>149.5</v>
      </c>
      <c r="BC519" s="62">
        <f t="shared" si="317"/>
        <v>-12</v>
      </c>
      <c r="BD519" s="62" t="s">
        <v>237</v>
      </c>
      <c r="BE519" s="62">
        <f t="shared" si="305"/>
        <v>8.97</v>
      </c>
      <c r="BF519" s="62">
        <v>11</v>
      </c>
      <c r="BG519" s="62">
        <v>14</v>
      </c>
      <c r="BH519" s="62">
        <v>1</v>
      </c>
      <c r="BI519" s="62">
        <v>19.5</v>
      </c>
      <c r="BJ519" s="62">
        <f t="shared" si="318"/>
        <v>-10</v>
      </c>
      <c r="BK519" s="62" t="s">
        <v>242</v>
      </c>
      <c r="BL519" s="62">
        <f>BI519*0.06</f>
        <v>1.17</v>
      </c>
      <c r="BM519" s="62">
        <v>11</v>
      </c>
      <c r="BN519" s="62">
        <v>13</v>
      </c>
      <c r="BO519" s="63">
        <v>0</v>
      </c>
      <c r="BP519" s="63">
        <v>0</v>
      </c>
      <c r="BQ519" s="63">
        <v>0</v>
      </c>
      <c r="BR519" s="63">
        <v>0</v>
      </c>
      <c r="BS519" s="63">
        <v>1</v>
      </c>
      <c r="BT519" s="63">
        <v>0</v>
      </c>
      <c r="BU519" s="63">
        <v>0</v>
      </c>
      <c r="BV519" s="63">
        <v>0</v>
      </c>
      <c r="BW519" s="63">
        <v>0</v>
      </c>
      <c r="BX519" s="63">
        <v>0</v>
      </c>
      <c r="BY519" s="63">
        <v>0</v>
      </c>
      <c r="BZ519" s="62">
        <f t="shared" si="319"/>
        <v>1</v>
      </c>
      <c r="CA519" s="62">
        <f t="shared" si="320"/>
        <v>-10</v>
      </c>
      <c r="CB519" s="62" t="s">
        <v>237</v>
      </c>
      <c r="CC519" s="62">
        <f>BO519*2+BP519*3+BQ519*15+BR519*15+BS519*3+BT519*40+BU519*50+BV519*4+BW519*20+BX519*40+BY519*10</f>
        <v>3</v>
      </c>
      <c r="CD519" s="62">
        <f>CA519*1</f>
        <v>-10</v>
      </c>
      <c r="CE519" s="62">
        <f t="shared" si="321"/>
        <v>272</v>
      </c>
      <c r="CF519" s="62">
        <f t="shared" si="322"/>
        <v>-23</v>
      </c>
    </row>
    <row r="520" customHeight="1" spans="1:84">
      <c r="A520" s="62">
        <v>10191</v>
      </c>
      <c r="B520" s="62" t="s">
        <v>826</v>
      </c>
      <c r="C520" s="62">
        <v>709</v>
      </c>
      <c r="D520" s="62" t="s">
        <v>48</v>
      </c>
      <c r="E520" s="62" t="s">
        <v>292</v>
      </c>
      <c r="F520" s="62">
        <v>20</v>
      </c>
      <c r="G520" s="62">
        <v>26</v>
      </c>
      <c r="H520" s="62">
        <v>8</v>
      </c>
      <c r="I520" s="62">
        <v>212.71</v>
      </c>
      <c r="J520" s="62">
        <f t="shared" si="312"/>
        <v>-12</v>
      </c>
      <c r="K520" s="62" t="s">
        <v>237</v>
      </c>
      <c r="L520" s="62">
        <f t="shared" si="306"/>
        <v>12.7626</v>
      </c>
      <c r="M520" s="62">
        <v>41</v>
      </c>
      <c r="N520" s="62">
        <v>53</v>
      </c>
      <c r="O520" s="62">
        <v>28</v>
      </c>
      <c r="P520" s="62">
        <v>740.36</v>
      </c>
      <c r="Q520" s="62">
        <f t="shared" si="313"/>
        <v>-13</v>
      </c>
      <c r="R520" s="62" t="s">
        <v>237</v>
      </c>
      <c r="S520" s="62">
        <f t="shared" si="308"/>
        <v>37.018</v>
      </c>
      <c r="T520" s="62">
        <f t="shared" si="309"/>
        <v>-13</v>
      </c>
      <c r="U520" s="62">
        <v>32</v>
      </c>
      <c r="V520" s="62">
        <v>41</v>
      </c>
      <c r="W520" s="62">
        <v>15</v>
      </c>
      <c r="X520" s="62">
        <v>319.54</v>
      </c>
      <c r="Y520" s="62">
        <f t="shared" si="289"/>
        <v>-17</v>
      </c>
      <c r="Z520" s="62" t="s">
        <v>237</v>
      </c>
      <c r="AA520" s="62">
        <f>X520*0.06</f>
        <v>19.1724</v>
      </c>
      <c r="AB520" s="62">
        <v>4</v>
      </c>
      <c r="AC520" s="62">
        <v>5</v>
      </c>
      <c r="AD520" s="62">
        <v>1</v>
      </c>
      <c r="AE520" s="62">
        <v>0</v>
      </c>
      <c r="AF520" s="62">
        <v>57</v>
      </c>
      <c r="AG520" s="62">
        <f t="shared" si="314"/>
        <v>-2</v>
      </c>
      <c r="AH520" s="62" t="s">
        <v>237</v>
      </c>
      <c r="AI520" s="62">
        <f t="shared" si="310"/>
        <v>3.42</v>
      </c>
      <c r="AJ520" s="62">
        <f t="shared" si="311"/>
        <v>-2</v>
      </c>
      <c r="AK520" s="62">
        <v>50</v>
      </c>
      <c r="AL520" s="62">
        <v>58</v>
      </c>
      <c r="AM520" s="62">
        <v>35</v>
      </c>
      <c r="AN520" s="62">
        <v>3269</v>
      </c>
      <c r="AO520" s="62">
        <f t="shared" si="315"/>
        <v>-15</v>
      </c>
      <c r="AP520" s="62" t="s">
        <v>237</v>
      </c>
      <c r="AQ520" s="62">
        <f t="shared" si="307"/>
        <v>196.14</v>
      </c>
      <c r="AR520" s="62">
        <v>6</v>
      </c>
      <c r="AS520" s="62">
        <v>10</v>
      </c>
      <c r="AT520" s="62">
        <v>3</v>
      </c>
      <c r="AU520" s="62">
        <v>109</v>
      </c>
      <c r="AV520" s="62">
        <f t="shared" si="316"/>
        <v>-3</v>
      </c>
      <c r="AW520" s="62" t="s">
        <v>237</v>
      </c>
      <c r="AX520" s="62">
        <f>AU520*0.06</f>
        <v>6.54</v>
      </c>
      <c r="AY520" s="62">
        <v>11</v>
      </c>
      <c r="AZ520" s="62">
        <v>12</v>
      </c>
      <c r="BA520" s="62">
        <v>0</v>
      </c>
      <c r="BB520" s="62">
        <v>0</v>
      </c>
      <c r="BC520" s="62">
        <f t="shared" si="317"/>
        <v>-11</v>
      </c>
      <c r="BD520" s="62" t="s">
        <v>237</v>
      </c>
      <c r="BE520" s="62">
        <f t="shared" si="305"/>
        <v>0</v>
      </c>
      <c r="BF520" s="62">
        <v>6</v>
      </c>
      <c r="BG520" s="62">
        <v>9</v>
      </c>
      <c r="BH520" s="62">
        <v>18</v>
      </c>
      <c r="BI520" s="62">
        <v>327.37</v>
      </c>
      <c r="BJ520" s="62">
        <f t="shared" si="318"/>
        <v>12</v>
      </c>
      <c r="BK520" s="62" t="s">
        <v>40</v>
      </c>
      <c r="BL520" s="62">
        <f t="shared" ref="BL520:BL535" si="323">BI520*0.1</f>
        <v>32.737</v>
      </c>
      <c r="BM520" s="62">
        <v>14</v>
      </c>
      <c r="BN520" s="62">
        <v>17</v>
      </c>
      <c r="BO520" s="63">
        <v>1</v>
      </c>
      <c r="BP520" s="63">
        <v>4</v>
      </c>
      <c r="BQ520" s="63">
        <v>2</v>
      </c>
      <c r="BR520" s="63">
        <v>0</v>
      </c>
      <c r="BS520" s="63">
        <v>0</v>
      </c>
      <c r="BT520" s="63">
        <v>1</v>
      </c>
      <c r="BU520" s="63">
        <v>0</v>
      </c>
      <c r="BV520" s="63">
        <v>0</v>
      </c>
      <c r="BW520" s="63">
        <v>0</v>
      </c>
      <c r="BX520" s="63">
        <v>0</v>
      </c>
      <c r="BY520" s="63">
        <v>1</v>
      </c>
      <c r="BZ520" s="62">
        <f t="shared" si="319"/>
        <v>25</v>
      </c>
      <c r="CA520" s="62">
        <f t="shared" si="320"/>
        <v>11</v>
      </c>
      <c r="CB520" s="62" t="s">
        <v>40</v>
      </c>
      <c r="CC520" s="62">
        <f>BO520*3+BP520*5+BQ520*25+BR520*24+BS520*6+BT520*56+BU520*70+BV520*6+BW520*30+BX520*61+BY520*15</f>
        <v>144</v>
      </c>
      <c r="CD520" s="62"/>
      <c r="CE520" s="62">
        <f t="shared" si="321"/>
        <v>452</v>
      </c>
      <c r="CF520" s="62">
        <f t="shared" si="322"/>
        <v>-15</v>
      </c>
    </row>
    <row r="521" customHeight="1" spans="1:84">
      <c r="A521" s="62">
        <v>11486</v>
      </c>
      <c r="B521" s="62" t="s">
        <v>827</v>
      </c>
      <c r="C521" s="62">
        <v>709</v>
      </c>
      <c r="D521" s="62" t="s">
        <v>48</v>
      </c>
      <c r="E521" s="62" t="s">
        <v>253</v>
      </c>
      <c r="F521" s="62">
        <v>24</v>
      </c>
      <c r="G521" s="62">
        <v>28</v>
      </c>
      <c r="H521" s="62">
        <v>5</v>
      </c>
      <c r="I521" s="62">
        <v>139.9</v>
      </c>
      <c r="J521" s="62">
        <f t="shared" si="312"/>
        <v>-19</v>
      </c>
      <c r="K521" s="62" t="s">
        <v>237</v>
      </c>
      <c r="L521" s="62">
        <f t="shared" si="306"/>
        <v>8.394</v>
      </c>
      <c r="M521" s="62">
        <v>46</v>
      </c>
      <c r="N521" s="62">
        <v>56</v>
      </c>
      <c r="O521" s="62">
        <v>48</v>
      </c>
      <c r="P521" s="62">
        <v>1342.17</v>
      </c>
      <c r="Q521" s="62">
        <f t="shared" si="313"/>
        <v>2</v>
      </c>
      <c r="R521" s="62" t="s">
        <v>39</v>
      </c>
      <c r="S521" s="62">
        <f>P521*0.06</f>
        <v>80.5302</v>
      </c>
      <c r="T521" s="62"/>
      <c r="U521" s="62">
        <v>35</v>
      </c>
      <c r="V521" s="62">
        <v>46</v>
      </c>
      <c r="W521" s="62">
        <v>17</v>
      </c>
      <c r="X521" s="62">
        <v>376.71</v>
      </c>
      <c r="Y521" s="62">
        <f t="shared" si="289"/>
        <v>-18</v>
      </c>
      <c r="Z521" s="62" t="s">
        <v>237</v>
      </c>
      <c r="AA521" s="62">
        <f>X521*0.06</f>
        <v>22.6026</v>
      </c>
      <c r="AB521" s="62">
        <v>4</v>
      </c>
      <c r="AC521" s="62">
        <v>5</v>
      </c>
      <c r="AD521" s="62">
        <v>3</v>
      </c>
      <c r="AE521" s="62">
        <v>1</v>
      </c>
      <c r="AF521" s="62">
        <v>199.5</v>
      </c>
      <c r="AG521" s="62">
        <f t="shared" si="314"/>
        <v>3</v>
      </c>
      <c r="AH521" s="62" t="s">
        <v>40</v>
      </c>
      <c r="AI521" s="62">
        <f>AF521*0.1</f>
        <v>19.95</v>
      </c>
      <c r="AJ521" s="62"/>
      <c r="AK521" s="62">
        <v>54</v>
      </c>
      <c r="AL521" s="62">
        <v>66</v>
      </c>
      <c r="AM521" s="62">
        <v>36</v>
      </c>
      <c r="AN521" s="62">
        <v>2498.15</v>
      </c>
      <c r="AO521" s="62">
        <f t="shared" si="315"/>
        <v>-18</v>
      </c>
      <c r="AP521" s="62" t="s">
        <v>237</v>
      </c>
      <c r="AQ521" s="62">
        <f t="shared" si="307"/>
        <v>149.889</v>
      </c>
      <c r="AR521" s="62">
        <v>9</v>
      </c>
      <c r="AS521" s="62">
        <v>10</v>
      </c>
      <c r="AT521" s="62">
        <v>11</v>
      </c>
      <c r="AU521" s="62">
        <v>339</v>
      </c>
      <c r="AV521" s="62">
        <f t="shared" si="316"/>
        <v>2</v>
      </c>
      <c r="AW521" s="62" t="s">
        <v>40</v>
      </c>
      <c r="AX521" s="62">
        <f>AU521*0.1</f>
        <v>33.9</v>
      </c>
      <c r="AY521" s="62">
        <v>11</v>
      </c>
      <c r="AZ521" s="62">
        <v>14</v>
      </c>
      <c r="BA521" s="62">
        <v>0</v>
      </c>
      <c r="BB521" s="62">
        <v>0</v>
      </c>
      <c r="BC521" s="62">
        <f t="shared" si="317"/>
        <v>-11</v>
      </c>
      <c r="BD521" s="62" t="s">
        <v>237</v>
      </c>
      <c r="BE521" s="62">
        <f t="shared" si="305"/>
        <v>0</v>
      </c>
      <c r="BF521" s="62">
        <v>7</v>
      </c>
      <c r="BG521" s="62">
        <v>9</v>
      </c>
      <c r="BH521" s="62">
        <v>23</v>
      </c>
      <c r="BI521" s="62">
        <v>447.7</v>
      </c>
      <c r="BJ521" s="62">
        <f t="shared" si="318"/>
        <v>16</v>
      </c>
      <c r="BK521" s="62" t="s">
        <v>40</v>
      </c>
      <c r="BL521" s="62">
        <f t="shared" si="323"/>
        <v>44.77</v>
      </c>
      <c r="BM521" s="62">
        <v>16</v>
      </c>
      <c r="BN521" s="62">
        <v>19</v>
      </c>
      <c r="BO521" s="63">
        <v>0</v>
      </c>
      <c r="BP521" s="63">
        <v>1</v>
      </c>
      <c r="BQ521" s="63">
        <v>1</v>
      </c>
      <c r="BR521" s="63">
        <v>0</v>
      </c>
      <c r="BS521" s="63">
        <v>1</v>
      </c>
      <c r="BT521" s="63">
        <v>0</v>
      </c>
      <c r="BU521" s="63">
        <v>0</v>
      </c>
      <c r="BV521" s="63">
        <v>0</v>
      </c>
      <c r="BW521" s="63">
        <v>0</v>
      </c>
      <c r="BX521" s="63">
        <v>1</v>
      </c>
      <c r="BY521" s="63">
        <v>0</v>
      </c>
      <c r="BZ521" s="62">
        <f t="shared" si="319"/>
        <v>14</v>
      </c>
      <c r="CA521" s="62">
        <f t="shared" si="320"/>
        <v>-2</v>
      </c>
      <c r="CB521" s="62" t="s">
        <v>237</v>
      </c>
      <c r="CC521" s="62">
        <f>BO521*2+BP521*3+BQ521*15+BR521*15+BS521*3+BT521*40+BU521*50+BV521*4+BW521*20+BX521*40+BY521*10</f>
        <v>61</v>
      </c>
      <c r="CD521" s="62">
        <f>CA521*1</f>
        <v>-2</v>
      </c>
      <c r="CE521" s="62">
        <f t="shared" si="321"/>
        <v>421</v>
      </c>
      <c r="CF521" s="62">
        <f t="shared" si="322"/>
        <v>-2</v>
      </c>
    </row>
    <row r="522" customHeight="1" spans="1:84">
      <c r="A522" s="62">
        <v>12921</v>
      </c>
      <c r="B522" s="62" t="s">
        <v>828</v>
      </c>
      <c r="C522" s="62">
        <v>709</v>
      </c>
      <c r="D522" s="62" t="s">
        <v>48</v>
      </c>
      <c r="E522" s="62" t="s">
        <v>253</v>
      </c>
      <c r="F522" s="62">
        <v>24</v>
      </c>
      <c r="G522" s="62">
        <v>28</v>
      </c>
      <c r="H522" s="62">
        <v>9</v>
      </c>
      <c r="I522" s="62">
        <v>209.4</v>
      </c>
      <c r="J522" s="62">
        <f t="shared" si="312"/>
        <v>-15</v>
      </c>
      <c r="K522" s="62" t="s">
        <v>237</v>
      </c>
      <c r="L522" s="62">
        <f t="shared" si="306"/>
        <v>12.564</v>
      </c>
      <c r="M522" s="62">
        <v>46</v>
      </c>
      <c r="N522" s="62">
        <v>56</v>
      </c>
      <c r="O522" s="62">
        <v>64</v>
      </c>
      <c r="P522" s="62">
        <v>1589.48</v>
      </c>
      <c r="Q522" s="62">
        <f t="shared" si="313"/>
        <v>18</v>
      </c>
      <c r="R522" s="62" t="s">
        <v>40</v>
      </c>
      <c r="S522" s="62">
        <f>P522*0.08</f>
        <v>127.1584</v>
      </c>
      <c r="T522" s="62"/>
      <c r="U522" s="62">
        <v>35</v>
      </c>
      <c r="V522" s="62">
        <v>46</v>
      </c>
      <c r="W522" s="62">
        <v>12</v>
      </c>
      <c r="X522" s="62">
        <v>300.37</v>
      </c>
      <c r="Y522" s="62">
        <f t="shared" si="289"/>
        <v>-23</v>
      </c>
      <c r="Z522" s="62" t="s">
        <v>237</v>
      </c>
      <c r="AA522" s="62">
        <f>X522*0.06</f>
        <v>18.0222</v>
      </c>
      <c r="AB522" s="62">
        <v>4</v>
      </c>
      <c r="AC522" s="62">
        <v>5</v>
      </c>
      <c r="AD522" s="62">
        <v>1</v>
      </c>
      <c r="AE522" s="62">
        <v>1</v>
      </c>
      <c r="AF522" s="62">
        <v>88.8</v>
      </c>
      <c r="AG522" s="62">
        <f t="shared" si="314"/>
        <v>-1</v>
      </c>
      <c r="AH522" s="62" t="s">
        <v>237</v>
      </c>
      <c r="AI522" s="62">
        <f>AF522*0.06</f>
        <v>5.328</v>
      </c>
      <c r="AJ522" s="62">
        <f>AG522*1</f>
        <v>-1</v>
      </c>
      <c r="AK522" s="62">
        <v>54</v>
      </c>
      <c r="AL522" s="62">
        <v>66</v>
      </c>
      <c r="AM522" s="62">
        <v>20</v>
      </c>
      <c r="AN522" s="62">
        <v>1615.8</v>
      </c>
      <c r="AO522" s="62">
        <f t="shared" si="315"/>
        <v>-34</v>
      </c>
      <c r="AP522" s="62" t="s">
        <v>237</v>
      </c>
      <c r="AQ522" s="62">
        <f t="shared" si="307"/>
        <v>96.948</v>
      </c>
      <c r="AR522" s="62">
        <v>9</v>
      </c>
      <c r="AS522" s="62">
        <v>10</v>
      </c>
      <c r="AT522" s="62">
        <v>8</v>
      </c>
      <c r="AU522" s="62">
        <v>210</v>
      </c>
      <c r="AV522" s="62">
        <f t="shared" si="316"/>
        <v>-1</v>
      </c>
      <c r="AW522" s="62" t="s">
        <v>237</v>
      </c>
      <c r="AX522" s="62">
        <f>AU522*0.06</f>
        <v>12.6</v>
      </c>
      <c r="AY522" s="62">
        <v>11</v>
      </c>
      <c r="AZ522" s="62">
        <v>14</v>
      </c>
      <c r="BA522" s="62">
        <v>8</v>
      </c>
      <c r="BB522" s="62">
        <v>148.4</v>
      </c>
      <c r="BC522" s="62">
        <f t="shared" si="317"/>
        <v>-3</v>
      </c>
      <c r="BD522" s="62" t="s">
        <v>237</v>
      </c>
      <c r="BE522" s="62">
        <f t="shared" si="305"/>
        <v>8.904</v>
      </c>
      <c r="BF522" s="62">
        <v>7</v>
      </c>
      <c r="BG522" s="62">
        <v>9</v>
      </c>
      <c r="BH522" s="62">
        <v>14</v>
      </c>
      <c r="BI522" s="62">
        <v>248.73</v>
      </c>
      <c r="BJ522" s="62">
        <f t="shared" si="318"/>
        <v>7</v>
      </c>
      <c r="BK522" s="62" t="s">
        <v>40</v>
      </c>
      <c r="BL522" s="62">
        <f t="shared" si="323"/>
        <v>24.873</v>
      </c>
      <c r="BM522" s="62">
        <v>16</v>
      </c>
      <c r="BN522" s="62">
        <v>19</v>
      </c>
      <c r="BO522" s="63">
        <v>0</v>
      </c>
      <c r="BP522" s="63">
        <v>1</v>
      </c>
      <c r="BQ522" s="63">
        <v>0</v>
      </c>
      <c r="BR522" s="63">
        <v>1</v>
      </c>
      <c r="BS522" s="63">
        <v>0</v>
      </c>
      <c r="BT522" s="63">
        <v>0</v>
      </c>
      <c r="BU522" s="63">
        <v>0</v>
      </c>
      <c r="BV522" s="63">
        <v>1</v>
      </c>
      <c r="BW522" s="63">
        <v>0</v>
      </c>
      <c r="BX522" s="63">
        <v>1</v>
      </c>
      <c r="BY522" s="63">
        <v>0</v>
      </c>
      <c r="BZ522" s="62">
        <f t="shared" si="319"/>
        <v>13</v>
      </c>
      <c r="CA522" s="62">
        <f t="shared" si="320"/>
        <v>-3</v>
      </c>
      <c r="CB522" s="62" t="s">
        <v>237</v>
      </c>
      <c r="CC522" s="62">
        <f>BO522*2+BP522*3+BQ522*15+BR522*15+BS522*3+BT522*40+BU522*50+BV522*4+BW522*20+BX522*40+BY522*10</f>
        <v>62</v>
      </c>
      <c r="CD522" s="62">
        <f>CA522*1</f>
        <v>-3</v>
      </c>
      <c r="CE522" s="62">
        <f t="shared" si="321"/>
        <v>368</v>
      </c>
      <c r="CF522" s="62">
        <f t="shared" si="322"/>
        <v>-4</v>
      </c>
    </row>
    <row r="523" customHeight="1" spans="1:84">
      <c r="A523" s="62">
        <v>13221</v>
      </c>
      <c r="B523" s="62" t="s">
        <v>829</v>
      </c>
      <c r="C523" s="62">
        <v>709</v>
      </c>
      <c r="D523" s="62" t="s">
        <v>48</v>
      </c>
      <c r="E523" s="62" t="s">
        <v>248</v>
      </c>
      <c r="F523" s="62">
        <v>12</v>
      </c>
      <c r="G523" s="62">
        <v>14</v>
      </c>
      <c r="H523" s="62">
        <v>4</v>
      </c>
      <c r="I523" s="62">
        <v>97.5</v>
      </c>
      <c r="J523" s="62">
        <f t="shared" si="312"/>
        <v>-8</v>
      </c>
      <c r="K523" s="62" t="s">
        <v>237</v>
      </c>
      <c r="L523" s="62">
        <f t="shared" si="306"/>
        <v>5.85</v>
      </c>
      <c r="M523" s="62">
        <v>23</v>
      </c>
      <c r="N523" s="62">
        <v>28</v>
      </c>
      <c r="O523" s="62">
        <v>39</v>
      </c>
      <c r="P523" s="62">
        <v>914.7</v>
      </c>
      <c r="Q523" s="62">
        <f t="shared" si="313"/>
        <v>16</v>
      </c>
      <c r="R523" s="62" t="s">
        <v>40</v>
      </c>
      <c r="S523" s="62">
        <f>P523*0.08</f>
        <v>73.176</v>
      </c>
      <c r="T523" s="62"/>
      <c r="U523" s="62">
        <v>18</v>
      </c>
      <c r="V523" s="62">
        <v>23</v>
      </c>
      <c r="W523" s="62">
        <v>6</v>
      </c>
      <c r="X523" s="62">
        <v>170</v>
      </c>
      <c r="Y523" s="62">
        <f t="shared" ref="Y523:Y557" si="324">W523-U523</f>
        <v>-12</v>
      </c>
      <c r="Z523" s="62" t="s">
        <v>237</v>
      </c>
      <c r="AA523" s="62">
        <f>X523*0.06</f>
        <v>10.2</v>
      </c>
      <c r="AB523" s="62">
        <v>2</v>
      </c>
      <c r="AC523" s="62">
        <v>3</v>
      </c>
      <c r="AD523" s="62">
        <v>2</v>
      </c>
      <c r="AE523" s="62">
        <v>0</v>
      </c>
      <c r="AF523" s="62">
        <v>68</v>
      </c>
      <c r="AG523" s="62">
        <f t="shared" si="314"/>
        <v>2</v>
      </c>
      <c r="AH523" s="62" t="s">
        <v>40</v>
      </c>
      <c r="AI523" s="62">
        <f>AF523*0.1</f>
        <v>6.8</v>
      </c>
      <c r="AJ523" s="62"/>
      <c r="AK523" s="62">
        <v>27</v>
      </c>
      <c r="AL523" s="62">
        <v>33</v>
      </c>
      <c r="AM523" s="62">
        <v>23</v>
      </c>
      <c r="AN523" s="62">
        <v>1988.77</v>
      </c>
      <c r="AO523" s="62">
        <f t="shared" si="315"/>
        <v>-4</v>
      </c>
      <c r="AP523" s="62" t="s">
        <v>237</v>
      </c>
      <c r="AQ523" s="62">
        <f t="shared" si="307"/>
        <v>119.3262</v>
      </c>
      <c r="AR523" s="62">
        <v>5</v>
      </c>
      <c r="AS523" s="62">
        <v>5</v>
      </c>
      <c r="AT523" s="62">
        <v>13</v>
      </c>
      <c r="AU523" s="62">
        <v>392.5</v>
      </c>
      <c r="AV523" s="62">
        <f t="shared" si="316"/>
        <v>8</v>
      </c>
      <c r="AW523" s="62" t="s">
        <v>40</v>
      </c>
      <c r="AX523" s="62">
        <f>AU523*0.1</f>
        <v>39.25</v>
      </c>
      <c r="AY523" s="62">
        <v>6</v>
      </c>
      <c r="AZ523" s="62">
        <v>7</v>
      </c>
      <c r="BA523" s="62">
        <v>0</v>
      </c>
      <c r="BB523" s="62">
        <v>0</v>
      </c>
      <c r="BC523" s="62">
        <f t="shared" si="317"/>
        <v>-6</v>
      </c>
      <c r="BD523" s="62" t="s">
        <v>237</v>
      </c>
      <c r="BE523" s="62">
        <f t="shared" si="305"/>
        <v>0</v>
      </c>
      <c r="BF523" s="62">
        <v>4</v>
      </c>
      <c r="BG523" s="62">
        <v>5</v>
      </c>
      <c r="BH523" s="62">
        <v>7</v>
      </c>
      <c r="BI523" s="62">
        <v>91.59</v>
      </c>
      <c r="BJ523" s="62">
        <f t="shared" si="318"/>
        <v>3</v>
      </c>
      <c r="BK523" s="62" t="s">
        <v>40</v>
      </c>
      <c r="BL523" s="62">
        <f t="shared" si="323"/>
        <v>9.159</v>
      </c>
      <c r="BM523" s="62">
        <v>8</v>
      </c>
      <c r="BN523" s="62">
        <v>10</v>
      </c>
      <c r="BO523" s="63">
        <v>0</v>
      </c>
      <c r="BP523" s="63">
        <v>1</v>
      </c>
      <c r="BQ523" s="63">
        <v>0</v>
      </c>
      <c r="BR523" s="63">
        <v>0</v>
      </c>
      <c r="BS523" s="63">
        <v>0</v>
      </c>
      <c r="BT523" s="63">
        <v>0</v>
      </c>
      <c r="BU523" s="63">
        <v>0</v>
      </c>
      <c r="BV523" s="63">
        <v>0</v>
      </c>
      <c r="BW523" s="63">
        <v>0</v>
      </c>
      <c r="BX523" s="63">
        <v>0</v>
      </c>
      <c r="BY523" s="63">
        <v>0</v>
      </c>
      <c r="BZ523" s="62">
        <f t="shared" si="319"/>
        <v>1</v>
      </c>
      <c r="CA523" s="62">
        <f t="shared" si="320"/>
        <v>-7</v>
      </c>
      <c r="CB523" s="62" t="s">
        <v>237</v>
      </c>
      <c r="CC523" s="62">
        <f>BO523*2+BP523*3+BQ523*15+BR523*15+BS523*3+BT523*40+BU523*50+BV523*4+BW523*20+BX523*40+BY523*10</f>
        <v>3</v>
      </c>
      <c r="CD523" s="62">
        <f>CA523*1</f>
        <v>-7</v>
      </c>
      <c r="CE523" s="62">
        <f t="shared" si="321"/>
        <v>267</v>
      </c>
      <c r="CF523" s="62">
        <f t="shared" si="322"/>
        <v>-7</v>
      </c>
    </row>
    <row r="524" customHeight="1" spans="1:84">
      <c r="A524" s="62">
        <v>4562</v>
      </c>
      <c r="B524" s="62" t="s">
        <v>830</v>
      </c>
      <c r="C524" s="62">
        <v>107658</v>
      </c>
      <c r="D524" s="62" t="s">
        <v>61</v>
      </c>
      <c r="E524" s="62" t="s">
        <v>239</v>
      </c>
      <c r="F524" s="62">
        <v>16</v>
      </c>
      <c r="G524" s="62">
        <v>20</v>
      </c>
      <c r="H524" s="62">
        <v>31</v>
      </c>
      <c r="I524" s="62">
        <v>713.9</v>
      </c>
      <c r="J524" s="62">
        <f t="shared" si="312"/>
        <v>15</v>
      </c>
      <c r="K524" s="62" t="s">
        <v>40</v>
      </c>
      <c r="L524" s="62">
        <f>I524*0.1</f>
        <v>71.39</v>
      </c>
      <c r="M524" s="62">
        <v>51</v>
      </c>
      <c r="N524" s="62">
        <v>64</v>
      </c>
      <c r="O524" s="62">
        <v>52</v>
      </c>
      <c r="P524" s="62">
        <v>1253.82</v>
      </c>
      <c r="Q524" s="62">
        <f t="shared" si="313"/>
        <v>1</v>
      </c>
      <c r="R524" s="62" t="s">
        <v>39</v>
      </c>
      <c r="S524" s="62">
        <f>P524*0.06</f>
        <v>75.2292</v>
      </c>
      <c r="T524" s="62"/>
      <c r="U524" s="62">
        <v>38</v>
      </c>
      <c r="V524" s="62">
        <v>50</v>
      </c>
      <c r="W524" s="62">
        <v>42</v>
      </c>
      <c r="X524" s="62">
        <v>978.1</v>
      </c>
      <c r="Y524" s="62">
        <f t="shared" si="324"/>
        <v>4</v>
      </c>
      <c r="Z524" s="62" t="s">
        <v>39</v>
      </c>
      <c r="AA524" s="62">
        <f>X524*0.08</f>
        <v>78.248</v>
      </c>
      <c r="AB524" s="62">
        <v>6</v>
      </c>
      <c r="AC524" s="62">
        <v>8</v>
      </c>
      <c r="AD524" s="62">
        <v>2</v>
      </c>
      <c r="AE524" s="62">
        <v>1</v>
      </c>
      <c r="AF524" s="62">
        <v>143.8</v>
      </c>
      <c r="AG524" s="62">
        <f t="shared" si="314"/>
        <v>-1</v>
      </c>
      <c r="AH524" s="62" t="s">
        <v>237</v>
      </c>
      <c r="AI524" s="62">
        <f>AF524*0.06</f>
        <v>8.628</v>
      </c>
      <c r="AJ524" s="62">
        <f>AG524*1</f>
        <v>-1</v>
      </c>
      <c r="AK524" s="62">
        <v>50</v>
      </c>
      <c r="AL524" s="62">
        <v>60</v>
      </c>
      <c r="AM524" s="62">
        <v>27</v>
      </c>
      <c r="AN524" s="62">
        <v>2457.5</v>
      </c>
      <c r="AO524" s="62">
        <f t="shared" si="315"/>
        <v>-23</v>
      </c>
      <c r="AP524" s="62" t="s">
        <v>237</v>
      </c>
      <c r="AQ524" s="62">
        <f t="shared" si="307"/>
        <v>147.45</v>
      </c>
      <c r="AR524" s="62">
        <v>9</v>
      </c>
      <c r="AS524" s="62">
        <v>11</v>
      </c>
      <c r="AT524" s="62">
        <v>14</v>
      </c>
      <c r="AU524" s="62">
        <v>385</v>
      </c>
      <c r="AV524" s="62">
        <f t="shared" si="316"/>
        <v>5</v>
      </c>
      <c r="AW524" s="62" t="s">
        <v>40</v>
      </c>
      <c r="AX524" s="62">
        <f>AU524*0.1</f>
        <v>38.5</v>
      </c>
      <c r="AY524" s="62">
        <v>12</v>
      </c>
      <c r="AZ524" s="62">
        <v>14</v>
      </c>
      <c r="BA524" s="62">
        <v>48</v>
      </c>
      <c r="BB524" s="62">
        <v>1176.9</v>
      </c>
      <c r="BC524" s="62">
        <f t="shared" si="317"/>
        <v>36</v>
      </c>
      <c r="BD524" s="62" t="s">
        <v>40</v>
      </c>
      <c r="BE524" s="62">
        <f>BB524*0.1</f>
        <v>117.69</v>
      </c>
      <c r="BF524" s="62">
        <v>9</v>
      </c>
      <c r="BG524" s="62">
        <v>11</v>
      </c>
      <c r="BH524" s="62">
        <v>20</v>
      </c>
      <c r="BI524" s="62">
        <v>352.39</v>
      </c>
      <c r="BJ524" s="62">
        <f t="shared" si="318"/>
        <v>11</v>
      </c>
      <c r="BK524" s="62" t="s">
        <v>40</v>
      </c>
      <c r="BL524" s="62">
        <f t="shared" si="323"/>
        <v>35.239</v>
      </c>
      <c r="BM524" s="62">
        <v>13</v>
      </c>
      <c r="BN524" s="62">
        <v>16</v>
      </c>
      <c r="BO524" s="63">
        <v>1</v>
      </c>
      <c r="BP524" s="63">
        <v>0</v>
      </c>
      <c r="BQ524" s="63">
        <v>0</v>
      </c>
      <c r="BR524" s="63">
        <v>0</v>
      </c>
      <c r="BS524" s="63">
        <v>2</v>
      </c>
      <c r="BT524" s="63">
        <v>1</v>
      </c>
      <c r="BU524" s="63">
        <v>0</v>
      </c>
      <c r="BV524" s="63">
        <v>0</v>
      </c>
      <c r="BW524" s="63">
        <v>0</v>
      </c>
      <c r="BX524" s="63">
        <v>0</v>
      </c>
      <c r="BY524" s="63">
        <v>0</v>
      </c>
      <c r="BZ524" s="62">
        <f t="shared" si="319"/>
        <v>10.5</v>
      </c>
      <c r="CA524" s="62">
        <f t="shared" si="320"/>
        <v>-2.5</v>
      </c>
      <c r="CB524" s="62" t="s">
        <v>237</v>
      </c>
      <c r="CC524" s="62">
        <f>BO524*2+BP524*3+BQ524*15+BR524*15+BS524*3+BT524*40+BU524*50+BV524*4+BW524*20+BX524*40+BY524*10</f>
        <v>48</v>
      </c>
      <c r="CD524" s="62">
        <f>CA524*1</f>
        <v>-2.5</v>
      </c>
      <c r="CE524" s="62">
        <f t="shared" si="321"/>
        <v>620</v>
      </c>
      <c r="CF524" s="62">
        <f t="shared" si="322"/>
        <v>-3.5</v>
      </c>
    </row>
    <row r="525" customHeight="1" spans="1:84">
      <c r="A525" s="62">
        <v>7388</v>
      </c>
      <c r="B525" s="62" t="s">
        <v>831</v>
      </c>
      <c r="C525" s="62">
        <v>107658</v>
      </c>
      <c r="D525" s="62" t="s">
        <v>61</v>
      </c>
      <c r="E525" s="62" t="s">
        <v>236</v>
      </c>
      <c r="F525" s="62">
        <v>15</v>
      </c>
      <c r="G525" s="62">
        <v>18</v>
      </c>
      <c r="H525" s="62">
        <v>16</v>
      </c>
      <c r="I525" s="62">
        <v>399.1</v>
      </c>
      <c r="J525" s="62">
        <f t="shared" si="312"/>
        <v>1</v>
      </c>
      <c r="K525" s="62" t="s">
        <v>39</v>
      </c>
      <c r="L525" s="62">
        <f>I525*0.08</f>
        <v>31.928</v>
      </c>
      <c r="M525" s="62">
        <v>46</v>
      </c>
      <c r="N525" s="62">
        <v>57</v>
      </c>
      <c r="O525" s="62">
        <v>52</v>
      </c>
      <c r="P525" s="62">
        <v>1230.14</v>
      </c>
      <c r="Q525" s="62">
        <f t="shared" si="313"/>
        <v>6</v>
      </c>
      <c r="R525" s="62" t="s">
        <v>39</v>
      </c>
      <c r="S525" s="62">
        <f>P525*0.06</f>
        <v>73.8084</v>
      </c>
      <c r="T525" s="62"/>
      <c r="U525" s="62">
        <v>34</v>
      </c>
      <c r="V525" s="62">
        <v>45</v>
      </c>
      <c r="W525" s="62">
        <v>30</v>
      </c>
      <c r="X525" s="62">
        <v>672.64</v>
      </c>
      <c r="Y525" s="62">
        <f t="shared" si="324"/>
        <v>-4</v>
      </c>
      <c r="Z525" s="62" t="s">
        <v>237</v>
      </c>
      <c r="AA525" s="62">
        <f>X525*0.06</f>
        <v>40.3584</v>
      </c>
      <c r="AB525" s="62">
        <v>5</v>
      </c>
      <c r="AC525" s="62">
        <v>7</v>
      </c>
      <c r="AD525" s="62">
        <v>0</v>
      </c>
      <c r="AE525" s="62">
        <v>0</v>
      </c>
      <c r="AF525" s="62">
        <v>0</v>
      </c>
      <c r="AG525" s="62">
        <f t="shared" si="314"/>
        <v>-5</v>
      </c>
      <c r="AH525" s="62" t="s">
        <v>237</v>
      </c>
      <c r="AI525" s="62">
        <f>AF525*0.06</f>
        <v>0</v>
      </c>
      <c r="AJ525" s="62">
        <f>AG525*1</f>
        <v>-5</v>
      </c>
      <c r="AK525" s="62">
        <v>45</v>
      </c>
      <c r="AL525" s="62">
        <v>54</v>
      </c>
      <c r="AM525" s="62">
        <v>26</v>
      </c>
      <c r="AN525" s="62">
        <v>2121.16</v>
      </c>
      <c r="AO525" s="62">
        <f t="shared" si="315"/>
        <v>-19</v>
      </c>
      <c r="AP525" s="62" t="s">
        <v>237</v>
      </c>
      <c r="AQ525" s="62">
        <f t="shared" si="307"/>
        <v>127.2696</v>
      </c>
      <c r="AR525" s="62">
        <v>8</v>
      </c>
      <c r="AS525" s="62">
        <v>10</v>
      </c>
      <c r="AT525" s="62">
        <v>3</v>
      </c>
      <c r="AU525" s="62">
        <v>109</v>
      </c>
      <c r="AV525" s="62">
        <f t="shared" si="316"/>
        <v>-5</v>
      </c>
      <c r="AW525" s="62" t="s">
        <v>237</v>
      </c>
      <c r="AX525" s="62">
        <f>AU525*0.06</f>
        <v>6.54</v>
      </c>
      <c r="AY525" s="62">
        <v>10</v>
      </c>
      <c r="AZ525" s="62">
        <v>13</v>
      </c>
      <c r="BA525" s="62">
        <v>10</v>
      </c>
      <c r="BB525" s="62">
        <v>149.5</v>
      </c>
      <c r="BC525" s="62">
        <f t="shared" si="317"/>
        <v>0</v>
      </c>
      <c r="BD525" s="62" t="s">
        <v>39</v>
      </c>
      <c r="BE525" s="62">
        <f>BB525*0.08</f>
        <v>11.96</v>
      </c>
      <c r="BF525" s="62">
        <v>8</v>
      </c>
      <c r="BG525" s="62">
        <v>10</v>
      </c>
      <c r="BH525" s="62">
        <v>18</v>
      </c>
      <c r="BI525" s="62">
        <v>325.2</v>
      </c>
      <c r="BJ525" s="62">
        <f t="shared" si="318"/>
        <v>10</v>
      </c>
      <c r="BK525" s="62" t="s">
        <v>40</v>
      </c>
      <c r="BL525" s="62">
        <f t="shared" si="323"/>
        <v>32.52</v>
      </c>
      <c r="BM525" s="62">
        <v>12</v>
      </c>
      <c r="BN525" s="62">
        <v>14</v>
      </c>
      <c r="BO525" s="63">
        <v>1</v>
      </c>
      <c r="BP525" s="63">
        <v>1</v>
      </c>
      <c r="BQ525" s="63">
        <v>2</v>
      </c>
      <c r="BR525" s="63">
        <v>1</v>
      </c>
      <c r="BS525" s="63">
        <v>0</v>
      </c>
      <c r="BT525" s="63">
        <v>0</v>
      </c>
      <c r="BU525" s="63">
        <v>0</v>
      </c>
      <c r="BV525" s="63">
        <v>0</v>
      </c>
      <c r="BW525" s="63">
        <v>0</v>
      </c>
      <c r="BX525" s="63">
        <v>0</v>
      </c>
      <c r="BY525" s="63">
        <v>0</v>
      </c>
      <c r="BZ525" s="62">
        <f t="shared" si="319"/>
        <v>15.5</v>
      </c>
      <c r="CA525" s="62">
        <f t="shared" si="320"/>
        <v>3.5</v>
      </c>
      <c r="CB525" s="62" t="s">
        <v>40</v>
      </c>
      <c r="CC525" s="62">
        <f>BO525*3+BP525*5+BQ525*25+BR525*24+BS525*6+BT525*56+BU525*70+BV525*6+BW525*30+BX525*61+BY525*15</f>
        <v>82</v>
      </c>
      <c r="CD525" s="62"/>
      <c r="CE525" s="62">
        <f t="shared" si="321"/>
        <v>406</v>
      </c>
      <c r="CF525" s="62">
        <f t="shared" si="322"/>
        <v>-5</v>
      </c>
    </row>
    <row r="526" customHeight="1" spans="1:84">
      <c r="A526" s="62">
        <v>13206</v>
      </c>
      <c r="B526" s="62" t="s">
        <v>832</v>
      </c>
      <c r="C526" s="62">
        <v>107658</v>
      </c>
      <c r="D526" s="62" t="s">
        <v>61</v>
      </c>
      <c r="E526" s="62" t="s">
        <v>833</v>
      </c>
      <c r="F526" s="62">
        <v>9</v>
      </c>
      <c r="G526" s="62">
        <v>10</v>
      </c>
      <c r="H526" s="62">
        <v>1</v>
      </c>
      <c r="I526" s="62">
        <v>27.8</v>
      </c>
      <c r="J526" s="62">
        <f t="shared" si="312"/>
        <v>-8</v>
      </c>
      <c r="K526" s="62" t="s">
        <v>237</v>
      </c>
      <c r="L526" s="62">
        <f>I526*0.06</f>
        <v>1.668</v>
      </c>
      <c r="M526" s="62">
        <v>26</v>
      </c>
      <c r="N526" s="62">
        <v>33</v>
      </c>
      <c r="O526" s="62">
        <v>25</v>
      </c>
      <c r="P526" s="62">
        <v>536.99</v>
      </c>
      <c r="Q526" s="62">
        <f t="shared" si="313"/>
        <v>-1</v>
      </c>
      <c r="R526" s="62" t="s">
        <v>237</v>
      </c>
      <c r="S526" s="62">
        <f>P526*0.05</f>
        <v>26.8495</v>
      </c>
      <c r="T526" s="62">
        <f>Q526*1</f>
        <v>-1</v>
      </c>
      <c r="U526" s="62">
        <v>21</v>
      </c>
      <c r="V526" s="62">
        <v>26</v>
      </c>
      <c r="W526" s="62">
        <v>13</v>
      </c>
      <c r="X526" s="62">
        <v>288.42</v>
      </c>
      <c r="Y526" s="62">
        <f t="shared" si="324"/>
        <v>-8</v>
      </c>
      <c r="Z526" s="62" t="s">
        <v>237</v>
      </c>
      <c r="AA526" s="62">
        <f>X526*0.06</f>
        <v>17.3052</v>
      </c>
      <c r="AB526" s="62">
        <v>4</v>
      </c>
      <c r="AC526" s="62">
        <v>6</v>
      </c>
      <c r="AD526" s="62">
        <v>1</v>
      </c>
      <c r="AE526" s="62">
        <v>0</v>
      </c>
      <c r="AF526" s="62">
        <v>55.14</v>
      </c>
      <c r="AG526" s="62">
        <f t="shared" si="314"/>
        <v>-2</v>
      </c>
      <c r="AH526" s="62" t="s">
        <v>237</v>
      </c>
      <c r="AI526" s="62">
        <f>AF526*0.06</f>
        <v>3.3084</v>
      </c>
      <c r="AJ526" s="62">
        <f>AG526*1</f>
        <v>-2</v>
      </c>
      <c r="AK526" s="62">
        <v>27</v>
      </c>
      <c r="AL526" s="62">
        <v>32</v>
      </c>
      <c r="AM526" s="62">
        <v>31</v>
      </c>
      <c r="AN526" s="62">
        <v>2374</v>
      </c>
      <c r="AO526" s="62">
        <f t="shared" si="315"/>
        <v>4</v>
      </c>
      <c r="AP526" s="62" t="s">
        <v>39</v>
      </c>
      <c r="AQ526" s="62">
        <f>AN526*0.08</f>
        <v>189.92</v>
      </c>
      <c r="AR526" s="62">
        <v>6</v>
      </c>
      <c r="AS526" s="62">
        <v>7</v>
      </c>
      <c r="AT526" s="62">
        <v>3</v>
      </c>
      <c r="AU526" s="62">
        <v>109</v>
      </c>
      <c r="AV526" s="62">
        <f t="shared" si="316"/>
        <v>-3</v>
      </c>
      <c r="AW526" s="62" t="s">
        <v>237</v>
      </c>
      <c r="AX526" s="62">
        <f>AU526*0.06</f>
        <v>6.54</v>
      </c>
      <c r="AY526" s="62">
        <v>7</v>
      </c>
      <c r="AZ526" s="62">
        <v>8</v>
      </c>
      <c r="BA526" s="62">
        <v>14</v>
      </c>
      <c r="BB526" s="62">
        <v>149.57</v>
      </c>
      <c r="BC526" s="62">
        <f t="shared" si="317"/>
        <v>7</v>
      </c>
      <c r="BD526" s="62" t="s">
        <v>40</v>
      </c>
      <c r="BE526" s="62">
        <f t="shared" ref="BE526:BE532" si="325">BB526*0.1</f>
        <v>14.957</v>
      </c>
      <c r="BF526" s="62">
        <v>5</v>
      </c>
      <c r="BG526" s="62">
        <v>7</v>
      </c>
      <c r="BH526" s="62">
        <v>24</v>
      </c>
      <c r="BI526" s="62">
        <v>405.95</v>
      </c>
      <c r="BJ526" s="62">
        <f t="shared" si="318"/>
        <v>19</v>
      </c>
      <c r="BK526" s="62" t="s">
        <v>40</v>
      </c>
      <c r="BL526" s="62">
        <f t="shared" si="323"/>
        <v>40.595</v>
      </c>
      <c r="BM526" s="62">
        <v>8</v>
      </c>
      <c r="BN526" s="62">
        <v>10</v>
      </c>
      <c r="BO526" s="63">
        <v>0</v>
      </c>
      <c r="BP526" s="63">
        <v>0</v>
      </c>
      <c r="BQ526" s="63">
        <v>1</v>
      </c>
      <c r="BR526" s="63">
        <v>0</v>
      </c>
      <c r="BS526" s="63">
        <v>1</v>
      </c>
      <c r="BT526" s="63">
        <v>1</v>
      </c>
      <c r="BU526" s="63">
        <v>0</v>
      </c>
      <c r="BV526" s="63">
        <v>0</v>
      </c>
      <c r="BW526" s="63">
        <v>0</v>
      </c>
      <c r="BX526" s="63">
        <v>0</v>
      </c>
      <c r="BY526" s="63">
        <v>0</v>
      </c>
      <c r="BZ526" s="62">
        <f t="shared" si="319"/>
        <v>14</v>
      </c>
      <c r="CA526" s="62">
        <f t="shared" si="320"/>
        <v>6</v>
      </c>
      <c r="CB526" s="62" t="s">
        <v>40</v>
      </c>
      <c r="CC526" s="62">
        <f>BO526*3+BP526*5+BQ526*25+BR526*24+BS526*6+BT526*56+BU526*70+BV526*6+BW526*30+BX526*61+BY526*15</f>
        <v>87</v>
      </c>
      <c r="CD526" s="62"/>
      <c r="CE526" s="62">
        <f t="shared" si="321"/>
        <v>388</v>
      </c>
      <c r="CF526" s="62">
        <f t="shared" si="322"/>
        <v>-3</v>
      </c>
    </row>
    <row r="527" customHeight="1" spans="1:84">
      <c r="A527" s="62">
        <v>4325</v>
      </c>
      <c r="B527" s="62" t="s">
        <v>834</v>
      </c>
      <c r="C527" s="62">
        <v>730</v>
      </c>
      <c r="D527" s="62" t="s">
        <v>50</v>
      </c>
      <c r="E527" s="62" t="s">
        <v>236</v>
      </c>
      <c r="F527" s="62">
        <v>16</v>
      </c>
      <c r="G527" s="62">
        <v>20</v>
      </c>
      <c r="H527" s="62">
        <v>18</v>
      </c>
      <c r="I527" s="62">
        <v>382.4</v>
      </c>
      <c r="J527" s="62">
        <f t="shared" si="312"/>
        <v>2</v>
      </c>
      <c r="K527" s="62" t="s">
        <v>39</v>
      </c>
      <c r="L527" s="62">
        <f>I527*0.08</f>
        <v>30.592</v>
      </c>
      <c r="M527" s="62">
        <v>30</v>
      </c>
      <c r="N527" s="62">
        <v>38</v>
      </c>
      <c r="O527" s="62">
        <v>68</v>
      </c>
      <c r="P527" s="62">
        <v>1633.92</v>
      </c>
      <c r="Q527" s="62">
        <f t="shared" si="313"/>
        <v>38</v>
      </c>
      <c r="R527" s="62" t="s">
        <v>40</v>
      </c>
      <c r="S527" s="62">
        <f t="shared" ref="S527:S535" si="326">P527*0.08</f>
        <v>130.7136</v>
      </c>
      <c r="T527" s="62"/>
      <c r="U527" s="62">
        <v>18</v>
      </c>
      <c r="V527" s="62">
        <v>23</v>
      </c>
      <c r="W527" s="62">
        <v>19</v>
      </c>
      <c r="X527" s="62">
        <v>472.05</v>
      </c>
      <c r="Y527" s="62">
        <f t="shared" si="324"/>
        <v>1</v>
      </c>
      <c r="Z527" s="62" t="s">
        <v>39</v>
      </c>
      <c r="AA527" s="62">
        <f>X527*0.08</f>
        <v>37.764</v>
      </c>
      <c r="AB527" s="62">
        <v>3</v>
      </c>
      <c r="AC527" s="62">
        <v>4</v>
      </c>
      <c r="AD527" s="62">
        <v>2</v>
      </c>
      <c r="AE527" s="62">
        <v>1</v>
      </c>
      <c r="AF527" s="62">
        <v>98.2</v>
      </c>
      <c r="AG527" s="62">
        <f t="shared" si="314"/>
        <v>2</v>
      </c>
      <c r="AH527" s="62" t="s">
        <v>40</v>
      </c>
      <c r="AI527" s="62">
        <f>AF527*0.1</f>
        <v>9.82</v>
      </c>
      <c r="AJ527" s="62"/>
      <c r="AK527" s="62">
        <v>35</v>
      </c>
      <c r="AL527" s="62">
        <v>42</v>
      </c>
      <c r="AM527" s="62">
        <v>57</v>
      </c>
      <c r="AN527" s="62">
        <v>4540.24</v>
      </c>
      <c r="AO527" s="62">
        <f t="shared" si="315"/>
        <v>22</v>
      </c>
      <c r="AP527" s="62" t="s">
        <v>40</v>
      </c>
      <c r="AQ527" s="62">
        <f>AN527*0.1</f>
        <v>454.024</v>
      </c>
      <c r="AR527" s="62">
        <v>6</v>
      </c>
      <c r="AS527" s="62">
        <v>7</v>
      </c>
      <c r="AT527" s="62">
        <v>14</v>
      </c>
      <c r="AU527" s="62">
        <v>455</v>
      </c>
      <c r="AV527" s="62">
        <f t="shared" si="316"/>
        <v>8</v>
      </c>
      <c r="AW527" s="62" t="s">
        <v>40</v>
      </c>
      <c r="AX527" s="62">
        <f>AU527*0.1</f>
        <v>45.5</v>
      </c>
      <c r="AY527" s="62">
        <v>7</v>
      </c>
      <c r="AZ527" s="62">
        <v>9</v>
      </c>
      <c r="BA527" s="62">
        <v>10</v>
      </c>
      <c r="BB527" s="62">
        <v>239.2</v>
      </c>
      <c r="BC527" s="62">
        <f t="shared" si="317"/>
        <v>3</v>
      </c>
      <c r="BD527" s="62" t="s">
        <v>40</v>
      </c>
      <c r="BE527" s="62">
        <f t="shared" si="325"/>
        <v>23.92</v>
      </c>
      <c r="BF527" s="62">
        <v>5</v>
      </c>
      <c r="BG527" s="62">
        <v>7</v>
      </c>
      <c r="BH527" s="62">
        <v>10</v>
      </c>
      <c r="BI527" s="62">
        <v>208.5</v>
      </c>
      <c r="BJ527" s="62">
        <f t="shared" si="318"/>
        <v>5</v>
      </c>
      <c r="BK527" s="62" t="s">
        <v>40</v>
      </c>
      <c r="BL527" s="62">
        <f t="shared" si="323"/>
        <v>20.85</v>
      </c>
      <c r="BM527" s="62">
        <v>8</v>
      </c>
      <c r="BN527" s="62">
        <v>10</v>
      </c>
      <c r="BO527" s="63">
        <v>0</v>
      </c>
      <c r="BP527" s="63">
        <v>1</v>
      </c>
      <c r="BQ527" s="63">
        <v>1</v>
      </c>
      <c r="BR527" s="63">
        <v>0</v>
      </c>
      <c r="BS527" s="63">
        <v>2</v>
      </c>
      <c r="BT527" s="63">
        <v>0</v>
      </c>
      <c r="BU527" s="63">
        <v>0</v>
      </c>
      <c r="BV527" s="63">
        <v>0</v>
      </c>
      <c r="BW527" s="63">
        <v>0</v>
      </c>
      <c r="BX527" s="63">
        <v>0</v>
      </c>
      <c r="BY527" s="63">
        <v>0</v>
      </c>
      <c r="BZ527" s="62">
        <f t="shared" si="319"/>
        <v>8</v>
      </c>
      <c r="CA527" s="62">
        <f t="shared" si="320"/>
        <v>0</v>
      </c>
      <c r="CB527" s="62" t="s">
        <v>40</v>
      </c>
      <c r="CC527" s="62">
        <f>BO527*3+BP527*5+BQ527*25+BR527*24+BS527*6+BT527*56+BU527*70+BV527*6+BW527*30+BX527*61+BY527*15</f>
        <v>42</v>
      </c>
      <c r="CD527" s="62"/>
      <c r="CE527" s="62">
        <f t="shared" si="321"/>
        <v>795</v>
      </c>
      <c r="CF527" s="62">
        <f t="shared" si="322"/>
        <v>0</v>
      </c>
    </row>
    <row r="528" customHeight="1" spans="1:84">
      <c r="A528" s="62">
        <v>8338</v>
      </c>
      <c r="B528" s="62" t="s">
        <v>835</v>
      </c>
      <c r="C528" s="62">
        <v>730</v>
      </c>
      <c r="D528" s="62" t="s">
        <v>50</v>
      </c>
      <c r="E528" s="62" t="s">
        <v>279</v>
      </c>
      <c r="F528" s="62">
        <v>22</v>
      </c>
      <c r="G528" s="62">
        <v>25</v>
      </c>
      <c r="H528" s="62">
        <v>28</v>
      </c>
      <c r="I528" s="62">
        <v>737.28</v>
      </c>
      <c r="J528" s="62">
        <f t="shared" si="312"/>
        <v>6</v>
      </c>
      <c r="K528" s="62" t="s">
        <v>40</v>
      </c>
      <c r="L528" s="62">
        <f>I528*0.1</f>
        <v>73.728</v>
      </c>
      <c r="M528" s="62">
        <v>41</v>
      </c>
      <c r="N528" s="62">
        <v>50</v>
      </c>
      <c r="O528" s="62">
        <v>72</v>
      </c>
      <c r="P528" s="62">
        <v>1921.52</v>
      </c>
      <c r="Q528" s="62">
        <f t="shared" si="313"/>
        <v>31</v>
      </c>
      <c r="R528" s="62" t="s">
        <v>40</v>
      </c>
      <c r="S528" s="62">
        <f t="shared" si="326"/>
        <v>153.7216</v>
      </c>
      <c r="T528" s="62"/>
      <c r="U528" s="62">
        <v>23</v>
      </c>
      <c r="V528" s="62">
        <v>30</v>
      </c>
      <c r="W528" s="62">
        <v>34</v>
      </c>
      <c r="X528" s="62">
        <v>971.21</v>
      </c>
      <c r="Y528" s="62">
        <f t="shared" si="324"/>
        <v>11</v>
      </c>
      <c r="Z528" s="62" t="s">
        <v>40</v>
      </c>
      <c r="AA528" s="62">
        <f>X528*0.1</f>
        <v>97.121</v>
      </c>
      <c r="AB528" s="62">
        <v>4</v>
      </c>
      <c r="AC528" s="62">
        <v>6</v>
      </c>
      <c r="AD528" s="62">
        <v>2</v>
      </c>
      <c r="AE528" s="62">
        <v>3</v>
      </c>
      <c r="AF528" s="62">
        <v>195.72</v>
      </c>
      <c r="AG528" s="62">
        <f t="shared" si="314"/>
        <v>3</v>
      </c>
      <c r="AH528" s="62" t="s">
        <v>40</v>
      </c>
      <c r="AI528" s="62">
        <f>AF528*0.1</f>
        <v>19.572</v>
      </c>
      <c r="AJ528" s="62"/>
      <c r="AK528" s="62">
        <v>47</v>
      </c>
      <c r="AL528" s="62">
        <v>56</v>
      </c>
      <c r="AM528" s="62">
        <v>61</v>
      </c>
      <c r="AN528" s="62">
        <v>4053.89</v>
      </c>
      <c r="AO528" s="62">
        <f t="shared" si="315"/>
        <v>14</v>
      </c>
      <c r="AP528" s="62" t="s">
        <v>40</v>
      </c>
      <c r="AQ528" s="62">
        <f>AN528*0.1</f>
        <v>405.389</v>
      </c>
      <c r="AR528" s="62">
        <v>8</v>
      </c>
      <c r="AS528" s="62">
        <v>10</v>
      </c>
      <c r="AT528" s="62">
        <v>15</v>
      </c>
      <c r="AU528" s="62">
        <v>405.75</v>
      </c>
      <c r="AV528" s="62">
        <f t="shared" si="316"/>
        <v>7</v>
      </c>
      <c r="AW528" s="62" t="s">
        <v>40</v>
      </c>
      <c r="AX528" s="62">
        <f>AU528*0.1</f>
        <v>40.575</v>
      </c>
      <c r="AY528" s="62">
        <v>10</v>
      </c>
      <c r="AZ528" s="62">
        <v>11</v>
      </c>
      <c r="BA528" s="62">
        <v>22</v>
      </c>
      <c r="BB528" s="62">
        <v>598</v>
      </c>
      <c r="BC528" s="62">
        <f t="shared" si="317"/>
        <v>12</v>
      </c>
      <c r="BD528" s="62" t="s">
        <v>40</v>
      </c>
      <c r="BE528" s="62">
        <f t="shared" si="325"/>
        <v>59.8</v>
      </c>
      <c r="BF528" s="62">
        <v>6</v>
      </c>
      <c r="BG528" s="62">
        <v>8</v>
      </c>
      <c r="BH528" s="62">
        <v>9</v>
      </c>
      <c r="BI528" s="62">
        <v>172.65</v>
      </c>
      <c r="BJ528" s="62">
        <f t="shared" si="318"/>
        <v>3</v>
      </c>
      <c r="BK528" s="62" t="s">
        <v>40</v>
      </c>
      <c r="BL528" s="62">
        <f t="shared" si="323"/>
        <v>17.265</v>
      </c>
      <c r="BM528" s="62">
        <v>11</v>
      </c>
      <c r="BN528" s="62">
        <v>13</v>
      </c>
      <c r="BO528" s="63">
        <v>0</v>
      </c>
      <c r="BP528" s="63">
        <v>1</v>
      </c>
      <c r="BQ528" s="63">
        <v>1</v>
      </c>
      <c r="BR528" s="63">
        <v>1</v>
      </c>
      <c r="BS528" s="63">
        <v>2</v>
      </c>
      <c r="BT528" s="63">
        <v>0</v>
      </c>
      <c r="BU528" s="63">
        <v>0</v>
      </c>
      <c r="BV528" s="63">
        <v>0</v>
      </c>
      <c r="BW528" s="63">
        <v>0</v>
      </c>
      <c r="BX528" s="63">
        <v>0</v>
      </c>
      <c r="BY528" s="63">
        <v>0</v>
      </c>
      <c r="BZ528" s="62">
        <f t="shared" si="319"/>
        <v>12</v>
      </c>
      <c r="CA528" s="62">
        <f t="shared" si="320"/>
        <v>1</v>
      </c>
      <c r="CB528" s="62" t="s">
        <v>40</v>
      </c>
      <c r="CC528" s="62">
        <f>BO528*3+BP528*5+BQ528*25+BR528*24+BS528*6+BT528*56+BU528*70+BV528*6+BW528*30+BX528*61+BY528*15</f>
        <v>66</v>
      </c>
      <c r="CD528" s="62"/>
      <c r="CE528" s="62">
        <f t="shared" si="321"/>
        <v>933</v>
      </c>
      <c r="CF528" s="62">
        <f t="shared" si="322"/>
        <v>0</v>
      </c>
    </row>
    <row r="529" customHeight="1" spans="1:84">
      <c r="A529" s="62">
        <v>11596</v>
      </c>
      <c r="B529" s="62" t="s">
        <v>836</v>
      </c>
      <c r="C529" s="62">
        <v>730</v>
      </c>
      <c r="D529" s="62" t="s">
        <v>50</v>
      </c>
      <c r="E529" s="62" t="s">
        <v>239</v>
      </c>
      <c r="F529" s="62">
        <v>18</v>
      </c>
      <c r="G529" s="62">
        <v>22</v>
      </c>
      <c r="H529" s="62">
        <v>7</v>
      </c>
      <c r="I529" s="62">
        <v>164.7</v>
      </c>
      <c r="J529" s="62">
        <f t="shared" si="312"/>
        <v>-11</v>
      </c>
      <c r="K529" s="62" t="s">
        <v>237</v>
      </c>
      <c r="L529" s="62">
        <f>I529*0.06</f>
        <v>9.882</v>
      </c>
      <c r="M529" s="62">
        <v>34</v>
      </c>
      <c r="N529" s="62">
        <v>42</v>
      </c>
      <c r="O529" s="62">
        <v>47</v>
      </c>
      <c r="P529" s="62">
        <v>1163.2</v>
      </c>
      <c r="Q529" s="62">
        <f t="shared" si="313"/>
        <v>13</v>
      </c>
      <c r="R529" s="62" t="s">
        <v>40</v>
      </c>
      <c r="S529" s="62">
        <f t="shared" si="326"/>
        <v>93.056</v>
      </c>
      <c r="T529" s="62"/>
      <c r="U529" s="62">
        <v>19</v>
      </c>
      <c r="V529" s="62">
        <v>26</v>
      </c>
      <c r="W529" s="62">
        <v>21</v>
      </c>
      <c r="X529" s="62">
        <v>447.34</v>
      </c>
      <c r="Y529" s="62">
        <f t="shared" si="324"/>
        <v>2</v>
      </c>
      <c r="Z529" s="62" t="s">
        <v>39</v>
      </c>
      <c r="AA529" s="62">
        <f>X529*0.08</f>
        <v>35.7872</v>
      </c>
      <c r="AB529" s="62">
        <v>4</v>
      </c>
      <c r="AC529" s="62">
        <v>5</v>
      </c>
      <c r="AD529" s="62">
        <v>0</v>
      </c>
      <c r="AE529" s="62">
        <v>1</v>
      </c>
      <c r="AF529" s="62">
        <v>28.5</v>
      </c>
      <c r="AG529" s="62">
        <f t="shared" si="314"/>
        <v>-3</v>
      </c>
      <c r="AH529" s="62" t="s">
        <v>237</v>
      </c>
      <c r="AI529" s="62">
        <f>AF529*0.06</f>
        <v>1.71</v>
      </c>
      <c r="AJ529" s="62">
        <f>AG529*1</f>
        <v>-3</v>
      </c>
      <c r="AK529" s="62">
        <v>39</v>
      </c>
      <c r="AL529" s="62">
        <v>47</v>
      </c>
      <c r="AM529" s="62">
        <v>24</v>
      </c>
      <c r="AN529" s="62">
        <v>1683.6</v>
      </c>
      <c r="AO529" s="62">
        <f t="shared" si="315"/>
        <v>-15</v>
      </c>
      <c r="AP529" s="62" t="s">
        <v>237</v>
      </c>
      <c r="AQ529" s="62">
        <f>AN529*0.06</f>
        <v>101.016</v>
      </c>
      <c r="AR529" s="62">
        <v>7</v>
      </c>
      <c r="AS529" s="62">
        <v>8</v>
      </c>
      <c r="AT529" s="62">
        <v>7</v>
      </c>
      <c r="AU529" s="62">
        <v>170</v>
      </c>
      <c r="AV529" s="62">
        <f t="shared" si="316"/>
        <v>0</v>
      </c>
      <c r="AW529" s="62" t="s">
        <v>39</v>
      </c>
      <c r="AX529" s="62">
        <f>AU529*0.08</f>
        <v>13.6</v>
      </c>
      <c r="AY529" s="62">
        <v>8</v>
      </c>
      <c r="AZ529" s="62">
        <v>9</v>
      </c>
      <c r="BA529" s="62">
        <v>9</v>
      </c>
      <c r="BB529" s="62">
        <v>209.3</v>
      </c>
      <c r="BC529" s="62">
        <f t="shared" si="317"/>
        <v>1</v>
      </c>
      <c r="BD529" s="62" t="s">
        <v>40</v>
      </c>
      <c r="BE529" s="62">
        <f t="shared" si="325"/>
        <v>20.93</v>
      </c>
      <c r="BF529" s="62">
        <v>6</v>
      </c>
      <c r="BG529" s="62">
        <v>7</v>
      </c>
      <c r="BH529" s="62">
        <v>7</v>
      </c>
      <c r="BI529" s="62">
        <v>143.85</v>
      </c>
      <c r="BJ529" s="62">
        <f t="shared" si="318"/>
        <v>1</v>
      </c>
      <c r="BK529" s="62" t="s">
        <v>40</v>
      </c>
      <c r="BL529" s="62">
        <f t="shared" si="323"/>
        <v>14.385</v>
      </c>
      <c r="BM529" s="62">
        <v>10</v>
      </c>
      <c r="BN529" s="62">
        <v>11</v>
      </c>
      <c r="BO529" s="63">
        <v>0</v>
      </c>
      <c r="BP529" s="63">
        <v>1</v>
      </c>
      <c r="BQ529" s="63">
        <v>0</v>
      </c>
      <c r="BR529" s="63">
        <v>0</v>
      </c>
      <c r="BS529" s="63">
        <v>1</v>
      </c>
      <c r="BT529" s="63">
        <v>0</v>
      </c>
      <c r="BU529" s="63">
        <v>0</v>
      </c>
      <c r="BV529" s="63">
        <v>0</v>
      </c>
      <c r="BW529" s="63">
        <v>0</v>
      </c>
      <c r="BX529" s="63">
        <v>1</v>
      </c>
      <c r="BY529" s="63">
        <v>0</v>
      </c>
      <c r="BZ529" s="62">
        <f t="shared" si="319"/>
        <v>9</v>
      </c>
      <c r="CA529" s="62">
        <f t="shared" si="320"/>
        <v>-1</v>
      </c>
      <c r="CB529" s="62" t="s">
        <v>237</v>
      </c>
      <c r="CC529" s="62">
        <f>BO529*2+BP529*3+BQ529*15+BR529*15+BS529*3+BT529*40+BU529*50+BV529*4+BW529*20+BX529*40+BY529*10</f>
        <v>46</v>
      </c>
      <c r="CD529" s="62">
        <f>CA529*1</f>
        <v>-1</v>
      </c>
      <c r="CE529" s="62">
        <f t="shared" si="321"/>
        <v>336</v>
      </c>
      <c r="CF529" s="62">
        <f t="shared" si="322"/>
        <v>-4</v>
      </c>
    </row>
    <row r="530" customHeight="1" spans="1:84">
      <c r="A530" s="62">
        <v>12999</v>
      </c>
      <c r="B530" s="62" t="s">
        <v>837</v>
      </c>
      <c r="C530" s="62">
        <v>730</v>
      </c>
      <c r="D530" s="62" t="s">
        <v>50</v>
      </c>
      <c r="E530" s="62" t="s">
        <v>239</v>
      </c>
      <c r="F530" s="62">
        <v>15</v>
      </c>
      <c r="G530" s="62">
        <v>18</v>
      </c>
      <c r="H530" s="62">
        <v>24</v>
      </c>
      <c r="I530" s="62">
        <v>591.2</v>
      </c>
      <c r="J530" s="62">
        <f t="shared" si="312"/>
        <v>9</v>
      </c>
      <c r="K530" s="62" t="s">
        <v>40</v>
      </c>
      <c r="L530" s="62">
        <f t="shared" ref="L530:L535" si="327">I530*0.1</f>
        <v>59.12</v>
      </c>
      <c r="M530" s="62">
        <v>27</v>
      </c>
      <c r="N530" s="62">
        <v>34</v>
      </c>
      <c r="O530" s="62">
        <v>54</v>
      </c>
      <c r="P530" s="62">
        <v>1293.5</v>
      </c>
      <c r="Q530" s="62">
        <f t="shared" si="313"/>
        <v>27</v>
      </c>
      <c r="R530" s="62" t="s">
        <v>40</v>
      </c>
      <c r="S530" s="62">
        <f t="shared" si="326"/>
        <v>103.48</v>
      </c>
      <c r="T530" s="62"/>
      <c r="U530" s="62">
        <v>16</v>
      </c>
      <c r="V530" s="62">
        <v>20</v>
      </c>
      <c r="W530" s="62">
        <v>13</v>
      </c>
      <c r="X530" s="62">
        <v>366.3</v>
      </c>
      <c r="Y530" s="62">
        <f t="shared" si="324"/>
        <v>-3</v>
      </c>
      <c r="Z530" s="62" t="s">
        <v>237</v>
      </c>
      <c r="AA530" s="62">
        <f>X530*0.06</f>
        <v>21.978</v>
      </c>
      <c r="AB530" s="62">
        <v>3</v>
      </c>
      <c r="AC530" s="62">
        <v>4</v>
      </c>
      <c r="AD530" s="62">
        <v>2</v>
      </c>
      <c r="AE530" s="62">
        <v>4</v>
      </c>
      <c r="AF530" s="62">
        <v>204.8</v>
      </c>
      <c r="AG530" s="62">
        <f t="shared" si="314"/>
        <v>5</v>
      </c>
      <c r="AH530" s="62" t="s">
        <v>40</v>
      </c>
      <c r="AI530" s="62">
        <f>AF530*0.1</f>
        <v>20.48</v>
      </c>
      <c r="AJ530" s="62"/>
      <c r="AK530" s="62">
        <v>31</v>
      </c>
      <c r="AL530" s="62">
        <v>37</v>
      </c>
      <c r="AM530" s="62">
        <v>20</v>
      </c>
      <c r="AN530" s="62">
        <v>1590</v>
      </c>
      <c r="AO530" s="62">
        <f t="shared" si="315"/>
        <v>-11</v>
      </c>
      <c r="AP530" s="62" t="s">
        <v>237</v>
      </c>
      <c r="AQ530" s="62">
        <f>AN530*0.06</f>
        <v>95.4</v>
      </c>
      <c r="AR530" s="62">
        <v>5</v>
      </c>
      <c r="AS530" s="62">
        <v>6</v>
      </c>
      <c r="AT530" s="62">
        <v>8</v>
      </c>
      <c r="AU530" s="62">
        <v>229</v>
      </c>
      <c r="AV530" s="62">
        <f t="shared" si="316"/>
        <v>3</v>
      </c>
      <c r="AW530" s="62" t="s">
        <v>40</v>
      </c>
      <c r="AX530" s="62">
        <f>AU530*0.1</f>
        <v>22.9</v>
      </c>
      <c r="AY530" s="62">
        <v>6</v>
      </c>
      <c r="AZ530" s="62">
        <v>8</v>
      </c>
      <c r="BA530" s="62">
        <v>9</v>
      </c>
      <c r="BB530" s="62">
        <v>119.6</v>
      </c>
      <c r="BC530" s="62">
        <f t="shared" si="317"/>
        <v>3</v>
      </c>
      <c r="BD530" s="62" t="s">
        <v>40</v>
      </c>
      <c r="BE530" s="62">
        <f t="shared" si="325"/>
        <v>11.96</v>
      </c>
      <c r="BF530" s="62">
        <v>4</v>
      </c>
      <c r="BG530" s="62">
        <v>6</v>
      </c>
      <c r="BH530" s="62">
        <v>7</v>
      </c>
      <c r="BI530" s="62">
        <v>147</v>
      </c>
      <c r="BJ530" s="62">
        <f t="shared" si="318"/>
        <v>3</v>
      </c>
      <c r="BK530" s="62" t="s">
        <v>40</v>
      </c>
      <c r="BL530" s="62">
        <f t="shared" si="323"/>
        <v>14.7</v>
      </c>
      <c r="BM530" s="62">
        <v>7</v>
      </c>
      <c r="BN530" s="62">
        <v>9</v>
      </c>
      <c r="BO530" s="63">
        <v>0</v>
      </c>
      <c r="BP530" s="63">
        <v>1</v>
      </c>
      <c r="BQ530" s="63">
        <v>1</v>
      </c>
      <c r="BR530" s="63">
        <v>0</v>
      </c>
      <c r="BS530" s="63">
        <v>1</v>
      </c>
      <c r="BT530" s="63">
        <v>0</v>
      </c>
      <c r="BU530" s="63">
        <v>0</v>
      </c>
      <c r="BV530" s="63">
        <v>0</v>
      </c>
      <c r="BW530" s="63">
        <v>0</v>
      </c>
      <c r="BX530" s="63">
        <v>0</v>
      </c>
      <c r="BY530" s="63">
        <v>0</v>
      </c>
      <c r="BZ530" s="62">
        <f t="shared" si="319"/>
        <v>7</v>
      </c>
      <c r="CA530" s="62">
        <f t="shared" si="320"/>
        <v>0</v>
      </c>
      <c r="CB530" s="62" t="s">
        <v>40</v>
      </c>
      <c r="CC530" s="62">
        <f>BO530*3+BP530*5+BQ530*25+BR530*24+BS530*6+BT530*56+BU530*70+BV530*6+BW530*30+BX530*61+BY530*15</f>
        <v>36</v>
      </c>
      <c r="CD530" s="62"/>
      <c r="CE530" s="62">
        <f t="shared" si="321"/>
        <v>386</v>
      </c>
      <c r="CF530" s="62">
        <f t="shared" si="322"/>
        <v>0</v>
      </c>
    </row>
    <row r="531" customHeight="1" spans="1:84">
      <c r="A531" s="62">
        <v>13177</v>
      </c>
      <c r="B531" s="62" t="s">
        <v>838</v>
      </c>
      <c r="C531" s="62">
        <v>730</v>
      </c>
      <c r="D531" s="62" t="s">
        <v>50</v>
      </c>
      <c r="E531" s="62" t="s">
        <v>839</v>
      </c>
      <c r="F531" s="62">
        <v>9</v>
      </c>
      <c r="G531" s="62">
        <v>11</v>
      </c>
      <c r="H531" s="62">
        <v>11</v>
      </c>
      <c r="I531" s="62">
        <v>283.45</v>
      </c>
      <c r="J531" s="62">
        <f t="shared" si="312"/>
        <v>2</v>
      </c>
      <c r="K531" s="62" t="s">
        <v>40</v>
      </c>
      <c r="L531" s="62">
        <f t="shared" si="327"/>
        <v>28.345</v>
      </c>
      <c r="M531" s="62">
        <v>17</v>
      </c>
      <c r="N531" s="62">
        <v>21</v>
      </c>
      <c r="O531" s="62">
        <v>28</v>
      </c>
      <c r="P531" s="62">
        <v>655</v>
      </c>
      <c r="Q531" s="62">
        <f t="shared" si="313"/>
        <v>11</v>
      </c>
      <c r="R531" s="62" t="s">
        <v>40</v>
      </c>
      <c r="S531" s="62">
        <f t="shared" si="326"/>
        <v>52.4</v>
      </c>
      <c r="T531" s="62"/>
      <c r="U531" s="62">
        <v>10</v>
      </c>
      <c r="V531" s="62">
        <v>13</v>
      </c>
      <c r="W531" s="62">
        <v>17</v>
      </c>
      <c r="X531" s="62">
        <v>350.41</v>
      </c>
      <c r="Y531" s="62">
        <f t="shared" si="324"/>
        <v>7</v>
      </c>
      <c r="Z531" s="62" t="s">
        <v>40</v>
      </c>
      <c r="AA531" s="62">
        <f>X531*0.1</f>
        <v>35.041</v>
      </c>
      <c r="AB531" s="62">
        <v>1</v>
      </c>
      <c r="AC531" s="62">
        <v>2</v>
      </c>
      <c r="AD531" s="62">
        <v>0</v>
      </c>
      <c r="AE531" s="62">
        <v>3</v>
      </c>
      <c r="AF531" s="62">
        <v>76.8</v>
      </c>
      <c r="AG531" s="62">
        <f t="shared" si="314"/>
        <v>2</v>
      </c>
      <c r="AH531" s="62" t="s">
        <v>40</v>
      </c>
      <c r="AI531" s="62">
        <f>AF531*0.1</f>
        <v>7.68</v>
      </c>
      <c r="AJ531" s="62"/>
      <c r="AK531" s="62">
        <v>19</v>
      </c>
      <c r="AL531" s="62">
        <v>23</v>
      </c>
      <c r="AM531" s="62">
        <v>19</v>
      </c>
      <c r="AN531" s="62">
        <v>1136</v>
      </c>
      <c r="AO531" s="62">
        <f t="shared" si="315"/>
        <v>0</v>
      </c>
      <c r="AP531" s="62" t="s">
        <v>39</v>
      </c>
      <c r="AQ531" s="62">
        <f>AN531*0.08</f>
        <v>90.88</v>
      </c>
      <c r="AR531" s="62">
        <v>3</v>
      </c>
      <c r="AS531" s="62">
        <v>4</v>
      </c>
      <c r="AT531" s="62">
        <v>6</v>
      </c>
      <c r="AU531" s="62">
        <v>140</v>
      </c>
      <c r="AV531" s="62">
        <f t="shared" si="316"/>
        <v>3</v>
      </c>
      <c r="AW531" s="62" t="s">
        <v>40</v>
      </c>
      <c r="AX531" s="62">
        <f>AU531*0.1</f>
        <v>14</v>
      </c>
      <c r="AY531" s="62">
        <v>4</v>
      </c>
      <c r="AZ531" s="62">
        <v>5</v>
      </c>
      <c r="BA531" s="62">
        <v>5</v>
      </c>
      <c r="BB531" s="62">
        <v>89.7</v>
      </c>
      <c r="BC531" s="62">
        <f t="shared" si="317"/>
        <v>1</v>
      </c>
      <c r="BD531" s="62" t="s">
        <v>40</v>
      </c>
      <c r="BE531" s="62">
        <f t="shared" si="325"/>
        <v>8.97</v>
      </c>
      <c r="BF531" s="62">
        <v>3</v>
      </c>
      <c r="BG531" s="62">
        <v>4</v>
      </c>
      <c r="BH531" s="62">
        <v>4</v>
      </c>
      <c r="BI531" s="62">
        <v>28.5</v>
      </c>
      <c r="BJ531" s="62">
        <f t="shared" si="318"/>
        <v>1</v>
      </c>
      <c r="BK531" s="62" t="s">
        <v>40</v>
      </c>
      <c r="BL531" s="62">
        <f t="shared" si="323"/>
        <v>2.85</v>
      </c>
      <c r="BM531" s="62">
        <v>4</v>
      </c>
      <c r="BN531" s="62">
        <v>5</v>
      </c>
      <c r="BO531" s="63">
        <v>0</v>
      </c>
      <c r="BP531" s="63">
        <v>0</v>
      </c>
      <c r="BQ531" s="63">
        <v>0</v>
      </c>
      <c r="BR531" s="63">
        <v>0</v>
      </c>
      <c r="BS531" s="63">
        <v>0</v>
      </c>
      <c r="BT531" s="63">
        <v>0</v>
      </c>
      <c r="BU531" s="63">
        <v>0</v>
      </c>
      <c r="BV531" s="63">
        <v>0</v>
      </c>
      <c r="BW531" s="63">
        <v>0</v>
      </c>
      <c r="BX531" s="63">
        <v>0</v>
      </c>
      <c r="BY531" s="63">
        <v>0</v>
      </c>
      <c r="BZ531" s="62">
        <f t="shared" si="319"/>
        <v>0</v>
      </c>
      <c r="CA531" s="62">
        <f t="shared" si="320"/>
        <v>-4</v>
      </c>
      <c r="CB531" s="62" t="s">
        <v>237</v>
      </c>
      <c r="CC531" s="62">
        <f>BO531*2+BP531*3+BQ531*15+BR531*15+BS531*3+BT531*40+BU531*50+BV531*4+BW531*20+BX531*40+BY531*10</f>
        <v>0</v>
      </c>
      <c r="CD531" s="62">
        <f>CA531*1</f>
        <v>-4</v>
      </c>
      <c r="CE531" s="62">
        <f t="shared" si="321"/>
        <v>240</v>
      </c>
      <c r="CF531" s="62">
        <f t="shared" si="322"/>
        <v>-4</v>
      </c>
    </row>
    <row r="532" customHeight="1" spans="1:84">
      <c r="A532" s="62">
        <v>4330</v>
      </c>
      <c r="B532" s="62" t="s">
        <v>840</v>
      </c>
      <c r="C532" s="62">
        <v>514</v>
      </c>
      <c r="D532" s="62" t="s">
        <v>144</v>
      </c>
      <c r="E532" s="62" t="s">
        <v>279</v>
      </c>
      <c r="F532" s="62">
        <v>20</v>
      </c>
      <c r="G532" s="62">
        <v>25</v>
      </c>
      <c r="H532" s="62">
        <v>36</v>
      </c>
      <c r="I532" s="62">
        <v>744.18</v>
      </c>
      <c r="J532" s="62">
        <f t="shared" si="312"/>
        <v>16</v>
      </c>
      <c r="K532" s="62" t="s">
        <v>40</v>
      </c>
      <c r="L532" s="62">
        <f t="shared" si="327"/>
        <v>74.418</v>
      </c>
      <c r="M532" s="62">
        <v>50</v>
      </c>
      <c r="N532" s="62">
        <v>62</v>
      </c>
      <c r="O532" s="62">
        <v>104</v>
      </c>
      <c r="P532" s="62">
        <v>2229.5</v>
      </c>
      <c r="Q532" s="62">
        <f t="shared" si="313"/>
        <v>54</v>
      </c>
      <c r="R532" s="62" t="s">
        <v>40</v>
      </c>
      <c r="S532" s="62">
        <f t="shared" si="326"/>
        <v>178.36</v>
      </c>
      <c r="T532" s="62"/>
      <c r="U532" s="62">
        <v>38</v>
      </c>
      <c r="V532" s="62">
        <v>49</v>
      </c>
      <c r="W532" s="62">
        <v>32</v>
      </c>
      <c r="X532" s="62">
        <v>894.07</v>
      </c>
      <c r="Y532" s="62">
        <f t="shared" si="324"/>
        <v>-6</v>
      </c>
      <c r="Z532" s="62" t="s">
        <v>237</v>
      </c>
      <c r="AA532" s="62">
        <f>X532*0.06</f>
        <v>53.6442</v>
      </c>
      <c r="AB532" s="62">
        <v>4</v>
      </c>
      <c r="AC532" s="62">
        <v>4</v>
      </c>
      <c r="AD532" s="62">
        <v>0</v>
      </c>
      <c r="AE532" s="62">
        <v>3</v>
      </c>
      <c r="AF532" s="62">
        <v>85.5</v>
      </c>
      <c r="AG532" s="62">
        <f t="shared" si="314"/>
        <v>-1</v>
      </c>
      <c r="AH532" s="62" t="s">
        <v>237</v>
      </c>
      <c r="AI532" s="62">
        <f>AF532*0.06</f>
        <v>5.13</v>
      </c>
      <c r="AJ532" s="62">
        <f>AG532*1</f>
        <v>-1</v>
      </c>
      <c r="AK532" s="62">
        <v>55</v>
      </c>
      <c r="AL532" s="62">
        <v>66</v>
      </c>
      <c r="AM532" s="62">
        <v>22</v>
      </c>
      <c r="AN532" s="62">
        <v>1873.1</v>
      </c>
      <c r="AO532" s="62">
        <f t="shared" si="315"/>
        <v>-33</v>
      </c>
      <c r="AP532" s="62" t="s">
        <v>237</v>
      </c>
      <c r="AQ532" s="62">
        <f t="shared" ref="AQ532:AQ537" si="328">AN532*0.06</f>
        <v>112.386</v>
      </c>
      <c r="AR532" s="62">
        <v>8</v>
      </c>
      <c r="AS532" s="62">
        <v>9</v>
      </c>
      <c r="AT532" s="62">
        <v>2</v>
      </c>
      <c r="AU532" s="62">
        <v>46.22</v>
      </c>
      <c r="AV532" s="62">
        <f t="shared" si="316"/>
        <v>-6</v>
      </c>
      <c r="AW532" s="62" t="s">
        <v>237</v>
      </c>
      <c r="AX532" s="62">
        <f>AU532*0.06</f>
        <v>2.7732</v>
      </c>
      <c r="AY532" s="62">
        <v>9</v>
      </c>
      <c r="AZ532" s="62">
        <v>12</v>
      </c>
      <c r="BA532" s="62">
        <v>17</v>
      </c>
      <c r="BB532" s="62">
        <v>358.8</v>
      </c>
      <c r="BC532" s="62">
        <f t="shared" si="317"/>
        <v>8</v>
      </c>
      <c r="BD532" s="62" t="s">
        <v>40</v>
      </c>
      <c r="BE532" s="62">
        <f t="shared" si="325"/>
        <v>35.88</v>
      </c>
      <c r="BF532" s="62">
        <v>7</v>
      </c>
      <c r="BG532" s="62">
        <v>9</v>
      </c>
      <c r="BH532" s="62">
        <v>11</v>
      </c>
      <c r="BI532" s="62">
        <v>210.89</v>
      </c>
      <c r="BJ532" s="62">
        <f t="shared" si="318"/>
        <v>4</v>
      </c>
      <c r="BK532" s="62" t="s">
        <v>40</v>
      </c>
      <c r="BL532" s="62">
        <f t="shared" si="323"/>
        <v>21.089</v>
      </c>
      <c r="BM532" s="62">
        <v>6</v>
      </c>
      <c r="BN532" s="62">
        <v>7</v>
      </c>
      <c r="BO532" s="63">
        <v>0</v>
      </c>
      <c r="BP532" s="63">
        <v>3</v>
      </c>
      <c r="BQ532" s="63">
        <v>0</v>
      </c>
      <c r="BR532" s="63">
        <v>0</v>
      </c>
      <c r="BS532" s="63">
        <v>0</v>
      </c>
      <c r="BT532" s="63">
        <v>0</v>
      </c>
      <c r="BU532" s="63">
        <v>0</v>
      </c>
      <c r="BV532" s="63">
        <v>0</v>
      </c>
      <c r="BW532" s="63">
        <v>0</v>
      </c>
      <c r="BX532" s="63">
        <v>0</v>
      </c>
      <c r="BY532" s="63">
        <v>0</v>
      </c>
      <c r="BZ532" s="62">
        <f t="shared" si="319"/>
        <v>3</v>
      </c>
      <c r="CA532" s="62">
        <f t="shared" si="320"/>
        <v>-3</v>
      </c>
      <c r="CB532" s="62" t="s">
        <v>237</v>
      </c>
      <c r="CC532" s="62">
        <f>BO532*2+BP532*3+BQ532*15+BR532*15+BS532*3+BT532*40+BU532*50+BV532*4+BW532*20+BX532*40+BY532*10</f>
        <v>9</v>
      </c>
      <c r="CD532" s="62">
        <f>CA532*1</f>
        <v>-3</v>
      </c>
      <c r="CE532" s="62">
        <f t="shared" si="321"/>
        <v>493</v>
      </c>
      <c r="CF532" s="62">
        <f t="shared" si="322"/>
        <v>-4</v>
      </c>
    </row>
    <row r="533" customHeight="1" spans="1:84">
      <c r="A533" s="62">
        <v>5406</v>
      </c>
      <c r="B533" s="62" t="s">
        <v>841</v>
      </c>
      <c r="C533" s="62">
        <v>514</v>
      </c>
      <c r="D533" s="62" t="s">
        <v>144</v>
      </c>
      <c r="E533" s="62" t="s">
        <v>236</v>
      </c>
      <c r="F533" s="62">
        <v>16</v>
      </c>
      <c r="G533" s="62">
        <v>19</v>
      </c>
      <c r="H533" s="62">
        <v>23</v>
      </c>
      <c r="I533" s="62">
        <v>446.94</v>
      </c>
      <c r="J533" s="62">
        <f t="shared" si="312"/>
        <v>7</v>
      </c>
      <c r="K533" s="62" t="s">
        <v>40</v>
      </c>
      <c r="L533" s="62">
        <f t="shared" si="327"/>
        <v>44.694</v>
      </c>
      <c r="M533" s="62">
        <v>38</v>
      </c>
      <c r="N533" s="62">
        <v>47</v>
      </c>
      <c r="O533" s="62">
        <v>97</v>
      </c>
      <c r="P533" s="62">
        <v>2078.1</v>
      </c>
      <c r="Q533" s="62">
        <f t="shared" si="313"/>
        <v>59</v>
      </c>
      <c r="R533" s="62" t="s">
        <v>40</v>
      </c>
      <c r="S533" s="62">
        <f t="shared" si="326"/>
        <v>166.248</v>
      </c>
      <c r="T533" s="62"/>
      <c r="U533" s="62">
        <v>29</v>
      </c>
      <c r="V533" s="62">
        <v>37</v>
      </c>
      <c r="W533" s="62">
        <v>54</v>
      </c>
      <c r="X533" s="62">
        <v>1379.8</v>
      </c>
      <c r="Y533" s="62">
        <f t="shared" si="324"/>
        <v>25</v>
      </c>
      <c r="Z533" s="62" t="s">
        <v>40</v>
      </c>
      <c r="AA533" s="62">
        <f>X533*0.1</f>
        <v>137.98</v>
      </c>
      <c r="AB533" s="62">
        <v>2</v>
      </c>
      <c r="AC533" s="62">
        <v>4</v>
      </c>
      <c r="AD533" s="62">
        <v>2</v>
      </c>
      <c r="AE533" s="62">
        <v>1</v>
      </c>
      <c r="AF533" s="62">
        <v>142.5</v>
      </c>
      <c r="AG533" s="62">
        <f t="shared" si="314"/>
        <v>3</v>
      </c>
      <c r="AH533" s="62" t="s">
        <v>40</v>
      </c>
      <c r="AI533" s="62">
        <f>AF533*0.1</f>
        <v>14.25</v>
      </c>
      <c r="AJ533" s="62"/>
      <c r="AK533" s="62">
        <v>43</v>
      </c>
      <c r="AL533" s="62">
        <v>50</v>
      </c>
      <c r="AM533" s="62">
        <v>26</v>
      </c>
      <c r="AN533" s="62">
        <v>1643.8</v>
      </c>
      <c r="AO533" s="62">
        <f t="shared" si="315"/>
        <v>-17</v>
      </c>
      <c r="AP533" s="62" t="s">
        <v>237</v>
      </c>
      <c r="AQ533" s="62">
        <f t="shared" si="328"/>
        <v>98.628</v>
      </c>
      <c r="AR533" s="62">
        <v>7</v>
      </c>
      <c r="AS533" s="62">
        <v>8</v>
      </c>
      <c r="AT533" s="62">
        <v>16</v>
      </c>
      <c r="AU533" s="62">
        <v>507</v>
      </c>
      <c r="AV533" s="62">
        <f t="shared" si="316"/>
        <v>9</v>
      </c>
      <c r="AW533" s="62" t="s">
        <v>40</v>
      </c>
      <c r="AX533" s="62">
        <f>AU533*0.1</f>
        <v>50.7</v>
      </c>
      <c r="AY533" s="62">
        <v>8</v>
      </c>
      <c r="AZ533" s="62">
        <v>10</v>
      </c>
      <c r="BA533" s="62">
        <v>2</v>
      </c>
      <c r="BB533" s="62">
        <v>59.8</v>
      </c>
      <c r="BC533" s="62">
        <f t="shared" si="317"/>
        <v>-6</v>
      </c>
      <c r="BD533" s="62" t="s">
        <v>237</v>
      </c>
      <c r="BE533" s="62">
        <f t="shared" ref="BE533:BE541" si="329">BB533*0.06</f>
        <v>3.588</v>
      </c>
      <c r="BF533" s="62">
        <v>5</v>
      </c>
      <c r="BG533" s="62">
        <v>7</v>
      </c>
      <c r="BH533" s="62">
        <v>13</v>
      </c>
      <c r="BI533" s="62">
        <v>205.7</v>
      </c>
      <c r="BJ533" s="62">
        <f t="shared" si="318"/>
        <v>8</v>
      </c>
      <c r="BK533" s="62" t="s">
        <v>40</v>
      </c>
      <c r="BL533" s="62">
        <f t="shared" si="323"/>
        <v>20.57</v>
      </c>
      <c r="BM533" s="62">
        <v>5</v>
      </c>
      <c r="BN533" s="62">
        <v>6</v>
      </c>
      <c r="BO533" s="63">
        <v>0</v>
      </c>
      <c r="BP533" s="63">
        <v>0</v>
      </c>
      <c r="BQ533" s="63">
        <v>2</v>
      </c>
      <c r="BR533" s="63">
        <v>0</v>
      </c>
      <c r="BS533" s="63">
        <v>0</v>
      </c>
      <c r="BT533" s="63">
        <v>0</v>
      </c>
      <c r="BU533" s="63">
        <v>0</v>
      </c>
      <c r="BV533" s="63">
        <v>0</v>
      </c>
      <c r="BW533" s="63">
        <v>0</v>
      </c>
      <c r="BX533" s="63">
        <v>0</v>
      </c>
      <c r="BY533" s="63">
        <v>0</v>
      </c>
      <c r="BZ533" s="62">
        <f t="shared" si="319"/>
        <v>10</v>
      </c>
      <c r="CA533" s="62">
        <f t="shared" si="320"/>
        <v>5</v>
      </c>
      <c r="CB533" s="62" t="s">
        <v>40</v>
      </c>
      <c r="CC533" s="62">
        <f>BO533*3+BP533*5+BQ533*25+BR533*24+BS533*6+BT533*56+BU533*70+BV533*6+BW533*30+BX533*61+BY533*15</f>
        <v>50</v>
      </c>
      <c r="CD533" s="62"/>
      <c r="CE533" s="62">
        <f t="shared" si="321"/>
        <v>587</v>
      </c>
      <c r="CF533" s="62">
        <f t="shared" si="322"/>
        <v>0</v>
      </c>
    </row>
    <row r="534" customHeight="1" spans="1:84">
      <c r="A534" s="62">
        <v>12338</v>
      </c>
      <c r="B534" s="62" t="s">
        <v>842</v>
      </c>
      <c r="C534" s="62">
        <v>514</v>
      </c>
      <c r="D534" s="62" t="s">
        <v>144</v>
      </c>
      <c r="E534" s="62" t="s">
        <v>239</v>
      </c>
      <c r="F534" s="62">
        <v>17</v>
      </c>
      <c r="G534" s="62">
        <v>20</v>
      </c>
      <c r="H534" s="62">
        <v>45</v>
      </c>
      <c r="I534" s="62">
        <v>1074.11</v>
      </c>
      <c r="J534" s="62">
        <f t="shared" si="312"/>
        <v>28</v>
      </c>
      <c r="K534" s="62" t="s">
        <v>40</v>
      </c>
      <c r="L534" s="62">
        <f t="shared" si="327"/>
        <v>107.411</v>
      </c>
      <c r="M534" s="62">
        <v>41</v>
      </c>
      <c r="N534" s="62">
        <v>51</v>
      </c>
      <c r="O534" s="62">
        <v>90</v>
      </c>
      <c r="P534" s="62">
        <v>2103.37</v>
      </c>
      <c r="Q534" s="62">
        <f t="shared" si="313"/>
        <v>49</v>
      </c>
      <c r="R534" s="62" t="s">
        <v>40</v>
      </c>
      <c r="S534" s="62">
        <f t="shared" si="326"/>
        <v>168.2696</v>
      </c>
      <c r="T534" s="62"/>
      <c r="U534" s="62">
        <v>31</v>
      </c>
      <c r="V534" s="62">
        <v>41</v>
      </c>
      <c r="W534" s="62">
        <v>36</v>
      </c>
      <c r="X534" s="62">
        <v>940.57</v>
      </c>
      <c r="Y534" s="62">
        <f t="shared" si="324"/>
        <v>5</v>
      </c>
      <c r="Z534" s="62" t="s">
        <v>39</v>
      </c>
      <c r="AA534" s="62">
        <f>X534*0.08</f>
        <v>75.2456</v>
      </c>
      <c r="AB534" s="62">
        <v>3</v>
      </c>
      <c r="AC534" s="62">
        <v>4</v>
      </c>
      <c r="AD534" s="62">
        <v>3</v>
      </c>
      <c r="AE534" s="62">
        <v>3</v>
      </c>
      <c r="AF534" s="62">
        <v>256.5</v>
      </c>
      <c r="AG534" s="62">
        <f t="shared" si="314"/>
        <v>6</v>
      </c>
      <c r="AH534" s="62" t="s">
        <v>40</v>
      </c>
      <c r="AI534" s="62">
        <f>AF534*0.1</f>
        <v>25.65</v>
      </c>
      <c r="AJ534" s="62"/>
      <c r="AK534" s="62">
        <v>46</v>
      </c>
      <c r="AL534" s="62">
        <v>56</v>
      </c>
      <c r="AM534" s="62">
        <v>26</v>
      </c>
      <c r="AN534" s="62">
        <v>2248</v>
      </c>
      <c r="AO534" s="62">
        <f t="shared" si="315"/>
        <v>-20</v>
      </c>
      <c r="AP534" s="62" t="s">
        <v>237</v>
      </c>
      <c r="AQ534" s="62">
        <f t="shared" si="328"/>
        <v>134.88</v>
      </c>
      <c r="AR534" s="62">
        <v>7</v>
      </c>
      <c r="AS534" s="62">
        <v>9</v>
      </c>
      <c r="AT534" s="62">
        <v>2</v>
      </c>
      <c r="AU534" s="62">
        <v>74</v>
      </c>
      <c r="AV534" s="62">
        <f t="shared" si="316"/>
        <v>-5</v>
      </c>
      <c r="AW534" s="62" t="s">
        <v>237</v>
      </c>
      <c r="AX534" s="62">
        <f>AU534*0.06</f>
        <v>4.44</v>
      </c>
      <c r="AY534" s="62">
        <v>9</v>
      </c>
      <c r="AZ534" s="62">
        <v>10</v>
      </c>
      <c r="BA534" s="62">
        <v>0</v>
      </c>
      <c r="BB534" s="62">
        <v>0</v>
      </c>
      <c r="BC534" s="62">
        <f t="shared" si="317"/>
        <v>-9</v>
      </c>
      <c r="BD534" s="62" t="s">
        <v>237</v>
      </c>
      <c r="BE534" s="62">
        <f t="shared" si="329"/>
        <v>0</v>
      </c>
      <c r="BF534" s="62">
        <v>6</v>
      </c>
      <c r="BG534" s="62">
        <v>8</v>
      </c>
      <c r="BH534" s="62">
        <v>20</v>
      </c>
      <c r="BI534" s="62">
        <v>418.5</v>
      </c>
      <c r="BJ534" s="62">
        <f t="shared" si="318"/>
        <v>14</v>
      </c>
      <c r="BK534" s="62" t="s">
        <v>40</v>
      </c>
      <c r="BL534" s="62">
        <f t="shared" si="323"/>
        <v>41.85</v>
      </c>
      <c r="BM534" s="62">
        <v>6</v>
      </c>
      <c r="BN534" s="62">
        <v>7</v>
      </c>
      <c r="BO534" s="63">
        <v>0</v>
      </c>
      <c r="BP534" s="63">
        <v>0</v>
      </c>
      <c r="BQ534" s="63">
        <v>0</v>
      </c>
      <c r="BR534" s="63">
        <v>0</v>
      </c>
      <c r="BS534" s="63">
        <v>1</v>
      </c>
      <c r="BT534" s="63">
        <v>0</v>
      </c>
      <c r="BU534" s="63">
        <v>0</v>
      </c>
      <c r="BV534" s="63">
        <v>0</v>
      </c>
      <c r="BW534" s="63">
        <v>0</v>
      </c>
      <c r="BX534" s="63">
        <v>0</v>
      </c>
      <c r="BY534" s="63">
        <v>0</v>
      </c>
      <c r="BZ534" s="62">
        <f t="shared" si="319"/>
        <v>1</v>
      </c>
      <c r="CA534" s="62">
        <f t="shared" si="320"/>
        <v>-5</v>
      </c>
      <c r="CB534" s="62" t="s">
        <v>237</v>
      </c>
      <c r="CC534" s="62">
        <f>BO534*2+BP534*3+BQ534*15+BR534*15+BS534*3+BT534*40+BU534*50+BV534*4+BW534*20+BX534*40+BY534*10</f>
        <v>3</v>
      </c>
      <c r="CD534" s="62">
        <f>CA534*1</f>
        <v>-5</v>
      </c>
      <c r="CE534" s="62">
        <f t="shared" si="321"/>
        <v>561</v>
      </c>
      <c r="CF534" s="62">
        <f t="shared" si="322"/>
        <v>-5</v>
      </c>
    </row>
    <row r="535" customHeight="1" spans="1:84">
      <c r="A535" s="62">
        <v>12744</v>
      </c>
      <c r="B535" s="62" t="s">
        <v>843</v>
      </c>
      <c r="C535" s="62">
        <v>514</v>
      </c>
      <c r="D535" s="62" t="s">
        <v>144</v>
      </c>
      <c r="E535" s="62" t="s">
        <v>239</v>
      </c>
      <c r="F535" s="62">
        <v>17</v>
      </c>
      <c r="G535" s="62">
        <v>20</v>
      </c>
      <c r="H535" s="62">
        <v>29</v>
      </c>
      <c r="I535" s="62">
        <v>707.33</v>
      </c>
      <c r="J535" s="62">
        <f t="shared" si="312"/>
        <v>12</v>
      </c>
      <c r="K535" s="62" t="s">
        <v>40</v>
      </c>
      <c r="L535" s="62">
        <f t="shared" si="327"/>
        <v>70.733</v>
      </c>
      <c r="M535" s="62">
        <v>41</v>
      </c>
      <c r="N535" s="62">
        <v>51</v>
      </c>
      <c r="O535" s="62">
        <v>76</v>
      </c>
      <c r="P535" s="62">
        <v>1929.11</v>
      </c>
      <c r="Q535" s="62">
        <f t="shared" si="313"/>
        <v>35</v>
      </c>
      <c r="R535" s="62" t="s">
        <v>40</v>
      </c>
      <c r="S535" s="62">
        <f t="shared" si="326"/>
        <v>154.3288</v>
      </c>
      <c r="T535" s="62"/>
      <c r="U535" s="62">
        <v>31</v>
      </c>
      <c r="V535" s="62">
        <v>41</v>
      </c>
      <c r="W535" s="62">
        <v>34</v>
      </c>
      <c r="X535" s="62">
        <v>813.4</v>
      </c>
      <c r="Y535" s="62">
        <f t="shared" si="324"/>
        <v>3</v>
      </c>
      <c r="Z535" s="62" t="s">
        <v>39</v>
      </c>
      <c r="AA535" s="62">
        <f>X535*0.08</f>
        <v>65.072</v>
      </c>
      <c r="AB535" s="62">
        <v>3</v>
      </c>
      <c r="AC535" s="62">
        <v>4</v>
      </c>
      <c r="AD535" s="62">
        <v>0</v>
      </c>
      <c r="AE535" s="62">
        <v>1</v>
      </c>
      <c r="AF535" s="62">
        <v>28.5</v>
      </c>
      <c r="AG535" s="62">
        <f t="shared" si="314"/>
        <v>-2</v>
      </c>
      <c r="AH535" s="62" t="s">
        <v>237</v>
      </c>
      <c r="AI535" s="62">
        <f>AF535*0.06</f>
        <v>1.71</v>
      </c>
      <c r="AJ535" s="62">
        <f>AG535*1</f>
        <v>-2</v>
      </c>
      <c r="AK535" s="62">
        <v>46</v>
      </c>
      <c r="AL535" s="62">
        <v>56</v>
      </c>
      <c r="AM535" s="62">
        <v>15</v>
      </c>
      <c r="AN535" s="62">
        <v>1325.43</v>
      </c>
      <c r="AO535" s="62">
        <f t="shared" si="315"/>
        <v>-31</v>
      </c>
      <c r="AP535" s="62" t="s">
        <v>237</v>
      </c>
      <c r="AQ535" s="62">
        <f t="shared" si="328"/>
        <v>79.5258</v>
      </c>
      <c r="AR535" s="62">
        <v>7</v>
      </c>
      <c r="AS535" s="62">
        <v>9</v>
      </c>
      <c r="AT535" s="62">
        <v>3</v>
      </c>
      <c r="AU535" s="62">
        <v>113</v>
      </c>
      <c r="AV535" s="62">
        <f t="shared" si="316"/>
        <v>-4</v>
      </c>
      <c r="AW535" s="62" t="s">
        <v>237</v>
      </c>
      <c r="AX535" s="62">
        <f>AU535*0.06</f>
        <v>6.78</v>
      </c>
      <c r="AY535" s="62">
        <v>9</v>
      </c>
      <c r="AZ535" s="62">
        <v>10</v>
      </c>
      <c r="BA535" s="62">
        <v>4</v>
      </c>
      <c r="BB535" s="62">
        <v>119.6</v>
      </c>
      <c r="BC535" s="62">
        <f t="shared" si="317"/>
        <v>-5</v>
      </c>
      <c r="BD535" s="62" t="s">
        <v>237</v>
      </c>
      <c r="BE535" s="62">
        <f t="shared" si="329"/>
        <v>7.176</v>
      </c>
      <c r="BF535" s="62">
        <v>6</v>
      </c>
      <c r="BG535" s="62">
        <v>8</v>
      </c>
      <c r="BH535" s="62">
        <v>18</v>
      </c>
      <c r="BI535" s="62">
        <v>317.77</v>
      </c>
      <c r="BJ535" s="62">
        <f t="shared" si="318"/>
        <v>12</v>
      </c>
      <c r="BK535" s="62" t="s">
        <v>40</v>
      </c>
      <c r="BL535" s="62">
        <f t="shared" si="323"/>
        <v>31.777</v>
      </c>
      <c r="BM535" s="62">
        <v>6</v>
      </c>
      <c r="BN535" s="62">
        <v>7</v>
      </c>
      <c r="BO535" s="63">
        <v>1</v>
      </c>
      <c r="BP535" s="63">
        <v>0</v>
      </c>
      <c r="BQ535" s="63">
        <v>0</v>
      </c>
      <c r="BR535" s="63">
        <v>0</v>
      </c>
      <c r="BS535" s="63">
        <v>0</v>
      </c>
      <c r="BT535" s="63">
        <v>0</v>
      </c>
      <c r="BU535" s="63">
        <v>0</v>
      </c>
      <c r="BV535" s="63">
        <v>0</v>
      </c>
      <c r="BW535" s="63">
        <v>0</v>
      </c>
      <c r="BX535" s="63">
        <v>0</v>
      </c>
      <c r="BY535" s="63">
        <v>0</v>
      </c>
      <c r="BZ535" s="62">
        <f t="shared" si="319"/>
        <v>0.5</v>
      </c>
      <c r="CA535" s="62">
        <f t="shared" si="320"/>
        <v>-5.5</v>
      </c>
      <c r="CB535" s="62" t="s">
        <v>237</v>
      </c>
      <c r="CC535" s="62">
        <f>BO535*2+BP535*3+BQ535*15+BR535*15+BS535*3+BT535*40+BU535*50+BV535*4+BW535*20+BX535*40+BY535*10</f>
        <v>2</v>
      </c>
      <c r="CD535" s="62">
        <f>CA535*1</f>
        <v>-5.5</v>
      </c>
      <c r="CE535" s="62">
        <f t="shared" si="321"/>
        <v>419</v>
      </c>
      <c r="CF535" s="62">
        <f t="shared" si="322"/>
        <v>-7.5</v>
      </c>
    </row>
    <row r="536" customHeight="1" spans="1:84">
      <c r="A536" s="62">
        <v>8489</v>
      </c>
      <c r="B536" s="62" t="s">
        <v>844</v>
      </c>
      <c r="C536" s="62">
        <v>108656</v>
      </c>
      <c r="D536" s="62" t="s">
        <v>145</v>
      </c>
      <c r="E536" s="62" t="s">
        <v>380</v>
      </c>
      <c r="F536" s="62">
        <v>25</v>
      </c>
      <c r="G536" s="62">
        <v>30</v>
      </c>
      <c r="H536" s="62">
        <v>2</v>
      </c>
      <c r="I536" s="62">
        <v>48.35</v>
      </c>
      <c r="J536" s="62">
        <f t="shared" si="312"/>
        <v>-23</v>
      </c>
      <c r="K536" s="62" t="s">
        <v>237</v>
      </c>
      <c r="L536" s="62">
        <f t="shared" ref="L536:L541" si="330">I536*0.06</f>
        <v>2.901</v>
      </c>
      <c r="M536" s="62">
        <v>51</v>
      </c>
      <c r="N536" s="62">
        <v>64</v>
      </c>
      <c r="O536" s="62">
        <v>24</v>
      </c>
      <c r="P536" s="62">
        <v>511.28</v>
      </c>
      <c r="Q536" s="62">
        <f t="shared" si="313"/>
        <v>-27</v>
      </c>
      <c r="R536" s="62" t="s">
        <v>237</v>
      </c>
      <c r="S536" s="62">
        <f>P536*0.05</f>
        <v>25.564</v>
      </c>
      <c r="T536" s="62">
        <f>Q536*1</f>
        <v>-27</v>
      </c>
      <c r="U536" s="62">
        <v>36</v>
      </c>
      <c r="V536" s="62">
        <v>46</v>
      </c>
      <c r="W536" s="62">
        <v>4</v>
      </c>
      <c r="X536" s="62">
        <v>105</v>
      </c>
      <c r="Y536" s="62">
        <f t="shared" si="324"/>
        <v>-32</v>
      </c>
      <c r="Z536" s="62" t="s">
        <v>237</v>
      </c>
      <c r="AA536" s="62">
        <f t="shared" ref="AA536:AA541" si="331">X536*0.06</f>
        <v>6.3</v>
      </c>
      <c r="AB536" s="62">
        <v>6</v>
      </c>
      <c r="AC536" s="62">
        <v>8</v>
      </c>
      <c r="AD536" s="62">
        <v>0</v>
      </c>
      <c r="AE536" s="62">
        <v>0</v>
      </c>
      <c r="AF536" s="62">
        <v>0</v>
      </c>
      <c r="AG536" s="62">
        <f t="shared" si="314"/>
        <v>-6</v>
      </c>
      <c r="AH536" s="62" t="s">
        <v>237</v>
      </c>
      <c r="AI536" s="62">
        <f>AF536*0.06</f>
        <v>0</v>
      </c>
      <c r="AJ536" s="62">
        <f>AG536*1</f>
        <v>-6</v>
      </c>
      <c r="AK536" s="62">
        <v>59</v>
      </c>
      <c r="AL536" s="62">
        <v>71</v>
      </c>
      <c r="AM536" s="62">
        <v>23</v>
      </c>
      <c r="AN536" s="62">
        <v>2224.91</v>
      </c>
      <c r="AO536" s="62">
        <f t="shared" si="315"/>
        <v>-36</v>
      </c>
      <c r="AP536" s="62" t="s">
        <v>237</v>
      </c>
      <c r="AQ536" s="62">
        <f t="shared" si="328"/>
        <v>133.4946</v>
      </c>
      <c r="AR536" s="62">
        <v>8</v>
      </c>
      <c r="AS536" s="62">
        <v>10</v>
      </c>
      <c r="AT536" s="62">
        <v>3</v>
      </c>
      <c r="AU536" s="62">
        <v>105</v>
      </c>
      <c r="AV536" s="62">
        <f t="shared" si="316"/>
        <v>-5</v>
      </c>
      <c r="AW536" s="62" t="s">
        <v>237</v>
      </c>
      <c r="AX536" s="62">
        <f>AU536*0.06</f>
        <v>6.3</v>
      </c>
      <c r="AY536" s="62">
        <v>14</v>
      </c>
      <c r="AZ536" s="62">
        <v>17</v>
      </c>
      <c r="BA536" s="62">
        <v>0</v>
      </c>
      <c r="BB536" s="62">
        <v>0</v>
      </c>
      <c r="BC536" s="62">
        <f t="shared" si="317"/>
        <v>-14</v>
      </c>
      <c r="BD536" s="62" t="s">
        <v>237</v>
      </c>
      <c r="BE536" s="62">
        <f t="shared" si="329"/>
        <v>0</v>
      </c>
      <c r="BF536" s="62">
        <v>14</v>
      </c>
      <c r="BG536" s="62">
        <v>18</v>
      </c>
      <c r="BH536" s="62">
        <v>2</v>
      </c>
      <c r="BI536" s="62">
        <v>42</v>
      </c>
      <c r="BJ536" s="62">
        <f t="shared" si="318"/>
        <v>-12</v>
      </c>
      <c r="BK536" s="62" t="s">
        <v>242</v>
      </c>
      <c r="BL536" s="62">
        <f t="shared" ref="BL536:BL541" si="332">BI536*0.06</f>
        <v>2.52</v>
      </c>
      <c r="BM536" s="62">
        <v>18</v>
      </c>
      <c r="BN536" s="62">
        <v>21</v>
      </c>
      <c r="BO536" s="63">
        <v>0</v>
      </c>
      <c r="BP536" s="63">
        <v>0</v>
      </c>
      <c r="BQ536" s="63">
        <v>0</v>
      </c>
      <c r="BR536" s="63">
        <v>0</v>
      </c>
      <c r="BS536" s="63">
        <v>0</v>
      </c>
      <c r="BT536" s="63">
        <v>0</v>
      </c>
      <c r="BU536" s="63">
        <v>0</v>
      </c>
      <c r="BV536" s="63">
        <v>1</v>
      </c>
      <c r="BW536" s="63">
        <v>0</v>
      </c>
      <c r="BX536" s="63">
        <v>0</v>
      </c>
      <c r="BY536" s="63">
        <v>0</v>
      </c>
      <c r="BZ536" s="62">
        <f t="shared" si="319"/>
        <v>1</v>
      </c>
      <c r="CA536" s="62">
        <f t="shared" si="320"/>
        <v>-17</v>
      </c>
      <c r="CB536" s="62" t="s">
        <v>237</v>
      </c>
      <c r="CC536" s="62">
        <f>BO536*2+BP536*3+BQ536*15+BR536*15+BS536*3+BT536*40+BU536*50+BV536*4+BW536*20+BX536*40+BY536*10</f>
        <v>4</v>
      </c>
      <c r="CD536" s="62">
        <f>CA536*1</f>
        <v>-17</v>
      </c>
      <c r="CE536" s="62">
        <f t="shared" si="321"/>
        <v>181</v>
      </c>
      <c r="CF536" s="62">
        <f t="shared" si="322"/>
        <v>-50</v>
      </c>
    </row>
    <row r="537" customHeight="1" spans="1:84">
      <c r="A537" s="62">
        <v>11458</v>
      </c>
      <c r="B537" s="62" t="s">
        <v>845</v>
      </c>
      <c r="C537" s="62">
        <v>108656</v>
      </c>
      <c r="D537" s="62" t="s">
        <v>145</v>
      </c>
      <c r="E537" s="62" t="s">
        <v>329</v>
      </c>
      <c r="F537" s="62">
        <v>15</v>
      </c>
      <c r="G537" s="62">
        <v>18</v>
      </c>
      <c r="H537" s="62"/>
      <c r="I537" s="62"/>
      <c r="J537" s="62">
        <f t="shared" si="312"/>
        <v>-15</v>
      </c>
      <c r="K537" s="62" t="s">
        <v>237</v>
      </c>
      <c r="L537" s="62">
        <f t="shared" si="330"/>
        <v>0</v>
      </c>
      <c r="M537" s="62">
        <v>31</v>
      </c>
      <c r="N537" s="62">
        <v>38</v>
      </c>
      <c r="O537" s="62">
        <v>22</v>
      </c>
      <c r="P537" s="62">
        <v>518</v>
      </c>
      <c r="Q537" s="62">
        <f t="shared" si="313"/>
        <v>-9</v>
      </c>
      <c r="R537" s="62" t="s">
        <v>237</v>
      </c>
      <c r="S537" s="62">
        <f>P537*0.05</f>
        <v>25.9</v>
      </c>
      <c r="T537" s="62">
        <f>Q537*1</f>
        <v>-9</v>
      </c>
      <c r="U537" s="62">
        <v>21</v>
      </c>
      <c r="V537" s="62">
        <v>28</v>
      </c>
      <c r="W537" s="62">
        <v>3</v>
      </c>
      <c r="X537" s="62">
        <v>89.8</v>
      </c>
      <c r="Y537" s="62">
        <f t="shared" si="324"/>
        <v>-18</v>
      </c>
      <c r="Z537" s="62" t="s">
        <v>237</v>
      </c>
      <c r="AA537" s="62">
        <f t="shared" si="331"/>
        <v>5.388</v>
      </c>
      <c r="AB537" s="62">
        <v>4</v>
      </c>
      <c r="AC537" s="62">
        <v>5</v>
      </c>
      <c r="AD537" s="62">
        <v>2</v>
      </c>
      <c r="AE537" s="62">
        <v>4</v>
      </c>
      <c r="AF537" s="62">
        <v>230.25</v>
      </c>
      <c r="AG537" s="62">
        <f t="shared" si="314"/>
        <v>4</v>
      </c>
      <c r="AH537" s="62" t="s">
        <v>40</v>
      </c>
      <c r="AI537" s="62">
        <f>AF537*0.1</f>
        <v>23.025</v>
      </c>
      <c r="AJ537" s="62"/>
      <c r="AK537" s="62">
        <v>36</v>
      </c>
      <c r="AL537" s="62">
        <v>43</v>
      </c>
      <c r="AM537" s="62">
        <v>3</v>
      </c>
      <c r="AN537" s="62">
        <v>220</v>
      </c>
      <c r="AO537" s="62">
        <f t="shared" si="315"/>
        <v>-33</v>
      </c>
      <c r="AP537" s="62" t="s">
        <v>237</v>
      </c>
      <c r="AQ537" s="62">
        <f t="shared" si="328"/>
        <v>13.2</v>
      </c>
      <c r="AR537" s="62">
        <v>6</v>
      </c>
      <c r="AS537" s="62">
        <v>7</v>
      </c>
      <c r="AT537" s="62">
        <v>3</v>
      </c>
      <c r="AU537" s="62">
        <v>113</v>
      </c>
      <c r="AV537" s="62">
        <f t="shared" si="316"/>
        <v>-3</v>
      </c>
      <c r="AW537" s="62" t="s">
        <v>237</v>
      </c>
      <c r="AX537" s="62">
        <f>AU537*0.06</f>
        <v>6.78</v>
      </c>
      <c r="AY537" s="62">
        <v>9</v>
      </c>
      <c r="AZ537" s="62">
        <v>11</v>
      </c>
      <c r="BA537" s="62">
        <v>0</v>
      </c>
      <c r="BB537" s="62">
        <v>0</v>
      </c>
      <c r="BC537" s="62">
        <f t="shared" si="317"/>
        <v>-9</v>
      </c>
      <c r="BD537" s="62" t="s">
        <v>237</v>
      </c>
      <c r="BE537" s="62">
        <f t="shared" si="329"/>
        <v>0</v>
      </c>
      <c r="BF537" s="62">
        <v>8</v>
      </c>
      <c r="BG537" s="62">
        <v>10</v>
      </c>
      <c r="BH537" s="62">
        <v>0</v>
      </c>
      <c r="BI537" s="62">
        <v>0</v>
      </c>
      <c r="BJ537" s="62">
        <f t="shared" si="318"/>
        <v>-8</v>
      </c>
      <c r="BK537" s="62" t="s">
        <v>242</v>
      </c>
      <c r="BL537" s="62">
        <f t="shared" si="332"/>
        <v>0</v>
      </c>
      <c r="BM537" s="62">
        <v>10</v>
      </c>
      <c r="BN537" s="62">
        <v>12</v>
      </c>
      <c r="BO537" s="63">
        <v>0</v>
      </c>
      <c r="BP537" s="63">
        <v>2</v>
      </c>
      <c r="BQ537" s="63">
        <v>0</v>
      </c>
      <c r="BR537" s="63">
        <v>0</v>
      </c>
      <c r="BS537" s="63">
        <v>0</v>
      </c>
      <c r="BT537" s="63">
        <v>0</v>
      </c>
      <c r="BU537" s="63">
        <v>1</v>
      </c>
      <c r="BV537" s="63">
        <v>0</v>
      </c>
      <c r="BW537" s="63">
        <v>0</v>
      </c>
      <c r="BX537" s="63">
        <v>0</v>
      </c>
      <c r="BY537" s="63">
        <v>0</v>
      </c>
      <c r="BZ537" s="62">
        <f t="shared" si="319"/>
        <v>12</v>
      </c>
      <c r="CA537" s="62">
        <f t="shared" si="320"/>
        <v>2</v>
      </c>
      <c r="CB537" s="62" t="s">
        <v>40</v>
      </c>
      <c r="CC537" s="62">
        <f t="shared" ref="CC537:CC542" si="333">BO537*3+BP537*5+BQ537*25+BR537*24+BS537*6+BT537*56+BU537*70+BV537*6+BW537*30+BX537*61+BY537*15</f>
        <v>80</v>
      </c>
      <c r="CD537" s="62"/>
      <c r="CE537" s="62">
        <f t="shared" si="321"/>
        <v>154</v>
      </c>
      <c r="CF537" s="62">
        <f t="shared" si="322"/>
        <v>-9</v>
      </c>
    </row>
    <row r="538" customHeight="1" spans="1:84">
      <c r="A538" s="62">
        <v>13194</v>
      </c>
      <c r="B538" s="62" t="s">
        <v>846</v>
      </c>
      <c r="C538" s="62">
        <v>108656</v>
      </c>
      <c r="D538" s="62" t="s">
        <v>145</v>
      </c>
      <c r="E538" s="62" t="s">
        <v>248</v>
      </c>
      <c r="F538" s="62"/>
      <c r="G538" s="62"/>
      <c r="H538" s="62"/>
      <c r="I538" s="62"/>
      <c r="J538" s="62">
        <f t="shared" si="312"/>
        <v>0</v>
      </c>
      <c r="K538" s="62" t="s">
        <v>242</v>
      </c>
      <c r="L538" s="62">
        <f t="shared" si="330"/>
        <v>0</v>
      </c>
      <c r="M538" s="62"/>
      <c r="N538" s="62"/>
      <c r="O538" s="62">
        <v>7</v>
      </c>
      <c r="P538" s="62">
        <v>166</v>
      </c>
      <c r="Q538" s="62">
        <f t="shared" si="313"/>
        <v>7</v>
      </c>
      <c r="R538" s="62" t="s">
        <v>242</v>
      </c>
      <c r="S538" s="62">
        <f>P538*0.05</f>
        <v>8.3</v>
      </c>
      <c r="T538" s="62"/>
      <c r="U538" s="62"/>
      <c r="V538" s="62"/>
      <c r="W538" s="62">
        <v>1</v>
      </c>
      <c r="X538" s="62">
        <v>17</v>
      </c>
      <c r="Y538" s="62">
        <f t="shared" si="324"/>
        <v>1</v>
      </c>
      <c r="Z538" s="62" t="s">
        <v>242</v>
      </c>
      <c r="AA538" s="62">
        <f t="shared" si="331"/>
        <v>1.02</v>
      </c>
      <c r="AB538" s="62"/>
      <c r="AC538" s="62"/>
      <c r="AD538" s="62">
        <v>0</v>
      </c>
      <c r="AE538" s="62">
        <v>0</v>
      </c>
      <c r="AF538" s="62">
        <v>0</v>
      </c>
      <c r="AG538" s="62">
        <f t="shared" si="314"/>
        <v>0</v>
      </c>
      <c r="AH538" s="62" t="s">
        <v>40</v>
      </c>
      <c r="AI538" s="62">
        <f>AF538*0.1</f>
        <v>0</v>
      </c>
      <c r="AJ538" s="62"/>
      <c r="AK538" s="62"/>
      <c r="AL538" s="62"/>
      <c r="AM538" s="62">
        <v>11</v>
      </c>
      <c r="AN538" s="62">
        <v>939</v>
      </c>
      <c r="AO538" s="62">
        <f t="shared" si="315"/>
        <v>11</v>
      </c>
      <c r="AP538" s="62" t="s">
        <v>40</v>
      </c>
      <c r="AQ538" s="62">
        <f>AN538*0.1</f>
        <v>93.9</v>
      </c>
      <c r="AR538" s="62"/>
      <c r="AS538" s="62"/>
      <c r="AT538" s="62">
        <v>8</v>
      </c>
      <c r="AU538" s="62">
        <v>245</v>
      </c>
      <c r="AV538" s="62">
        <f t="shared" si="316"/>
        <v>8</v>
      </c>
      <c r="AW538" s="62" t="s">
        <v>40</v>
      </c>
      <c r="AX538" s="62">
        <f>AU538*0.1</f>
        <v>24.5</v>
      </c>
      <c r="AY538" s="62"/>
      <c r="AZ538" s="62"/>
      <c r="BA538" s="62">
        <v>0</v>
      </c>
      <c r="BB538" s="62">
        <v>0</v>
      </c>
      <c r="BC538" s="62">
        <f t="shared" si="317"/>
        <v>0</v>
      </c>
      <c r="BD538" s="62" t="s">
        <v>242</v>
      </c>
      <c r="BE538" s="62">
        <f t="shared" si="329"/>
        <v>0</v>
      </c>
      <c r="BF538" s="62"/>
      <c r="BG538" s="62"/>
      <c r="BH538" s="62">
        <v>2</v>
      </c>
      <c r="BI538" s="62">
        <v>42</v>
      </c>
      <c r="BJ538" s="62">
        <f t="shared" si="318"/>
        <v>2</v>
      </c>
      <c r="BK538" s="62" t="s">
        <v>242</v>
      </c>
      <c r="BL538" s="62">
        <f t="shared" si="332"/>
        <v>2.52</v>
      </c>
      <c r="BM538" s="62"/>
      <c r="BN538" s="62"/>
      <c r="BO538" s="63">
        <v>0</v>
      </c>
      <c r="BP538" s="63">
        <v>0</v>
      </c>
      <c r="BQ538" s="63">
        <v>0</v>
      </c>
      <c r="BR538" s="63">
        <v>0</v>
      </c>
      <c r="BS538" s="63">
        <v>0</v>
      </c>
      <c r="BT538" s="63">
        <v>0</v>
      </c>
      <c r="BU538" s="63">
        <v>0</v>
      </c>
      <c r="BV538" s="63">
        <v>0</v>
      </c>
      <c r="BW538" s="63">
        <v>0</v>
      </c>
      <c r="BX538" s="63">
        <v>0</v>
      </c>
      <c r="BY538" s="63">
        <v>0</v>
      </c>
      <c r="BZ538" s="62">
        <f t="shared" si="319"/>
        <v>0</v>
      </c>
      <c r="CA538" s="62">
        <f t="shared" si="320"/>
        <v>0</v>
      </c>
      <c r="CB538" s="62" t="s">
        <v>242</v>
      </c>
      <c r="CC538" s="62">
        <f>BO538*2+BP538*3+BQ538*15+BR538*15+BS538*3+BT538*40+BU538*50+BV538*4+BW538*20+BX538*40+BY538*10</f>
        <v>0</v>
      </c>
      <c r="CD538" s="62"/>
      <c r="CE538" s="62">
        <f t="shared" si="321"/>
        <v>130</v>
      </c>
      <c r="CF538" s="62">
        <f t="shared" si="322"/>
        <v>0</v>
      </c>
    </row>
    <row r="539" customHeight="1" spans="1:84">
      <c r="A539" s="62">
        <v>4196</v>
      </c>
      <c r="B539" s="62" t="s">
        <v>847</v>
      </c>
      <c r="C539" s="62">
        <v>102567</v>
      </c>
      <c r="D539" s="62" t="s">
        <v>147</v>
      </c>
      <c r="E539" s="62" t="s">
        <v>239</v>
      </c>
      <c r="F539" s="62">
        <v>15</v>
      </c>
      <c r="G539" s="62">
        <v>18</v>
      </c>
      <c r="H539" s="62">
        <v>2</v>
      </c>
      <c r="I539" s="62">
        <v>29</v>
      </c>
      <c r="J539" s="62">
        <f t="shared" si="312"/>
        <v>-13</v>
      </c>
      <c r="K539" s="62" t="s">
        <v>237</v>
      </c>
      <c r="L539" s="62">
        <f t="shared" si="330"/>
        <v>1.74</v>
      </c>
      <c r="M539" s="62">
        <v>19</v>
      </c>
      <c r="N539" s="62">
        <v>24</v>
      </c>
      <c r="O539" s="62">
        <v>8</v>
      </c>
      <c r="P539" s="62">
        <v>198.5</v>
      </c>
      <c r="Q539" s="62">
        <f t="shared" si="313"/>
        <v>-11</v>
      </c>
      <c r="R539" s="62" t="s">
        <v>237</v>
      </c>
      <c r="S539" s="62">
        <f>P539*0.05</f>
        <v>9.925</v>
      </c>
      <c r="T539" s="62">
        <f>Q539*1</f>
        <v>-11</v>
      </c>
      <c r="U539" s="62">
        <v>15</v>
      </c>
      <c r="V539" s="62">
        <v>20</v>
      </c>
      <c r="W539" s="62">
        <v>3</v>
      </c>
      <c r="X539" s="62">
        <v>105</v>
      </c>
      <c r="Y539" s="62">
        <f t="shared" si="324"/>
        <v>-12</v>
      </c>
      <c r="Z539" s="62" t="s">
        <v>237</v>
      </c>
      <c r="AA539" s="62">
        <f t="shared" si="331"/>
        <v>6.3</v>
      </c>
      <c r="AB539" s="62">
        <v>2</v>
      </c>
      <c r="AC539" s="62">
        <v>2</v>
      </c>
      <c r="AD539" s="62">
        <v>0</v>
      </c>
      <c r="AE539" s="62">
        <v>0</v>
      </c>
      <c r="AF539" s="62">
        <v>0</v>
      </c>
      <c r="AG539" s="62">
        <f t="shared" si="314"/>
        <v>-2</v>
      </c>
      <c r="AH539" s="62" t="s">
        <v>237</v>
      </c>
      <c r="AI539" s="62">
        <f>AF539*0.06</f>
        <v>0</v>
      </c>
      <c r="AJ539" s="62">
        <f>AG539*1</f>
        <v>-2</v>
      </c>
      <c r="AK539" s="62">
        <v>17</v>
      </c>
      <c r="AL539" s="62">
        <v>20</v>
      </c>
      <c r="AM539" s="62">
        <v>7</v>
      </c>
      <c r="AN539" s="62">
        <v>382.01</v>
      </c>
      <c r="AO539" s="62">
        <f t="shared" si="315"/>
        <v>-10</v>
      </c>
      <c r="AP539" s="62" t="s">
        <v>237</v>
      </c>
      <c r="AQ539" s="62">
        <f>AN539*0.06</f>
        <v>22.9206</v>
      </c>
      <c r="AR539" s="62">
        <v>6</v>
      </c>
      <c r="AS539" s="62">
        <v>8</v>
      </c>
      <c r="AT539" s="62">
        <v>4</v>
      </c>
      <c r="AU539" s="62">
        <v>105</v>
      </c>
      <c r="AV539" s="62">
        <f t="shared" si="316"/>
        <v>-2</v>
      </c>
      <c r="AW539" s="62" t="s">
        <v>237</v>
      </c>
      <c r="AX539" s="62">
        <f>AU539*0.06</f>
        <v>6.3</v>
      </c>
      <c r="AY539" s="62">
        <v>10</v>
      </c>
      <c r="AZ539" s="62">
        <v>11</v>
      </c>
      <c r="BA539" s="62">
        <v>0</v>
      </c>
      <c r="BB539" s="62">
        <v>0</v>
      </c>
      <c r="BC539" s="62">
        <f t="shared" si="317"/>
        <v>-10</v>
      </c>
      <c r="BD539" s="62" t="s">
        <v>237</v>
      </c>
      <c r="BE539" s="62">
        <f t="shared" si="329"/>
        <v>0</v>
      </c>
      <c r="BF539" s="62">
        <v>9</v>
      </c>
      <c r="BG539" s="62">
        <v>12</v>
      </c>
      <c r="BH539" s="62">
        <v>5</v>
      </c>
      <c r="BI539" s="62">
        <v>81</v>
      </c>
      <c r="BJ539" s="62">
        <f t="shared" si="318"/>
        <v>-4</v>
      </c>
      <c r="BK539" s="62" t="s">
        <v>242</v>
      </c>
      <c r="BL539" s="62">
        <f t="shared" si="332"/>
        <v>4.86</v>
      </c>
      <c r="BM539" s="62">
        <v>5</v>
      </c>
      <c r="BN539" s="62">
        <v>6</v>
      </c>
      <c r="BO539" s="63">
        <v>0</v>
      </c>
      <c r="BP539" s="63">
        <v>1</v>
      </c>
      <c r="BQ539" s="63">
        <v>0</v>
      </c>
      <c r="BR539" s="63">
        <v>0</v>
      </c>
      <c r="BS539" s="63">
        <v>1</v>
      </c>
      <c r="BT539" s="63">
        <v>0</v>
      </c>
      <c r="BU539" s="63">
        <v>0</v>
      </c>
      <c r="BV539" s="63">
        <v>0</v>
      </c>
      <c r="BW539" s="63">
        <v>0</v>
      </c>
      <c r="BX539" s="63">
        <v>1</v>
      </c>
      <c r="BY539" s="63">
        <v>0</v>
      </c>
      <c r="BZ539" s="62">
        <f t="shared" si="319"/>
        <v>9</v>
      </c>
      <c r="CA539" s="62">
        <f t="shared" si="320"/>
        <v>4</v>
      </c>
      <c r="CB539" s="62" t="s">
        <v>40</v>
      </c>
      <c r="CC539" s="62">
        <f t="shared" si="333"/>
        <v>72</v>
      </c>
      <c r="CD539" s="62"/>
      <c r="CE539" s="62">
        <f t="shared" si="321"/>
        <v>124</v>
      </c>
      <c r="CF539" s="62">
        <f t="shared" si="322"/>
        <v>-13</v>
      </c>
    </row>
    <row r="540" customHeight="1" spans="1:84">
      <c r="A540" s="62">
        <v>5954</v>
      </c>
      <c r="B540" s="62" t="s">
        <v>848</v>
      </c>
      <c r="C540" s="62">
        <v>102567</v>
      </c>
      <c r="D540" s="62" t="s">
        <v>147</v>
      </c>
      <c r="E540" s="62" t="s">
        <v>849</v>
      </c>
      <c r="F540" s="62">
        <v>15</v>
      </c>
      <c r="G540" s="62">
        <v>18</v>
      </c>
      <c r="H540" s="62">
        <v>2</v>
      </c>
      <c r="I540" s="62">
        <v>41.7</v>
      </c>
      <c r="J540" s="62">
        <f t="shared" si="312"/>
        <v>-13</v>
      </c>
      <c r="K540" s="62" t="s">
        <v>237</v>
      </c>
      <c r="L540" s="62">
        <f t="shared" si="330"/>
        <v>2.502</v>
      </c>
      <c r="M540" s="62">
        <v>19</v>
      </c>
      <c r="N540" s="62">
        <v>24</v>
      </c>
      <c r="O540" s="62">
        <v>22</v>
      </c>
      <c r="P540" s="62">
        <v>575.5</v>
      </c>
      <c r="Q540" s="62">
        <f t="shared" si="313"/>
        <v>3</v>
      </c>
      <c r="R540" s="62" t="s">
        <v>39</v>
      </c>
      <c r="S540" s="62">
        <f>P540*0.06</f>
        <v>34.53</v>
      </c>
      <c r="T540" s="62"/>
      <c r="U540" s="62">
        <v>16</v>
      </c>
      <c r="V540" s="62">
        <v>20</v>
      </c>
      <c r="W540" s="62">
        <v>8</v>
      </c>
      <c r="X540" s="62">
        <v>187</v>
      </c>
      <c r="Y540" s="62">
        <f t="shared" si="324"/>
        <v>-8</v>
      </c>
      <c r="Z540" s="62" t="s">
        <v>237</v>
      </c>
      <c r="AA540" s="62">
        <f t="shared" si="331"/>
        <v>11.22</v>
      </c>
      <c r="AB540" s="62">
        <v>2</v>
      </c>
      <c r="AC540" s="62">
        <v>3</v>
      </c>
      <c r="AD540" s="62">
        <v>0</v>
      </c>
      <c r="AE540" s="62">
        <v>1</v>
      </c>
      <c r="AF540" s="62">
        <v>28.5</v>
      </c>
      <c r="AG540" s="62">
        <f t="shared" si="314"/>
        <v>-1</v>
      </c>
      <c r="AH540" s="62" t="s">
        <v>237</v>
      </c>
      <c r="AI540" s="62">
        <f>AF540*0.06</f>
        <v>1.71</v>
      </c>
      <c r="AJ540" s="62">
        <f>AG540*1</f>
        <v>-1</v>
      </c>
      <c r="AK540" s="62">
        <v>17</v>
      </c>
      <c r="AL540" s="62">
        <v>20</v>
      </c>
      <c r="AM540" s="62">
        <v>7</v>
      </c>
      <c r="AN540" s="62">
        <v>602.01</v>
      </c>
      <c r="AO540" s="62">
        <f t="shared" si="315"/>
        <v>-10</v>
      </c>
      <c r="AP540" s="62" t="s">
        <v>237</v>
      </c>
      <c r="AQ540" s="62">
        <f>AN540*0.06</f>
        <v>36.1206</v>
      </c>
      <c r="AR540" s="62">
        <v>7</v>
      </c>
      <c r="AS540" s="62">
        <v>7</v>
      </c>
      <c r="AT540" s="62">
        <v>7</v>
      </c>
      <c r="AU540" s="62">
        <v>205</v>
      </c>
      <c r="AV540" s="62">
        <f t="shared" si="316"/>
        <v>0</v>
      </c>
      <c r="AW540" s="62" t="s">
        <v>40</v>
      </c>
      <c r="AX540" s="62">
        <f>AU540*0.1</f>
        <v>20.5</v>
      </c>
      <c r="AY540" s="62">
        <v>9</v>
      </c>
      <c r="AZ540" s="62">
        <v>12</v>
      </c>
      <c r="BA540" s="62">
        <v>0</v>
      </c>
      <c r="BB540" s="62">
        <v>0</v>
      </c>
      <c r="BC540" s="62">
        <f t="shared" si="317"/>
        <v>-9</v>
      </c>
      <c r="BD540" s="62" t="s">
        <v>237</v>
      </c>
      <c r="BE540" s="62">
        <f t="shared" si="329"/>
        <v>0</v>
      </c>
      <c r="BF540" s="62">
        <v>9</v>
      </c>
      <c r="BG540" s="62">
        <v>12</v>
      </c>
      <c r="BH540" s="62">
        <v>4</v>
      </c>
      <c r="BI540" s="62">
        <v>45.82</v>
      </c>
      <c r="BJ540" s="62">
        <f t="shared" si="318"/>
        <v>-5</v>
      </c>
      <c r="BK540" s="62" t="s">
        <v>242</v>
      </c>
      <c r="BL540" s="62">
        <f t="shared" si="332"/>
        <v>2.7492</v>
      </c>
      <c r="BM540" s="62">
        <v>5</v>
      </c>
      <c r="BN540" s="62">
        <v>6</v>
      </c>
      <c r="BO540" s="63">
        <v>1</v>
      </c>
      <c r="BP540" s="63">
        <v>1</v>
      </c>
      <c r="BQ540" s="63">
        <v>1</v>
      </c>
      <c r="BR540" s="63">
        <v>1</v>
      </c>
      <c r="BS540" s="63">
        <v>0</v>
      </c>
      <c r="BT540" s="63">
        <v>0</v>
      </c>
      <c r="BU540" s="63">
        <v>0</v>
      </c>
      <c r="BV540" s="63">
        <v>0</v>
      </c>
      <c r="BW540" s="63">
        <v>0</v>
      </c>
      <c r="BX540" s="63">
        <v>0</v>
      </c>
      <c r="BY540" s="63">
        <v>0</v>
      </c>
      <c r="BZ540" s="62">
        <f t="shared" si="319"/>
        <v>10.5</v>
      </c>
      <c r="CA540" s="62">
        <f t="shared" si="320"/>
        <v>5.5</v>
      </c>
      <c r="CB540" s="62" t="s">
        <v>40</v>
      </c>
      <c r="CC540" s="62">
        <f t="shared" si="333"/>
        <v>57</v>
      </c>
      <c r="CD540" s="62"/>
      <c r="CE540" s="62">
        <f t="shared" si="321"/>
        <v>166</v>
      </c>
      <c r="CF540" s="62">
        <f t="shared" si="322"/>
        <v>-1</v>
      </c>
    </row>
    <row r="541" customHeight="1" spans="1:84">
      <c r="A541" s="62">
        <v>13204</v>
      </c>
      <c r="B541" s="62" t="s">
        <v>850</v>
      </c>
      <c r="C541" s="62">
        <v>102567</v>
      </c>
      <c r="D541" s="62" t="s">
        <v>147</v>
      </c>
      <c r="E541" s="62" t="s">
        <v>407</v>
      </c>
      <c r="F541" s="62"/>
      <c r="G541" s="62"/>
      <c r="H541" s="62"/>
      <c r="I541" s="62"/>
      <c r="J541" s="62">
        <f t="shared" si="312"/>
        <v>0</v>
      </c>
      <c r="K541" s="62" t="s">
        <v>242</v>
      </c>
      <c r="L541" s="62">
        <f t="shared" si="330"/>
        <v>0</v>
      </c>
      <c r="M541" s="62"/>
      <c r="N541" s="62"/>
      <c r="O541" s="62">
        <v>17</v>
      </c>
      <c r="P541" s="62">
        <v>411.75</v>
      </c>
      <c r="Q541" s="62">
        <f t="shared" si="313"/>
        <v>17</v>
      </c>
      <c r="R541" s="62" t="s">
        <v>242</v>
      </c>
      <c r="S541" s="62">
        <f>P541*0.05</f>
        <v>20.5875</v>
      </c>
      <c r="T541" s="62"/>
      <c r="U541" s="62"/>
      <c r="V541" s="62"/>
      <c r="W541" s="62">
        <v>2</v>
      </c>
      <c r="X541" s="62">
        <v>62.08</v>
      </c>
      <c r="Y541" s="62">
        <f t="shared" si="324"/>
        <v>2</v>
      </c>
      <c r="Z541" s="62" t="s">
        <v>242</v>
      </c>
      <c r="AA541" s="62">
        <f t="shared" si="331"/>
        <v>3.7248</v>
      </c>
      <c r="AB541" s="62"/>
      <c r="AC541" s="62"/>
      <c r="AD541" s="62">
        <v>0</v>
      </c>
      <c r="AE541" s="62">
        <v>1</v>
      </c>
      <c r="AF541" s="62">
        <v>29.8</v>
      </c>
      <c r="AG541" s="62">
        <f t="shared" si="314"/>
        <v>1</v>
      </c>
      <c r="AH541" s="62" t="s">
        <v>40</v>
      </c>
      <c r="AI541" s="62">
        <f>AF541*0.1</f>
        <v>2.98</v>
      </c>
      <c r="AJ541" s="62"/>
      <c r="AK541" s="62"/>
      <c r="AL541" s="62"/>
      <c r="AM541" s="62">
        <v>8</v>
      </c>
      <c r="AN541" s="62">
        <v>715</v>
      </c>
      <c r="AO541" s="62">
        <f t="shared" si="315"/>
        <v>8</v>
      </c>
      <c r="AP541" s="62" t="s">
        <v>40</v>
      </c>
      <c r="AQ541" s="62">
        <f>AN541*0.1</f>
        <v>71.5</v>
      </c>
      <c r="AR541" s="62"/>
      <c r="AS541" s="62"/>
      <c r="AT541" s="62">
        <v>2</v>
      </c>
      <c r="AU541" s="62">
        <v>70</v>
      </c>
      <c r="AV541" s="62">
        <f t="shared" si="316"/>
        <v>2</v>
      </c>
      <c r="AW541" s="62" t="s">
        <v>40</v>
      </c>
      <c r="AX541" s="62">
        <f>AU541*0.1</f>
        <v>7</v>
      </c>
      <c r="AY541" s="62"/>
      <c r="AZ541" s="62"/>
      <c r="BA541" s="62">
        <v>0</v>
      </c>
      <c r="BB541" s="62">
        <v>0</v>
      </c>
      <c r="BC541" s="62">
        <f t="shared" si="317"/>
        <v>0</v>
      </c>
      <c r="BD541" s="62" t="s">
        <v>242</v>
      </c>
      <c r="BE541" s="62">
        <f t="shared" si="329"/>
        <v>0</v>
      </c>
      <c r="BF541" s="62"/>
      <c r="BG541" s="62"/>
      <c r="BH541" s="62">
        <v>4</v>
      </c>
      <c r="BI541" s="62">
        <v>78.52</v>
      </c>
      <c r="BJ541" s="62">
        <f t="shared" si="318"/>
        <v>4</v>
      </c>
      <c r="BK541" s="62" t="s">
        <v>242</v>
      </c>
      <c r="BL541" s="62">
        <f t="shared" si="332"/>
        <v>4.7112</v>
      </c>
      <c r="BM541" s="62"/>
      <c r="BN541" s="62"/>
      <c r="BO541" s="63">
        <v>0</v>
      </c>
      <c r="BP541" s="63">
        <v>0</v>
      </c>
      <c r="BQ541" s="63">
        <v>0</v>
      </c>
      <c r="BR541" s="63">
        <v>0</v>
      </c>
      <c r="BS541" s="63">
        <v>0</v>
      </c>
      <c r="BT541" s="63">
        <v>0</v>
      </c>
      <c r="BU541" s="63">
        <v>0</v>
      </c>
      <c r="BV541" s="63">
        <v>0</v>
      </c>
      <c r="BW541" s="63">
        <v>0</v>
      </c>
      <c r="BX541" s="63">
        <v>0</v>
      </c>
      <c r="BY541" s="63">
        <v>0</v>
      </c>
      <c r="BZ541" s="62">
        <f t="shared" si="319"/>
        <v>0</v>
      </c>
      <c r="CA541" s="62">
        <f t="shared" si="320"/>
        <v>0</v>
      </c>
      <c r="CB541" s="62" t="s">
        <v>242</v>
      </c>
      <c r="CC541" s="62">
        <f>BO541*2+BP541*3+BQ541*15+BR541*15+BS541*3+BT541*40+BU541*50+BV541*4+BW541*20+BX541*40+BY541*10</f>
        <v>0</v>
      </c>
      <c r="CD541" s="62"/>
      <c r="CE541" s="62">
        <f t="shared" si="321"/>
        <v>111</v>
      </c>
      <c r="CF541" s="62">
        <f t="shared" si="322"/>
        <v>0</v>
      </c>
    </row>
    <row r="542" customHeight="1" spans="1:84">
      <c r="A542" s="62">
        <v>5408</v>
      </c>
      <c r="B542" s="62" t="s">
        <v>851</v>
      </c>
      <c r="C542" s="62">
        <v>387</v>
      </c>
      <c r="D542" s="62" t="s">
        <v>94</v>
      </c>
      <c r="E542" s="62" t="s">
        <v>236</v>
      </c>
      <c r="F542" s="62">
        <v>24</v>
      </c>
      <c r="G542" s="62">
        <v>29</v>
      </c>
      <c r="H542" s="62">
        <v>10</v>
      </c>
      <c r="I542" s="62">
        <v>235.1</v>
      </c>
      <c r="J542" s="62">
        <f t="shared" si="312"/>
        <v>-14</v>
      </c>
      <c r="K542" s="62" t="s">
        <v>237</v>
      </c>
      <c r="L542" s="62">
        <f t="shared" ref="L542:L548" si="334">I542*0.06</f>
        <v>14.106</v>
      </c>
      <c r="M542" s="62">
        <v>28</v>
      </c>
      <c r="N542" s="62">
        <v>34</v>
      </c>
      <c r="O542" s="62">
        <v>38</v>
      </c>
      <c r="P542" s="62">
        <v>803.6</v>
      </c>
      <c r="Q542" s="62">
        <f t="shared" si="313"/>
        <v>10</v>
      </c>
      <c r="R542" s="62" t="s">
        <v>40</v>
      </c>
      <c r="S542" s="62">
        <f>P542*0.08</f>
        <v>64.288</v>
      </c>
      <c r="T542" s="62"/>
      <c r="U542" s="62">
        <v>30</v>
      </c>
      <c r="V542" s="62">
        <v>39</v>
      </c>
      <c r="W542" s="62">
        <v>32</v>
      </c>
      <c r="X542" s="62">
        <v>642.9</v>
      </c>
      <c r="Y542" s="62">
        <f t="shared" si="324"/>
        <v>2</v>
      </c>
      <c r="Z542" s="62" t="s">
        <v>39</v>
      </c>
      <c r="AA542" s="62">
        <f>X542*0.08</f>
        <v>51.432</v>
      </c>
      <c r="AB542" s="62">
        <v>4</v>
      </c>
      <c r="AC542" s="62">
        <v>6</v>
      </c>
      <c r="AD542" s="62">
        <v>3</v>
      </c>
      <c r="AE542" s="62">
        <v>1</v>
      </c>
      <c r="AF542" s="62">
        <v>201.5</v>
      </c>
      <c r="AG542" s="62">
        <f t="shared" si="314"/>
        <v>3</v>
      </c>
      <c r="AH542" s="62" t="s">
        <v>40</v>
      </c>
      <c r="AI542" s="62">
        <f>AF542*0.1</f>
        <v>20.15</v>
      </c>
      <c r="AJ542" s="62"/>
      <c r="AK542" s="62">
        <v>46</v>
      </c>
      <c r="AL542" s="62">
        <v>55</v>
      </c>
      <c r="AM542" s="62">
        <v>40</v>
      </c>
      <c r="AN542" s="62">
        <v>3215.11</v>
      </c>
      <c r="AO542" s="62">
        <f t="shared" si="315"/>
        <v>-6</v>
      </c>
      <c r="AP542" s="62" t="s">
        <v>237</v>
      </c>
      <c r="AQ542" s="62">
        <f t="shared" ref="AQ542:AQ549" si="335">AN542*0.06</f>
        <v>192.9066</v>
      </c>
      <c r="AR542" s="62">
        <v>8</v>
      </c>
      <c r="AS542" s="62">
        <v>9</v>
      </c>
      <c r="AT542" s="62">
        <v>2</v>
      </c>
      <c r="AU542" s="62">
        <v>10</v>
      </c>
      <c r="AV542" s="62">
        <f t="shared" si="316"/>
        <v>-6</v>
      </c>
      <c r="AW542" s="62" t="s">
        <v>237</v>
      </c>
      <c r="AX542" s="62">
        <f>AU542*0.06</f>
        <v>0.6</v>
      </c>
      <c r="AY542" s="62">
        <v>11</v>
      </c>
      <c r="AZ542" s="62">
        <v>13</v>
      </c>
      <c r="BA542" s="62">
        <v>1</v>
      </c>
      <c r="BB542" s="62">
        <v>29.9</v>
      </c>
      <c r="BC542" s="62">
        <f t="shared" si="317"/>
        <v>-10</v>
      </c>
      <c r="BD542" s="62" t="s">
        <v>237</v>
      </c>
      <c r="BE542" s="62">
        <f t="shared" ref="BE542:BE555" si="336">BB542*0.06</f>
        <v>1.794</v>
      </c>
      <c r="BF542" s="62">
        <v>10</v>
      </c>
      <c r="BG542" s="62">
        <v>11</v>
      </c>
      <c r="BH542" s="62">
        <v>13</v>
      </c>
      <c r="BI542" s="62">
        <v>243.17</v>
      </c>
      <c r="BJ542" s="62">
        <f t="shared" si="318"/>
        <v>3</v>
      </c>
      <c r="BK542" s="62" t="s">
        <v>40</v>
      </c>
      <c r="BL542" s="62">
        <f>BI542*0.1</f>
        <v>24.317</v>
      </c>
      <c r="BM542" s="62">
        <v>10</v>
      </c>
      <c r="BN542" s="62">
        <v>10</v>
      </c>
      <c r="BO542" s="63">
        <v>0</v>
      </c>
      <c r="BP542" s="63">
        <v>3</v>
      </c>
      <c r="BQ542" s="63">
        <v>0</v>
      </c>
      <c r="BR542" s="63">
        <v>0</v>
      </c>
      <c r="BS542" s="63">
        <v>2</v>
      </c>
      <c r="BT542" s="63">
        <v>0</v>
      </c>
      <c r="BU542" s="63">
        <v>1</v>
      </c>
      <c r="BV542" s="63">
        <v>0</v>
      </c>
      <c r="BW542" s="63">
        <v>0</v>
      </c>
      <c r="BX542" s="63">
        <v>0</v>
      </c>
      <c r="BY542" s="63">
        <v>0</v>
      </c>
      <c r="BZ542" s="62">
        <f t="shared" si="319"/>
        <v>15</v>
      </c>
      <c r="CA542" s="62">
        <f t="shared" si="320"/>
        <v>5</v>
      </c>
      <c r="CB542" s="62" t="s">
        <v>40</v>
      </c>
      <c r="CC542" s="62">
        <f t="shared" si="333"/>
        <v>97</v>
      </c>
      <c r="CD542" s="62"/>
      <c r="CE542" s="62">
        <f t="shared" si="321"/>
        <v>467</v>
      </c>
      <c r="CF542" s="62">
        <f t="shared" si="322"/>
        <v>0</v>
      </c>
    </row>
    <row r="543" customHeight="1" spans="1:84">
      <c r="A543" s="62">
        <v>5701</v>
      </c>
      <c r="B543" s="62" t="s">
        <v>852</v>
      </c>
      <c r="C543" s="62">
        <v>387</v>
      </c>
      <c r="D543" s="62" t="s">
        <v>94</v>
      </c>
      <c r="E543" s="62" t="s">
        <v>239</v>
      </c>
      <c r="F543" s="62">
        <v>24</v>
      </c>
      <c r="G543" s="62">
        <v>29</v>
      </c>
      <c r="H543" s="62">
        <v>6</v>
      </c>
      <c r="I543" s="62">
        <v>157.8</v>
      </c>
      <c r="J543" s="62">
        <f t="shared" si="312"/>
        <v>-18</v>
      </c>
      <c r="K543" s="62" t="s">
        <v>237</v>
      </c>
      <c r="L543" s="62">
        <f t="shared" si="334"/>
        <v>9.468</v>
      </c>
      <c r="M543" s="62">
        <v>28</v>
      </c>
      <c r="N543" s="62">
        <v>34</v>
      </c>
      <c r="O543" s="62">
        <v>42</v>
      </c>
      <c r="P543" s="62">
        <v>942.71</v>
      </c>
      <c r="Q543" s="62">
        <f t="shared" si="313"/>
        <v>14</v>
      </c>
      <c r="R543" s="62" t="s">
        <v>40</v>
      </c>
      <c r="S543" s="62">
        <f>P543*0.08</f>
        <v>75.4168</v>
      </c>
      <c r="T543" s="62"/>
      <c r="U543" s="62">
        <v>30</v>
      </c>
      <c r="V543" s="62">
        <v>39</v>
      </c>
      <c r="W543" s="62">
        <v>19</v>
      </c>
      <c r="X543" s="62">
        <v>424.5</v>
      </c>
      <c r="Y543" s="62">
        <f t="shared" si="324"/>
        <v>-11</v>
      </c>
      <c r="Z543" s="62" t="s">
        <v>237</v>
      </c>
      <c r="AA543" s="62">
        <f>X543*0.06</f>
        <v>25.47</v>
      </c>
      <c r="AB543" s="62">
        <v>4</v>
      </c>
      <c r="AC543" s="62">
        <v>4</v>
      </c>
      <c r="AD543" s="62">
        <v>3</v>
      </c>
      <c r="AE543" s="62">
        <v>4</v>
      </c>
      <c r="AF543" s="62">
        <v>264.12</v>
      </c>
      <c r="AG543" s="62">
        <f t="shared" si="314"/>
        <v>6</v>
      </c>
      <c r="AH543" s="62" t="s">
        <v>40</v>
      </c>
      <c r="AI543" s="62">
        <f>AF543*0.1</f>
        <v>26.412</v>
      </c>
      <c r="AJ543" s="62"/>
      <c r="AK543" s="62">
        <v>46</v>
      </c>
      <c r="AL543" s="62">
        <v>55</v>
      </c>
      <c r="AM543" s="62">
        <v>39</v>
      </c>
      <c r="AN543" s="62">
        <v>3006.35</v>
      </c>
      <c r="AO543" s="62">
        <f t="shared" si="315"/>
        <v>-7</v>
      </c>
      <c r="AP543" s="62" t="s">
        <v>237</v>
      </c>
      <c r="AQ543" s="62">
        <f t="shared" si="335"/>
        <v>180.381</v>
      </c>
      <c r="AR543" s="62">
        <v>8</v>
      </c>
      <c r="AS543" s="62">
        <v>9</v>
      </c>
      <c r="AT543" s="62">
        <v>7</v>
      </c>
      <c r="AU543" s="62">
        <v>180.83</v>
      </c>
      <c r="AV543" s="62">
        <f t="shared" si="316"/>
        <v>-1</v>
      </c>
      <c r="AW543" s="62" t="s">
        <v>237</v>
      </c>
      <c r="AX543" s="62">
        <f>AU543*0.06</f>
        <v>10.8498</v>
      </c>
      <c r="AY543" s="62">
        <v>11</v>
      </c>
      <c r="AZ543" s="62">
        <v>12</v>
      </c>
      <c r="BA543" s="62">
        <v>0</v>
      </c>
      <c r="BB543" s="62">
        <v>0</v>
      </c>
      <c r="BC543" s="62">
        <f t="shared" si="317"/>
        <v>-11</v>
      </c>
      <c r="BD543" s="62" t="s">
        <v>237</v>
      </c>
      <c r="BE543" s="62">
        <f t="shared" si="336"/>
        <v>0</v>
      </c>
      <c r="BF543" s="62">
        <v>10</v>
      </c>
      <c r="BG543" s="62">
        <v>11</v>
      </c>
      <c r="BH543" s="62">
        <v>10</v>
      </c>
      <c r="BI543" s="62">
        <v>171.35</v>
      </c>
      <c r="BJ543" s="62">
        <f t="shared" si="318"/>
        <v>0</v>
      </c>
      <c r="BK543" s="62" t="s">
        <v>39</v>
      </c>
      <c r="BL543" s="62">
        <f>BI543*0.08</f>
        <v>13.708</v>
      </c>
      <c r="BM543" s="62">
        <v>9</v>
      </c>
      <c r="BN543" s="62">
        <v>10</v>
      </c>
      <c r="BO543" s="63">
        <v>0</v>
      </c>
      <c r="BP543" s="63">
        <v>0</v>
      </c>
      <c r="BQ543" s="63">
        <v>0</v>
      </c>
      <c r="BR543" s="63">
        <v>1</v>
      </c>
      <c r="BS543" s="63">
        <v>0</v>
      </c>
      <c r="BT543" s="63">
        <v>0</v>
      </c>
      <c r="BU543" s="63">
        <v>0</v>
      </c>
      <c r="BV543" s="63">
        <v>0</v>
      </c>
      <c r="BW543" s="63">
        <v>0</v>
      </c>
      <c r="BX543" s="63">
        <v>0</v>
      </c>
      <c r="BY543" s="63">
        <v>0</v>
      </c>
      <c r="BZ543" s="62">
        <f t="shared" si="319"/>
        <v>4</v>
      </c>
      <c r="CA543" s="62">
        <f t="shared" si="320"/>
        <v>-5</v>
      </c>
      <c r="CB543" s="62" t="s">
        <v>237</v>
      </c>
      <c r="CC543" s="62">
        <f>BO543*2+BP543*3+BQ543*15+BR543*15+BS543*3+BT543*40+BU543*50+BV543*4+BW543*20+BX543*40+BY543*10</f>
        <v>15</v>
      </c>
      <c r="CD543" s="62">
        <f>CA543*1</f>
        <v>-5</v>
      </c>
      <c r="CE543" s="62">
        <f t="shared" si="321"/>
        <v>357</v>
      </c>
      <c r="CF543" s="62">
        <f t="shared" si="322"/>
        <v>-5</v>
      </c>
    </row>
    <row r="544" customHeight="1" spans="1:84">
      <c r="A544" s="62">
        <v>13293</v>
      </c>
      <c r="B544" s="62" t="s">
        <v>853</v>
      </c>
      <c r="C544" s="62">
        <v>387</v>
      </c>
      <c r="D544" s="62" t="s">
        <v>94</v>
      </c>
      <c r="E544" s="62" t="s">
        <v>248</v>
      </c>
      <c r="F544" s="62">
        <v>6</v>
      </c>
      <c r="G544" s="62">
        <v>7</v>
      </c>
      <c r="H544" s="62">
        <v>4</v>
      </c>
      <c r="I544" s="62">
        <v>80.3</v>
      </c>
      <c r="J544" s="62">
        <f t="shared" si="312"/>
        <v>-2</v>
      </c>
      <c r="K544" s="62" t="s">
        <v>237</v>
      </c>
      <c r="L544" s="62">
        <f t="shared" si="334"/>
        <v>4.818</v>
      </c>
      <c r="M544" s="62">
        <v>28</v>
      </c>
      <c r="N544" s="62">
        <v>34</v>
      </c>
      <c r="O544" s="62">
        <v>31</v>
      </c>
      <c r="P544" s="62">
        <v>582.86</v>
      </c>
      <c r="Q544" s="62">
        <f t="shared" si="313"/>
        <v>3</v>
      </c>
      <c r="R544" s="62" t="s">
        <v>39</v>
      </c>
      <c r="S544" s="62">
        <f>P544*0.06</f>
        <v>34.9716</v>
      </c>
      <c r="T544" s="62"/>
      <c r="U544" s="62">
        <v>10</v>
      </c>
      <c r="V544" s="62">
        <v>14</v>
      </c>
      <c r="W544" s="62">
        <v>9</v>
      </c>
      <c r="X544" s="62">
        <v>148</v>
      </c>
      <c r="Y544" s="62">
        <f t="shared" si="324"/>
        <v>-1</v>
      </c>
      <c r="Z544" s="62" t="s">
        <v>237</v>
      </c>
      <c r="AA544" s="62">
        <f>X544*0.06</f>
        <v>8.88</v>
      </c>
      <c r="AB544" s="62">
        <v>2</v>
      </c>
      <c r="AC544" s="62">
        <v>3</v>
      </c>
      <c r="AD544" s="62">
        <v>0</v>
      </c>
      <c r="AE544" s="62">
        <v>0</v>
      </c>
      <c r="AF544" s="62">
        <v>0</v>
      </c>
      <c r="AG544" s="62">
        <f t="shared" si="314"/>
        <v>-2</v>
      </c>
      <c r="AH544" s="62" t="s">
        <v>237</v>
      </c>
      <c r="AI544" s="62">
        <f>AF544*0.06</f>
        <v>0</v>
      </c>
      <c r="AJ544" s="62">
        <f>AG544*1</f>
        <v>-2</v>
      </c>
      <c r="AK544" s="62">
        <v>25</v>
      </c>
      <c r="AL544" s="62">
        <v>30</v>
      </c>
      <c r="AM544" s="62">
        <v>8</v>
      </c>
      <c r="AN544" s="62">
        <v>676</v>
      </c>
      <c r="AO544" s="62">
        <f t="shared" si="315"/>
        <v>-17</v>
      </c>
      <c r="AP544" s="62" t="s">
        <v>237</v>
      </c>
      <c r="AQ544" s="62">
        <f t="shared" si="335"/>
        <v>40.56</v>
      </c>
      <c r="AR544" s="62">
        <v>3</v>
      </c>
      <c r="AS544" s="62">
        <v>5</v>
      </c>
      <c r="AT544" s="62">
        <v>0</v>
      </c>
      <c r="AU544" s="62">
        <v>0</v>
      </c>
      <c r="AV544" s="62">
        <f t="shared" si="316"/>
        <v>-3</v>
      </c>
      <c r="AW544" s="62" t="s">
        <v>237</v>
      </c>
      <c r="AX544" s="62">
        <f>AU544*0.06</f>
        <v>0</v>
      </c>
      <c r="AY544" s="62">
        <v>4</v>
      </c>
      <c r="AZ544" s="62">
        <v>5</v>
      </c>
      <c r="BA544" s="62">
        <v>0</v>
      </c>
      <c r="BB544" s="62">
        <v>0</v>
      </c>
      <c r="BC544" s="62">
        <f t="shared" si="317"/>
        <v>-4</v>
      </c>
      <c r="BD544" s="62" t="s">
        <v>237</v>
      </c>
      <c r="BE544" s="62">
        <f t="shared" si="336"/>
        <v>0</v>
      </c>
      <c r="BF544" s="62">
        <v>2</v>
      </c>
      <c r="BG544" s="62">
        <v>5</v>
      </c>
      <c r="BH544" s="62">
        <v>8</v>
      </c>
      <c r="BI544" s="62">
        <v>165</v>
      </c>
      <c r="BJ544" s="62">
        <f t="shared" si="318"/>
        <v>6</v>
      </c>
      <c r="BK544" s="62" t="s">
        <v>40</v>
      </c>
      <c r="BL544" s="62">
        <f>BI544*0.1</f>
        <v>16.5</v>
      </c>
      <c r="BM544" s="62">
        <v>2</v>
      </c>
      <c r="BN544" s="62">
        <v>3</v>
      </c>
      <c r="BO544" s="63">
        <v>0</v>
      </c>
      <c r="BP544" s="63">
        <v>0</v>
      </c>
      <c r="BQ544" s="63">
        <v>0</v>
      </c>
      <c r="BR544" s="63">
        <v>0</v>
      </c>
      <c r="BS544" s="63">
        <v>0</v>
      </c>
      <c r="BT544" s="63">
        <v>0</v>
      </c>
      <c r="BU544" s="63">
        <v>0</v>
      </c>
      <c r="BV544" s="63">
        <v>0</v>
      </c>
      <c r="BW544" s="63">
        <v>0</v>
      </c>
      <c r="BX544" s="63">
        <v>0</v>
      </c>
      <c r="BY544" s="63">
        <v>0</v>
      </c>
      <c r="BZ544" s="62">
        <f t="shared" si="319"/>
        <v>0</v>
      </c>
      <c r="CA544" s="62">
        <f t="shared" si="320"/>
        <v>-2</v>
      </c>
      <c r="CB544" s="62" t="s">
        <v>237</v>
      </c>
      <c r="CC544" s="62">
        <f>BO544*2+BP544*3+BQ544*15+BR544*15+BS544*3+BT544*40+BU544*50+BV544*4+BW544*20+BX544*40+BY544*10</f>
        <v>0</v>
      </c>
      <c r="CD544" s="62">
        <f>CA544*1</f>
        <v>-2</v>
      </c>
      <c r="CE544" s="62">
        <f t="shared" si="321"/>
        <v>106</v>
      </c>
      <c r="CF544" s="62">
        <f t="shared" si="322"/>
        <v>-4</v>
      </c>
    </row>
    <row r="545" customHeight="1" spans="1:84">
      <c r="A545" s="62">
        <v>13124</v>
      </c>
      <c r="B545" s="62" t="s">
        <v>854</v>
      </c>
      <c r="C545" s="62">
        <v>387</v>
      </c>
      <c r="D545" s="62" t="s">
        <v>94</v>
      </c>
      <c r="E545" s="62" t="s">
        <v>248</v>
      </c>
      <c r="F545" s="62">
        <v>6</v>
      </c>
      <c r="G545" s="62">
        <v>7</v>
      </c>
      <c r="H545" s="62">
        <v>3</v>
      </c>
      <c r="I545" s="62">
        <v>50.97</v>
      </c>
      <c r="J545" s="62">
        <f t="shared" si="312"/>
        <v>-3</v>
      </c>
      <c r="K545" s="62" t="s">
        <v>237</v>
      </c>
      <c r="L545" s="62">
        <f t="shared" si="334"/>
        <v>3.0582</v>
      </c>
      <c r="M545" s="62">
        <v>27</v>
      </c>
      <c r="N545" s="62">
        <v>34</v>
      </c>
      <c r="O545" s="62">
        <v>37</v>
      </c>
      <c r="P545" s="62">
        <v>863.16</v>
      </c>
      <c r="Q545" s="62">
        <f t="shared" si="313"/>
        <v>10</v>
      </c>
      <c r="R545" s="62" t="s">
        <v>40</v>
      </c>
      <c r="S545" s="62">
        <f>P545*0.08</f>
        <v>69.0528</v>
      </c>
      <c r="T545" s="62"/>
      <c r="U545" s="62">
        <v>11</v>
      </c>
      <c r="V545" s="62">
        <v>13</v>
      </c>
      <c r="W545" s="62">
        <v>12</v>
      </c>
      <c r="X545" s="62">
        <v>223</v>
      </c>
      <c r="Y545" s="62">
        <f t="shared" si="324"/>
        <v>1</v>
      </c>
      <c r="Z545" s="62" t="s">
        <v>39</v>
      </c>
      <c r="AA545" s="62">
        <f>X545*0.08</f>
        <v>17.84</v>
      </c>
      <c r="AB545" s="62">
        <v>2</v>
      </c>
      <c r="AC545" s="62">
        <v>3</v>
      </c>
      <c r="AD545" s="62">
        <v>1</v>
      </c>
      <c r="AE545" s="62">
        <v>3</v>
      </c>
      <c r="AF545" s="62">
        <v>145.1</v>
      </c>
      <c r="AG545" s="62">
        <f t="shared" si="314"/>
        <v>3</v>
      </c>
      <c r="AH545" s="62" t="s">
        <v>40</v>
      </c>
      <c r="AI545" s="62">
        <f>AF545*0.1</f>
        <v>14.51</v>
      </c>
      <c r="AJ545" s="62"/>
      <c r="AK545" s="62">
        <v>25</v>
      </c>
      <c r="AL545" s="62">
        <v>30</v>
      </c>
      <c r="AM545" s="62">
        <v>7</v>
      </c>
      <c r="AN545" s="62">
        <v>501.93</v>
      </c>
      <c r="AO545" s="62">
        <f t="shared" si="315"/>
        <v>-18</v>
      </c>
      <c r="AP545" s="62" t="s">
        <v>237</v>
      </c>
      <c r="AQ545" s="62">
        <f t="shared" si="335"/>
        <v>30.1158</v>
      </c>
      <c r="AR545" s="62">
        <v>4</v>
      </c>
      <c r="AS545" s="62">
        <v>5</v>
      </c>
      <c r="AT545" s="62">
        <v>1</v>
      </c>
      <c r="AU545" s="62">
        <v>35</v>
      </c>
      <c r="AV545" s="62">
        <f t="shared" si="316"/>
        <v>-3</v>
      </c>
      <c r="AW545" s="62" t="s">
        <v>237</v>
      </c>
      <c r="AX545" s="62">
        <f>AU545*0.06</f>
        <v>2.1</v>
      </c>
      <c r="AY545" s="62">
        <v>3</v>
      </c>
      <c r="AZ545" s="62">
        <v>5</v>
      </c>
      <c r="BA545" s="62">
        <v>0</v>
      </c>
      <c r="BB545" s="62">
        <v>0</v>
      </c>
      <c r="BC545" s="62">
        <f t="shared" si="317"/>
        <v>-3</v>
      </c>
      <c r="BD545" s="62" t="s">
        <v>237</v>
      </c>
      <c r="BE545" s="62">
        <f t="shared" si="336"/>
        <v>0</v>
      </c>
      <c r="BF545" s="62">
        <v>2</v>
      </c>
      <c r="BG545" s="62">
        <v>5</v>
      </c>
      <c r="BH545" s="62">
        <v>7</v>
      </c>
      <c r="BI545" s="62">
        <v>136.55</v>
      </c>
      <c r="BJ545" s="62">
        <f t="shared" si="318"/>
        <v>5</v>
      </c>
      <c r="BK545" s="62" t="s">
        <v>40</v>
      </c>
      <c r="BL545" s="62">
        <f>BI545*0.1</f>
        <v>13.655</v>
      </c>
      <c r="BM545" s="62">
        <v>2</v>
      </c>
      <c r="BN545" s="62">
        <v>4</v>
      </c>
      <c r="BO545" s="63">
        <v>0</v>
      </c>
      <c r="BP545" s="63">
        <v>1</v>
      </c>
      <c r="BQ545" s="63">
        <v>1</v>
      </c>
      <c r="BR545" s="63">
        <v>0</v>
      </c>
      <c r="BS545" s="63">
        <v>0</v>
      </c>
      <c r="BT545" s="63">
        <v>0</v>
      </c>
      <c r="BU545" s="63">
        <v>0</v>
      </c>
      <c r="BV545" s="63">
        <v>0</v>
      </c>
      <c r="BW545" s="63">
        <v>0</v>
      </c>
      <c r="BX545" s="63">
        <v>0</v>
      </c>
      <c r="BY545" s="63">
        <v>0</v>
      </c>
      <c r="BZ545" s="62">
        <f t="shared" si="319"/>
        <v>6</v>
      </c>
      <c r="CA545" s="62">
        <f t="shared" si="320"/>
        <v>4</v>
      </c>
      <c r="CB545" s="62" t="s">
        <v>40</v>
      </c>
      <c r="CC545" s="62">
        <f>BO545*3+BP545*5+BQ545*25+BR545*24+BS545*6+BT545*56+BU545*70+BV545*6+BW545*30+BX545*61+BY545*15</f>
        <v>30</v>
      </c>
      <c r="CD545" s="62"/>
      <c r="CE545" s="62">
        <f t="shared" si="321"/>
        <v>180</v>
      </c>
      <c r="CF545" s="62">
        <f t="shared" si="322"/>
        <v>0</v>
      </c>
    </row>
    <row r="546" customHeight="1" spans="1:84">
      <c r="A546" s="62">
        <v>8940</v>
      </c>
      <c r="B546" s="62" t="s">
        <v>855</v>
      </c>
      <c r="C546" s="62">
        <v>377</v>
      </c>
      <c r="D546" s="62" t="s">
        <v>97</v>
      </c>
      <c r="E546" s="62" t="s">
        <v>236</v>
      </c>
      <c r="F546" s="62">
        <v>16</v>
      </c>
      <c r="G546" s="62">
        <v>20</v>
      </c>
      <c r="H546" s="62">
        <v>6</v>
      </c>
      <c r="I546" s="62">
        <v>161</v>
      </c>
      <c r="J546" s="62">
        <f t="shared" si="312"/>
        <v>-10</v>
      </c>
      <c r="K546" s="62" t="s">
        <v>237</v>
      </c>
      <c r="L546" s="62">
        <f t="shared" si="334"/>
        <v>9.66</v>
      </c>
      <c r="M546" s="62">
        <v>42</v>
      </c>
      <c r="N546" s="62">
        <v>52</v>
      </c>
      <c r="O546" s="62">
        <v>19</v>
      </c>
      <c r="P546" s="62">
        <v>498.53</v>
      </c>
      <c r="Q546" s="62">
        <f t="shared" si="313"/>
        <v>-23</v>
      </c>
      <c r="R546" s="62" t="s">
        <v>237</v>
      </c>
      <c r="S546" s="62">
        <f>P546*0.05</f>
        <v>24.9265</v>
      </c>
      <c r="T546" s="62">
        <f>Q546*1</f>
        <v>-23</v>
      </c>
      <c r="U546" s="62">
        <v>24</v>
      </c>
      <c r="V546" s="62">
        <v>32</v>
      </c>
      <c r="W546" s="62">
        <v>21</v>
      </c>
      <c r="X546" s="62">
        <v>460.9</v>
      </c>
      <c r="Y546" s="62">
        <f t="shared" si="324"/>
        <v>-3</v>
      </c>
      <c r="Z546" s="62" t="s">
        <v>237</v>
      </c>
      <c r="AA546" s="62">
        <f>X546*0.06</f>
        <v>27.654</v>
      </c>
      <c r="AB546" s="62">
        <v>4</v>
      </c>
      <c r="AC546" s="62">
        <v>5</v>
      </c>
      <c r="AD546" s="62">
        <v>0</v>
      </c>
      <c r="AE546" s="62">
        <v>0</v>
      </c>
      <c r="AF546" s="62">
        <v>0</v>
      </c>
      <c r="AG546" s="62">
        <f t="shared" si="314"/>
        <v>-4</v>
      </c>
      <c r="AH546" s="62" t="s">
        <v>237</v>
      </c>
      <c r="AI546" s="62">
        <f t="shared" ref="AI546:AI552" si="337">AF546*0.06</f>
        <v>0</v>
      </c>
      <c r="AJ546" s="62">
        <f t="shared" ref="AJ546:AJ552" si="338">AG546*1</f>
        <v>-4</v>
      </c>
      <c r="AK546" s="62">
        <v>60</v>
      </c>
      <c r="AL546" s="62">
        <v>72</v>
      </c>
      <c r="AM546" s="62">
        <v>24</v>
      </c>
      <c r="AN546" s="62">
        <v>2196.38</v>
      </c>
      <c r="AO546" s="62">
        <f t="shared" si="315"/>
        <v>-36</v>
      </c>
      <c r="AP546" s="62" t="s">
        <v>237</v>
      </c>
      <c r="AQ546" s="62">
        <f t="shared" si="335"/>
        <v>131.7828</v>
      </c>
      <c r="AR546" s="62">
        <v>10</v>
      </c>
      <c r="AS546" s="62">
        <v>12</v>
      </c>
      <c r="AT546" s="62">
        <v>14</v>
      </c>
      <c r="AU546" s="62">
        <v>377.75</v>
      </c>
      <c r="AV546" s="62">
        <f t="shared" si="316"/>
        <v>4</v>
      </c>
      <c r="AW546" s="62" t="s">
        <v>40</v>
      </c>
      <c r="AX546" s="62">
        <f>AU546*0.1</f>
        <v>37.775</v>
      </c>
      <c r="AY546" s="62">
        <v>12</v>
      </c>
      <c r="AZ546" s="62">
        <v>14</v>
      </c>
      <c r="BA546" s="62">
        <v>0</v>
      </c>
      <c r="BB546" s="62">
        <v>0</v>
      </c>
      <c r="BC546" s="62">
        <f t="shared" si="317"/>
        <v>-12</v>
      </c>
      <c r="BD546" s="62" t="s">
        <v>237</v>
      </c>
      <c r="BE546" s="62">
        <f t="shared" si="336"/>
        <v>0</v>
      </c>
      <c r="BF546" s="62">
        <v>9</v>
      </c>
      <c r="BG546" s="62">
        <v>11</v>
      </c>
      <c r="BH546" s="62">
        <v>8</v>
      </c>
      <c r="BI546" s="62">
        <v>162.21</v>
      </c>
      <c r="BJ546" s="62">
        <f t="shared" si="318"/>
        <v>-1</v>
      </c>
      <c r="BK546" s="62" t="s">
        <v>242</v>
      </c>
      <c r="BL546" s="62">
        <f>BI546*0.06</f>
        <v>9.7326</v>
      </c>
      <c r="BM546" s="62">
        <v>14</v>
      </c>
      <c r="BN546" s="62">
        <v>17</v>
      </c>
      <c r="BO546" s="63">
        <v>0</v>
      </c>
      <c r="BP546" s="63">
        <v>1</v>
      </c>
      <c r="BQ546" s="63">
        <v>2</v>
      </c>
      <c r="BR546" s="63">
        <v>0</v>
      </c>
      <c r="BS546" s="63">
        <v>1</v>
      </c>
      <c r="BT546" s="63">
        <v>0</v>
      </c>
      <c r="BU546" s="63">
        <v>0</v>
      </c>
      <c r="BV546" s="63">
        <v>0</v>
      </c>
      <c r="BW546" s="63">
        <v>0</v>
      </c>
      <c r="BX546" s="63">
        <v>1</v>
      </c>
      <c r="BY546" s="63">
        <v>0</v>
      </c>
      <c r="BZ546" s="62">
        <f t="shared" si="319"/>
        <v>19</v>
      </c>
      <c r="CA546" s="62">
        <f t="shared" si="320"/>
        <v>5</v>
      </c>
      <c r="CB546" s="62" t="s">
        <v>40</v>
      </c>
      <c r="CC546" s="62">
        <f>BO546*3+BP546*5+BQ546*25+BR546*24+BS546*6+BT546*56+BU546*70+BV546*6+BW546*30+BX546*61+BY546*15</f>
        <v>122</v>
      </c>
      <c r="CD546" s="62"/>
      <c r="CE546" s="62">
        <f t="shared" si="321"/>
        <v>364</v>
      </c>
      <c r="CF546" s="62">
        <f t="shared" si="322"/>
        <v>-27</v>
      </c>
    </row>
    <row r="547" customHeight="1" spans="1:84">
      <c r="A547" s="62">
        <v>11323</v>
      </c>
      <c r="B547" s="62" t="s">
        <v>856</v>
      </c>
      <c r="C547" s="62">
        <v>377</v>
      </c>
      <c r="D547" s="62" t="s">
        <v>97</v>
      </c>
      <c r="E547" s="62" t="s">
        <v>239</v>
      </c>
      <c r="F547" s="62">
        <v>16</v>
      </c>
      <c r="G547" s="62">
        <v>20</v>
      </c>
      <c r="H547" s="62">
        <v>8</v>
      </c>
      <c r="I547" s="62">
        <v>208</v>
      </c>
      <c r="J547" s="62">
        <f t="shared" si="312"/>
        <v>-8</v>
      </c>
      <c r="K547" s="62" t="s">
        <v>237</v>
      </c>
      <c r="L547" s="62">
        <f t="shared" si="334"/>
        <v>12.48</v>
      </c>
      <c r="M547" s="62">
        <v>42</v>
      </c>
      <c r="N547" s="62">
        <v>52</v>
      </c>
      <c r="O547" s="62">
        <v>29</v>
      </c>
      <c r="P547" s="62">
        <v>736</v>
      </c>
      <c r="Q547" s="62">
        <f t="shared" si="313"/>
        <v>-13</v>
      </c>
      <c r="R547" s="62" t="s">
        <v>237</v>
      </c>
      <c r="S547" s="62">
        <f>P547*0.05</f>
        <v>36.8</v>
      </c>
      <c r="T547" s="62">
        <f>Q547*1</f>
        <v>-13</v>
      </c>
      <c r="U547" s="62">
        <v>24</v>
      </c>
      <c r="V547" s="62">
        <v>32</v>
      </c>
      <c r="W547" s="62">
        <v>7</v>
      </c>
      <c r="X547" s="62">
        <v>189</v>
      </c>
      <c r="Y547" s="62">
        <f t="shared" si="324"/>
        <v>-17</v>
      </c>
      <c r="Z547" s="62" t="s">
        <v>237</v>
      </c>
      <c r="AA547" s="62">
        <f>X547*0.06</f>
        <v>11.34</v>
      </c>
      <c r="AB547" s="62">
        <v>4</v>
      </c>
      <c r="AC547" s="62">
        <v>5</v>
      </c>
      <c r="AD547" s="62">
        <v>0</v>
      </c>
      <c r="AE547" s="62">
        <v>0</v>
      </c>
      <c r="AF547" s="62">
        <v>0</v>
      </c>
      <c r="AG547" s="62">
        <f t="shared" si="314"/>
        <v>-4</v>
      </c>
      <c r="AH547" s="62" t="s">
        <v>237</v>
      </c>
      <c r="AI547" s="62">
        <f t="shared" si="337"/>
        <v>0</v>
      </c>
      <c r="AJ547" s="62">
        <f t="shared" si="338"/>
        <v>-4</v>
      </c>
      <c r="AK547" s="62">
        <v>60</v>
      </c>
      <c r="AL547" s="62">
        <v>72</v>
      </c>
      <c r="AM547" s="62">
        <v>28</v>
      </c>
      <c r="AN547" s="62">
        <v>2275.44</v>
      </c>
      <c r="AO547" s="62">
        <f t="shared" si="315"/>
        <v>-32</v>
      </c>
      <c r="AP547" s="62" t="s">
        <v>237</v>
      </c>
      <c r="AQ547" s="62">
        <f t="shared" si="335"/>
        <v>136.5264</v>
      </c>
      <c r="AR547" s="62">
        <v>10</v>
      </c>
      <c r="AS547" s="62">
        <v>12</v>
      </c>
      <c r="AT547" s="62">
        <v>1</v>
      </c>
      <c r="AU547" s="62">
        <v>35</v>
      </c>
      <c r="AV547" s="62">
        <f t="shared" si="316"/>
        <v>-9</v>
      </c>
      <c r="AW547" s="62" t="s">
        <v>237</v>
      </c>
      <c r="AX547" s="62">
        <f>AU547*0.06</f>
        <v>2.1</v>
      </c>
      <c r="AY547" s="62">
        <v>12</v>
      </c>
      <c r="AZ547" s="62">
        <v>14</v>
      </c>
      <c r="BA547" s="62">
        <v>0</v>
      </c>
      <c r="BB547" s="62">
        <v>0</v>
      </c>
      <c r="BC547" s="62">
        <f t="shared" si="317"/>
        <v>-12</v>
      </c>
      <c r="BD547" s="62" t="s">
        <v>237</v>
      </c>
      <c r="BE547" s="62">
        <f t="shared" si="336"/>
        <v>0</v>
      </c>
      <c r="BF547" s="62">
        <v>9</v>
      </c>
      <c r="BG547" s="62">
        <v>11</v>
      </c>
      <c r="BH547" s="62">
        <v>7</v>
      </c>
      <c r="BI547" s="62">
        <v>147</v>
      </c>
      <c r="BJ547" s="62">
        <f t="shared" si="318"/>
        <v>-2</v>
      </c>
      <c r="BK547" s="62" t="s">
        <v>242</v>
      </c>
      <c r="BL547" s="62">
        <f>BI547*0.06</f>
        <v>8.82</v>
      </c>
      <c r="BM547" s="62">
        <v>14</v>
      </c>
      <c r="BN547" s="62">
        <v>17</v>
      </c>
      <c r="BO547" s="63">
        <v>0</v>
      </c>
      <c r="BP547" s="63">
        <v>2</v>
      </c>
      <c r="BQ547" s="63">
        <v>0</v>
      </c>
      <c r="BR547" s="63">
        <v>0</v>
      </c>
      <c r="BS547" s="63">
        <v>0</v>
      </c>
      <c r="BT547" s="63">
        <v>0</v>
      </c>
      <c r="BU547" s="63">
        <v>0</v>
      </c>
      <c r="BV547" s="63">
        <v>0</v>
      </c>
      <c r="BW547" s="63">
        <v>0</v>
      </c>
      <c r="BX547" s="63">
        <v>0</v>
      </c>
      <c r="BY547" s="63">
        <v>0</v>
      </c>
      <c r="BZ547" s="62">
        <f t="shared" si="319"/>
        <v>2</v>
      </c>
      <c r="CA547" s="62">
        <f t="shared" si="320"/>
        <v>-12</v>
      </c>
      <c r="CB547" s="62" t="s">
        <v>237</v>
      </c>
      <c r="CC547" s="62">
        <f>BO547*2+BP547*3+BQ547*15+BR547*15+BS547*3+BT547*40+BU547*50+BV547*4+BW547*20+BX547*40+BY547*10</f>
        <v>6</v>
      </c>
      <c r="CD547" s="62">
        <f>CA547*1</f>
        <v>-12</v>
      </c>
      <c r="CE547" s="62">
        <f t="shared" si="321"/>
        <v>214</v>
      </c>
      <c r="CF547" s="62">
        <f t="shared" si="322"/>
        <v>-29</v>
      </c>
    </row>
    <row r="548" customHeight="1" spans="1:84">
      <c r="A548" s="62">
        <v>13141</v>
      </c>
      <c r="B548" s="62" t="s">
        <v>857</v>
      </c>
      <c r="C548" s="62">
        <v>377</v>
      </c>
      <c r="D548" s="62" t="s">
        <v>97</v>
      </c>
      <c r="E548" s="62" t="s">
        <v>248</v>
      </c>
      <c r="F548" s="62">
        <v>4</v>
      </c>
      <c r="G548" s="62">
        <v>4</v>
      </c>
      <c r="H548" s="62">
        <v>1</v>
      </c>
      <c r="I548" s="62">
        <v>29</v>
      </c>
      <c r="J548" s="62">
        <f t="shared" si="312"/>
        <v>-3</v>
      </c>
      <c r="K548" s="62" t="s">
        <v>237</v>
      </c>
      <c r="L548" s="62">
        <f t="shared" si="334"/>
        <v>1.74</v>
      </c>
      <c r="M548" s="62">
        <v>8.5</v>
      </c>
      <c r="N548" s="62">
        <v>11</v>
      </c>
      <c r="O548" s="62">
        <v>29</v>
      </c>
      <c r="P548" s="62">
        <v>616.72</v>
      </c>
      <c r="Q548" s="62">
        <f t="shared" si="313"/>
        <v>20.5</v>
      </c>
      <c r="R548" s="62" t="s">
        <v>40</v>
      </c>
      <c r="S548" s="62">
        <f t="shared" ref="S548:S553" si="339">P548*0.08</f>
        <v>49.3376</v>
      </c>
      <c r="T548" s="62"/>
      <c r="U548" s="62">
        <v>5.5</v>
      </c>
      <c r="V548" s="62">
        <v>6.5</v>
      </c>
      <c r="W548" s="62">
        <v>6</v>
      </c>
      <c r="X548" s="62">
        <v>135</v>
      </c>
      <c r="Y548" s="62">
        <f t="shared" si="324"/>
        <v>0.5</v>
      </c>
      <c r="Z548" s="62" t="s">
        <v>39</v>
      </c>
      <c r="AA548" s="62">
        <f>X548*0.08</f>
        <v>10.8</v>
      </c>
      <c r="AB548" s="62">
        <v>1</v>
      </c>
      <c r="AC548" s="62">
        <v>1.5</v>
      </c>
      <c r="AD548" s="62">
        <v>0</v>
      </c>
      <c r="AE548" s="62">
        <v>0</v>
      </c>
      <c r="AF548" s="62">
        <v>0</v>
      </c>
      <c r="AG548" s="62">
        <f t="shared" si="314"/>
        <v>-1</v>
      </c>
      <c r="AH548" s="62" t="s">
        <v>237</v>
      </c>
      <c r="AI548" s="62">
        <f t="shared" si="337"/>
        <v>0</v>
      </c>
      <c r="AJ548" s="62">
        <f t="shared" si="338"/>
        <v>-1</v>
      </c>
      <c r="AK548" s="62">
        <v>12.5</v>
      </c>
      <c r="AL548" s="62">
        <v>15</v>
      </c>
      <c r="AM548" s="62">
        <v>10</v>
      </c>
      <c r="AN548" s="62">
        <v>600.8</v>
      </c>
      <c r="AO548" s="62">
        <f t="shared" si="315"/>
        <v>-2.5</v>
      </c>
      <c r="AP548" s="62" t="s">
        <v>237</v>
      </c>
      <c r="AQ548" s="62">
        <f t="shared" si="335"/>
        <v>36.048</v>
      </c>
      <c r="AR548" s="62">
        <v>3</v>
      </c>
      <c r="AS548" s="62">
        <v>3.5</v>
      </c>
      <c r="AT548" s="62">
        <v>1</v>
      </c>
      <c r="AU548" s="62">
        <v>35</v>
      </c>
      <c r="AV548" s="62">
        <f t="shared" si="316"/>
        <v>-2</v>
      </c>
      <c r="AW548" s="62" t="s">
        <v>237</v>
      </c>
      <c r="AX548" s="62">
        <f>AU548*0.06</f>
        <v>2.1</v>
      </c>
      <c r="AY548" s="62">
        <v>2.5</v>
      </c>
      <c r="AZ548" s="62">
        <v>3.5</v>
      </c>
      <c r="BA548" s="62">
        <v>0</v>
      </c>
      <c r="BB548" s="62">
        <v>0</v>
      </c>
      <c r="BC548" s="62">
        <f t="shared" si="317"/>
        <v>-2.5</v>
      </c>
      <c r="BD548" s="62" t="s">
        <v>237</v>
      </c>
      <c r="BE548" s="62">
        <f t="shared" si="336"/>
        <v>0</v>
      </c>
      <c r="BF548" s="62">
        <v>2</v>
      </c>
      <c r="BG548" s="62">
        <v>3</v>
      </c>
      <c r="BH548" s="62">
        <v>6</v>
      </c>
      <c r="BI548" s="62">
        <v>120.25</v>
      </c>
      <c r="BJ548" s="62">
        <f t="shared" si="318"/>
        <v>4</v>
      </c>
      <c r="BK548" s="62" t="s">
        <v>40</v>
      </c>
      <c r="BL548" s="62">
        <f>BI548*0.1</f>
        <v>12.025</v>
      </c>
      <c r="BM548" s="62">
        <v>3</v>
      </c>
      <c r="BN548" s="62">
        <v>3.5</v>
      </c>
      <c r="BO548" s="63">
        <v>0</v>
      </c>
      <c r="BP548" s="63">
        <v>1</v>
      </c>
      <c r="BQ548" s="63">
        <v>0</v>
      </c>
      <c r="BR548" s="63">
        <v>0</v>
      </c>
      <c r="BS548" s="63">
        <v>0</v>
      </c>
      <c r="BT548" s="63">
        <v>0</v>
      </c>
      <c r="BU548" s="63">
        <v>0</v>
      </c>
      <c r="BV548" s="63">
        <v>0</v>
      </c>
      <c r="BW548" s="63">
        <v>0</v>
      </c>
      <c r="BX548" s="63">
        <v>0</v>
      </c>
      <c r="BY548" s="63">
        <v>0</v>
      </c>
      <c r="BZ548" s="62">
        <f t="shared" si="319"/>
        <v>1</v>
      </c>
      <c r="CA548" s="62">
        <f t="shared" si="320"/>
        <v>-2</v>
      </c>
      <c r="CB548" s="62" t="s">
        <v>237</v>
      </c>
      <c r="CC548" s="62">
        <f>BO548*2+BP548*3+BQ548*15+BR548*15+BS548*3+BT548*40+BU548*50+BV548*4+BW548*20+BX548*40+BY548*10</f>
        <v>3</v>
      </c>
      <c r="CD548" s="62">
        <f>CA548*1</f>
        <v>-2</v>
      </c>
      <c r="CE548" s="62">
        <f t="shared" si="321"/>
        <v>115</v>
      </c>
      <c r="CF548" s="62">
        <f t="shared" si="322"/>
        <v>-3</v>
      </c>
    </row>
    <row r="549" customHeight="1" spans="1:84">
      <c r="A549" s="62">
        <v>13200</v>
      </c>
      <c r="B549" s="62" t="s">
        <v>858</v>
      </c>
      <c r="C549" s="62">
        <v>377</v>
      </c>
      <c r="D549" s="62" t="s">
        <v>97</v>
      </c>
      <c r="E549" s="62" t="s">
        <v>248</v>
      </c>
      <c r="F549" s="62">
        <v>4</v>
      </c>
      <c r="G549" s="62">
        <v>4</v>
      </c>
      <c r="H549" s="62">
        <v>4</v>
      </c>
      <c r="I549" s="62">
        <v>104.8</v>
      </c>
      <c r="J549" s="62">
        <f t="shared" si="312"/>
        <v>0</v>
      </c>
      <c r="K549" s="62" t="s">
        <v>40</v>
      </c>
      <c r="L549" s="62">
        <f>I549*0.1</f>
        <v>10.48</v>
      </c>
      <c r="M549" s="62">
        <v>8.5</v>
      </c>
      <c r="N549" s="62">
        <v>11</v>
      </c>
      <c r="O549" s="62">
        <v>13</v>
      </c>
      <c r="P549" s="62">
        <v>335.8</v>
      </c>
      <c r="Q549" s="62">
        <f t="shared" si="313"/>
        <v>4.5</v>
      </c>
      <c r="R549" s="62" t="s">
        <v>40</v>
      </c>
      <c r="S549" s="62">
        <f t="shared" si="339"/>
        <v>26.864</v>
      </c>
      <c r="T549" s="62"/>
      <c r="U549" s="62">
        <v>5.5</v>
      </c>
      <c r="V549" s="62">
        <v>6.5</v>
      </c>
      <c r="W549" s="62">
        <v>5</v>
      </c>
      <c r="X549" s="62">
        <v>114.5</v>
      </c>
      <c r="Y549" s="62">
        <f t="shared" si="324"/>
        <v>-0.5</v>
      </c>
      <c r="Z549" s="62" t="s">
        <v>237</v>
      </c>
      <c r="AA549" s="62">
        <f>X549*0.06</f>
        <v>6.87</v>
      </c>
      <c r="AB549" s="62">
        <v>1</v>
      </c>
      <c r="AC549" s="62">
        <v>1.5</v>
      </c>
      <c r="AD549" s="62">
        <v>0</v>
      </c>
      <c r="AE549" s="62">
        <v>0</v>
      </c>
      <c r="AF549" s="62">
        <v>0</v>
      </c>
      <c r="AG549" s="62">
        <f t="shared" si="314"/>
        <v>-1</v>
      </c>
      <c r="AH549" s="62" t="s">
        <v>237</v>
      </c>
      <c r="AI549" s="62">
        <f t="shared" si="337"/>
        <v>0</v>
      </c>
      <c r="AJ549" s="62">
        <f t="shared" si="338"/>
        <v>-1</v>
      </c>
      <c r="AK549" s="62">
        <v>12.5</v>
      </c>
      <c r="AL549" s="62">
        <v>15</v>
      </c>
      <c r="AM549" s="62">
        <v>4</v>
      </c>
      <c r="AN549" s="62">
        <v>336</v>
      </c>
      <c r="AO549" s="62">
        <f t="shared" si="315"/>
        <v>-8.5</v>
      </c>
      <c r="AP549" s="62" t="s">
        <v>237</v>
      </c>
      <c r="AQ549" s="62">
        <f t="shared" si="335"/>
        <v>20.16</v>
      </c>
      <c r="AR549" s="62">
        <v>3</v>
      </c>
      <c r="AS549" s="62">
        <v>3.5</v>
      </c>
      <c r="AT549" s="62">
        <v>7</v>
      </c>
      <c r="AU549" s="62">
        <v>210</v>
      </c>
      <c r="AV549" s="62">
        <f t="shared" si="316"/>
        <v>4</v>
      </c>
      <c r="AW549" s="62" t="s">
        <v>40</v>
      </c>
      <c r="AX549" s="62">
        <f>AU549*0.1</f>
        <v>21</v>
      </c>
      <c r="AY549" s="62">
        <v>2.5</v>
      </c>
      <c r="AZ549" s="62">
        <v>3.5</v>
      </c>
      <c r="BA549" s="62">
        <v>0</v>
      </c>
      <c r="BB549" s="62">
        <v>0</v>
      </c>
      <c r="BC549" s="62">
        <f t="shared" si="317"/>
        <v>-2.5</v>
      </c>
      <c r="BD549" s="62" t="s">
        <v>237</v>
      </c>
      <c r="BE549" s="62">
        <f t="shared" si="336"/>
        <v>0</v>
      </c>
      <c r="BF549" s="62">
        <v>2</v>
      </c>
      <c r="BG549" s="62">
        <v>3</v>
      </c>
      <c r="BH549" s="62">
        <v>1</v>
      </c>
      <c r="BI549" s="62">
        <v>21</v>
      </c>
      <c r="BJ549" s="62">
        <f t="shared" si="318"/>
        <v>-1</v>
      </c>
      <c r="BK549" s="62" t="s">
        <v>242</v>
      </c>
      <c r="BL549" s="62">
        <f>BI549*0.06</f>
        <v>1.26</v>
      </c>
      <c r="BM549" s="62">
        <v>3</v>
      </c>
      <c r="BN549" s="62">
        <v>3.5</v>
      </c>
      <c r="BO549" s="63">
        <v>2</v>
      </c>
      <c r="BP549" s="63">
        <v>2</v>
      </c>
      <c r="BQ549" s="63">
        <v>0</v>
      </c>
      <c r="BR549" s="63">
        <v>0</v>
      </c>
      <c r="BS549" s="63">
        <v>0</v>
      </c>
      <c r="BT549" s="63">
        <v>0</v>
      </c>
      <c r="BU549" s="63">
        <v>1</v>
      </c>
      <c r="BV549" s="63">
        <v>0</v>
      </c>
      <c r="BW549" s="63">
        <v>0</v>
      </c>
      <c r="BX549" s="63">
        <v>0</v>
      </c>
      <c r="BY549" s="63">
        <v>0</v>
      </c>
      <c r="BZ549" s="62">
        <f t="shared" si="319"/>
        <v>13</v>
      </c>
      <c r="CA549" s="62">
        <f t="shared" si="320"/>
        <v>10</v>
      </c>
      <c r="CB549" s="62" t="s">
        <v>40</v>
      </c>
      <c r="CC549" s="62">
        <f>BO549*3+BP549*5+BQ549*25+BR549*24+BS549*6+BT549*56+BU549*70+BV549*6+BW549*30+BX549*61+BY549*15</f>
        <v>86</v>
      </c>
      <c r="CD549" s="62"/>
      <c r="CE549" s="62">
        <f t="shared" si="321"/>
        <v>173</v>
      </c>
      <c r="CF549" s="62">
        <f t="shared" si="322"/>
        <v>-1</v>
      </c>
    </row>
    <row r="550" customHeight="1" spans="1:84">
      <c r="A550" s="62">
        <v>9112</v>
      </c>
      <c r="B550" s="62" t="s">
        <v>859</v>
      </c>
      <c r="C550" s="62">
        <v>371</v>
      </c>
      <c r="D550" s="62" t="s">
        <v>146</v>
      </c>
      <c r="E550" s="62" t="s">
        <v>239</v>
      </c>
      <c r="F550" s="62">
        <v>10</v>
      </c>
      <c r="G550" s="62">
        <v>12</v>
      </c>
      <c r="H550" s="62"/>
      <c r="I550" s="62"/>
      <c r="J550" s="62">
        <f t="shared" si="312"/>
        <v>-10</v>
      </c>
      <c r="K550" s="62" t="s">
        <v>237</v>
      </c>
      <c r="L550" s="62">
        <f t="shared" ref="L550:L557" si="340">I550*0.06</f>
        <v>0</v>
      </c>
      <c r="M550" s="62">
        <v>18</v>
      </c>
      <c r="N550" s="62">
        <v>23</v>
      </c>
      <c r="O550" s="62">
        <v>31</v>
      </c>
      <c r="P550" s="62">
        <v>863.23</v>
      </c>
      <c r="Q550" s="62">
        <f t="shared" si="313"/>
        <v>13</v>
      </c>
      <c r="R550" s="62" t="s">
        <v>40</v>
      </c>
      <c r="S550" s="62">
        <f t="shared" si="339"/>
        <v>69.0584</v>
      </c>
      <c r="T550" s="62"/>
      <c r="U550" s="62">
        <v>9</v>
      </c>
      <c r="V550" s="62">
        <v>12</v>
      </c>
      <c r="W550" s="62">
        <v>3</v>
      </c>
      <c r="X550" s="62">
        <v>98.5</v>
      </c>
      <c r="Y550" s="62">
        <f t="shared" si="324"/>
        <v>-6</v>
      </c>
      <c r="Z550" s="62" t="s">
        <v>237</v>
      </c>
      <c r="AA550" s="62">
        <f>X550*0.06</f>
        <v>5.91</v>
      </c>
      <c r="AB550" s="62">
        <v>1</v>
      </c>
      <c r="AC550" s="62">
        <v>2</v>
      </c>
      <c r="AD550" s="62">
        <v>0</v>
      </c>
      <c r="AE550" s="62">
        <v>0</v>
      </c>
      <c r="AF550" s="62">
        <v>0</v>
      </c>
      <c r="AG550" s="62">
        <f t="shared" si="314"/>
        <v>-1</v>
      </c>
      <c r="AH550" s="62" t="s">
        <v>237</v>
      </c>
      <c r="AI550" s="62">
        <f t="shared" si="337"/>
        <v>0</v>
      </c>
      <c r="AJ550" s="62">
        <f t="shared" si="338"/>
        <v>-1</v>
      </c>
      <c r="AK550" s="62">
        <v>14</v>
      </c>
      <c r="AL550" s="62">
        <v>17</v>
      </c>
      <c r="AM550" s="62">
        <v>18</v>
      </c>
      <c r="AN550" s="62">
        <v>1643</v>
      </c>
      <c r="AO550" s="62">
        <f t="shared" si="315"/>
        <v>4</v>
      </c>
      <c r="AP550" s="62" t="s">
        <v>40</v>
      </c>
      <c r="AQ550" s="62">
        <f>AN550*0.1</f>
        <v>164.3</v>
      </c>
      <c r="AR550" s="62">
        <v>5</v>
      </c>
      <c r="AS550" s="62">
        <v>6</v>
      </c>
      <c r="AT550" s="62">
        <v>0</v>
      </c>
      <c r="AU550" s="62">
        <v>0</v>
      </c>
      <c r="AV550" s="62">
        <f t="shared" si="316"/>
        <v>-5</v>
      </c>
      <c r="AW550" s="62" t="s">
        <v>237</v>
      </c>
      <c r="AX550" s="62">
        <f>AU550*0.06</f>
        <v>0</v>
      </c>
      <c r="AY550" s="62">
        <v>7</v>
      </c>
      <c r="AZ550" s="62">
        <v>8</v>
      </c>
      <c r="BA550" s="62">
        <v>0</v>
      </c>
      <c r="BB550" s="62">
        <v>0</v>
      </c>
      <c r="BC550" s="62">
        <f t="shared" si="317"/>
        <v>-7</v>
      </c>
      <c r="BD550" s="62" t="s">
        <v>237</v>
      </c>
      <c r="BE550" s="62">
        <f t="shared" si="336"/>
        <v>0</v>
      </c>
      <c r="BF550" s="62">
        <v>6</v>
      </c>
      <c r="BG550" s="62">
        <v>8</v>
      </c>
      <c r="BH550" s="62">
        <v>12</v>
      </c>
      <c r="BI550" s="62">
        <v>218.79</v>
      </c>
      <c r="BJ550" s="62">
        <f t="shared" si="318"/>
        <v>6</v>
      </c>
      <c r="BK550" s="62" t="s">
        <v>40</v>
      </c>
      <c r="BL550" s="62">
        <f>BI550*0.1</f>
        <v>21.879</v>
      </c>
      <c r="BM550" s="62">
        <v>3</v>
      </c>
      <c r="BN550" s="62">
        <v>4</v>
      </c>
      <c r="BO550" s="63">
        <v>0</v>
      </c>
      <c r="BP550" s="63">
        <v>0</v>
      </c>
      <c r="BQ550" s="63">
        <v>0</v>
      </c>
      <c r="BR550" s="63">
        <v>0</v>
      </c>
      <c r="BS550" s="63">
        <v>1</v>
      </c>
      <c r="BT550" s="63">
        <v>0</v>
      </c>
      <c r="BU550" s="63">
        <v>0</v>
      </c>
      <c r="BV550" s="63">
        <v>0</v>
      </c>
      <c r="BW550" s="63">
        <v>0</v>
      </c>
      <c r="BX550" s="63">
        <v>1</v>
      </c>
      <c r="BY550" s="63">
        <v>0</v>
      </c>
      <c r="BZ550" s="62">
        <f t="shared" si="319"/>
        <v>8</v>
      </c>
      <c r="CA550" s="62">
        <f t="shared" si="320"/>
        <v>5</v>
      </c>
      <c r="CB550" s="62" t="s">
        <v>40</v>
      </c>
      <c r="CC550" s="62">
        <f>BO550*3+BP550*5+BQ550*25+BR550*24+BS550*6+BT550*56+BU550*70+BV550*6+BW550*30+BX550*61+BY550*15</f>
        <v>67</v>
      </c>
      <c r="CD550" s="62"/>
      <c r="CE550" s="62">
        <f t="shared" si="321"/>
        <v>328</v>
      </c>
      <c r="CF550" s="62">
        <f t="shared" si="322"/>
        <v>-1</v>
      </c>
    </row>
    <row r="551" customHeight="1" spans="1:84">
      <c r="A551" s="62">
        <v>11388</v>
      </c>
      <c r="B551" s="62" t="s">
        <v>860</v>
      </c>
      <c r="C551" s="62">
        <v>371</v>
      </c>
      <c r="D551" s="62" t="s">
        <v>146</v>
      </c>
      <c r="E551" s="62" t="s">
        <v>236</v>
      </c>
      <c r="F551" s="62">
        <v>10</v>
      </c>
      <c r="G551" s="62">
        <v>12</v>
      </c>
      <c r="H551" s="62">
        <v>8</v>
      </c>
      <c r="I551" s="62">
        <v>199.16</v>
      </c>
      <c r="J551" s="62">
        <f t="shared" si="312"/>
        <v>-2</v>
      </c>
      <c r="K551" s="62" t="s">
        <v>237</v>
      </c>
      <c r="L551" s="62">
        <f t="shared" si="340"/>
        <v>11.9496</v>
      </c>
      <c r="M551" s="62">
        <v>17</v>
      </c>
      <c r="N551" s="62">
        <v>20</v>
      </c>
      <c r="O551" s="62">
        <v>25</v>
      </c>
      <c r="P551" s="62">
        <v>704.36</v>
      </c>
      <c r="Q551" s="62">
        <f t="shared" si="313"/>
        <v>8</v>
      </c>
      <c r="R551" s="62" t="s">
        <v>40</v>
      </c>
      <c r="S551" s="62">
        <f t="shared" si="339"/>
        <v>56.3488</v>
      </c>
      <c r="T551" s="62"/>
      <c r="U551" s="62">
        <v>8</v>
      </c>
      <c r="V551" s="62">
        <v>10</v>
      </c>
      <c r="W551" s="62">
        <v>12</v>
      </c>
      <c r="X551" s="62">
        <v>265.5</v>
      </c>
      <c r="Y551" s="62">
        <f t="shared" si="324"/>
        <v>4</v>
      </c>
      <c r="Z551" s="62" t="s">
        <v>40</v>
      </c>
      <c r="AA551" s="62">
        <f>X551*0.1</f>
        <v>26.55</v>
      </c>
      <c r="AB551" s="62">
        <v>1</v>
      </c>
      <c r="AC551" s="62">
        <v>1</v>
      </c>
      <c r="AD551" s="62">
        <v>0</v>
      </c>
      <c r="AE551" s="62">
        <v>0</v>
      </c>
      <c r="AF551" s="62">
        <v>0</v>
      </c>
      <c r="AG551" s="62">
        <f t="shared" si="314"/>
        <v>-1</v>
      </c>
      <c r="AH551" s="62" t="s">
        <v>237</v>
      </c>
      <c r="AI551" s="62">
        <f t="shared" si="337"/>
        <v>0</v>
      </c>
      <c r="AJ551" s="62">
        <f t="shared" si="338"/>
        <v>-1</v>
      </c>
      <c r="AK551" s="62">
        <v>13</v>
      </c>
      <c r="AL551" s="62">
        <v>15</v>
      </c>
      <c r="AM551" s="62">
        <v>14</v>
      </c>
      <c r="AN551" s="62">
        <v>948</v>
      </c>
      <c r="AO551" s="62">
        <f t="shared" si="315"/>
        <v>1</v>
      </c>
      <c r="AP551" s="62" t="s">
        <v>39</v>
      </c>
      <c r="AQ551" s="62">
        <f>AN551*0.08</f>
        <v>75.84</v>
      </c>
      <c r="AR551" s="62">
        <v>4</v>
      </c>
      <c r="AS551" s="62">
        <v>5</v>
      </c>
      <c r="AT551" s="62">
        <v>5</v>
      </c>
      <c r="AU551" s="62">
        <v>140</v>
      </c>
      <c r="AV551" s="62">
        <f t="shared" si="316"/>
        <v>1</v>
      </c>
      <c r="AW551" s="62" t="s">
        <v>40</v>
      </c>
      <c r="AX551" s="62">
        <f>AU551*0.1</f>
        <v>14</v>
      </c>
      <c r="AY551" s="62">
        <v>5</v>
      </c>
      <c r="AZ551" s="62">
        <v>7</v>
      </c>
      <c r="BA551" s="62">
        <v>0</v>
      </c>
      <c r="BB551" s="62">
        <v>0</v>
      </c>
      <c r="BC551" s="62">
        <f t="shared" si="317"/>
        <v>-5</v>
      </c>
      <c r="BD551" s="62" t="s">
        <v>237</v>
      </c>
      <c r="BE551" s="62">
        <f t="shared" si="336"/>
        <v>0</v>
      </c>
      <c r="BF551" s="62">
        <v>6</v>
      </c>
      <c r="BG551" s="62">
        <v>8</v>
      </c>
      <c r="BH551" s="62">
        <v>12</v>
      </c>
      <c r="BI551" s="62">
        <v>230.03</v>
      </c>
      <c r="BJ551" s="62">
        <f t="shared" si="318"/>
        <v>6</v>
      </c>
      <c r="BK551" s="62" t="s">
        <v>40</v>
      </c>
      <c r="BL551" s="62">
        <f>BI551*0.1</f>
        <v>23.003</v>
      </c>
      <c r="BM551" s="62">
        <v>3</v>
      </c>
      <c r="BN551" s="62">
        <v>4</v>
      </c>
      <c r="BO551" s="63">
        <v>0</v>
      </c>
      <c r="BP551" s="63">
        <v>0</v>
      </c>
      <c r="BQ551" s="63">
        <v>0</v>
      </c>
      <c r="BR551" s="63">
        <v>0</v>
      </c>
      <c r="BS551" s="63">
        <v>0</v>
      </c>
      <c r="BT551" s="63">
        <v>0</v>
      </c>
      <c r="BU551" s="63">
        <v>0</v>
      </c>
      <c r="BV551" s="63">
        <v>0</v>
      </c>
      <c r="BW551" s="63">
        <v>0</v>
      </c>
      <c r="BX551" s="63">
        <v>0</v>
      </c>
      <c r="BY551" s="63">
        <v>0</v>
      </c>
      <c r="BZ551" s="62">
        <f t="shared" si="319"/>
        <v>0</v>
      </c>
      <c r="CA551" s="62">
        <f t="shared" si="320"/>
        <v>-3</v>
      </c>
      <c r="CB551" s="62" t="s">
        <v>237</v>
      </c>
      <c r="CC551" s="62">
        <f>BO551*2+BP551*3+BQ551*15+BR551*15+BS551*3+BT551*40+BU551*50+BV551*4+BW551*20+BX551*40+BY551*10</f>
        <v>0</v>
      </c>
      <c r="CD551" s="62">
        <f>CA551*1</f>
        <v>-3</v>
      </c>
      <c r="CE551" s="62">
        <f t="shared" si="321"/>
        <v>208</v>
      </c>
      <c r="CF551" s="62">
        <f t="shared" si="322"/>
        <v>-4</v>
      </c>
    </row>
    <row r="552" customHeight="1" spans="1:84">
      <c r="A552" s="62">
        <v>12682</v>
      </c>
      <c r="B552" s="62" t="s">
        <v>861</v>
      </c>
      <c r="C552" s="62">
        <v>371</v>
      </c>
      <c r="D552" s="62" t="s">
        <v>146</v>
      </c>
      <c r="E552" s="62" t="s">
        <v>239</v>
      </c>
      <c r="F552" s="62">
        <v>10</v>
      </c>
      <c r="G552" s="62">
        <v>12</v>
      </c>
      <c r="H552" s="62">
        <v>1</v>
      </c>
      <c r="I552" s="62">
        <v>28</v>
      </c>
      <c r="J552" s="62">
        <f t="shared" si="312"/>
        <v>-9</v>
      </c>
      <c r="K552" s="62" t="s">
        <v>237</v>
      </c>
      <c r="L552" s="62">
        <f t="shared" si="340"/>
        <v>1.68</v>
      </c>
      <c r="M552" s="62">
        <v>18</v>
      </c>
      <c r="N552" s="62">
        <v>23</v>
      </c>
      <c r="O552" s="62">
        <v>25</v>
      </c>
      <c r="P552" s="62">
        <v>637</v>
      </c>
      <c r="Q552" s="62">
        <f t="shared" si="313"/>
        <v>7</v>
      </c>
      <c r="R552" s="62" t="s">
        <v>40</v>
      </c>
      <c r="S552" s="62">
        <f t="shared" si="339"/>
        <v>50.96</v>
      </c>
      <c r="T552" s="62"/>
      <c r="U552" s="62">
        <v>9</v>
      </c>
      <c r="V552" s="62">
        <v>12</v>
      </c>
      <c r="W552" s="62">
        <v>8</v>
      </c>
      <c r="X552" s="62">
        <v>94</v>
      </c>
      <c r="Y552" s="62">
        <f t="shared" si="324"/>
        <v>-1</v>
      </c>
      <c r="Z552" s="62" t="s">
        <v>237</v>
      </c>
      <c r="AA552" s="62">
        <f>X552*0.06</f>
        <v>5.64</v>
      </c>
      <c r="AB552" s="62">
        <v>2</v>
      </c>
      <c r="AC552" s="62">
        <v>2</v>
      </c>
      <c r="AD552" s="62">
        <v>0</v>
      </c>
      <c r="AE552" s="62">
        <v>0</v>
      </c>
      <c r="AF552" s="62">
        <v>0</v>
      </c>
      <c r="AG552" s="62">
        <f t="shared" si="314"/>
        <v>-2</v>
      </c>
      <c r="AH552" s="62" t="s">
        <v>237</v>
      </c>
      <c r="AI552" s="62">
        <f t="shared" si="337"/>
        <v>0</v>
      </c>
      <c r="AJ552" s="62">
        <f t="shared" si="338"/>
        <v>-2</v>
      </c>
      <c r="AK552" s="62">
        <v>14</v>
      </c>
      <c r="AL552" s="62">
        <v>17</v>
      </c>
      <c r="AM552" s="62">
        <v>7</v>
      </c>
      <c r="AN552" s="62">
        <v>324.01</v>
      </c>
      <c r="AO552" s="62">
        <f t="shared" si="315"/>
        <v>-7</v>
      </c>
      <c r="AP552" s="62" t="s">
        <v>237</v>
      </c>
      <c r="AQ552" s="62">
        <f>AN552*0.06</f>
        <v>19.4406</v>
      </c>
      <c r="AR552" s="62">
        <v>4</v>
      </c>
      <c r="AS552" s="62">
        <v>5</v>
      </c>
      <c r="AT552" s="62">
        <v>0</v>
      </c>
      <c r="AU552" s="62">
        <v>0</v>
      </c>
      <c r="AV552" s="62">
        <f t="shared" si="316"/>
        <v>-4</v>
      </c>
      <c r="AW552" s="62" t="s">
        <v>237</v>
      </c>
      <c r="AX552" s="62">
        <f>AU552*0.06</f>
        <v>0</v>
      </c>
      <c r="AY552" s="62">
        <v>7</v>
      </c>
      <c r="AZ552" s="62">
        <v>8</v>
      </c>
      <c r="BA552" s="62">
        <v>0</v>
      </c>
      <c r="BB552" s="62">
        <v>0</v>
      </c>
      <c r="BC552" s="62">
        <f t="shared" si="317"/>
        <v>-7</v>
      </c>
      <c r="BD552" s="62" t="s">
        <v>237</v>
      </c>
      <c r="BE552" s="62">
        <f t="shared" si="336"/>
        <v>0</v>
      </c>
      <c r="BF552" s="62">
        <v>6</v>
      </c>
      <c r="BG552" s="62">
        <v>8</v>
      </c>
      <c r="BH552" s="62">
        <v>2</v>
      </c>
      <c r="BI552" s="62">
        <v>21.68</v>
      </c>
      <c r="BJ552" s="62">
        <f t="shared" si="318"/>
        <v>-4</v>
      </c>
      <c r="BK552" s="62" t="s">
        <v>242</v>
      </c>
      <c r="BL552" s="62">
        <f>BI552*0.06</f>
        <v>1.3008</v>
      </c>
      <c r="BM552" s="62">
        <v>4</v>
      </c>
      <c r="BN552" s="62">
        <v>4</v>
      </c>
      <c r="BO552" s="63">
        <v>1</v>
      </c>
      <c r="BP552" s="63">
        <v>1</v>
      </c>
      <c r="BQ552" s="63">
        <v>0</v>
      </c>
      <c r="BR552" s="63">
        <v>0</v>
      </c>
      <c r="BS552" s="63">
        <v>0</v>
      </c>
      <c r="BT552" s="63">
        <v>0</v>
      </c>
      <c r="BU552" s="63">
        <v>0</v>
      </c>
      <c r="BV552" s="63">
        <v>0</v>
      </c>
      <c r="BW552" s="63">
        <v>0</v>
      </c>
      <c r="BX552" s="63">
        <v>0</v>
      </c>
      <c r="BY552" s="63">
        <v>1</v>
      </c>
      <c r="BZ552" s="62">
        <f t="shared" si="319"/>
        <v>4</v>
      </c>
      <c r="CA552" s="62">
        <f t="shared" si="320"/>
        <v>0</v>
      </c>
      <c r="CB552" s="62" t="s">
        <v>40</v>
      </c>
      <c r="CC552" s="62">
        <f>BO552*3+BP552*5+BQ552*25+BR552*24+BS552*6+BT552*56+BU552*70+BV552*6+BW552*30+BX552*61+BY552*15</f>
        <v>23</v>
      </c>
      <c r="CD552" s="62"/>
      <c r="CE552" s="62">
        <f t="shared" si="321"/>
        <v>102</v>
      </c>
      <c r="CF552" s="62">
        <f t="shared" si="322"/>
        <v>-2</v>
      </c>
    </row>
    <row r="553" customHeight="1" spans="1:84">
      <c r="A553" s="62">
        <v>4549</v>
      </c>
      <c r="B553" s="62" t="s">
        <v>862</v>
      </c>
      <c r="C553" s="62">
        <v>359</v>
      </c>
      <c r="D553" s="62" t="s">
        <v>55</v>
      </c>
      <c r="E553" s="62" t="s">
        <v>236</v>
      </c>
      <c r="F553" s="62">
        <v>16</v>
      </c>
      <c r="G553" s="62">
        <v>19</v>
      </c>
      <c r="H553" s="62">
        <v>5</v>
      </c>
      <c r="I553" s="62">
        <v>103.5</v>
      </c>
      <c r="J553" s="62">
        <f t="shared" si="312"/>
        <v>-11</v>
      </c>
      <c r="K553" s="62" t="s">
        <v>237</v>
      </c>
      <c r="L553" s="62">
        <f t="shared" si="340"/>
        <v>6.21</v>
      </c>
      <c r="M553" s="62">
        <v>25</v>
      </c>
      <c r="N553" s="62">
        <v>30</v>
      </c>
      <c r="O553" s="62">
        <v>42</v>
      </c>
      <c r="P553" s="62">
        <v>949.4</v>
      </c>
      <c r="Q553" s="62">
        <f t="shared" si="313"/>
        <v>17</v>
      </c>
      <c r="R553" s="62" t="s">
        <v>40</v>
      </c>
      <c r="S553" s="62">
        <f t="shared" si="339"/>
        <v>75.952</v>
      </c>
      <c r="T553" s="62"/>
      <c r="U553" s="62">
        <v>16</v>
      </c>
      <c r="V553" s="62">
        <v>20</v>
      </c>
      <c r="W553" s="62">
        <v>15</v>
      </c>
      <c r="X553" s="62">
        <v>381</v>
      </c>
      <c r="Y553" s="62">
        <f t="shared" si="324"/>
        <v>-1</v>
      </c>
      <c r="Z553" s="62" t="s">
        <v>237</v>
      </c>
      <c r="AA553" s="62">
        <f>X553*0.06</f>
        <v>22.86</v>
      </c>
      <c r="AB553" s="62">
        <v>4</v>
      </c>
      <c r="AC553" s="62">
        <v>4</v>
      </c>
      <c r="AD553" s="62">
        <v>2</v>
      </c>
      <c r="AE553" s="62">
        <v>3</v>
      </c>
      <c r="AF553" s="62">
        <v>194.48</v>
      </c>
      <c r="AG553" s="62">
        <f t="shared" si="314"/>
        <v>3</v>
      </c>
      <c r="AH553" s="62" t="s">
        <v>40</v>
      </c>
      <c r="AI553" s="62">
        <f>AF553*0.1</f>
        <v>19.448</v>
      </c>
      <c r="AJ553" s="62"/>
      <c r="AK553" s="62">
        <v>25</v>
      </c>
      <c r="AL553" s="62">
        <v>31</v>
      </c>
      <c r="AM553" s="62">
        <v>13</v>
      </c>
      <c r="AN553" s="62">
        <v>824.8</v>
      </c>
      <c r="AO553" s="62">
        <f t="shared" si="315"/>
        <v>-12</v>
      </c>
      <c r="AP553" s="62" t="s">
        <v>237</v>
      </c>
      <c r="AQ553" s="62">
        <f>AN553*0.06</f>
        <v>49.488</v>
      </c>
      <c r="AR553" s="62">
        <v>6</v>
      </c>
      <c r="AS553" s="62">
        <v>7</v>
      </c>
      <c r="AT553" s="62">
        <v>0</v>
      </c>
      <c r="AU553" s="62">
        <v>0</v>
      </c>
      <c r="AV553" s="62">
        <f t="shared" si="316"/>
        <v>-6</v>
      </c>
      <c r="AW553" s="62" t="s">
        <v>237</v>
      </c>
      <c r="AX553" s="62">
        <f>AU553*0.06</f>
        <v>0</v>
      </c>
      <c r="AY553" s="62">
        <v>9</v>
      </c>
      <c r="AZ553" s="62">
        <v>10</v>
      </c>
      <c r="BA553" s="62">
        <v>0</v>
      </c>
      <c r="BB553" s="62">
        <v>0</v>
      </c>
      <c r="BC553" s="62">
        <f t="shared" si="317"/>
        <v>-9</v>
      </c>
      <c r="BD553" s="62" t="s">
        <v>237</v>
      </c>
      <c r="BE553" s="62">
        <f t="shared" si="336"/>
        <v>0</v>
      </c>
      <c r="BF553" s="62">
        <v>6</v>
      </c>
      <c r="BG553" s="62">
        <v>7</v>
      </c>
      <c r="BH553" s="62">
        <v>1</v>
      </c>
      <c r="BI553" s="62">
        <v>21</v>
      </c>
      <c r="BJ553" s="62">
        <f t="shared" si="318"/>
        <v>-5</v>
      </c>
      <c r="BK553" s="62" t="s">
        <v>242</v>
      </c>
      <c r="BL553" s="62">
        <f>BI553*0.06</f>
        <v>1.26</v>
      </c>
      <c r="BM553" s="62">
        <v>13</v>
      </c>
      <c r="BN553" s="62">
        <v>16</v>
      </c>
      <c r="BO553" s="63">
        <v>0</v>
      </c>
      <c r="BP553" s="63">
        <v>0</v>
      </c>
      <c r="BQ553" s="63">
        <v>0</v>
      </c>
      <c r="BR553" s="63">
        <v>0</v>
      </c>
      <c r="BS553" s="63">
        <v>3</v>
      </c>
      <c r="BT553" s="63">
        <v>0</v>
      </c>
      <c r="BU553" s="63">
        <v>0</v>
      </c>
      <c r="BV553" s="63">
        <v>0</v>
      </c>
      <c r="BW553" s="63">
        <v>0</v>
      </c>
      <c r="BX553" s="63">
        <v>0</v>
      </c>
      <c r="BY553" s="63">
        <v>0</v>
      </c>
      <c r="BZ553" s="62">
        <f t="shared" si="319"/>
        <v>3</v>
      </c>
      <c r="CA553" s="62">
        <f t="shared" si="320"/>
        <v>-10</v>
      </c>
      <c r="CB553" s="62" t="s">
        <v>237</v>
      </c>
      <c r="CC553" s="62">
        <f>BO553*2+BP553*3+BQ553*15+BR553*15+BS553*3+BT553*40+BU553*50+BV553*4+BW553*20+BX553*40+BY553*10</f>
        <v>9</v>
      </c>
      <c r="CD553" s="62">
        <f>CA553*1</f>
        <v>-10</v>
      </c>
      <c r="CE553" s="62">
        <f t="shared" si="321"/>
        <v>184</v>
      </c>
      <c r="CF553" s="62">
        <f t="shared" si="322"/>
        <v>-10</v>
      </c>
    </row>
    <row r="554" customHeight="1" spans="1:84">
      <c r="A554" s="62">
        <v>12052</v>
      </c>
      <c r="B554" s="62" t="s">
        <v>863</v>
      </c>
      <c r="C554" s="62">
        <v>359</v>
      </c>
      <c r="D554" s="62" t="s">
        <v>55</v>
      </c>
      <c r="E554" s="62" t="s">
        <v>239</v>
      </c>
      <c r="F554" s="62">
        <v>18</v>
      </c>
      <c r="G554" s="62">
        <v>21</v>
      </c>
      <c r="H554" s="62">
        <v>9</v>
      </c>
      <c r="I554" s="62">
        <v>204.01</v>
      </c>
      <c r="J554" s="62">
        <f t="shared" si="312"/>
        <v>-9</v>
      </c>
      <c r="K554" s="62" t="s">
        <v>237</v>
      </c>
      <c r="L554" s="62">
        <f t="shared" si="340"/>
        <v>12.2406</v>
      </c>
      <c r="M554" s="62">
        <v>28</v>
      </c>
      <c r="N554" s="62">
        <v>35</v>
      </c>
      <c r="O554" s="62">
        <v>30</v>
      </c>
      <c r="P554" s="62">
        <v>686.48</v>
      </c>
      <c r="Q554" s="62">
        <f t="shared" si="313"/>
        <v>2</v>
      </c>
      <c r="R554" s="62" t="s">
        <v>39</v>
      </c>
      <c r="S554" s="62">
        <f>P554*0.06</f>
        <v>41.1888</v>
      </c>
      <c r="T554" s="62"/>
      <c r="U554" s="62">
        <v>18</v>
      </c>
      <c r="V554" s="62">
        <v>23</v>
      </c>
      <c r="W554" s="62">
        <v>20</v>
      </c>
      <c r="X554" s="62">
        <v>436.59</v>
      </c>
      <c r="Y554" s="62">
        <f t="shared" si="324"/>
        <v>2</v>
      </c>
      <c r="Z554" s="62" t="s">
        <v>39</v>
      </c>
      <c r="AA554" s="62">
        <f>X554*0.08</f>
        <v>34.9272</v>
      </c>
      <c r="AB554" s="62">
        <v>3</v>
      </c>
      <c r="AC554" s="62">
        <v>4</v>
      </c>
      <c r="AD554" s="62">
        <v>2</v>
      </c>
      <c r="AE554" s="62">
        <v>3</v>
      </c>
      <c r="AF554" s="62">
        <v>146.5</v>
      </c>
      <c r="AG554" s="62">
        <f t="shared" si="314"/>
        <v>4</v>
      </c>
      <c r="AH554" s="62" t="s">
        <v>40</v>
      </c>
      <c r="AI554" s="62">
        <f>AF554*0.1</f>
        <v>14.65</v>
      </c>
      <c r="AJ554" s="62"/>
      <c r="AK554" s="62">
        <v>28</v>
      </c>
      <c r="AL554" s="62">
        <v>33</v>
      </c>
      <c r="AM554" s="62">
        <v>9</v>
      </c>
      <c r="AN554" s="62">
        <v>911</v>
      </c>
      <c r="AO554" s="62">
        <f t="shared" si="315"/>
        <v>-19</v>
      </c>
      <c r="AP554" s="62" t="s">
        <v>237</v>
      </c>
      <c r="AQ554" s="62">
        <f>AN554*0.06</f>
        <v>54.66</v>
      </c>
      <c r="AR554" s="62">
        <v>7</v>
      </c>
      <c r="AS554" s="62">
        <v>8</v>
      </c>
      <c r="AT554" s="62">
        <v>0</v>
      </c>
      <c r="AU554" s="62">
        <v>0</v>
      </c>
      <c r="AV554" s="62">
        <f t="shared" si="316"/>
        <v>-7</v>
      </c>
      <c r="AW554" s="62" t="s">
        <v>237</v>
      </c>
      <c r="AX554" s="62">
        <f>AU554*0.06</f>
        <v>0</v>
      </c>
      <c r="AY554" s="62">
        <v>8</v>
      </c>
      <c r="AZ554" s="62">
        <v>10</v>
      </c>
      <c r="BA554" s="62">
        <v>0</v>
      </c>
      <c r="BB554" s="62">
        <v>0</v>
      </c>
      <c r="BC554" s="62">
        <f t="shared" si="317"/>
        <v>-8</v>
      </c>
      <c r="BD554" s="62" t="s">
        <v>237</v>
      </c>
      <c r="BE554" s="62">
        <f t="shared" si="336"/>
        <v>0</v>
      </c>
      <c r="BF554" s="62">
        <v>6</v>
      </c>
      <c r="BG554" s="62">
        <v>8</v>
      </c>
      <c r="BH554" s="62">
        <v>5</v>
      </c>
      <c r="BI554" s="62">
        <v>73.5</v>
      </c>
      <c r="BJ554" s="62">
        <f t="shared" si="318"/>
        <v>-1</v>
      </c>
      <c r="BK554" s="62" t="s">
        <v>242</v>
      </c>
      <c r="BL554" s="62">
        <f>BI554*0.06</f>
        <v>4.41</v>
      </c>
      <c r="BM554" s="62">
        <v>15</v>
      </c>
      <c r="BN554" s="62">
        <v>18</v>
      </c>
      <c r="BO554" s="63">
        <v>0</v>
      </c>
      <c r="BP554" s="63">
        <v>0</v>
      </c>
      <c r="BQ554" s="63">
        <v>0</v>
      </c>
      <c r="BR554" s="63">
        <v>0</v>
      </c>
      <c r="BS554" s="63">
        <v>0</v>
      </c>
      <c r="BT554" s="63">
        <v>0</v>
      </c>
      <c r="BU554" s="63">
        <v>0</v>
      </c>
      <c r="BV554" s="63">
        <v>0</v>
      </c>
      <c r="BW554" s="63">
        <v>0</v>
      </c>
      <c r="BX554" s="63">
        <v>0</v>
      </c>
      <c r="BY554" s="63">
        <v>0</v>
      </c>
      <c r="BZ554" s="62">
        <f t="shared" si="319"/>
        <v>0</v>
      </c>
      <c r="CA554" s="62">
        <f t="shared" si="320"/>
        <v>-15</v>
      </c>
      <c r="CB554" s="62" t="s">
        <v>237</v>
      </c>
      <c r="CC554" s="62">
        <f>BO554*2+BP554*3+BQ554*15+BR554*15+BS554*3+BT554*40+BU554*50+BV554*4+BW554*20+BX554*40+BY554*10</f>
        <v>0</v>
      </c>
      <c r="CD554" s="62">
        <f>CA554*1</f>
        <v>-15</v>
      </c>
      <c r="CE554" s="62">
        <f t="shared" si="321"/>
        <v>162</v>
      </c>
      <c r="CF554" s="62">
        <f t="shared" si="322"/>
        <v>-15</v>
      </c>
    </row>
    <row r="555" customHeight="1" spans="1:84">
      <c r="A555" s="62">
        <v>12482</v>
      </c>
      <c r="B555" s="62" t="s">
        <v>864</v>
      </c>
      <c r="C555" s="62">
        <v>359</v>
      </c>
      <c r="D555" s="62" t="s">
        <v>55</v>
      </c>
      <c r="E555" s="62" t="s">
        <v>239</v>
      </c>
      <c r="F555" s="62">
        <v>18</v>
      </c>
      <c r="G555" s="62">
        <v>21</v>
      </c>
      <c r="H555" s="62">
        <v>1</v>
      </c>
      <c r="I555" s="62">
        <v>27.8</v>
      </c>
      <c r="J555" s="62">
        <f t="shared" si="312"/>
        <v>-17</v>
      </c>
      <c r="K555" s="62" t="s">
        <v>237</v>
      </c>
      <c r="L555" s="62">
        <f t="shared" si="340"/>
        <v>1.668</v>
      </c>
      <c r="M555" s="62">
        <v>28</v>
      </c>
      <c r="N555" s="62">
        <v>35</v>
      </c>
      <c r="O555" s="62">
        <v>19</v>
      </c>
      <c r="P555" s="62">
        <v>436.58</v>
      </c>
      <c r="Q555" s="62">
        <f t="shared" si="313"/>
        <v>-9</v>
      </c>
      <c r="R555" s="62" t="s">
        <v>237</v>
      </c>
      <c r="S555" s="62">
        <f>P555*0.05</f>
        <v>21.829</v>
      </c>
      <c r="T555" s="62">
        <f>Q555*1</f>
        <v>-9</v>
      </c>
      <c r="U555" s="62">
        <v>18</v>
      </c>
      <c r="V555" s="62">
        <v>23</v>
      </c>
      <c r="W555" s="62">
        <v>1</v>
      </c>
      <c r="X555" s="62">
        <v>17</v>
      </c>
      <c r="Y555" s="62">
        <f t="shared" si="324"/>
        <v>-17</v>
      </c>
      <c r="Z555" s="62" t="s">
        <v>237</v>
      </c>
      <c r="AA555" s="62">
        <f>X555*0.06</f>
        <v>1.02</v>
      </c>
      <c r="AB555" s="62">
        <v>3</v>
      </c>
      <c r="AC555" s="62">
        <v>4</v>
      </c>
      <c r="AD555" s="62">
        <v>2</v>
      </c>
      <c r="AE555" s="62">
        <v>2</v>
      </c>
      <c r="AF555" s="62">
        <v>118</v>
      </c>
      <c r="AG555" s="62">
        <f t="shared" si="314"/>
        <v>3</v>
      </c>
      <c r="AH555" s="62" t="s">
        <v>40</v>
      </c>
      <c r="AI555" s="62">
        <f>AF555*0.1</f>
        <v>11.8</v>
      </c>
      <c r="AJ555" s="62"/>
      <c r="AK555" s="62">
        <v>28</v>
      </c>
      <c r="AL555" s="62">
        <v>33</v>
      </c>
      <c r="AM555" s="62">
        <v>3</v>
      </c>
      <c r="AN555" s="62">
        <v>137.61</v>
      </c>
      <c r="AO555" s="62">
        <f t="shared" si="315"/>
        <v>-25</v>
      </c>
      <c r="AP555" s="62" t="s">
        <v>237</v>
      </c>
      <c r="AQ555" s="62">
        <f>AN555*0.06</f>
        <v>8.2566</v>
      </c>
      <c r="AR555" s="62">
        <v>7</v>
      </c>
      <c r="AS555" s="62">
        <v>8</v>
      </c>
      <c r="AT555" s="62">
        <v>2</v>
      </c>
      <c r="AU555" s="62">
        <v>58</v>
      </c>
      <c r="AV555" s="62">
        <f t="shared" si="316"/>
        <v>-5</v>
      </c>
      <c r="AW555" s="62" t="s">
        <v>237</v>
      </c>
      <c r="AX555" s="62">
        <f>AU555*0.06</f>
        <v>3.48</v>
      </c>
      <c r="AY555" s="62">
        <v>8</v>
      </c>
      <c r="AZ555" s="62">
        <v>10</v>
      </c>
      <c r="BA555" s="62">
        <v>0</v>
      </c>
      <c r="BB555" s="62">
        <v>0</v>
      </c>
      <c r="BC555" s="62">
        <f t="shared" si="317"/>
        <v>-8</v>
      </c>
      <c r="BD555" s="62" t="s">
        <v>237</v>
      </c>
      <c r="BE555" s="62">
        <f t="shared" si="336"/>
        <v>0</v>
      </c>
      <c r="BF555" s="62">
        <v>6</v>
      </c>
      <c r="BG555" s="62">
        <v>8</v>
      </c>
      <c r="BH555" s="62">
        <v>2</v>
      </c>
      <c r="BI555" s="62">
        <v>42</v>
      </c>
      <c r="BJ555" s="62">
        <f t="shared" si="318"/>
        <v>-4</v>
      </c>
      <c r="BK555" s="62" t="s">
        <v>242</v>
      </c>
      <c r="BL555" s="62">
        <f>BI555*0.06</f>
        <v>2.52</v>
      </c>
      <c r="BM555" s="62">
        <v>15</v>
      </c>
      <c r="BN555" s="62">
        <v>18</v>
      </c>
      <c r="BO555" s="63">
        <v>0</v>
      </c>
      <c r="BP555" s="63">
        <v>0</v>
      </c>
      <c r="BQ555" s="63">
        <v>0</v>
      </c>
      <c r="BR555" s="63">
        <v>1</v>
      </c>
      <c r="BS555" s="63">
        <v>1</v>
      </c>
      <c r="BT555" s="63">
        <v>0</v>
      </c>
      <c r="BU555" s="63">
        <v>0</v>
      </c>
      <c r="BV555" s="63">
        <v>0</v>
      </c>
      <c r="BW555" s="63">
        <v>0</v>
      </c>
      <c r="BX555" s="63">
        <v>0</v>
      </c>
      <c r="BY555" s="63">
        <v>0</v>
      </c>
      <c r="BZ555" s="62">
        <f t="shared" si="319"/>
        <v>5</v>
      </c>
      <c r="CA555" s="62">
        <f t="shared" si="320"/>
        <v>-10</v>
      </c>
      <c r="CB555" s="62" t="s">
        <v>237</v>
      </c>
      <c r="CC555" s="62">
        <f>BO555*2+BP555*3+BQ555*15+BR555*15+BS555*3+BT555*40+BU555*50+BV555*4+BW555*20+BX555*40+BY555*10</f>
        <v>18</v>
      </c>
      <c r="CD555" s="62">
        <f>CA555*1</f>
        <v>-10</v>
      </c>
      <c r="CE555" s="62">
        <f t="shared" si="321"/>
        <v>69</v>
      </c>
      <c r="CF555" s="62">
        <f t="shared" si="322"/>
        <v>-19</v>
      </c>
    </row>
    <row r="556" customHeight="1" spans="1:84">
      <c r="A556" s="62">
        <v>13343</v>
      </c>
      <c r="B556" s="62" t="s">
        <v>865</v>
      </c>
      <c r="C556" s="62">
        <v>359</v>
      </c>
      <c r="D556" s="62" t="s">
        <v>55</v>
      </c>
      <c r="E556" s="62" t="s">
        <v>248</v>
      </c>
      <c r="F556" s="62">
        <v>8</v>
      </c>
      <c r="G556" s="62">
        <v>11</v>
      </c>
      <c r="H556" s="62">
        <v>5</v>
      </c>
      <c r="I556" s="62">
        <v>124.44</v>
      </c>
      <c r="J556" s="62">
        <f t="shared" si="312"/>
        <v>-3</v>
      </c>
      <c r="K556" s="62" t="s">
        <v>237</v>
      </c>
      <c r="L556" s="62">
        <f t="shared" si="340"/>
        <v>7.4664</v>
      </c>
      <c r="M556" s="62">
        <v>14</v>
      </c>
      <c r="N556" s="62">
        <v>16</v>
      </c>
      <c r="O556" s="62">
        <v>30</v>
      </c>
      <c r="P556" s="62">
        <v>684.02</v>
      </c>
      <c r="Q556" s="62">
        <f t="shared" si="313"/>
        <v>16</v>
      </c>
      <c r="R556" s="62" t="s">
        <v>40</v>
      </c>
      <c r="S556" s="62">
        <f>P556*0.08</f>
        <v>54.7216</v>
      </c>
      <c r="T556" s="62"/>
      <c r="U556" s="62">
        <v>8</v>
      </c>
      <c r="V556" s="62">
        <v>12</v>
      </c>
      <c r="W556" s="62">
        <v>17</v>
      </c>
      <c r="X556" s="62">
        <v>365</v>
      </c>
      <c r="Y556" s="62">
        <f t="shared" si="324"/>
        <v>9</v>
      </c>
      <c r="Z556" s="62" t="s">
        <v>40</v>
      </c>
      <c r="AA556" s="62">
        <f>X556*0.1</f>
        <v>36.5</v>
      </c>
      <c r="AB556" s="62">
        <v>2</v>
      </c>
      <c r="AC556" s="62">
        <v>4</v>
      </c>
      <c r="AD556" s="62">
        <v>2</v>
      </c>
      <c r="AE556" s="62">
        <v>2</v>
      </c>
      <c r="AF556" s="62">
        <v>91.86</v>
      </c>
      <c r="AG556" s="62">
        <f t="shared" si="314"/>
        <v>4</v>
      </c>
      <c r="AH556" s="62" t="s">
        <v>40</v>
      </c>
      <c r="AI556" s="62">
        <f>AF556*0.1</f>
        <v>9.186</v>
      </c>
      <c r="AJ556" s="62"/>
      <c r="AK556" s="62">
        <v>14</v>
      </c>
      <c r="AL556" s="62">
        <v>17</v>
      </c>
      <c r="AM556" s="62">
        <v>10</v>
      </c>
      <c r="AN556" s="62">
        <v>783.8</v>
      </c>
      <c r="AO556" s="62">
        <f t="shared" si="315"/>
        <v>-4</v>
      </c>
      <c r="AP556" s="62" t="s">
        <v>237</v>
      </c>
      <c r="AQ556" s="62">
        <f>AN556*0.06</f>
        <v>47.028</v>
      </c>
      <c r="AR556" s="62">
        <v>3</v>
      </c>
      <c r="AS556" s="62">
        <v>4</v>
      </c>
      <c r="AT556" s="62">
        <v>14</v>
      </c>
      <c r="AU556" s="62">
        <v>454</v>
      </c>
      <c r="AV556" s="62">
        <f t="shared" si="316"/>
        <v>11</v>
      </c>
      <c r="AW556" s="62" t="s">
        <v>40</v>
      </c>
      <c r="AX556" s="62">
        <f>AU556*0.1</f>
        <v>45.4</v>
      </c>
      <c r="AY556" s="62">
        <v>4</v>
      </c>
      <c r="AZ556" s="62">
        <v>5</v>
      </c>
      <c r="BA556" s="62">
        <v>7</v>
      </c>
      <c r="BB556" s="62">
        <v>149.5</v>
      </c>
      <c r="BC556" s="62">
        <f t="shared" si="317"/>
        <v>3</v>
      </c>
      <c r="BD556" s="62" t="s">
        <v>40</v>
      </c>
      <c r="BE556" s="62">
        <f>BB556*0.1</f>
        <v>14.95</v>
      </c>
      <c r="BF556" s="62">
        <v>4</v>
      </c>
      <c r="BG556" s="62">
        <v>5</v>
      </c>
      <c r="BH556" s="62">
        <v>3</v>
      </c>
      <c r="BI556" s="62">
        <v>51.1</v>
      </c>
      <c r="BJ556" s="62">
        <f t="shared" si="318"/>
        <v>-1</v>
      </c>
      <c r="BK556" s="62" t="s">
        <v>242</v>
      </c>
      <c r="BL556" s="62">
        <f>BI556*0.06</f>
        <v>3.066</v>
      </c>
      <c r="BM556" s="62">
        <v>7</v>
      </c>
      <c r="BN556" s="62">
        <v>8</v>
      </c>
      <c r="BO556" s="63">
        <v>0</v>
      </c>
      <c r="BP556" s="63">
        <v>0</v>
      </c>
      <c r="BQ556" s="63">
        <v>0</v>
      </c>
      <c r="BR556" s="63">
        <v>0</v>
      </c>
      <c r="BS556" s="63">
        <v>0</v>
      </c>
      <c r="BT556" s="63">
        <v>0</v>
      </c>
      <c r="BU556" s="63">
        <v>0</v>
      </c>
      <c r="BV556" s="63">
        <v>0</v>
      </c>
      <c r="BW556" s="63">
        <v>0</v>
      </c>
      <c r="BX556" s="63">
        <v>0</v>
      </c>
      <c r="BY556" s="63">
        <v>0</v>
      </c>
      <c r="BZ556" s="62">
        <f t="shared" si="319"/>
        <v>0</v>
      </c>
      <c r="CA556" s="62">
        <f t="shared" si="320"/>
        <v>-7</v>
      </c>
      <c r="CB556" s="62" t="s">
        <v>237</v>
      </c>
      <c r="CC556" s="62">
        <f>BO556*2+BP556*3+BQ556*15+BR556*15+BS556*3+BT556*40+BU556*50+BV556*4+BW556*20+BX556*40+BY556*10</f>
        <v>0</v>
      </c>
      <c r="CD556" s="62">
        <f>CA556*1</f>
        <v>-7</v>
      </c>
      <c r="CE556" s="62">
        <f t="shared" si="321"/>
        <v>218</v>
      </c>
      <c r="CF556" s="62">
        <f t="shared" si="322"/>
        <v>-7</v>
      </c>
    </row>
    <row r="557" customHeight="1" spans="1:84">
      <c r="A557" s="62"/>
      <c r="B557" s="62" t="s">
        <v>659</v>
      </c>
      <c r="C557" s="62"/>
      <c r="D557" s="62" t="s">
        <v>659</v>
      </c>
      <c r="E557" s="62" t="s">
        <v>659</v>
      </c>
      <c r="F557" s="62"/>
      <c r="G557" s="62"/>
      <c r="H557" s="62"/>
      <c r="I557" s="62"/>
      <c r="J557" s="62">
        <f t="shared" si="312"/>
        <v>0</v>
      </c>
      <c r="K557" s="62" t="s">
        <v>242</v>
      </c>
      <c r="L557" s="62">
        <f t="shared" si="340"/>
        <v>0</v>
      </c>
      <c r="M557" s="62"/>
      <c r="N557" s="62"/>
      <c r="O557" s="62">
        <v>0</v>
      </c>
      <c r="P557" s="62">
        <v>0</v>
      </c>
      <c r="Q557" s="62">
        <f t="shared" si="313"/>
        <v>0</v>
      </c>
      <c r="R557" s="62"/>
      <c r="S557" s="62"/>
      <c r="T557" s="62"/>
      <c r="U557" s="62"/>
      <c r="V557" s="62"/>
      <c r="W557" s="62">
        <v>0</v>
      </c>
      <c r="X557" s="62">
        <v>0</v>
      </c>
      <c r="Y557" s="62">
        <f t="shared" si="324"/>
        <v>0</v>
      </c>
      <c r="Z557" s="62" t="s">
        <v>242</v>
      </c>
      <c r="AA557" s="62">
        <f>X557*0.06</f>
        <v>0</v>
      </c>
      <c r="AB557" s="62"/>
      <c r="AC557" s="62"/>
      <c r="AD557" s="62">
        <v>0</v>
      </c>
      <c r="AE557" s="62">
        <v>0</v>
      </c>
      <c r="AF557" s="62">
        <v>0</v>
      </c>
      <c r="AG557" s="62">
        <f t="shared" si="314"/>
        <v>0</v>
      </c>
      <c r="AH557" s="62" t="s">
        <v>40</v>
      </c>
      <c r="AI557" s="62">
        <f>AF557*0.1</f>
        <v>0</v>
      </c>
      <c r="AJ557" s="62"/>
      <c r="AK557" s="62"/>
      <c r="AL557" s="62"/>
      <c r="AM557" s="62">
        <v>0</v>
      </c>
      <c r="AN557" s="62">
        <v>0</v>
      </c>
      <c r="AO557" s="62">
        <f t="shared" si="315"/>
        <v>0</v>
      </c>
      <c r="AP557" s="62"/>
      <c r="AQ557" s="62"/>
      <c r="AR557" s="62"/>
      <c r="AS557" s="62"/>
      <c r="AT557" s="62">
        <v>0</v>
      </c>
      <c r="AU557" s="62">
        <v>0</v>
      </c>
      <c r="AV557" s="62">
        <f t="shared" si="316"/>
        <v>0</v>
      </c>
      <c r="AW557" s="62" t="s">
        <v>40</v>
      </c>
      <c r="AX557" s="62">
        <f>AU557*0.1</f>
        <v>0</v>
      </c>
      <c r="AY557" s="62"/>
      <c r="AZ557" s="62"/>
      <c r="BA557" s="62">
        <v>0</v>
      </c>
      <c r="BB557" s="62">
        <v>0</v>
      </c>
      <c r="BC557" s="62">
        <f t="shared" si="317"/>
        <v>0</v>
      </c>
      <c r="BD557" s="62" t="s">
        <v>242</v>
      </c>
      <c r="BE557" s="62">
        <f>BB557*0.06</f>
        <v>0</v>
      </c>
      <c r="BF557" s="62"/>
      <c r="BG557" s="62"/>
      <c r="BH557" s="62">
        <v>0</v>
      </c>
      <c r="BI557" s="62">
        <v>0</v>
      </c>
      <c r="BJ557" s="62">
        <f t="shared" si="318"/>
        <v>0</v>
      </c>
      <c r="BK557" s="62"/>
      <c r="BL557" s="62"/>
      <c r="BM557" s="62">
        <f>SUM(BM3:BM556)</f>
        <v>4066</v>
      </c>
      <c r="BN557" s="62">
        <f t="shared" ref="BN557:BZ557" si="341">SUM(BN3:BN556)</f>
        <v>4874</v>
      </c>
      <c r="BO557" s="62">
        <f t="shared" si="341"/>
        <v>125</v>
      </c>
      <c r="BP557" s="62">
        <f t="shared" si="341"/>
        <v>598</v>
      </c>
      <c r="BQ557" s="62">
        <f t="shared" si="341"/>
        <v>217</v>
      </c>
      <c r="BR557" s="62">
        <f t="shared" si="341"/>
        <v>51</v>
      </c>
      <c r="BS557" s="62">
        <f t="shared" si="341"/>
        <v>260</v>
      </c>
      <c r="BT557" s="62">
        <f t="shared" si="341"/>
        <v>30</v>
      </c>
      <c r="BU557" s="62">
        <f t="shared" si="341"/>
        <v>59</v>
      </c>
      <c r="BV557" s="62">
        <f t="shared" si="341"/>
        <v>18</v>
      </c>
      <c r="BW557" s="62">
        <f t="shared" si="341"/>
        <v>2</v>
      </c>
      <c r="BX557" s="62">
        <f t="shared" si="341"/>
        <v>69</v>
      </c>
      <c r="BY557" s="62">
        <f t="shared" si="341"/>
        <v>29</v>
      </c>
      <c r="BZ557" s="62">
        <f t="shared" si="341"/>
        <v>3623</v>
      </c>
      <c r="CA557" s="62">
        <f t="shared" si="320"/>
        <v>-442.999999999999</v>
      </c>
      <c r="CB557" s="62"/>
      <c r="CC557" s="62">
        <f>SUM(CC3:CC556)</f>
        <v>20557.5</v>
      </c>
      <c r="CD557" s="62">
        <f>SUM(CD3:CD556)</f>
        <v>-1755.1</v>
      </c>
      <c r="CE557" s="62">
        <f>SUM(CE3:CE556)</f>
        <v>143103</v>
      </c>
      <c r="CF557" s="62">
        <f>SUM(CF3:CF556)</f>
        <v>-3647.1</v>
      </c>
    </row>
  </sheetData>
  <mergeCells count="11">
    <mergeCell ref="F1:L1"/>
    <mergeCell ref="M1:T1"/>
    <mergeCell ref="U1:AA1"/>
    <mergeCell ref="AB1:AJ1"/>
    <mergeCell ref="AK1:AQ1"/>
    <mergeCell ref="AR1:AX1"/>
    <mergeCell ref="AY1:BE1"/>
    <mergeCell ref="BF1:BL1"/>
    <mergeCell ref="BM1:BN1"/>
    <mergeCell ref="BZ1:CD1"/>
    <mergeCell ref="CE1:C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37"/>
  <sheetViews>
    <sheetView workbookViewId="0">
      <pane xSplit="5" ySplit="2" topLeftCell="K21" activePane="bottomRight" state="frozen"/>
      <selection/>
      <selection pane="topRight"/>
      <selection pane="bottomLeft"/>
      <selection pane="bottomRight" activeCell="C27" sqref="C27:C37"/>
    </sheetView>
  </sheetViews>
  <sheetFormatPr defaultColWidth="9" defaultRowHeight="21" customHeight="1"/>
  <cols>
    <col min="1" max="1" width="6.125" style="106" customWidth="1"/>
    <col min="2" max="2" width="19" style="107" customWidth="1"/>
    <col min="3" max="3" width="9" style="1" customWidth="1"/>
    <col min="4" max="4" width="4" style="1" hidden="1" customWidth="1"/>
    <col min="5" max="5" width="9" style="1" hidden="1" customWidth="1"/>
    <col min="6" max="6" width="26.5" style="108" customWidth="1"/>
    <col min="7" max="7" width="29.25" style="1" customWidth="1"/>
    <col min="8" max="8" width="41.625" style="108" customWidth="1"/>
    <col min="9" max="9" width="11" style="108" customWidth="1"/>
    <col min="10" max="10" width="9.25" style="108" customWidth="1"/>
    <col min="11" max="11" width="9.625" style="108" customWidth="1"/>
    <col min="12" max="12" width="30.25" style="108" customWidth="1"/>
    <col min="13" max="17" width="11.375" style="106" customWidth="1"/>
    <col min="18" max="18" width="11.125" style="1" customWidth="1"/>
    <col min="19" max="23" width="9" style="1" customWidth="1"/>
    <col min="24" max="16372" width="9" style="1"/>
    <col min="16373" max="16381" width="9" style="109"/>
  </cols>
  <sheetData>
    <row r="1" s="104" customFormat="1" ht="30" customHeight="1" spans="1:20">
      <c r="A1" s="30" t="s">
        <v>866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51" t="s">
        <v>867</v>
      </c>
      <c r="N1" s="51"/>
      <c r="O1" s="30" t="s">
        <v>868</v>
      </c>
      <c r="P1" s="30"/>
      <c r="Q1" s="30"/>
      <c r="R1" s="30" t="s">
        <v>869</v>
      </c>
      <c r="S1" s="30" t="s">
        <v>870</v>
      </c>
      <c r="T1" s="117" t="s">
        <v>871</v>
      </c>
    </row>
    <row r="2" s="105" customFormat="1" customHeight="1" spans="1:20">
      <c r="A2" s="31" t="s">
        <v>35</v>
      </c>
      <c r="B2" s="31" t="s">
        <v>35</v>
      </c>
      <c r="C2" s="31" t="s">
        <v>872</v>
      </c>
      <c r="D2" s="31"/>
      <c r="E2" s="31"/>
      <c r="F2" s="31" t="s">
        <v>873</v>
      </c>
      <c r="G2" s="31" t="s">
        <v>874</v>
      </c>
      <c r="H2" s="31" t="s">
        <v>875</v>
      </c>
      <c r="I2" s="31" t="s">
        <v>876</v>
      </c>
      <c r="J2" s="31" t="s">
        <v>877</v>
      </c>
      <c r="K2" s="31" t="s">
        <v>878</v>
      </c>
      <c r="L2" s="31" t="s">
        <v>879</v>
      </c>
      <c r="M2" s="53" t="s">
        <v>39</v>
      </c>
      <c r="N2" s="53" t="s">
        <v>40</v>
      </c>
      <c r="O2" s="31" t="s">
        <v>39</v>
      </c>
      <c r="P2" s="31" t="s">
        <v>40</v>
      </c>
      <c r="Q2" s="31" t="s">
        <v>880</v>
      </c>
      <c r="R2" s="31" t="s">
        <v>234</v>
      </c>
      <c r="S2" s="30"/>
      <c r="T2" s="117"/>
    </row>
    <row r="3" s="1" customFormat="1" customHeight="1" spans="1:20">
      <c r="A3" s="32">
        <v>1</v>
      </c>
      <c r="B3" s="32" t="s">
        <v>26</v>
      </c>
      <c r="C3" s="33">
        <v>104690</v>
      </c>
      <c r="D3" s="34" t="s">
        <v>881</v>
      </c>
      <c r="E3" s="34" t="str">
        <f t="shared" ref="E3:E8" si="0">C3&amp;D3</f>
        <v>104690,</v>
      </c>
      <c r="F3" s="35" t="s">
        <v>882</v>
      </c>
      <c r="G3" s="33" t="s">
        <v>883</v>
      </c>
      <c r="H3" s="35" t="s">
        <v>884</v>
      </c>
      <c r="I3" s="31">
        <v>18</v>
      </c>
      <c r="J3" s="31">
        <v>29</v>
      </c>
      <c r="K3" s="54">
        <f t="shared" ref="K3:K8" si="1">(J3-I3)/J3</f>
        <v>0.379310344827586</v>
      </c>
      <c r="L3" s="55" t="s">
        <v>885</v>
      </c>
      <c r="M3" s="32">
        <v>6410</v>
      </c>
      <c r="N3" s="32">
        <v>7687</v>
      </c>
      <c r="O3" s="110">
        <v>0.08</v>
      </c>
      <c r="P3" s="110">
        <v>0.1</v>
      </c>
      <c r="Q3" s="110">
        <v>0.06</v>
      </c>
      <c r="R3" s="118" t="s">
        <v>886</v>
      </c>
      <c r="S3" s="32" t="s">
        <v>887</v>
      </c>
      <c r="T3" s="32" t="s">
        <v>888</v>
      </c>
    </row>
    <row r="4" s="1" customFormat="1" customHeight="1" spans="1:20">
      <c r="A4" s="36"/>
      <c r="B4" s="36"/>
      <c r="C4" s="33">
        <v>110795</v>
      </c>
      <c r="D4" s="34" t="s">
        <v>881</v>
      </c>
      <c r="E4" s="34" t="str">
        <f t="shared" si="0"/>
        <v>110795,</v>
      </c>
      <c r="F4" s="37" t="s">
        <v>889</v>
      </c>
      <c r="G4" s="33" t="s">
        <v>890</v>
      </c>
      <c r="H4" s="33" t="s">
        <v>891</v>
      </c>
      <c r="I4" s="31">
        <v>16</v>
      </c>
      <c r="J4" s="31">
        <v>27.8</v>
      </c>
      <c r="K4" s="54">
        <f t="shared" si="1"/>
        <v>0.424460431654676</v>
      </c>
      <c r="L4" s="55" t="s">
        <v>892</v>
      </c>
      <c r="M4" s="36"/>
      <c r="N4" s="36"/>
      <c r="O4" s="111"/>
      <c r="P4" s="111"/>
      <c r="Q4" s="111"/>
      <c r="R4" s="113"/>
      <c r="S4" s="36"/>
      <c r="T4" s="36"/>
    </row>
    <row r="5" s="27" customFormat="1" customHeight="1" spans="1:16381">
      <c r="A5" s="36"/>
      <c r="B5" s="36"/>
      <c r="C5" s="31">
        <v>40935</v>
      </c>
      <c r="D5" s="34" t="s">
        <v>881</v>
      </c>
      <c r="E5" s="34" t="str">
        <f t="shared" si="0"/>
        <v>40935,</v>
      </c>
      <c r="F5" s="31" t="s">
        <v>893</v>
      </c>
      <c r="G5" s="31" t="s">
        <v>894</v>
      </c>
      <c r="H5" s="31" t="s">
        <v>895</v>
      </c>
      <c r="I5" s="31">
        <v>12.5</v>
      </c>
      <c r="J5" s="31">
        <v>25</v>
      </c>
      <c r="K5" s="54">
        <f t="shared" si="1"/>
        <v>0.5</v>
      </c>
      <c r="L5" s="56" t="s">
        <v>885</v>
      </c>
      <c r="M5" s="57"/>
      <c r="N5" s="57"/>
      <c r="O5" s="112"/>
      <c r="P5" s="112"/>
      <c r="Q5" s="112"/>
      <c r="R5" s="114"/>
      <c r="S5" s="36"/>
      <c r="T5" s="36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119"/>
      <c r="IT5" s="119"/>
      <c r="IU5" s="119"/>
      <c r="IV5" s="119"/>
      <c r="IW5" s="119"/>
      <c r="IX5" s="119"/>
      <c r="IY5" s="119"/>
      <c r="IZ5" s="119"/>
      <c r="JA5" s="119"/>
      <c r="JB5" s="119"/>
      <c r="JC5" s="119"/>
      <c r="JD5" s="119"/>
      <c r="JE5" s="119"/>
      <c r="JF5" s="119"/>
      <c r="JG5" s="119"/>
      <c r="JH5" s="119"/>
      <c r="JI5" s="119"/>
      <c r="JJ5" s="119"/>
      <c r="JK5" s="119"/>
      <c r="JL5" s="119"/>
      <c r="JM5" s="119"/>
      <c r="JN5" s="119"/>
      <c r="JO5" s="119"/>
      <c r="JP5" s="119"/>
      <c r="JQ5" s="119"/>
      <c r="JR5" s="119"/>
      <c r="JS5" s="119"/>
      <c r="JT5" s="119"/>
      <c r="JU5" s="119"/>
      <c r="JV5" s="119"/>
      <c r="JW5" s="119"/>
      <c r="JX5" s="119"/>
      <c r="JY5" s="119"/>
      <c r="JZ5" s="119"/>
      <c r="KA5" s="119"/>
      <c r="KB5" s="119"/>
      <c r="KC5" s="119"/>
      <c r="KD5" s="119"/>
      <c r="KE5" s="119"/>
      <c r="KF5" s="119"/>
      <c r="KG5" s="119"/>
      <c r="KH5" s="119"/>
      <c r="KI5" s="119"/>
      <c r="KJ5" s="119"/>
      <c r="KK5" s="119"/>
      <c r="KL5" s="119"/>
      <c r="KM5" s="119"/>
      <c r="KN5" s="119"/>
      <c r="KO5" s="119"/>
      <c r="KP5" s="119"/>
      <c r="KQ5" s="119"/>
      <c r="KR5" s="119"/>
      <c r="KS5" s="119"/>
      <c r="KT5" s="119"/>
      <c r="KU5" s="119"/>
      <c r="KV5" s="119"/>
      <c r="KW5" s="119"/>
      <c r="KX5" s="119"/>
      <c r="KY5" s="119"/>
      <c r="KZ5" s="119"/>
      <c r="LA5" s="119"/>
      <c r="LB5" s="119"/>
      <c r="LC5" s="119"/>
      <c r="LD5" s="119"/>
      <c r="LE5" s="119"/>
      <c r="LF5" s="119"/>
      <c r="LG5" s="119"/>
      <c r="LH5" s="119"/>
      <c r="LI5" s="119"/>
      <c r="LJ5" s="119"/>
      <c r="LK5" s="119"/>
      <c r="LL5" s="119"/>
      <c r="LM5" s="119"/>
      <c r="LN5" s="119"/>
      <c r="LO5" s="119"/>
      <c r="LP5" s="119"/>
      <c r="LQ5" s="119"/>
      <c r="LR5" s="119"/>
      <c r="LS5" s="119"/>
      <c r="LT5" s="119"/>
      <c r="LU5" s="119"/>
      <c r="LV5" s="119"/>
      <c r="LW5" s="119"/>
      <c r="LX5" s="119"/>
      <c r="LY5" s="119"/>
      <c r="LZ5" s="119"/>
      <c r="MA5" s="119"/>
      <c r="MB5" s="119"/>
      <c r="MC5" s="119"/>
      <c r="MD5" s="119"/>
      <c r="ME5" s="119"/>
      <c r="MF5" s="119"/>
      <c r="MG5" s="119"/>
      <c r="MH5" s="119"/>
      <c r="MI5" s="119"/>
      <c r="MJ5" s="119"/>
      <c r="MK5" s="119"/>
      <c r="ML5" s="119"/>
      <c r="MM5" s="119"/>
      <c r="MN5" s="119"/>
      <c r="MO5" s="119"/>
      <c r="MP5" s="119"/>
      <c r="MQ5" s="119"/>
      <c r="MR5" s="119"/>
      <c r="MS5" s="119"/>
      <c r="MT5" s="119"/>
      <c r="MU5" s="119"/>
      <c r="MV5" s="119"/>
      <c r="MW5" s="119"/>
      <c r="MX5" s="119"/>
      <c r="MY5" s="119"/>
      <c r="MZ5" s="119"/>
      <c r="NA5" s="119"/>
      <c r="NB5" s="119"/>
      <c r="NC5" s="119"/>
      <c r="ND5" s="119"/>
      <c r="NE5" s="119"/>
      <c r="NF5" s="119"/>
      <c r="NG5" s="119"/>
      <c r="NH5" s="119"/>
      <c r="NI5" s="119"/>
      <c r="NJ5" s="119"/>
      <c r="NK5" s="119"/>
      <c r="NL5" s="119"/>
      <c r="NM5" s="119"/>
      <c r="NN5" s="119"/>
      <c r="NO5" s="119"/>
      <c r="NP5" s="119"/>
      <c r="NQ5" s="119"/>
      <c r="NR5" s="119"/>
      <c r="NS5" s="119"/>
      <c r="NT5" s="119"/>
      <c r="NU5" s="119"/>
      <c r="NV5" s="119"/>
      <c r="NW5" s="119"/>
      <c r="NX5" s="119"/>
      <c r="NY5" s="119"/>
      <c r="NZ5" s="119"/>
      <c r="OA5" s="119"/>
      <c r="OB5" s="119"/>
      <c r="OC5" s="119"/>
      <c r="OD5" s="119"/>
      <c r="OE5" s="119"/>
      <c r="OF5" s="119"/>
      <c r="OG5" s="119"/>
      <c r="OH5" s="119"/>
      <c r="OI5" s="119"/>
      <c r="OJ5" s="119"/>
      <c r="OK5" s="119"/>
      <c r="OL5" s="119"/>
      <c r="OM5" s="119"/>
      <c r="ON5" s="119"/>
      <c r="OO5" s="119"/>
      <c r="OP5" s="119"/>
      <c r="OQ5" s="119"/>
      <c r="OR5" s="119"/>
      <c r="OS5" s="119"/>
      <c r="OT5" s="119"/>
      <c r="OU5" s="119"/>
      <c r="OV5" s="119"/>
      <c r="OW5" s="119"/>
      <c r="OX5" s="119"/>
      <c r="OY5" s="119"/>
      <c r="OZ5" s="119"/>
      <c r="PA5" s="119"/>
      <c r="PB5" s="119"/>
      <c r="PC5" s="119"/>
      <c r="PD5" s="119"/>
      <c r="PE5" s="119"/>
      <c r="PF5" s="119"/>
      <c r="PG5" s="119"/>
      <c r="PH5" s="119"/>
      <c r="PI5" s="119"/>
      <c r="PJ5" s="119"/>
      <c r="PK5" s="119"/>
      <c r="PL5" s="119"/>
      <c r="PM5" s="119"/>
      <c r="PN5" s="119"/>
      <c r="PO5" s="119"/>
      <c r="PP5" s="119"/>
      <c r="PQ5" s="119"/>
      <c r="PR5" s="119"/>
      <c r="PS5" s="119"/>
      <c r="PT5" s="119"/>
      <c r="PU5" s="119"/>
      <c r="PV5" s="119"/>
      <c r="PW5" s="119"/>
      <c r="PX5" s="119"/>
      <c r="PY5" s="119"/>
      <c r="PZ5" s="119"/>
      <c r="QA5" s="119"/>
      <c r="QB5" s="119"/>
      <c r="QC5" s="119"/>
      <c r="QD5" s="119"/>
      <c r="QE5" s="119"/>
      <c r="QF5" s="119"/>
      <c r="QG5" s="119"/>
      <c r="QH5" s="119"/>
      <c r="QI5" s="119"/>
      <c r="QJ5" s="119"/>
      <c r="QK5" s="119"/>
      <c r="QL5" s="119"/>
      <c r="QM5" s="119"/>
      <c r="QN5" s="119"/>
      <c r="QO5" s="119"/>
      <c r="QP5" s="119"/>
      <c r="QQ5" s="119"/>
      <c r="QR5" s="119"/>
      <c r="QS5" s="119"/>
      <c r="QT5" s="119"/>
      <c r="QU5" s="119"/>
      <c r="QV5" s="119"/>
      <c r="QW5" s="119"/>
      <c r="QX5" s="119"/>
      <c r="QY5" s="119"/>
      <c r="QZ5" s="119"/>
      <c r="RA5" s="119"/>
      <c r="RB5" s="119"/>
      <c r="RC5" s="119"/>
      <c r="RD5" s="119"/>
      <c r="RE5" s="119"/>
      <c r="RF5" s="119"/>
      <c r="RG5" s="119"/>
      <c r="RH5" s="119"/>
      <c r="RI5" s="119"/>
      <c r="RJ5" s="119"/>
      <c r="RK5" s="119"/>
      <c r="RL5" s="119"/>
      <c r="RM5" s="119"/>
      <c r="RN5" s="119"/>
      <c r="RO5" s="119"/>
      <c r="RP5" s="119"/>
      <c r="RQ5" s="119"/>
      <c r="RR5" s="119"/>
      <c r="RS5" s="119"/>
      <c r="RT5" s="119"/>
      <c r="RU5" s="119"/>
      <c r="RV5" s="119"/>
      <c r="RW5" s="119"/>
      <c r="RX5" s="119"/>
      <c r="RY5" s="119"/>
      <c r="RZ5" s="119"/>
      <c r="SA5" s="119"/>
      <c r="SB5" s="119"/>
      <c r="SC5" s="119"/>
      <c r="SD5" s="119"/>
      <c r="SE5" s="119"/>
      <c r="SF5" s="119"/>
      <c r="SG5" s="119"/>
      <c r="SH5" s="119"/>
      <c r="SI5" s="119"/>
      <c r="SJ5" s="119"/>
      <c r="SK5" s="119"/>
      <c r="SL5" s="119"/>
      <c r="SM5" s="119"/>
      <c r="SN5" s="119"/>
      <c r="SO5" s="119"/>
      <c r="SP5" s="119"/>
      <c r="SQ5" s="119"/>
      <c r="SR5" s="119"/>
      <c r="SS5" s="119"/>
      <c r="ST5" s="119"/>
      <c r="SU5" s="119"/>
      <c r="SV5" s="119"/>
      <c r="SW5" s="119"/>
      <c r="SX5" s="119"/>
      <c r="SY5" s="119"/>
      <c r="SZ5" s="119"/>
      <c r="TA5" s="119"/>
      <c r="TB5" s="119"/>
      <c r="TC5" s="119"/>
      <c r="TD5" s="119"/>
      <c r="TE5" s="119"/>
      <c r="TF5" s="119"/>
      <c r="TG5" s="119"/>
      <c r="TH5" s="119"/>
      <c r="TI5" s="119"/>
      <c r="TJ5" s="119"/>
      <c r="TK5" s="119"/>
      <c r="TL5" s="119"/>
      <c r="TM5" s="119"/>
      <c r="TN5" s="119"/>
      <c r="TO5" s="119"/>
      <c r="TP5" s="119"/>
      <c r="TQ5" s="119"/>
      <c r="TR5" s="119"/>
      <c r="TS5" s="119"/>
      <c r="TT5" s="119"/>
      <c r="TU5" s="119"/>
      <c r="TV5" s="119"/>
      <c r="TW5" s="119"/>
      <c r="TX5" s="119"/>
      <c r="TY5" s="119"/>
      <c r="TZ5" s="119"/>
      <c r="UA5" s="119"/>
      <c r="UB5" s="119"/>
      <c r="UC5" s="119"/>
      <c r="UD5" s="119"/>
      <c r="UE5" s="119"/>
      <c r="UF5" s="119"/>
      <c r="UG5" s="119"/>
      <c r="UH5" s="119"/>
      <c r="UI5" s="119"/>
      <c r="UJ5" s="119"/>
      <c r="UK5" s="119"/>
      <c r="UL5" s="119"/>
      <c r="UM5" s="119"/>
      <c r="UN5" s="119"/>
      <c r="UO5" s="119"/>
      <c r="UP5" s="119"/>
      <c r="UQ5" s="119"/>
      <c r="UR5" s="119"/>
      <c r="US5" s="119"/>
      <c r="UT5" s="119"/>
      <c r="UU5" s="119"/>
      <c r="UV5" s="119"/>
      <c r="UW5" s="119"/>
      <c r="UX5" s="119"/>
      <c r="UY5" s="119"/>
      <c r="UZ5" s="119"/>
      <c r="VA5" s="119"/>
      <c r="VB5" s="119"/>
      <c r="VC5" s="119"/>
      <c r="VD5" s="119"/>
      <c r="VE5" s="119"/>
      <c r="VF5" s="119"/>
      <c r="VG5" s="119"/>
      <c r="VH5" s="119"/>
      <c r="VI5" s="119"/>
      <c r="VJ5" s="119"/>
      <c r="VK5" s="119"/>
      <c r="VL5" s="119"/>
      <c r="VM5" s="119"/>
      <c r="VN5" s="119"/>
      <c r="VO5" s="119"/>
      <c r="VP5" s="119"/>
      <c r="VQ5" s="119"/>
      <c r="VR5" s="119"/>
      <c r="VS5" s="119"/>
      <c r="VT5" s="119"/>
      <c r="VU5" s="119"/>
      <c r="VV5" s="119"/>
      <c r="VW5" s="119"/>
      <c r="VX5" s="119"/>
      <c r="VY5" s="119"/>
      <c r="VZ5" s="119"/>
      <c r="WA5" s="119"/>
      <c r="WB5" s="119"/>
      <c r="WC5" s="119"/>
      <c r="WD5" s="119"/>
      <c r="WE5" s="119"/>
      <c r="WF5" s="119"/>
      <c r="WG5" s="119"/>
      <c r="WH5" s="119"/>
      <c r="WI5" s="119"/>
      <c r="WJ5" s="119"/>
      <c r="WK5" s="119"/>
      <c r="WL5" s="119"/>
      <c r="WM5" s="119"/>
      <c r="WN5" s="119"/>
      <c r="WO5" s="119"/>
      <c r="WP5" s="119"/>
      <c r="WQ5" s="119"/>
      <c r="WR5" s="119"/>
      <c r="WS5" s="119"/>
      <c r="WT5" s="119"/>
      <c r="WU5" s="119"/>
      <c r="WV5" s="119"/>
      <c r="WW5" s="119"/>
      <c r="WX5" s="119"/>
      <c r="WY5" s="119"/>
      <c r="WZ5" s="119"/>
      <c r="XA5" s="119"/>
      <c r="XB5" s="119"/>
      <c r="XC5" s="119"/>
      <c r="XD5" s="119"/>
      <c r="XE5" s="119"/>
      <c r="XF5" s="119"/>
      <c r="XG5" s="119"/>
      <c r="XH5" s="119"/>
      <c r="XI5" s="119"/>
      <c r="XJ5" s="119"/>
      <c r="XK5" s="119"/>
      <c r="XL5" s="119"/>
      <c r="XM5" s="119"/>
      <c r="XN5" s="119"/>
      <c r="XO5" s="119"/>
      <c r="XP5" s="119"/>
      <c r="XQ5" s="119"/>
      <c r="XR5" s="119"/>
      <c r="XS5" s="119"/>
      <c r="XT5" s="119"/>
      <c r="XU5" s="119"/>
      <c r="XV5" s="119"/>
      <c r="XW5" s="119"/>
      <c r="XX5" s="119"/>
      <c r="XY5" s="119"/>
      <c r="XZ5" s="119"/>
      <c r="YA5" s="119"/>
      <c r="YB5" s="119"/>
      <c r="YC5" s="119"/>
      <c r="YD5" s="119"/>
      <c r="YE5" s="119"/>
      <c r="YF5" s="119"/>
      <c r="YG5" s="119"/>
      <c r="YH5" s="119"/>
      <c r="YI5" s="119"/>
      <c r="YJ5" s="119"/>
      <c r="YK5" s="119"/>
      <c r="YL5" s="119"/>
      <c r="YM5" s="119"/>
      <c r="YN5" s="119"/>
      <c r="YO5" s="119"/>
      <c r="YP5" s="119"/>
      <c r="YQ5" s="119"/>
      <c r="YR5" s="119"/>
      <c r="YS5" s="119"/>
      <c r="YT5" s="119"/>
      <c r="YU5" s="119"/>
      <c r="YV5" s="119"/>
      <c r="YW5" s="119"/>
      <c r="YX5" s="119"/>
      <c r="YY5" s="119"/>
      <c r="YZ5" s="119"/>
      <c r="ZA5" s="119"/>
      <c r="ZB5" s="119"/>
      <c r="ZC5" s="119"/>
      <c r="ZD5" s="119"/>
      <c r="ZE5" s="119"/>
      <c r="ZF5" s="119"/>
      <c r="ZG5" s="119"/>
      <c r="ZH5" s="119"/>
      <c r="ZI5" s="119"/>
      <c r="ZJ5" s="119"/>
      <c r="ZK5" s="119"/>
      <c r="ZL5" s="119"/>
      <c r="ZM5" s="119"/>
      <c r="ZN5" s="119"/>
      <c r="ZO5" s="119"/>
      <c r="ZP5" s="119"/>
      <c r="ZQ5" s="119"/>
      <c r="ZR5" s="119"/>
      <c r="ZS5" s="119"/>
      <c r="ZT5" s="119"/>
      <c r="ZU5" s="119"/>
      <c r="ZV5" s="119"/>
      <c r="ZW5" s="119"/>
      <c r="ZX5" s="119"/>
      <c r="ZY5" s="119"/>
      <c r="ZZ5" s="119"/>
      <c r="AAA5" s="119"/>
      <c r="AAB5" s="119"/>
      <c r="AAC5" s="119"/>
      <c r="AAD5" s="119"/>
      <c r="AAE5" s="119"/>
      <c r="AAF5" s="119"/>
      <c r="AAG5" s="119"/>
      <c r="AAH5" s="119"/>
      <c r="AAI5" s="119"/>
      <c r="AAJ5" s="119"/>
      <c r="AAK5" s="119"/>
      <c r="AAL5" s="119"/>
      <c r="AAM5" s="119"/>
      <c r="AAN5" s="119"/>
      <c r="AAO5" s="119"/>
      <c r="AAP5" s="119"/>
      <c r="AAQ5" s="119"/>
      <c r="AAR5" s="119"/>
      <c r="AAS5" s="119"/>
      <c r="AAT5" s="119"/>
      <c r="AAU5" s="119"/>
      <c r="AAV5" s="119"/>
      <c r="AAW5" s="119"/>
      <c r="AAX5" s="119"/>
      <c r="AAY5" s="119"/>
      <c r="AAZ5" s="119"/>
      <c r="ABA5" s="119"/>
      <c r="ABB5" s="119"/>
      <c r="ABC5" s="119"/>
      <c r="ABD5" s="119"/>
      <c r="ABE5" s="119"/>
      <c r="ABF5" s="119"/>
      <c r="ABG5" s="119"/>
      <c r="ABH5" s="119"/>
      <c r="ABI5" s="119"/>
      <c r="ABJ5" s="119"/>
      <c r="ABK5" s="119"/>
      <c r="ABL5" s="119"/>
      <c r="ABM5" s="119"/>
      <c r="ABN5" s="119"/>
      <c r="ABO5" s="119"/>
      <c r="ABP5" s="119"/>
      <c r="ABQ5" s="119"/>
      <c r="ABR5" s="119"/>
      <c r="ABS5" s="119"/>
      <c r="ABT5" s="119"/>
      <c r="ABU5" s="119"/>
      <c r="ABV5" s="119"/>
      <c r="ABW5" s="119"/>
      <c r="ABX5" s="119"/>
      <c r="ABY5" s="119"/>
      <c r="ABZ5" s="119"/>
      <c r="ACA5" s="119"/>
      <c r="ACB5" s="119"/>
      <c r="ACC5" s="119"/>
      <c r="ACD5" s="119"/>
      <c r="ACE5" s="119"/>
      <c r="ACF5" s="119"/>
      <c r="ACG5" s="119"/>
      <c r="ACH5" s="119"/>
      <c r="ACI5" s="119"/>
      <c r="ACJ5" s="119"/>
      <c r="ACK5" s="119"/>
      <c r="ACL5" s="119"/>
      <c r="ACM5" s="119"/>
      <c r="ACN5" s="119"/>
      <c r="ACO5" s="119"/>
      <c r="ACP5" s="119"/>
      <c r="ACQ5" s="119"/>
      <c r="ACR5" s="119"/>
      <c r="ACS5" s="119"/>
      <c r="ACT5" s="119"/>
      <c r="ACU5" s="119"/>
      <c r="ACV5" s="119"/>
      <c r="ACW5" s="119"/>
      <c r="ACX5" s="119"/>
      <c r="ACY5" s="119"/>
      <c r="ACZ5" s="119"/>
      <c r="ADA5" s="119"/>
      <c r="ADB5" s="119"/>
      <c r="ADC5" s="119"/>
      <c r="ADD5" s="119"/>
      <c r="ADE5" s="119"/>
      <c r="ADF5" s="119"/>
      <c r="ADG5" s="119"/>
      <c r="ADH5" s="119"/>
      <c r="ADI5" s="119"/>
      <c r="ADJ5" s="119"/>
      <c r="ADK5" s="119"/>
      <c r="ADL5" s="119"/>
      <c r="ADM5" s="119"/>
      <c r="ADN5" s="119"/>
      <c r="ADO5" s="119"/>
      <c r="ADP5" s="119"/>
      <c r="ADQ5" s="119"/>
      <c r="ADR5" s="119"/>
      <c r="ADS5" s="119"/>
      <c r="ADT5" s="119"/>
      <c r="ADU5" s="119"/>
      <c r="ADV5" s="119"/>
      <c r="ADW5" s="119"/>
      <c r="ADX5" s="119"/>
      <c r="ADY5" s="119"/>
      <c r="ADZ5" s="119"/>
      <c r="AEA5" s="119"/>
      <c r="AEB5" s="119"/>
      <c r="AEC5" s="119"/>
      <c r="AED5" s="119"/>
      <c r="AEE5" s="119"/>
      <c r="AEF5" s="119"/>
      <c r="AEG5" s="119"/>
      <c r="AEH5" s="119"/>
      <c r="AEI5" s="119"/>
      <c r="AEJ5" s="119"/>
      <c r="AEK5" s="119"/>
      <c r="AEL5" s="119"/>
      <c r="AEM5" s="119"/>
      <c r="AEN5" s="119"/>
      <c r="AEO5" s="119"/>
      <c r="AEP5" s="119"/>
      <c r="AEQ5" s="119"/>
      <c r="AER5" s="119"/>
      <c r="AES5" s="119"/>
      <c r="AET5" s="119"/>
      <c r="AEU5" s="119"/>
      <c r="AEV5" s="119"/>
      <c r="AEW5" s="119"/>
      <c r="AEX5" s="119"/>
      <c r="AEY5" s="119"/>
      <c r="AEZ5" s="119"/>
      <c r="AFA5" s="119"/>
      <c r="AFB5" s="119"/>
      <c r="AFC5" s="119"/>
      <c r="AFD5" s="119"/>
      <c r="AFE5" s="119"/>
      <c r="AFF5" s="119"/>
      <c r="AFG5" s="119"/>
      <c r="AFH5" s="119"/>
      <c r="AFI5" s="119"/>
      <c r="AFJ5" s="119"/>
      <c r="AFK5" s="119"/>
      <c r="AFL5" s="119"/>
      <c r="AFM5" s="119"/>
      <c r="AFN5" s="119"/>
      <c r="AFO5" s="119"/>
      <c r="AFP5" s="119"/>
      <c r="AFQ5" s="119"/>
      <c r="AFR5" s="119"/>
      <c r="AFS5" s="119"/>
      <c r="AFT5" s="119"/>
      <c r="AFU5" s="119"/>
      <c r="AFV5" s="119"/>
      <c r="AFW5" s="119"/>
      <c r="AFX5" s="119"/>
      <c r="AFY5" s="119"/>
      <c r="AFZ5" s="119"/>
      <c r="AGA5" s="119"/>
      <c r="AGB5" s="119"/>
      <c r="AGC5" s="119"/>
      <c r="AGD5" s="119"/>
      <c r="AGE5" s="119"/>
      <c r="AGF5" s="119"/>
      <c r="AGG5" s="119"/>
      <c r="AGH5" s="119"/>
      <c r="AGI5" s="119"/>
      <c r="AGJ5" s="119"/>
      <c r="AGK5" s="119"/>
      <c r="AGL5" s="119"/>
      <c r="AGM5" s="119"/>
      <c r="AGN5" s="119"/>
      <c r="AGO5" s="119"/>
      <c r="AGP5" s="119"/>
      <c r="AGQ5" s="119"/>
      <c r="AGR5" s="119"/>
      <c r="AGS5" s="119"/>
      <c r="AGT5" s="119"/>
      <c r="AGU5" s="119"/>
      <c r="AGV5" s="119"/>
      <c r="AGW5" s="119"/>
      <c r="AGX5" s="119"/>
      <c r="AGY5" s="119"/>
      <c r="AGZ5" s="119"/>
      <c r="AHA5" s="119"/>
      <c r="AHB5" s="119"/>
      <c r="AHC5" s="119"/>
      <c r="AHD5" s="119"/>
      <c r="AHE5" s="119"/>
      <c r="AHF5" s="119"/>
      <c r="AHG5" s="119"/>
      <c r="AHH5" s="119"/>
      <c r="AHI5" s="119"/>
      <c r="AHJ5" s="119"/>
      <c r="AHK5" s="119"/>
      <c r="AHL5" s="119"/>
      <c r="AHM5" s="119"/>
      <c r="AHN5" s="119"/>
      <c r="AHO5" s="119"/>
      <c r="AHP5" s="119"/>
      <c r="AHQ5" s="119"/>
      <c r="AHR5" s="119"/>
      <c r="AHS5" s="119"/>
      <c r="AHT5" s="119"/>
      <c r="AHU5" s="119"/>
      <c r="AHV5" s="119"/>
      <c r="AHW5" s="119"/>
      <c r="AHX5" s="119"/>
      <c r="AHY5" s="119"/>
      <c r="AHZ5" s="119"/>
      <c r="AIA5" s="119"/>
      <c r="AIB5" s="119"/>
      <c r="AIC5" s="119"/>
      <c r="AID5" s="119"/>
      <c r="AIE5" s="119"/>
      <c r="AIF5" s="119"/>
      <c r="AIG5" s="119"/>
      <c r="AIH5" s="119"/>
      <c r="AII5" s="119"/>
      <c r="AIJ5" s="119"/>
      <c r="AIK5" s="119"/>
      <c r="AIL5" s="119"/>
      <c r="AIM5" s="119"/>
      <c r="AIN5" s="119"/>
      <c r="AIO5" s="119"/>
      <c r="AIP5" s="119"/>
      <c r="AIQ5" s="119"/>
      <c r="AIR5" s="119"/>
      <c r="AIS5" s="119"/>
      <c r="AIT5" s="119"/>
      <c r="AIU5" s="119"/>
      <c r="AIV5" s="119"/>
      <c r="AIW5" s="119"/>
      <c r="AIX5" s="119"/>
      <c r="AIY5" s="119"/>
      <c r="AIZ5" s="119"/>
      <c r="AJA5" s="119"/>
      <c r="AJB5" s="119"/>
      <c r="AJC5" s="119"/>
      <c r="AJD5" s="119"/>
      <c r="AJE5" s="119"/>
      <c r="AJF5" s="119"/>
      <c r="AJG5" s="119"/>
      <c r="AJH5" s="119"/>
      <c r="AJI5" s="119"/>
      <c r="AJJ5" s="119"/>
      <c r="AJK5" s="119"/>
      <c r="AJL5" s="119"/>
      <c r="AJM5" s="119"/>
      <c r="AJN5" s="119"/>
      <c r="AJO5" s="119"/>
      <c r="AJP5" s="119"/>
      <c r="AJQ5" s="119"/>
      <c r="AJR5" s="119"/>
      <c r="AJS5" s="119"/>
      <c r="AJT5" s="119"/>
      <c r="AJU5" s="119"/>
      <c r="AJV5" s="119"/>
      <c r="AJW5" s="119"/>
      <c r="AJX5" s="119"/>
      <c r="AJY5" s="119"/>
      <c r="AJZ5" s="119"/>
      <c r="AKA5" s="119"/>
      <c r="AKB5" s="119"/>
      <c r="AKC5" s="119"/>
      <c r="AKD5" s="119"/>
      <c r="AKE5" s="119"/>
      <c r="AKF5" s="119"/>
      <c r="AKG5" s="119"/>
      <c r="AKH5" s="119"/>
      <c r="AKI5" s="119"/>
      <c r="AKJ5" s="119"/>
      <c r="AKK5" s="119"/>
      <c r="AKL5" s="119"/>
      <c r="AKM5" s="119"/>
      <c r="AKN5" s="119"/>
      <c r="AKO5" s="119"/>
      <c r="AKP5" s="119"/>
      <c r="AKQ5" s="119"/>
      <c r="AKR5" s="119"/>
      <c r="AKS5" s="119"/>
      <c r="AKT5" s="119"/>
      <c r="AKU5" s="119"/>
      <c r="AKV5" s="119"/>
      <c r="AKW5" s="119"/>
      <c r="AKX5" s="119"/>
      <c r="AKY5" s="119"/>
      <c r="AKZ5" s="119"/>
      <c r="ALA5" s="119"/>
      <c r="ALB5" s="119"/>
      <c r="ALC5" s="119"/>
      <c r="ALD5" s="119"/>
      <c r="ALE5" s="119"/>
      <c r="ALF5" s="119"/>
      <c r="ALG5" s="119"/>
      <c r="ALH5" s="119"/>
      <c r="ALI5" s="119"/>
      <c r="ALJ5" s="119"/>
      <c r="ALK5" s="119"/>
      <c r="ALL5" s="119"/>
      <c r="ALM5" s="119"/>
      <c r="ALN5" s="119"/>
      <c r="ALO5" s="119"/>
      <c r="ALP5" s="119"/>
      <c r="ALQ5" s="119"/>
      <c r="ALR5" s="119"/>
      <c r="ALS5" s="119"/>
      <c r="ALT5" s="119"/>
      <c r="ALU5" s="119"/>
      <c r="ALV5" s="119"/>
      <c r="ALW5" s="119"/>
      <c r="ALX5" s="119"/>
      <c r="ALY5" s="119"/>
      <c r="ALZ5" s="119"/>
      <c r="AMA5" s="119"/>
      <c r="AMB5" s="119"/>
      <c r="AMC5" s="119"/>
      <c r="AMD5" s="119"/>
      <c r="AME5" s="119"/>
      <c r="AMF5" s="119"/>
      <c r="AMG5" s="119"/>
      <c r="AMH5" s="119"/>
      <c r="AMI5" s="119"/>
      <c r="AMJ5" s="119"/>
      <c r="AMK5" s="119"/>
      <c r="AML5" s="119"/>
      <c r="AMM5" s="119"/>
      <c r="AMN5" s="119"/>
      <c r="AMO5" s="119"/>
      <c r="AMP5" s="119"/>
      <c r="AMQ5" s="119"/>
      <c r="AMR5" s="119"/>
      <c r="AMS5" s="119"/>
      <c r="AMT5" s="119"/>
      <c r="AMU5" s="119"/>
      <c r="AMV5" s="119"/>
      <c r="AMW5" s="119"/>
      <c r="AMX5" s="119"/>
      <c r="AMY5" s="119"/>
      <c r="AMZ5" s="119"/>
      <c r="ANA5" s="119"/>
      <c r="ANB5" s="119"/>
      <c r="ANC5" s="119"/>
      <c r="AND5" s="119"/>
      <c r="ANE5" s="119"/>
      <c r="ANF5" s="119"/>
      <c r="ANG5" s="119"/>
      <c r="ANH5" s="119"/>
      <c r="ANI5" s="119"/>
      <c r="ANJ5" s="119"/>
      <c r="ANK5" s="119"/>
      <c r="ANL5" s="119"/>
      <c r="ANM5" s="119"/>
      <c r="ANN5" s="119"/>
      <c r="ANO5" s="119"/>
      <c r="ANP5" s="119"/>
      <c r="ANQ5" s="119"/>
      <c r="ANR5" s="119"/>
      <c r="ANS5" s="119"/>
      <c r="ANT5" s="119"/>
      <c r="ANU5" s="119"/>
      <c r="ANV5" s="119"/>
      <c r="ANW5" s="119"/>
      <c r="ANX5" s="119"/>
      <c r="ANY5" s="119"/>
      <c r="ANZ5" s="119"/>
      <c r="AOA5" s="119"/>
      <c r="AOB5" s="119"/>
      <c r="AOC5" s="119"/>
      <c r="AOD5" s="119"/>
      <c r="AOE5" s="119"/>
      <c r="AOF5" s="119"/>
      <c r="AOG5" s="119"/>
      <c r="AOH5" s="119"/>
      <c r="AOI5" s="119"/>
      <c r="AOJ5" s="119"/>
      <c r="AOK5" s="119"/>
      <c r="AOL5" s="119"/>
      <c r="AOM5" s="119"/>
      <c r="AON5" s="119"/>
      <c r="AOO5" s="119"/>
      <c r="AOP5" s="119"/>
      <c r="AOQ5" s="119"/>
      <c r="AOR5" s="119"/>
      <c r="AOS5" s="119"/>
      <c r="AOT5" s="119"/>
      <c r="AOU5" s="119"/>
      <c r="AOV5" s="119"/>
      <c r="AOW5" s="119"/>
      <c r="AOX5" s="119"/>
      <c r="AOY5" s="119"/>
      <c r="AOZ5" s="119"/>
      <c r="APA5" s="119"/>
      <c r="APB5" s="119"/>
      <c r="APC5" s="119"/>
      <c r="APD5" s="119"/>
      <c r="APE5" s="119"/>
      <c r="APF5" s="119"/>
      <c r="APG5" s="119"/>
      <c r="APH5" s="119"/>
      <c r="API5" s="119"/>
      <c r="APJ5" s="119"/>
      <c r="APK5" s="119"/>
      <c r="APL5" s="119"/>
      <c r="APM5" s="119"/>
      <c r="APN5" s="119"/>
      <c r="APO5" s="119"/>
      <c r="APP5" s="119"/>
      <c r="APQ5" s="119"/>
      <c r="APR5" s="119"/>
      <c r="APS5" s="119"/>
      <c r="APT5" s="119"/>
      <c r="APU5" s="119"/>
      <c r="APV5" s="119"/>
      <c r="APW5" s="119"/>
      <c r="APX5" s="119"/>
      <c r="APY5" s="119"/>
      <c r="APZ5" s="119"/>
      <c r="AQA5" s="119"/>
      <c r="AQB5" s="119"/>
      <c r="AQC5" s="119"/>
      <c r="AQD5" s="119"/>
      <c r="AQE5" s="119"/>
      <c r="AQF5" s="119"/>
      <c r="AQG5" s="119"/>
      <c r="AQH5" s="119"/>
      <c r="AQI5" s="119"/>
      <c r="AQJ5" s="119"/>
      <c r="AQK5" s="119"/>
      <c r="AQL5" s="119"/>
      <c r="AQM5" s="119"/>
      <c r="AQN5" s="119"/>
      <c r="AQO5" s="119"/>
      <c r="AQP5" s="119"/>
      <c r="AQQ5" s="119"/>
      <c r="AQR5" s="119"/>
      <c r="AQS5" s="119"/>
      <c r="AQT5" s="119"/>
      <c r="AQU5" s="119"/>
      <c r="AQV5" s="119"/>
      <c r="AQW5" s="119"/>
      <c r="AQX5" s="119"/>
      <c r="AQY5" s="119"/>
      <c r="AQZ5" s="119"/>
      <c r="ARA5" s="119"/>
      <c r="ARB5" s="119"/>
      <c r="ARC5" s="119"/>
      <c r="ARD5" s="119"/>
      <c r="ARE5" s="119"/>
      <c r="ARF5" s="119"/>
      <c r="ARG5" s="119"/>
      <c r="ARH5" s="119"/>
      <c r="ARI5" s="119"/>
      <c r="ARJ5" s="119"/>
      <c r="ARK5" s="119"/>
      <c r="ARL5" s="119"/>
      <c r="ARM5" s="119"/>
      <c r="ARN5" s="119"/>
      <c r="ARO5" s="119"/>
      <c r="ARP5" s="119"/>
      <c r="ARQ5" s="119"/>
      <c r="ARR5" s="119"/>
      <c r="ARS5" s="119"/>
      <c r="ART5" s="119"/>
      <c r="ARU5" s="119"/>
      <c r="ARV5" s="119"/>
      <c r="ARW5" s="119"/>
      <c r="ARX5" s="119"/>
      <c r="ARY5" s="119"/>
      <c r="ARZ5" s="119"/>
      <c r="ASA5" s="119"/>
      <c r="ASB5" s="119"/>
      <c r="ASC5" s="119"/>
      <c r="ASD5" s="119"/>
      <c r="ASE5" s="119"/>
      <c r="ASF5" s="119"/>
      <c r="ASG5" s="119"/>
      <c r="ASH5" s="119"/>
      <c r="ASI5" s="119"/>
      <c r="ASJ5" s="119"/>
      <c r="ASK5" s="119"/>
      <c r="ASL5" s="119"/>
      <c r="ASM5" s="119"/>
      <c r="ASN5" s="119"/>
      <c r="ASO5" s="119"/>
      <c r="ASP5" s="119"/>
      <c r="ASQ5" s="119"/>
      <c r="ASR5" s="119"/>
      <c r="ASS5" s="119"/>
      <c r="AST5" s="119"/>
      <c r="ASU5" s="119"/>
      <c r="ASV5" s="119"/>
      <c r="ASW5" s="119"/>
      <c r="ASX5" s="119"/>
      <c r="ASY5" s="119"/>
      <c r="ASZ5" s="119"/>
      <c r="ATA5" s="119"/>
      <c r="ATB5" s="119"/>
      <c r="ATC5" s="119"/>
      <c r="ATD5" s="119"/>
      <c r="ATE5" s="119"/>
      <c r="ATF5" s="119"/>
      <c r="ATG5" s="119"/>
      <c r="ATH5" s="119"/>
      <c r="ATI5" s="119"/>
      <c r="ATJ5" s="119"/>
      <c r="ATK5" s="119"/>
      <c r="ATL5" s="119"/>
      <c r="ATM5" s="119"/>
      <c r="ATN5" s="119"/>
      <c r="ATO5" s="119"/>
      <c r="ATP5" s="119"/>
      <c r="ATQ5" s="119"/>
      <c r="ATR5" s="119"/>
      <c r="ATS5" s="119"/>
      <c r="ATT5" s="119"/>
      <c r="ATU5" s="119"/>
      <c r="ATV5" s="119"/>
      <c r="ATW5" s="119"/>
      <c r="ATX5" s="119"/>
      <c r="ATY5" s="119"/>
      <c r="ATZ5" s="119"/>
      <c r="AUA5" s="119"/>
      <c r="AUB5" s="119"/>
      <c r="AUC5" s="119"/>
      <c r="AUD5" s="119"/>
      <c r="AUE5" s="119"/>
      <c r="AUF5" s="119"/>
      <c r="AUG5" s="119"/>
      <c r="AUH5" s="119"/>
      <c r="AUI5" s="119"/>
      <c r="AUJ5" s="119"/>
      <c r="AUK5" s="119"/>
      <c r="AUL5" s="119"/>
      <c r="AUM5" s="119"/>
      <c r="AUN5" s="119"/>
      <c r="AUO5" s="119"/>
      <c r="AUP5" s="119"/>
      <c r="AUQ5" s="119"/>
      <c r="AUR5" s="119"/>
      <c r="AUS5" s="119"/>
      <c r="AUT5" s="119"/>
      <c r="AUU5" s="119"/>
      <c r="AUV5" s="119"/>
      <c r="AUW5" s="119"/>
      <c r="AUX5" s="119"/>
      <c r="AUY5" s="119"/>
      <c r="AUZ5" s="119"/>
      <c r="AVA5" s="119"/>
      <c r="AVB5" s="119"/>
      <c r="AVC5" s="119"/>
      <c r="AVD5" s="119"/>
      <c r="AVE5" s="119"/>
      <c r="AVF5" s="119"/>
      <c r="AVG5" s="119"/>
      <c r="AVH5" s="119"/>
      <c r="AVI5" s="119"/>
      <c r="AVJ5" s="119"/>
      <c r="AVK5" s="119"/>
      <c r="AVL5" s="119"/>
      <c r="AVM5" s="119"/>
      <c r="AVN5" s="119"/>
      <c r="AVO5" s="119"/>
      <c r="AVP5" s="119"/>
      <c r="AVQ5" s="119"/>
      <c r="AVR5" s="119"/>
      <c r="AVS5" s="119"/>
      <c r="AVT5" s="119"/>
      <c r="AVU5" s="119"/>
      <c r="AVV5" s="119"/>
      <c r="AVW5" s="119"/>
      <c r="AVX5" s="119"/>
      <c r="AVY5" s="119"/>
      <c r="AVZ5" s="119"/>
      <c r="AWA5" s="119"/>
      <c r="AWB5" s="119"/>
      <c r="AWC5" s="119"/>
      <c r="AWD5" s="119"/>
      <c r="AWE5" s="119"/>
      <c r="AWF5" s="119"/>
      <c r="AWG5" s="119"/>
      <c r="AWH5" s="119"/>
      <c r="AWI5" s="119"/>
      <c r="AWJ5" s="119"/>
      <c r="AWK5" s="119"/>
      <c r="AWL5" s="119"/>
      <c r="AWM5" s="119"/>
      <c r="AWN5" s="119"/>
      <c r="AWO5" s="119"/>
      <c r="AWP5" s="119"/>
      <c r="AWQ5" s="119"/>
      <c r="AWR5" s="119"/>
      <c r="AWS5" s="119"/>
      <c r="AWT5" s="119"/>
      <c r="AWU5" s="119"/>
      <c r="AWV5" s="119"/>
      <c r="AWW5" s="119"/>
      <c r="AWX5" s="119"/>
      <c r="AWY5" s="119"/>
      <c r="AWZ5" s="119"/>
      <c r="AXA5" s="119"/>
      <c r="AXB5" s="119"/>
      <c r="AXC5" s="119"/>
      <c r="AXD5" s="119"/>
      <c r="AXE5" s="119"/>
      <c r="AXF5" s="119"/>
      <c r="AXG5" s="119"/>
      <c r="AXH5" s="119"/>
      <c r="AXI5" s="119"/>
      <c r="AXJ5" s="119"/>
      <c r="AXK5" s="119"/>
      <c r="AXL5" s="119"/>
      <c r="AXM5" s="119"/>
      <c r="AXN5" s="119"/>
      <c r="AXO5" s="119"/>
      <c r="AXP5" s="119"/>
      <c r="AXQ5" s="119"/>
      <c r="AXR5" s="119"/>
      <c r="AXS5" s="119"/>
      <c r="AXT5" s="119"/>
      <c r="AXU5" s="119"/>
      <c r="AXV5" s="119"/>
      <c r="AXW5" s="119"/>
      <c r="AXX5" s="119"/>
      <c r="AXY5" s="119"/>
      <c r="AXZ5" s="119"/>
      <c r="AYA5" s="119"/>
      <c r="AYB5" s="119"/>
      <c r="AYC5" s="119"/>
      <c r="AYD5" s="119"/>
      <c r="AYE5" s="119"/>
      <c r="AYF5" s="119"/>
      <c r="AYG5" s="119"/>
      <c r="AYH5" s="119"/>
      <c r="AYI5" s="119"/>
      <c r="AYJ5" s="119"/>
      <c r="AYK5" s="119"/>
      <c r="AYL5" s="119"/>
      <c r="AYM5" s="119"/>
      <c r="AYN5" s="119"/>
      <c r="AYO5" s="119"/>
      <c r="AYP5" s="119"/>
      <c r="AYQ5" s="119"/>
      <c r="AYR5" s="119"/>
      <c r="AYS5" s="119"/>
      <c r="AYT5" s="119"/>
      <c r="AYU5" s="119"/>
      <c r="AYV5" s="119"/>
      <c r="AYW5" s="119"/>
      <c r="AYX5" s="119"/>
      <c r="AYY5" s="119"/>
      <c r="AYZ5" s="119"/>
      <c r="AZA5" s="119"/>
      <c r="AZB5" s="119"/>
      <c r="AZC5" s="119"/>
      <c r="AZD5" s="119"/>
      <c r="AZE5" s="119"/>
      <c r="AZF5" s="119"/>
      <c r="AZG5" s="119"/>
      <c r="AZH5" s="119"/>
      <c r="AZI5" s="119"/>
      <c r="AZJ5" s="119"/>
      <c r="AZK5" s="119"/>
      <c r="AZL5" s="119"/>
      <c r="AZM5" s="119"/>
      <c r="AZN5" s="119"/>
      <c r="AZO5" s="119"/>
      <c r="AZP5" s="119"/>
      <c r="AZQ5" s="119"/>
      <c r="AZR5" s="119"/>
      <c r="AZS5" s="119"/>
      <c r="AZT5" s="119"/>
      <c r="AZU5" s="119"/>
      <c r="AZV5" s="119"/>
      <c r="AZW5" s="119"/>
      <c r="AZX5" s="119"/>
      <c r="AZY5" s="119"/>
      <c r="AZZ5" s="119"/>
      <c r="BAA5" s="119"/>
      <c r="BAB5" s="119"/>
      <c r="BAC5" s="119"/>
      <c r="BAD5" s="119"/>
      <c r="BAE5" s="119"/>
      <c r="BAF5" s="119"/>
      <c r="BAG5" s="119"/>
      <c r="BAH5" s="119"/>
      <c r="BAI5" s="119"/>
      <c r="BAJ5" s="119"/>
      <c r="BAK5" s="119"/>
      <c r="BAL5" s="119"/>
      <c r="BAM5" s="119"/>
      <c r="BAN5" s="119"/>
      <c r="BAO5" s="119"/>
      <c r="BAP5" s="119"/>
      <c r="BAQ5" s="119"/>
      <c r="BAR5" s="119"/>
      <c r="BAS5" s="119"/>
      <c r="BAT5" s="119"/>
      <c r="BAU5" s="119"/>
      <c r="BAV5" s="119"/>
      <c r="BAW5" s="119"/>
      <c r="BAX5" s="119"/>
      <c r="BAY5" s="119"/>
      <c r="BAZ5" s="119"/>
      <c r="BBA5" s="119"/>
      <c r="BBB5" s="119"/>
      <c r="BBC5" s="119"/>
      <c r="BBD5" s="119"/>
      <c r="BBE5" s="119"/>
      <c r="BBF5" s="119"/>
      <c r="BBG5" s="119"/>
      <c r="BBH5" s="119"/>
      <c r="BBI5" s="119"/>
      <c r="BBJ5" s="119"/>
      <c r="BBK5" s="119"/>
      <c r="BBL5" s="119"/>
      <c r="BBM5" s="119"/>
      <c r="BBN5" s="119"/>
      <c r="BBO5" s="119"/>
      <c r="BBP5" s="119"/>
      <c r="BBQ5" s="119"/>
      <c r="BBR5" s="119"/>
      <c r="BBS5" s="119"/>
      <c r="BBT5" s="119"/>
      <c r="BBU5" s="119"/>
      <c r="BBV5" s="119"/>
      <c r="BBW5" s="119"/>
      <c r="BBX5" s="119"/>
      <c r="BBY5" s="119"/>
      <c r="BBZ5" s="119"/>
      <c r="BCA5" s="119"/>
      <c r="BCB5" s="119"/>
      <c r="BCC5" s="119"/>
      <c r="BCD5" s="119"/>
      <c r="BCE5" s="119"/>
      <c r="BCF5" s="119"/>
      <c r="BCG5" s="119"/>
      <c r="BCH5" s="119"/>
      <c r="BCI5" s="119"/>
      <c r="BCJ5" s="119"/>
      <c r="BCK5" s="119"/>
      <c r="BCL5" s="119"/>
      <c r="BCM5" s="119"/>
      <c r="BCN5" s="119"/>
      <c r="BCO5" s="119"/>
      <c r="BCP5" s="119"/>
      <c r="BCQ5" s="119"/>
      <c r="BCR5" s="119"/>
      <c r="BCS5" s="119"/>
      <c r="BCT5" s="119"/>
      <c r="BCU5" s="119"/>
      <c r="BCV5" s="119"/>
      <c r="BCW5" s="119"/>
      <c r="BCX5" s="119"/>
      <c r="BCY5" s="119"/>
      <c r="BCZ5" s="119"/>
      <c r="BDA5" s="119"/>
      <c r="BDB5" s="119"/>
      <c r="BDC5" s="119"/>
      <c r="BDD5" s="119"/>
      <c r="BDE5" s="119"/>
      <c r="BDF5" s="119"/>
      <c r="BDG5" s="119"/>
      <c r="BDH5" s="119"/>
      <c r="BDI5" s="119"/>
      <c r="BDJ5" s="119"/>
      <c r="BDK5" s="119"/>
      <c r="BDL5" s="119"/>
      <c r="BDM5" s="119"/>
      <c r="BDN5" s="119"/>
      <c r="BDO5" s="119"/>
      <c r="BDP5" s="119"/>
      <c r="BDQ5" s="119"/>
      <c r="BDR5" s="119"/>
      <c r="BDS5" s="119"/>
      <c r="BDT5" s="119"/>
      <c r="BDU5" s="119"/>
      <c r="BDV5" s="119"/>
      <c r="BDW5" s="119"/>
      <c r="BDX5" s="119"/>
      <c r="BDY5" s="119"/>
      <c r="BDZ5" s="119"/>
      <c r="BEA5" s="119"/>
      <c r="BEB5" s="119"/>
      <c r="BEC5" s="119"/>
      <c r="BED5" s="119"/>
      <c r="BEE5" s="119"/>
      <c r="BEF5" s="119"/>
      <c r="BEG5" s="119"/>
      <c r="BEH5" s="119"/>
      <c r="BEI5" s="119"/>
      <c r="BEJ5" s="119"/>
      <c r="BEK5" s="119"/>
      <c r="BEL5" s="119"/>
      <c r="BEM5" s="119"/>
      <c r="BEN5" s="119"/>
      <c r="BEO5" s="119"/>
      <c r="BEP5" s="119"/>
      <c r="BEQ5" s="119"/>
      <c r="BER5" s="119"/>
      <c r="BES5" s="119"/>
      <c r="BET5" s="119"/>
      <c r="BEU5" s="119"/>
      <c r="BEV5" s="119"/>
      <c r="BEW5" s="119"/>
      <c r="BEX5" s="119"/>
      <c r="BEY5" s="119"/>
      <c r="BEZ5" s="119"/>
      <c r="BFA5" s="119"/>
      <c r="BFB5" s="119"/>
      <c r="BFC5" s="119"/>
      <c r="BFD5" s="119"/>
      <c r="BFE5" s="119"/>
      <c r="BFF5" s="119"/>
      <c r="BFG5" s="119"/>
      <c r="BFH5" s="119"/>
      <c r="BFI5" s="119"/>
      <c r="BFJ5" s="119"/>
      <c r="BFK5" s="119"/>
      <c r="BFL5" s="119"/>
      <c r="BFM5" s="119"/>
      <c r="BFN5" s="119"/>
      <c r="BFO5" s="119"/>
      <c r="BFP5" s="119"/>
      <c r="BFQ5" s="119"/>
      <c r="BFR5" s="119"/>
      <c r="BFS5" s="119"/>
      <c r="BFT5" s="119"/>
      <c r="BFU5" s="119"/>
      <c r="BFV5" s="119"/>
      <c r="BFW5" s="119"/>
      <c r="BFX5" s="119"/>
      <c r="BFY5" s="119"/>
      <c r="BFZ5" s="119"/>
      <c r="BGA5" s="119"/>
      <c r="BGB5" s="119"/>
      <c r="BGC5" s="119"/>
      <c r="BGD5" s="119"/>
      <c r="BGE5" s="119"/>
      <c r="BGF5" s="119"/>
      <c r="BGG5" s="119"/>
      <c r="BGH5" s="119"/>
      <c r="BGI5" s="119"/>
      <c r="BGJ5" s="119"/>
      <c r="BGK5" s="119"/>
      <c r="BGL5" s="119"/>
      <c r="BGM5" s="119"/>
      <c r="BGN5" s="119"/>
      <c r="BGO5" s="119"/>
      <c r="BGP5" s="119"/>
      <c r="BGQ5" s="119"/>
      <c r="BGR5" s="119"/>
      <c r="BGS5" s="119"/>
      <c r="BGT5" s="119"/>
      <c r="BGU5" s="119"/>
      <c r="BGV5" s="119"/>
      <c r="BGW5" s="119"/>
      <c r="BGX5" s="119"/>
      <c r="BGY5" s="119"/>
      <c r="BGZ5" s="119"/>
      <c r="BHA5" s="119"/>
      <c r="BHB5" s="119"/>
      <c r="BHC5" s="119"/>
      <c r="BHD5" s="119"/>
      <c r="BHE5" s="119"/>
      <c r="BHF5" s="119"/>
      <c r="BHG5" s="119"/>
      <c r="BHH5" s="119"/>
      <c r="BHI5" s="119"/>
      <c r="BHJ5" s="119"/>
      <c r="BHK5" s="119"/>
      <c r="BHL5" s="119"/>
      <c r="BHM5" s="119"/>
      <c r="BHN5" s="119"/>
      <c r="BHO5" s="119"/>
      <c r="BHP5" s="119"/>
      <c r="BHQ5" s="119"/>
      <c r="BHR5" s="119"/>
      <c r="BHS5" s="119"/>
      <c r="BHT5" s="119"/>
      <c r="BHU5" s="119"/>
      <c r="BHV5" s="119"/>
      <c r="BHW5" s="119"/>
      <c r="BHX5" s="119"/>
      <c r="BHY5" s="119"/>
      <c r="BHZ5" s="119"/>
      <c r="BIA5" s="119"/>
      <c r="BIB5" s="119"/>
      <c r="BIC5" s="119"/>
      <c r="BID5" s="119"/>
      <c r="BIE5" s="119"/>
      <c r="BIF5" s="119"/>
      <c r="BIG5" s="119"/>
      <c r="BIH5" s="119"/>
      <c r="BII5" s="119"/>
      <c r="BIJ5" s="119"/>
      <c r="BIK5" s="119"/>
      <c r="BIL5" s="119"/>
      <c r="BIM5" s="119"/>
      <c r="BIN5" s="119"/>
      <c r="BIO5" s="119"/>
      <c r="BIP5" s="119"/>
      <c r="BIQ5" s="119"/>
      <c r="BIR5" s="119"/>
      <c r="BIS5" s="119"/>
      <c r="BIT5" s="119"/>
      <c r="BIU5" s="119"/>
      <c r="BIV5" s="119"/>
      <c r="BIW5" s="119"/>
      <c r="BIX5" s="119"/>
      <c r="BIY5" s="119"/>
      <c r="BIZ5" s="119"/>
      <c r="BJA5" s="119"/>
      <c r="BJB5" s="119"/>
      <c r="BJC5" s="119"/>
      <c r="BJD5" s="119"/>
      <c r="BJE5" s="119"/>
      <c r="BJF5" s="119"/>
      <c r="BJG5" s="119"/>
      <c r="BJH5" s="119"/>
      <c r="BJI5" s="119"/>
      <c r="BJJ5" s="119"/>
      <c r="BJK5" s="119"/>
      <c r="BJL5" s="119"/>
      <c r="BJM5" s="119"/>
      <c r="BJN5" s="119"/>
      <c r="BJO5" s="119"/>
      <c r="BJP5" s="119"/>
      <c r="BJQ5" s="119"/>
      <c r="BJR5" s="119"/>
      <c r="BJS5" s="119"/>
      <c r="BJT5" s="119"/>
      <c r="BJU5" s="119"/>
      <c r="BJV5" s="119"/>
      <c r="BJW5" s="119"/>
      <c r="BJX5" s="119"/>
      <c r="BJY5" s="119"/>
      <c r="BJZ5" s="119"/>
      <c r="BKA5" s="119"/>
      <c r="BKB5" s="119"/>
      <c r="BKC5" s="119"/>
      <c r="BKD5" s="119"/>
      <c r="BKE5" s="119"/>
      <c r="BKF5" s="119"/>
      <c r="BKG5" s="119"/>
      <c r="BKH5" s="119"/>
      <c r="BKI5" s="119"/>
      <c r="BKJ5" s="119"/>
      <c r="BKK5" s="119"/>
      <c r="BKL5" s="119"/>
      <c r="BKM5" s="119"/>
      <c r="BKN5" s="119"/>
      <c r="BKO5" s="119"/>
      <c r="BKP5" s="119"/>
      <c r="BKQ5" s="119"/>
      <c r="BKR5" s="119"/>
      <c r="BKS5" s="119"/>
      <c r="BKT5" s="119"/>
      <c r="BKU5" s="119"/>
      <c r="BKV5" s="119"/>
      <c r="BKW5" s="119"/>
      <c r="BKX5" s="119"/>
      <c r="BKY5" s="119"/>
      <c r="BKZ5" s="119"/>
      <c r="BLA5" s="119"/>
      <c r="BLB5" s="119"/>
      <c r="BLC5" s="119"/>
      <c r="BLD5" s="119"/>
      <c r="BLE5" s="119"/>
      <c r="BLF5" s="119"/>
      <c r="BLG5" s="119"/>
      <c r="BLH5" s="119"/>
      <c r="BLI5" s="119"/>
      <c r="BLJ5" s="119"/>
      <c r="BLK5" s="119"/>
      <c r="BLL5" s="119"/>
      <c r="BLM5" s="119"/>
      <c r="BLN5" s="119"/>
      <c r="BLO5" s="119"/>
      <c r="BLP5" s="119"/>
      <c r="BLQ5" s="119"/>
      <c r="BLR5" s="119"/>
      <c r="BLS5" s="119"/>
      <c r="BLT5" s="119"/>
      <c r="BLU5" s="119"/>
      <c r="BLV5" s="119"/>
      <c r="BLW5" s="119"/>
      <c r="BLX5" s="119"/>
      <c r="BLY5" s="119"/>
      <c r="BLZ5" s="119"/>
      <c r="BMA5" s="119"/>
      <c r="BMB5" s="119"/>
      <c r="BMC5" s="119"/>
      <c r="BMD5" s="119"/>
      <c r="BME5" s="119"/>
      <c r="BMF5" s="119"/>
      <c r="BMG5" s="119"/>
      <c r="BMH5" s="119"/>
      <c r="BMI5" s="119"/>
      <c r="BMJ5" s="119"/>
      <c r="BMK5" s="119"/>
      <c r="BML5" s="119"/>
      <c r="BMM5" s="119"/>
      <c r="BMN5" s="119"/>
      <c r="BMO5" s="119"/>
      <c r="BMP5" s="119"/>
      <c r="BMQ5" s="119"/>
      <c r="BMR5" s="119"/>
      <c r="BMS5" s="119"/>
      <c r="BMT5" s="119"/>
      <c r="BMU5" s="119"/>
      <c r="BMV5" s="119"/>
      <c r="BMW5" s="119"/>
      <c r="BMX5" s="119"/>
      <c r="BMY5" s="119"/>
      <c r="BMZ5" s="119"/>
      <c r="BNA5" s="119"/>
      <c r="BNB5" s="119"/>
      <c r="BNC5" s="119"/>
      <c r="BND5" s="119"/>
      <c r="BNE5" s="119"/>
      <c r="BNF5" s="119"/>
      <c r="BNG5" s="119"/>
      <c r="BNH5" s="119"/>
      <c r="BNI5" s="119"/>
      <c r="BNJ5" s="119"/>
      <c r="BNK5" s="119"/>
      <c r="BNL5" s="119"/>
      <c r="BNM5" s="119"/>
      <c r="BNN5" s="119"/>
      <c r="BNO5" s="119"/>
      <c r="BNP5" s="119"/>
      <c r="BNQ5" s="119"/>
      <c r="BNR5" s="119"/>
      <c r="BNS5" s="119"/>
      <c r="BNT5" s="119"/>
      <c r="BNU5" s="119"/>
      <c r="BNV5" s="119"/>
      <c r="BNW5" s="119"/>
      <c r="BNX5" s="119"/>
      <c r="BNY5" s="119"/>
      <c r="BNZ5" s="119"/>
      <c r="BOA5" s="119"/>
      <c r="BOB5" s="119"/>
      <c r="BOC5" s="119"/>
      <c r="BOD5" s="119"/>
      <c r="BOE5" s="119"/>
      <c r="BOF5" s="119"/>
      <c r="BOG5" s="119"/>
      <c r="BOH5" s="119"/>
      <c r="BOI5" s="119"/>
      <c r="BOJ5" s="119"/>
      <c r="BOK5" s="119"/>
      <c r="BOL5" s="119"/>
      <c r="BOM5" s="119"/>
      <c r="BON5" s="119"/>
      <c r="BOO5" s="119"/>
      <c r="BOP5" s="119"/>
      <c r="BOQ5" s="119"/>
      <c r="BOR5" s="119"/>
      <c r="BOS5" s="119"/>
      <c r="BOT5" s="119"/>
      <c r="BOU5" s="119"/>
      <c r="BOV5" s="119"/>
      <c r="BOW5" s="119"/>
      <c r="BOX5" s="119"/>
      <c r="BOY5" s="119"/>
      <c r="BOZ5" s="119"/>
      <c r="BPA5" s="119"/>
      <c r="BPB5" s="119"/>
      <c r="BPC5" s="119"/>
      <c r="BPD5" s="119"/>
      <c r="BPE5" s="119"/>
      <c r="BPF5" s="119"/>
      <c r="BPG5" s="119"/>
      <c r="BPH5" s="119"/>
      <c r="BPI5" s="119"/>
      <c r="BPJ5" s="119"/>
      <c r="BPK5" s="119"/>
      <c r="BPL5" s="119"/>
      <c r="BPM5" s="119"/>
      <c r="BPN5" s="119"/>
      <c r="BPO5" s="119"/>
      <c r="BPP5" s="119"/>
      <c r="BPQ5" s="119"/>
      <c r="BPR5" s="119"/>
      <c r="BPS5" s="119"/>
      <c r="BPT5" s="119"/>
      <c r="BPU5" s="119"/>
      <c r="BPV5" s="119"/>
      <c r="BPW5" s="119"/>
      <c r="BPX5" s="119"/>
      <c r="BPY5" s="119"/>
      <c r="BPZ5" s="119"/>
      <c r="BQA5" s="119"/>
      <c r="BQB5" s="119"/>
      <c r="BQC5" s="119"/>
      <c r="BQD5" s="119"/>
      <c r="BQE5" s="119"/>
      <c r="BQF5" s="119"/>
      <c r="BQG5" s="119"/>
      <c r="BQH5" s="119"/>
      <c r="BQI5" s="119"/>
      <c r="BQJ5" s="119"/>
      <c r="BQK5" s="119"/>
      <c r="BQL5" s="119"/>
      <c r="BQM5" s="119"/>
      <c r="BQN5" s="119"/>
      <c r="BQO5" s="119"/>
      <c r="BQP5" s="119"/>
      <c r="BQQ5" s="119"/>
      <c r="BQR5" s="119"/>
      <c r="BQS5" s="119"/>
      <c r="BQT5" s="119"/>
      <c r="BQU5" s="119"/>
      <c r="BQV5" s="119"/>
      <c r="BQW5" s="119"/>
      <c r="BQX5" s="119"/>
      <c r="BQY5" s="119"/>
      <c r="BQZ5" s="119"/>
      <c r="BRA5" s="119"/>
      <c r="BRB5" s="119"/>
      <c r="BRC5" s="119"/>
      <c r="BRD5" s="119"/>
      <c r="BRE5" s="119"/>
      <c r="BRF5" s="119"/>
      <c r="BRG5" s="119"/>
      <c r="BRH5" s="119"/>
      <c r="BRI5" s="119"/>
      <c r="BRJ5" s="119"/>
      <c r="BRK5" s="119"/>
      <c r="BRL5" s="119"/>
      <c r="BRM5" s="119"/>
      <c r="BRN5" s="119"/>
      <c r="BRO5" s="119"/>
      <c r="BRP5" s="119"/>
      <c r="BRQ5" s="119"/>
      <c r="BRR5" s="119"/>
      <c r="BRS5" s="119"/>
      <c r="BRT5" s="119"/>
      <c r="BRU5" s="119"/>
      <c r="BRV5" s="119"/>
      <c r="BRW5" s="119"/>
      <c r="BRX5" s="119"/>
      <c r="BRY5" s="119"/>
      <c r="BRZ5" s="119"/>
      <c r="BSA5" s="119"/>
      <c r="BSB5" s="119"/>
      <c r="BSC5" s="119"/>
      <c r="BSD5" s="119"/>
      <c r="BSE5" s="119"/>
      <c r="BSF5" s="119"/>
      <c r="BSG5" s="119"/>
      <c r="BSH5" s="119"/>
      <c r="BSI5" s="119"/>
      <c r="BSJ5" s="119"/>
      <c r="BSK5" s="119"/>
      <c r="BSL5" s="119"/>
      <c r="BSM5" s="119"/>
      <c r="BSN5" s="119"/>
      <c r="BSO5" s="119"/>
      <c r="BSP5" s="119"/>
      <c r="BSQ5" s="119"/>
      <c r="BSR5" s="119"/>
      <c r="BSS5" s="119"/>
      <c r="BST5" s="119"/>
      <c r="BSU5" s="119"/>
      <c r="BSV5" s="119"/>
      <c r="BSW5" s="119"/>
      <c r="BSX5" s="119"/>
      <c r="BSY5" s="119"/>
      <c r="BSZ5" s="119"/>
      <c r="BTA5" s="119"/>
      <c r="BTB5" s="119"/>
      <c r="BTC5" s="119"/>
      <c r="BTD5" s="119"/>
      <c r="BTE5" s="119"/>
      <c r="BTF5" s="119"/>
      <c r="BTG5" s="119"/>
      <c r="BTH5" s="119"/>
      <c r="BTI5" s="119"/>
      <c r="BTJ5" s="119"/>
      <c r="BTK5" s="119"/>
      <c r="BTL5" s="119"/>
      <c r="BTM5" s="119"/>
      <c r="BTN5" s="119"/>
      <c r="BTO5" s="119"/>
      <c r="BTP5" s="119"/>
      <c r="BTQ5" s="119"/>
      <c r="BTR5" s="119"/>
      <c r="BTS5" s="119"/>
      <c r="BTT5" s="119"/>
      <c r="BTU5" s="119"/>
      <c r="BTV5" s="119"/>
      <c r="BTW5" s="119"/>
      <c r="BTX5" s="119"/>
      <c r="BTY5" s="119"/>
      <c r="BTZ5" s="119"/>
      <c r="BUA5" s="119"/>
      <c r="BUB5" s="119"/>
      <c r="BUC5" s="119"/>
      <c r="BUD5" s="119"/>
      <c r="BUE5" s="119"/>
      <c r="BUF5" s="119"/>
      <c r="BUG5" s="119"/>
      <c r="BUH5" s="119"/>
      <c r="BUI5" s="119"/>
      <c r="BUJ5" s="119"/>
      <c r="BUK5" s="119"/>
      <c r="BUL5" s="119"/>
      <c r="BUM5" s="119"/>
      <c r="BUN5" s="119"/>
      <c r="BUO5" s="119"/>
      <c r="BUP5" s="119"/>
      <c r="BUQ5" s="119"/>
      <c r="BUR5" s="119"/>
      <c r="BUS5" s="119"/>
      <c r="BUT5" s="119"/>
      <c r="BUU5" s="119"/>
      <c r="BUV5" s="119"/>
      <c r="BUW5" s="119"/>
      <c r="BUX5" s="119"/>
      <c r="BUY5" s="119"/>
      <c r="BUZ5" s="119"/>
      <c r="BVA5" s="119"/>
      <c r="BVB5" s="119"/>
      <c r="BVC5" s="119"/>
      <c r="BVD5" s="119"/>
      <c r="BVE5" s="119"/>
      <c r="BVF5" s="119"/>
      <c r="BVG5" s="119"/>
      <c r="BVH5" s="119"/>
      <c r="BVI5" s="119"/>
      <c r="BVJ5" s="119"/>
      <c r="BVK5" s="119"/>
      <c r="BVL5" s="119"/>
      <c r="BVM5" s="119"/>
      <c r="BVN5" s="119"/>
      <c r="BVO5" s="119"/>
      <c r="BVP5" s="119"/>
      <c r="BVQ5" s="119"/>
      <c r="BVR5" s="119"/>
      <c r="BVS5" s="119"/>
      <c r="BVT5" s="119"/>
      <c r="BVU5" s="119"/>
      <c r="BVV5" s="119"/>
      <c r="BVW5" s="119"/>
      <c r="BVX5" s="119"/>
      <c r="BVY5" s="119"/>
      <c r="BVZ5" s="119"/>
      <c r="BWA5" s="119"/>
      <c r="BWB5" s="119"/>
      <c r="BWC5" s="119"/>
      <c r="BWD5" s="119"/>
      <c r="BWE5" s="119"/>
      <c r="BWF5" s="119"/>
      <c r="BWG5" s="119"/>
      <c r="BWH5" s="119"/>
      <c r="BWI5" s="119"/>
      <c r="BWJ5" s="119"/>
      <c r="BWK5" s="119"/>
      <c r="BWL5" s="119"/>
      <c r="BWM5" s="119"/>
      <c r="BWN5" s="119"/>
      <c r="BWO5" s="119"/>
      <c r="BWP5" s="119"/>
      <c r="BWQ5" s="119"/>
      <c r="BWR5" s="119"/>
      <c r="BWS5" s="119"/>
      <c r="BWT5" s="119"/>
      <c r="BWU5" s="119"/>
      <c r="BWV5" s="119"/>
      <c r="BWW5" s="119"/>
      <c r="BWX5" s="119"/>
      <c r="BWY5" s="119"/>
      <c r="BWZ5" s="119"/>
      <c r="BXA5" s="119"/>
      <c r="BXB5" s="119"/>
      <c r="BXC5" s="119"/>
      <c r="BXD5" s="119"/>
      <c r="BXE5" s="119"/>
      <c r="BXF5" s="119"/>
      <c r="BXG5" s="119"/>
      <c r="BXH5" s="119"/>
      <c r="BXI5" s="119"/>
      <c r="BXJ5" s="119"/>
      <c r="BXK5" s="119"/>
      <c r="BXL5" s="119"/>
      <c r="BXM5" s="119"/>
      <c r="BXN5" s="119"/>
      <c r="BXO5" s="119"/>
      <c r="BXP5" s="119"/>
      <c r="BXQ5" s="119"/>
      <c r="BXR5" s="119"/>
      <c r="BXS5" s="119"/>
      <c r="BXT5" s="119"/>
      <c r="BXU5" s="119"/>
      <c r="BXV5" s="119"/>
      <c r="BXW5" s="119"/>
      <c r="BXX5" s="119"/>
      <c r="BXY5" s="119"/>
      <c r="BXZ5" s="119"/>
      <c r="BYA5" s="119"/>
      <c r="BYB5" s="119"/>
      <c r="BYC5" s="119"/>
      <c r="BYD5" s="119"/>
      <c r="BYE5" s="119"/>
      <c r="BYF5" s="119"/>
      <c r="BYG5" s="119"/>
      <c r="BYH5" s="119"/>
      <c r="BYI5" s="119"/>
      <c r="BYJ5" s="119"/>
      <c r="BYK5" s="119"/>
      <c r="BYL5" s="119"/>
      <c r="BYM5" s="119"/>
      <c r="BYN5" s="119"/>
      <c r="BYO5" s="119"/>
      <c r="BYP5" s="119"/>
      <c r="BYQ5" s="119"/>
      <c r="BYR5" s="119"/>
      <c r="BYS5" s="119"/>
      <c r="BYT5" s="119"/>
      <c r="BYU5" s="119"/>
      <c r="BYV5" s="119"/>
      <c r="BYW5" s="119"/>
      <c r="BYX5" s="119"/>
      <c r="BYY5" s="119"/>
      <c r="BYZ5" s="119"/>
      <c r="BZA5" s="119"/>
      <c r="BZB5" s="119"/>
      <c r="BZC5" s="119"/>
      <c r="BZD5" s="119"/>
      <c r="BZE5" s="119"/>
      <c r="BZF5" s="119"/>
      <c r="BZG5" s="119"/>
      <c r="BZH5" s="119"/>
      <c r="BZI5" s="119"/>
      <c r="BZJ5" s="119"/>
      <c r="BZK5" s="119"/>
      <c r="BZL5" s="119"/>
      <c r="BZM5" s="119"/>
      <c r="BZN5" s="119"/>
      <c r="BZO5" s="119"/>
      <c r="BZP5" s="119"/>
      <c r="BZQ5" s="119"/>
      <c r="BZR5" s="119"/>
      <c r="BZS5" s="119"/>
      <c r="BZT5" s="119"/>
      <c r="BZU5" s="119"/>
      <c r="BZV5" s="119"/>
      <c r="BZW5" s="119"/>
      <c r="BZX5" s="119"/>
      <c r="BZY5" s="119"/>
      <c r="BZZ5" s="119"/>
      <c r="CAA5" s="119"/>
      <c r="CAB5" s="119"/>
      <c r="CAC5" s="119"/>
      <c r="CAD5" s="119"/>
      <c r="CAE5" s="119"/>
      <c r="CAF5" s="119"/>
      <c r="CAG5" s="119"/>
      <c r="CAH5" s="119"/>
      <c r="CAI5" s="119"/>
      <c r="CAJ5" s="119"/>
      <c r="CAK5" s="119"/>
      <c r="CAL5" s="119"/>
      <c r="CAM5" s="119"/>
      <c r="CAN5" s="119"/>
      <c r="CAO5" s="119"/>
      <c r="CAP5" s="119"/>
      <c r="CAQ5" s="119"/>
      <c r="CAR5" s="119"/>
      <c r="CAS5" s="119"/>
      <c r="CAT5" s="119"/>
      <c r="CAU5" s="119"/>
      <c r="CAV5" s="119"/>
      <c r="CAW5" s="119"/>
      <c r="CAX5" s="119"/>
      <c r="CAY5" s="119"/>
      <c r="CAZ5" s="119"/>
      <c r="CBA5" s="119"/>
      <c r="CBB5" s="119"/>
      <c r="CBC5" s="119"/>
      <c r="CBD5" s="119"/>
      <c r="CBE5" s="119"/>
      <c r="CBF5" s="119"/>
      <c r="CBG5" s="119"/>
      <c r="CBH5" s="119"/>
      <c r="CBI5" s="119"/>
      <c r="CBJ5" s="119"/>
      <c r="CBK5" s="119"/>
      <c r="CBL5" s="119"/>
      <c r="CBM5" s="119"/>
      <c r="CBN5" s="119"/>
      <c r="CBO5" s="119"/>
      <c r="CBP5" s="119"/>
      <c r="CBQ5" s="119"/>
      <c r="CBR5" s="119"/>
      <c r="CBS5" s="119"/>
      <c r="CBT5" s="119"/>
      <c r="CBU5" s="119"/>
      <c r="CBV5" s="119"/>
      <c r="CBW5" s="119"/>
      <c r="CBX5" s="119"/>
      <c r="CBY5" s="119"/>
      <c r="CBZ5" s="119"/>
      <c r="CCA5" s="119"/>
      <c r="CCB5" s="119"/>
      <c r="CCC5" s="119"/>
      <c r="CCD5" s="119"/>
      <c r="CCE5" s="119"/>
      <c r="CCF5" s="119"/>
      <c r="CCG5" s="119"/>
      <c r="CCH5" s="119"/>
      <c r="CCI5" s="119"/>
      <c r="CCJ5" s="119"/>
      <c r="CCK5" s="119"/>
      <c r="CCL5" s="119"/>
      <c r="CCM5" s="119"/>
      <c r="CCN5" s="119"/>
      <c r="CCO5" s="119"/>
      <c r="CCP5" s="119"/>
      <c r="CCQ5" s="119"/>
      <c r="CCR5" s="119"/>
      <c r="CCS5" s="119"/>
      <c r="CCT5" s="119"/>
      <c r="CCU5" s="119"/>
      <c r="CCV5" s="119"/>
      <c r="CCW5" s="119"/>
      <c r="CCX5" s="119"/>
      <c r="CCY5" s="119"/>
      <c r="CCZ5" s="119"/>
      <c r="CDA5" s="119"/>
      <c r="CDB5" s="119"/>
      <c r="CDC5" s="119"/>
      <c r="CDD5" s="119"/>
      <c r="CDE5" s="119"/>
      <c r="CDF5" s="119"/>
      <c r="CDG5" s="119"/>
      <c r="CDH5" s="119"/>
      <c r="CDI5" s="119"/>
      <c r="CDJ5" s="119"/>
      <c r="CDK5" s="119"/>
      <c r="CDL5" s="119"/>
      <c r="CDM5" s="119"/>
      <c r="CDN5" s="119"/>
      <c r="CDO5" s="119"/>
      <c r="CDP5" s="119"/>
      <c r="CDQ5" s="119"/>
      <c r="CDR5" s="119"/>
      <c r="CDS5" s="119"/>
      <c r="CDT5" s="119"/>
      <c r="CDU5" s="119"/>
      <c r="CDV5" s="119"/>
      <c r="CDW5" s="119"/>
      <c r="CDX5" s="119"/>
      <c r="CDY5" s="119"/>
      <c r="CDZ5" s="119"/>
      <c r="CEA5" s="119"/>
      <c r="CEB5" s="119"/>
      <c r="CEC5" s="119"/>
      <c r="CED5" s="119"/>
      <c r="CEE5" s="119"/>
      <c r="CEF5" s="119"/>
      <c r="CEG5" s="119"/>
      <c r="CEH5" s="119"/>
      <c r="CEI5" s="119"/>
      <c r="CEJ5" s="119"/>
      <c r="CEK5" s="119"/>
      <c r="CEL5" s="119"/>
      <c r="CEM5" s="119"/>
      <c r="CEN5" s="119"/>
      <c r="CEO5" s="119"/>
      <c r="CEP5" s="119"/>
      <c r="CEQ5" s="119"/>
      <c r="CER5" s="119"/>
      <c r="CES5" s="119"/>
      <c r="CET5" s="119"/>
      <c r="CEU5" s="119"/>
      <c r="CEV5" s="119"/>
      <c r="CEW5" s="119"/>
      <c r="CEX5" s="119"/>
      <c r="CEY5" s="119"/>
      <c r="CEZ5" s="119"/>
      <c r="CFA5" s="119"/>
      <c r="CFB5" s="119"/>
      <c r="CFC5" s="119"/>
      <c r="CFD5" s="119"/>
      <c r="CFE5" s="119"/>
      <c r="CFF5" s="119"/>
      <c r="CFG5" s="119"/>
      <c r="CFH5" s="119"/>
      <c r="CFI5" s="119"/>
      <c r="CFJ5" s="119"/>
      <c r="CFK5" s="119"/>
      <c r="CFL5" s="119"/>
      <c r="CFM5" s="119"/>
      <c r="CFN5" s="119"/>
      <c r="CFO5" s="119"/>
      <c r="CFP5" s="119"/>
      <c r="CFQ5" s="119"/>
      <c r="CFR5" s="119"/>
      <c r="CFS5" s="119"/>
      <c r="CFT5" s="119"/>
      <c r="CFU5" s="119"/>
      <c r="CFV5" s="119"/>
      <c r="CFW5" s="119"/>
      <c r="CFX5" s="119"/>
      <c r="CFY5" s="119"/>
      <c r="CFZ5" s="119"/>
      <c r="CGA5" s="119"/>
      <c r="CGB5" s="119"/>
      <c r="CGC5" s="119"/>
      <c r="CGD5" s="119"/>
      <c r="CGE5" s="119"/>
      <c r="CGF5" s="119"/>
      <c r="CGG5" s="119"/>
      <c r="CGH5" s="119"/>
      <c r="CGI5" s="119"/>
      <c r="CGJ5" s="119"/>
      <c r="CGK5" s="119"/>
      <c r="CGL5" s="119"/>
      <c r="CGM5" s="119"/>
      <c r="CGN5" s="119"/>
      <c r="CGO5" s="119"/>
      <c r="CGP5" s="119"/>
      <c r="CGQ5" s="119"/>
      <c r="CGR5" s="119"/>
      <c r="CGS5" s="119"/>
      <c r="CGT5" s="119"/>
      <c r="CGU5" s="119"/>
      <c r="CGV5" s="119"/>
      <c r="CGW5" s="119"/>
      <c r="CGX5" s="119"/>
      <c r="CGY5" s="119"/>
      <c r="CGZ5" s="119"/>
      <c r="CHA5" s="119"/>
      <c r="CHB5" s="119"/>
      <c r="CHC5" s="119"/>
      <c r="CHD5" s="119"/>
      <c r="CHE5" s="119"/>
      <c r="CHF5" s="119"/>
      <c r="CHG5" s="119"/>
      <c r="CHH5" s="119"/>
      <c r="CHI5" s="119"/>
      <c r="CHJ5" s="119"/>
      <c r="CHK5" s="119"/>
      <c r="CHL5" s="119"/>
      <c r="CHM5" s="119"/>
      <c r="CHN5" s="119"/>
      <c r="CHO5" s="119"/>
      <c r="CHP5" s="119"/>
      <c r="CHQ5" s="119"/>
      <c r="CHR5" s="119"/>
      <c r="CHS5" s="119"/>
      <c r="CHT5" s="119"/>
      <c r="CHU5" s="119"/>
      <c r="CHV5" s="119"/>
      <c r="CHW5" s="119"/>
      <c r="CHX5" s="119"/>
      <c r="CHY5" s="119"/>
      <c r="CHZ5" s="119"/>
      <c r="CIA5" s="119"/>
      <c r="CIB5" s="119"/>
      <c r="CIC5" s="119"/>
      <c r="CID5" s="119"/>
      <c r="CIE5" s="119"/>
      <c r="CIF5" s="119"/>
      <c r="CIG5" s="119"/>
      <c r="CIH5" s="119"/>
      <c r="CII5" s="119"/>
      <c r="CIJ5" s="119"/>
      <c r="CIK5" s="119"/>
      <c r="CIL5" s="119"/>
      <c r="CIM5" s="119"/>
      <c r="CIN5" s="119"/>
      <c r="CIO5" s="119"/>
      <c r="CIP5" s="119"/>
      <c r="CIQ5" s="119"/>
      <c r="CIR5" s="119"/>
      <c r="CIS5" s="119"/>
      <c r="CIT5" s="119"/>
      <c r="CIU5" s="119"/>
      <c r="CIV5" s="119"/>
      <c r="CIW5" s="119"/>
      <c r="CIX5" s="119"/>
      <c r="CIY5" s="119"/>
      <c r="CIZ5" s="119"/>
      <c r="CJA5" s="119"/>
      <c r="CJB5" s="119"/>
      <c r="CJC5" s="119"/>
      <c r="CJD5" s="119"/>
      <c r="CJE5" s="119"/>
      <c r="CJF5" s="119"/>
      <c r="CJG5" s="119"/>
      <c r="CJH5" s="119"/>
      <c r="CJI5" s="119"/>
      <c r="CJJ5" s="119"/>
      <c r="CJK5" s="119"/>
      <c r="CJL5" s="119"/>
      <c r="CJM5" s="119"/>
      <c r="CJN5" s="119"/>
      <c r="CJO5" s="119"/>
      <c r="CJP5" s="119"/>
      <c r="CJQ5" s="119"/>
      <c r="CJR5" s="119"/>
      <c r="CJS5" s="119"/>
      <c r="CJT5" s="119"/>
      <c r="CJU5" s="119"/>
      <c r="CJV5" s="119"/>
      <c r="CJW5" s="119"/>
      <c r="CJX5" s="119"/>
      <c r="CJY5" s="119"/>
      <c r="CJZ5" s="119"/>
      <c r="CKA5" s="119"/>
      <c r="CKB5" s="119"/>
      <c r="CKC5" s="119"/>
      <c r="CKD5" s="119"/>
      <c r="CKE5" s="119"/>
      <c r="CKF5" s="119"/>
      <c r="CKG5" s="119"/>
      <c r="CKH5" s="119"/>
      <c r="CKI5" s="119"/>
      <c r="CKJ5" s="119"/>
      <c r="CKK5" s="119"/>
      <c r="CKL5" s="119"/>
      <c r="CKM5" s="119"/>
      <c r="CKN5" s="119"/>
      <c r="CKO5" s="119"/>
      <c r="CKP5" s="119"/>
      <c r="CKQ5" s="119"/>
      <c r="CKR5" s="119"/>
      <c r="CKS5" s="119"/>
      <c r="CKT5" s="119"/>
      <c r="CKU5" s="119"/>
      <c r="CKV5" s="119"/>
      <c r="CKW5" s="119"/>
      <c r="CKX5" s="119"/>
      <c r="CKY5" s="119"/>
      <c r="CKZ5" s="119"/>
      <c r="CLA5" s="119"/>
      <c r="CLB5" s="119"/>
      <c r="CLC5" s="119"/>
      <c r="CLD5" s="119"/>
      <c r="CLE5" s="119"/>
      <c r="CLF5" s="119"/>
      <c r="CLG5" s="119"/>
      <c r="CLH5" s="119"/>
      <c r="CLI5" s="119"/>
      <c r="CLJ5" s="119"/>
      <c r="CLK5" s="119"/>
      <c r="CLL5" s="119"/>
      <c r="CLM5" s="119"/>
      <c r="CLN5" s="119"/>
      <c r="CLO5" s="119"/>
      <c r="CLP5" s="119"/>
      <c r="CLQ5" s="119"/>
      <c r="CLR5" s="119"/>
      <c r="CLS5" s="119"/>
      <c r="CLT5" s="119"/>
      <c r="CLU5" s="119"/>
      <c r="CLV5" s="119"/>
      <c r="CLW5" s="119"/>
      <c r="CLX5" s="119"/>
      <c r="CLY5" s="119"/>
      <c r="CLZ5" s="119"/>
      <c r="CMA5" s="119"/>
      <c r="CMB5" s="119"/>
      <c r="CMC5" s="119"/>
      <c r="CMD5" s="119"/>
      <c r="CME5" s="119"/>
      <c r="CMF5" s="119"/>
      <c r="CMG5" s="119"/>
      <c r="CMH5" s="119"/>
      <c r="CMI5" s="119"/>
      <c r="CMJ5" s="119"/>
      <c r="CMK5" s="119"/>
      <c r="CML5" s="119"/>
      <c r="CMM5" s="119"/>
      <c r="CMN5" s="119"/>
      <c r="CMO5" s="119"/>
      <c r="CMP5" s="119"/>
      <c r="CMQ5" s="119"/>
      <c r="CMR5" s="119"/>
      <c r="CMS5" s="119"/>
      <c r="CMT5" s="119"/>
      <c r="CMU5" s="119"/>
      <c r="CMV5" s="119"/>
      <c r="CMW5" s="119"/>
      <c r="CMX5" s="119"/>
      <c r="CMY5" s="119"/>
      <c r="CMZ5" s="119"/>
      <c r="CNA5" s="119"/>
      <c r="CNB5" s="119"/>
      <c r="CNC5" s="119"/>
      <c r="CND5" s="119"/>
      <c r="CNE5" s="119"/>
      <c r="CNF5" s="119"/>
      <c r="CNG5" s="119"/>
      <c r="CNH5" s="119"/>
      <c r="CNI5" s="119"/>
      <c r="CNJ5" s="119"/>
      <c r="CNK5" s="119"/>
      <c r="CNL5" s="119"/>
      <c r="CNM5" s="119"/>
      <c r="CNN5" s="119"/>
      <c r="CNO5" s="119"/>
      <c r="CNP5" s="119"/>
      <c r="CNQ5" s="119"/>
      <c r="CNR5" s="119"/>
      <c r="CNS5" s="119"/>
      <c r="CNT5" s="119"/>
      <c r="CNU5" s="119"/>
      <c r="CNV5" s="119"/>
      <c r="CNW5" s="119"/>
      <c r="CNX5" s="119"/>
      <c r="CNY5" s="119"/>
      <c r="CNZ5" s="119"/>
      <c r="COA5" s="119"/>
      <c r="COB5" s="119"/>
      <c r="COC5" s="119"/>
      <c r="COD5" s="119"/>
      <c r="COE5" s="119"/>
      <c r="COF5" s="119"/>
      <c r="COG5" s="119"/>
      <c r="COH5" s="119"/>
      <c r="COI5" s="119"/>
      <c r="COJ5" s="119"/>
      <c r="COK5" s="119"/>
      <c r="COL5" s="119"/>
      <c r="COM5" s="119"/>
      <c r="CON5" s="119"/>
      <c r="COO5" s="119"/>
      <c r="COP5" s="119"/>
      <c r="COQ5" s="119"/>
      <c r="COR5" s="119"/>
      <c r="COS5" s="119"/>
      <c r="COT5" s="119"/>
      <c r="COU5" s="119"/>
      <c r="COV5" s="119"/>
      <c r="COW5" s="119"/>
      <c r="COX5" s="119"/>
      <c r="COY5" s="119"/>
      <c r="COZ5" s="119"/>
      <c r="CPA5" s="119"/>
      <c r="CPB5" s="119"/>
      <c r="CPC5" s="119"/>
      <c r="CPD5" s="119"/>
      <c r="CPE5" s="119"/>
      <c r="CPF5" s="119"/>
      <c r="CPG5" s="119"/>
      <c r="CPH5" s="119"/>
      <c r="CPI5" s="119"/>
      <c r="CPJ5" s="119"/>
      <c r="CPK5" s="119"/>
      <c r="CPL5" s="119"/>
      <c r="CPM5" s="119"/>
      <c r="CPN5" s="119"/>
      <c r="CPO5" s="119"/>
      <c r="CPP5" s="119"/>
      <c r="CPQ5" s="119"/>
      <c r="CPR5" s="119"/>
      <c r="CPS5" s="119"/>
      <c r="CPT5" s="119"/>
      <c r="CPU5" s="119"/>
      <c r="CPV5" s="119"/>
      <c r="CPW5" s="119"/>
      <c r="CPX5" s="119"/>
      <c r="CPY5" s="119"/>
      <c r="CPZ5" s="119"/>
      <c r="CQA5" s="119"/>
      <c r="CQB5" s="119"/>
      <c r="CQC5" s="119"/>
      <c r="CQD5" s="119"/>
      <c r="CQE5" s="119"/>
      <c r="CQF5" s="119"/>
      <c r="CQG5" s="119"/>
      <c r="CQH5" s="119"/>
      <c r="CQI5" s="119"/>
      <c r="CQJ5" s="119"/>
      <c r="CQK5" s="119"/>
      <c r="CQL5" s="119"/>
      <c r="CQM5" s="119"/>
      <c r="CQN5" s="119"/>
      <c r="CQO5" s="119"/>
      <c r="CQP5" s="119"/>
      <c r="CQQ5" s="119"/>
      <c r="CQR5" s="119"/>
      <c r="CQS5" s="119"/>
      <c r="CQT5" s="119"/>
      <c r="CQU5" s="119"/>
      <c r="CQV5" s="119"/>
      <c r="CQW5" s="119"/>
      <c r="CQX5" s="119"/>
      <c r="CQY5" s="119"/>
      <c r="CQZ5" s="119"/>
      <c r="CRA5" s="119"/>
      <c r="CRB5" s="119"/>
      <c r="CRC5" s="119"/>
      <c r="CRD5" s="119"/>
      <c r="CRE5" s="119"/>
      <c r="CRF5" s="119"/>
      <c r="CRG5" s="119"/>
      <c r="CRH5" s="119"/>
      <c r="CRI5" s="119"/>
      <c r="CRJ5" s="119"/>
      <c r="CRK5" s="119"/>
      <c r="CRL5" s="119"/>
      <c r="CRM5" s="119"/>
      <c r="CRN5" s="119"/>
      <c r="CRO5" s="119"/>
      <c r="CRP5" s="119"/>
      <c r="CRQ5" s="119"/>
      <c r="CRR5" s="119"/>
      <c r="CRS5" s="119"/>
      <c r="CRT5" s="119"/>
      <c r="CRU5" s="119"/>
      <c r="CRV5" s="119"/>
      <c r="CRW5" s="119"/>
      <c r="CRX5" s="119"/>
      <c r="CRY5" s="119"/>
      <c r="CRZ5" s="119"/>
      <c r="CSA5" s="119"/>
      <c r="CSB5" s="119"/>
      <c r="CSC5" s="119"/>
      <c r="CSD5" s="119"/>
      <c r="CSE5" s="119"/>
      <c r="CSF5" s="119"/>
      <c r="CSG5" s="119"/>
      <c r="CSH5" s="119"/>
      <c r="CSI5" s="119"/>
      <c r="CSJ5" s="119"/>
      <c r="CSK5" s="119"/>
      <c r="CSL5" s="119"/>
      <c r="CSM5" s="119"/>
      <c r="CSN5" s="119"/>
      <c r="CSO5" s="119"/>
      <c r="CSP5" s="119"/>
      <c r="CSQ5" s="119"/>
      <c r="CSR5" s="119"/>
      <c r="CSS5" s="119"/>
      <c r="CST5" s="119"/>
      <c r="CSU5" s="119"/>
      <c r="CSV5" s="119"/>
      <c r="CSW5" s="119"/>
      <c r="CSX5" s="119"/>
      <c r="CSY5" s="119"/>
      <c r="CSZ5" s="119"/>
      <c r="CTA5" s="119"/>
      <c r="CTB5" s="119"/>
      <c r="CTC5" s="119"/>
      <c r="CTD5" s="119"/>
      <c r="CTE5" s="119"/>
      <c r="CTF5" s="119"/>
      <c r="CTG5" s="119"/>
      <c r="CTH5" s="119"/>
      <c r="CTI5" s="119"/>
      <c r="CTJ5" s="119"/>
      <c r="CTK5" s="119"/>
      <c r="CTL5" s="119"/>
      <c r="CTM5" s="119"/>
      <c r="CTN5" s="119"/>
      <c r="CTO5" s="119"/>
      <c r="CTP5" s="119"/>
      <c r="CTQ5" s="119"/>
      <c r="CTR5" s="119"/>
      <c r="CTS5" s="119"/>
      <c r="CTT5" s="119"/>
      <c r="CTU5" s="119"/>
      <c r="CTV5" s="119"/>
      <c r="CTW5" s="119"/>
      <c r="CTX5" s="119"/>
      <c r="CTY5" s="119"/>
      <c r="CTZ5" s="119"/>
      <c r="CUA5" s="119"/>
      <c r="CUB5" s="119"/>
      <c r="CUC5" s="119"/>
      <c r="CUD5" s="119"/>
      <c r="CUE5" s="119"/>
      <c r="CUF5" s="119"/>
      <c r="CUG5" s="119"/>
      <c r="CUH5" s="119"/>
      <c r="CUI5" s="119"/>
      <c r="CUJ5" s="119"/>
      <c r="CUK5" s="119"/>
      <c r="CUL5" s="119"/>
      <c r="CUM5" s="119"/>
      <c r="CUN5" s="119"/>
      <c r="CUO5" s="119"/>
      <c r="CUP5" s="119"/>
      <c r="CUQ5" s="119"/>
      <c r="CUR5" s="119"/>
      <c r="CUS5" s="119"/>
      <c r="CUT5" s="119"/>
      <c r="CUU5" s="119"/>
      <c r="CUV5" s="119"/>
      <c r="CUW5" s="119"/>
      <c r="CUX5" s="119"/>
      <c r="CUY5" s="119"/>
      <c r="CUZ5" s="119"/>
      <c r="CVA5" s="119"/>
      <c r="CVB5" s="119"/>
      <c r="CVC5" s="119"/>
      <c r="CVD5" s="119"/>
      <c r="CVE5" s="119"/>
      <c r="CVF5" s="119"/>
      <c r="CVG5" s="119"/>
      <c r="CVH5" s="119"/>
      <c r="CVI5" s="119"/>
      <c r="CVJ5" s="119"/>
      <c r="CVK5" s="119"/>
      <c r="CVL5" s="119"/>
      <c r="CVM5" s="119"/>
      <c r="CVN5" s="119"/>
      <c r="CVO5" s="119"/>
      <c r="CVP5" s="119"/>
      <c r="CVQ5" s="119"/>
      <c r="CVR5" s="119"/>
      <c r="CVS5" s="119"/>
      <c r="CVT5" s="119"/>
      <c r="CVU5" s="119"/>
      <c r="CVV5" s="119"/>
      <c r="CVW5" s="119"/>
      <c r="CVX5" s="119"/>
      <c r="CVY5" s="119"/>
      <c r="CVZ5" s="119"/>
      <c r="CWA5" s="119"/>
      <c r="CWB5" s="119"/>
      <c r="CWC5" s="119"/>
      <c r="CWD5" s="119"/>
      <c r="CWE5" s="119"/>
      <c r="CWF5" s="119"/>
      <c r="CWG5" s="119"/>
      <c r="CWH5" s="119"/>
      <c r="CWI5" s="119"/>
      <c r="CWJ5" s="119"/>
      <c r="CWK5" s="119"/>
      <c r="CWL5" s="119"/>
      <c r="CWM5" s="119"/>
      <c r="CWN5" s="119"/>
      <c r="CWO5" s="119"/>
      <c r="CWP5" s="119"/>
      <c r="CWQ5" s="119"/>
      <c r="CWR5" s="119"/>
      <c r="CWS5" s="119"/>
      <c r="CWT5" s="119"/>
      <c r="CWU5" s="119"/>
      <c r="CWV5" s="119"/>
      <c r="CWW5" s="119"/>
      <c r="CWX5" s="119"/>
      <c r="CWY5" s="119"/>
      <c r="CWZ5" s="119"/>
      <c r="CXA5" s="119"/>
      <c r="CXB5" s="119"/>
      <c r="CXC5" s="119"/>
      <c r="CXD5" s="119"/>
      <c r="CXE5" s="119"/>
      <c r="CXF5" s="119"/>
      <c r="CXG5" s="119"/>
      <c r="CXH5" s="119"/>
      <c r="CXI5" s="119"/>
      <c r="CXJ5" s="119"/>
      <c r="CXK5" s="119"/>
      <c r="CXL5" s="119"/>
      <c r="CXM5" s="119"/>
      <c r="CXN5" s="119"/>
      <c r="CXO5" s="119"/>
      <c r="CXP5" s="119"/>
      <c r="CXQ5" s="119"/>
      <c r="CXR5" s="119"/>
      <c r="CXS5" s="119"/>
      <c r="CXT5" s="119"/>
      <c r="CXU5" s="119"/>
      <c r="CXV5" s="119"/>
      <c r="CXW5" s="119"/>
      <c r="CXX5" s="119"/>
      <c r="CXY5" s="119"/>
      <c r="CXZ5" s="119"/>
      <c r="CYA5" s="119"/>
      <c r="CYB5" s="119"/>
      <c r="CYC5" s="119"/>
      <c r="CYD5" s="119"/>
      <c r="CYE5" s="119"/>
      <c r="CYF5" s="119"/>
      <c r="CYG5" s="119"/>
      <c r="CYH5" s="119"/>
      <c r="CYI5" s="119"/>
      <c r="CYJ5" s="119"/>
      <c r="CYK5" s="119"/>
      <c r="CYL5" s="119"/>
      <c r="CYM5" s="119"/>
      <c r="CYN5" s="119"/>
      <c r="CYO5" s="119"/>
      <c r="CYP5" s="119"/>
      <c r="CYQ5" s="119"/>
      <c r="CYR5" s="119"/>
      <c r="CYS5" s="119"/>
      <c r="CYT5" s="119"/>
      <c r="CYU5" s="119"/>
      <c r="CYV5" s="119"/>
      <c r="CYW5" s="119"/>
      <c r="CYX5" s="119"/>
      <c r="CYY5" s="119"/>
      <c r="CYZ5" s="119"/>
      <c r="CZA5" s="119"/>
      <c r="CZB5" s="119"/>
      <c r="CZC5" s="119"/>
      <c r="CZD5" s="119"/>
      <c r="CZE5" s="119"/>
      <c r="CZF5" s="119"/>
      <c r="CZG5" s="119"/>
      <c r="CZH5" s="119"/>
      <c r="CZI5" s="119"/>
      <c r="CZJ5" s="119"/>
      <c r="CZK5" s="119"/>
      <c r="CZL5" s="119"/>
      <c r="CZM5" s="119"/>
      <c r="CZN5" s="119"/>
      <c r="CZO5" s="119"/>
      <c r="CZP5" s="119"/>
      <c r="CZQ5" s="119"/>
      <c r="CZR5" s="119"/>
      <c r="CZS5" s="119"/>
      <c r="CZT5" s="119"/>
      <c r="CZU5" s="119"/>
      <c r="CZV5" s="119"/>
      <c r="CZW5" s="119"/>
      <c r="CZX5" s="119"/>
      <c r="CZY5" s="119"/>
      <c r="CZZ5" s="119"/>
      <c r="DAA5" s="119"/>
      <c r="DAB5" s="119"/>
      <c r="DAC5" s="119"/>
      <c r="DAD5" s="119"/>
      <c r="DAE5" s="119"/>
      <c r="DAF5" s="119"/>
      <c r="DAG5" s="119"/>
      <c r="DAH5" s="119"/>
      <c r="DAI5" s="119"/>
      <c r="DAJ5" s="119"/>
      <c r="DAK5" s="119"/>
      <c r="DAL5" s="119"/>
      <c r="DAM5" s="119"/>
      <c r="DAN5" s="119"/>
      <c r="DAO5" s="119"/>
      <c r="DAP5" s="119"/>
      <c r="DAQ5" s="119"/>
      <c r="DAR5" s="119"/>
      <c r="DAS5" s="119"/>
      <c r="DAT5" s="119"/>
      <c r="DAU5" s="119"/>
      <c r="DAV5" s="119"/>
      <c r="DAW5" s="119"/>
      <c r="DAX5" s="119"/>
      <c r="DAY5" s="119"/>
      <c r="DAZ5" s="119"/>
      <c r="DBA5" s="119"/>
      <c r="DBB5" s="119"/>
      <c r="DBC5" s="119"/>
      <c r="DBD5" s="119"/>
      <c r="DBE5" s="119"/>
      <c r="DBF5" s="119"/>
      <c r="DBG5" s="119"/>
      <c r="DBH5" s="119"/>
      <c r="DBI5" s="119"/>
      <c r="DBJ5" s="119"/>
      <c r="DBK5" s="119"/>
      <c r="DBL5" s="119"/>
      <c r="DBM5" s="119"/>
      <c r="DBN5" s="119"/>
      <c r="DBO5" s="119"/>
      <c r="DBP5" s="119"/>
      <c r="DBQ5" s="119"/>
      <c r="DBR5" s="119"/>
      <c r="DBS5" s="119"/>
      <c r="DBT5" s="119"/>
      <c r="DBU5" s="119"/>
      <c r="DBV5" s="119"/>
      <c r="DBW5" s="119"/>
      <c r="DBX5" s="119"/>
      <c r="DBY5" s="119"/>
      <c r="DBZ5" s="119"/>
      <c r="DCA5" s="119"/>
      <c r="DCB5" s="119"/>
      <c r="DCC5" s="119"/>
      <c r="DCD5" s="119"/>
      <c r="DCE5" s="119"/>
      <c r="DCF5" s="119"/>
      <c r="DCG5" s="119"/>
      <c r="DCH5" s="119"/>
      <c r="DCI5" s="119"/>
      <c r="DCJ5" s="119"/>
      <c r="DCK5" s="119"/>
      <c r="DCL5" s="119"/>
      <c r="DCM5" s="119"/>
      <c r="DCN5" s="119"/>
      <c r="DCO5" s="119"/>
      <c r="DCP5" s="119"/>
      <c r="DCQ5" s="119"/>
      <c r="DCR5" s="119"/>
      <c r="DCS5" s="119"/>
      <c r="DCT5" s="119"/>
      <c r="DCU5" s="119"/>
      <c r="DCV5" s="119"/>
      <c r="DCW5" s="119"/>
      <c r="DCX5" s="119"/>
      <c r="DCY5" s="119"/>
      <c r="DCZ5" s="119"/>
      <c r="DDA5" s="119"/>
      <c r="DDB5" s="119"/>
      <c r="DDC5" s="119"/>
      <c r="DDD5" s="119"/>
      <c r="DDE5" s="119"/>
      <c r="DDF5" s="119"/>
      <c r="DDG5" s="119"/>
      <c r="DDH5" s="119"/>
      <c r="DDI5" s="119"/>
      <c r="DDJ5" s="119"/>
      <c r="DDK5" s="119"/>
      <c r="DDL5" s="119"/>
      <c r="DDM5" s="119"/>
      <c r="DDN5" s="119"/>
      <c r="DDO5" s="119"/>
      <c r="DDP5" s="119"/>
      <c r="DDQ5" s="119"/>
      <c r="DDR5" s="119"/>
      <c r="DDS5" s="119"/>
      <c r="DDT5" s="119"/>
      <c r="DDU5" s="119"/>
      <c r="DDV5" s="119"/>
      <c r="DDW5" s="119"/>
      <c r="DDX5" s="119"/>
      <c r="DDY5" s="119"/>
      <c r="DDZ5" s="119"/>
      <c r="DEA5" s="119"/>
      <c r="DEB5" s="119"/>
      <c r="DEC5" s="119"/>
      <c r="DED5" s="119"/>
      <c r="DEE5" s="119"/>
      <c r="DEF5" s="119"/>
      <c r="DEG5" s="119"/>
      <c r="DEH5" s="119"/>
      <c r="DEI5" s="119"/>
      <c r="DEJ5" s="119"/>
      <c r="DEK5" s="119"/>
      <c r="DEL5" s="119"/>
      <c r="DEM5" s="119"/>
      <c r="DEN5" s="119"/>
      <c r="DEO5" s="119"/>
      <c r="DEP5" s="119"/>
      <c r="DEQ5" s="119"/>
      <c r="DER5" s="119"/>
      <c r="DES5" s="119"/>
      <c r="DET5" s="119"/>
      <c r="DEU5" s="119"/>
      <c r="DEV5" s="119"/>
      <c r="DEW5" s="119"/>
      <c r="DEX5" s="119"/>
      <c r="DEY5" s="119"/>
      <c r="DEZ5" s="119"/>
      <c r="DFA5" s="119"/>
      <c r="DFB5" s="119"/>
      <c r="DFC5" s="119"/>
      <c r="DFD5" s="119"/>
      <c r="DFE5" s="119"/>
      <c r="DFF5" s="119"/>
      <c r="DFG5" s="119"/>
      <c r="DFH5" s="119"/>
      <c r="DFI5" s="119"/>
      <c r="DFJ5" s="119"/>
      <c r="DFK5" s="119"/>
      <c r="DFL5" s="119"/>
      <c r="DFM5" s="119"/>
      <c r="DFN5" s="119"/>
      <c r="DFO5" s="119"/>
      <c r="DFP5" s="119"/>
      <c r="DFQ5" s="119"/>
      <c r="DFR5" s="119"/>
      <c r="DFS5" s="119"/>
      <c r="DFT5" s="119"/>
      <c r="DFU5" s="119"/>
      <c r="DFV5" s="119"/>
      <c r="DFW5" s="119"/>
      <c r="DFX5" s="119"/>
      <c r="DFY5" s="119"/>
      <c r="DFZ5" s="119"/>
      <c r="DGA5" s="119"/>
      <c r="DGB5" s="119"/>
      <c r="DGC5" s="119"/>
      <c r="DGD5" s="119"/>
      <c r="DGE5" s="119"/>
      <c r="DGF5" s="119"/>
      <c r="DGG5" s="119"/>
      <c r="DGH5" s="119"/>
      <c r="DGI5" s="119"/>
      <c r="DGJ5" s="119"/>
      <c r="DGK5" s="119"/>
      <c r="DGL5" s="119"/>
      <c r="DGM5" s="119"/>
      <c r="DGN5" s="119"/>
      <c r="DGO5" s="119"/>
      <c r="DGP5" s="119"/>
      <c r="DGQ5" s="119"/>
      <c r="DGR5" s="119"/>
      <c r="DGS5" s="119"/>
      <c r="DGT5" s="119"/>
      <c r="DGU5" s="119"/>
      <c r="DGV5" s="119"/>
      <c r="DGW5" s="119"/>
      <c r="DGX5" s="119"/>
      <c r="DGY5" s="119"/>
      <c r="DGZ5" s="119"/>
      <c r="DHA5" s="119"/>
      <c r="DHB5" s="119"/>
      <c r="DHC5" s="119"/>
      <c r="DHD5" s="119"/>
      <c r="DHE5" s="119"/>
      <c r="DHF5" s="119"/>
      <c r="DHG5" s="119"/>
      <c r="DHH5" s="119"/>
      <c r="DHI5" s="119"/>
      <c r="DHJ5" s="119"/>
      <c r="DHK5" s="119"/>
      <c r="DHL5" s="119"/>
      <c r="DHM5" s="119"/>
      <c r="DHN5" s="119"/>
      <c r="DHO5" s="119"/>
      <c r="DHP5" s="119"/>
      <c r="DHQ5" s="119"/>
      <c r="DHR5" s="119"/>
      <c r="DHS5" s="119"/>
      <c r="DHT5" s="119"/>
      <c r="DHU5" s="119"/>
      <c r="DHV5" s="119"/>
      <c r="DHW5" s="119"/>
      <c r="DHX5" s="119"/>
      <c r="DHY5" s="119"/>
      <c r="DHZ5" s="119"/>
      <c r="DIA5" s="119"/>
      <c r="DIB5" s="119"/>
      <c r="DIC5" s="119"/>
      <c r="DID5" s="119"/>
      <c r="DIE5" s="119"/>
      <c r="DIF5" s="119"/>
      <c r="DIG5" s="119"/>
      <c r="DIH5" s="119"/>
      <c r="DII5" s="119"/>
      <c r="DIJ5" s="119"/>
      <c r="DIK5" s="119"/>
      <c r="DIL5" s="119"/>
      <c r="DIM5" s="119"/>
      <c r="DIN5" s="119"/>
      <c r="DIO5" s="119"/>
      <c r="DIP5" s="119"/>
      <c r="DIQ5" s="119"/>
      <c r="DIR5" s="119"/>
      <c r="DIS5" s="119"/>
      <c r="DIT5" s="119"/>
      <c r="DIU5" s="119"/>
      <c r="DIV5" s="119"/>
      <c r="DIW5" s="119"/>
      <c r="DIX5" s="119"/>
      <c r="DIY5" s="119"/>
      <c r="DIZ5" s="119"/>
      <c r="DJA5" s="119"/>
      <c r="DJB5" s="119"/>
      <c r="DJC5" s="119"/>
      <c r="DJD5" s="119"/>
      <c r="DJE5" s="119"/>
      <c r="DJF5" s="119"/>
      <c r="DJG5" s="119"/>
      <c r="DJH5" s="119"/>
      <c r="DJI5" s="119"/>
      <c r="DJJ5" s="119"/>
      <c r="DJK5" s="119"/>
      <c r="DJL5" s="119"/>
      <c r="DJM5" s="119"/>
      <c r="DJN5" s="119"/>
      <c r="DJO5" s="119"/>
      <c r="DJP5" s="119"/>
      <c r="DJQ5" s="119"/>
      <c r="DJR5" s="119"/>
      <c r="DJS5" s="119"/>
      <c r="DJT5" s="119"/>
      <c r="DJU5" s="119"/>
      <c r="DJV5" s="119"/>
      <c r="DJW5" s="119"/>
      <c r="DJX5" s="119"/>
      <c r="DJY5" s="119"/>
      <c r="DJZ5" s="119"/>
      <c r="DKA5" s="119"/>
      <c r="DKB5" s="119"/>
      <c r="DKC5" s="119"/>
      <c r="DKD5" s="119"/>
      <c r="DKE5" s="119"/>
      <c r="DKF5" s="119"/>
      <c r="DKG5" s="119"/>
      <c r="DKH5" s="119"/>
      <c r="DKI5" s="119"/>
      <c r="DKJ5" s="119"/>
      <c r="DKK5" s="119"/>
      <c r="DKL5" s="119"/>
      <c r="DKM5" s="119"/>
      <c r="DKN5" s="119"/>
      <c r="DKO5" s="119"/>
      <c r="DKP5" s="119"/>
      <c r="DKQ5" s="119"/>
      <c r="DKR5" s="119"/>
      <c r="DKS5" s="119"/>
      <c r="DKT5" s="119"/>
      <c r="DKU5" s="119"/>
      <c r="DKV5" s="119"/>
      <c r="DKW5" s="119"/>
      <c r="DKX5" s="119"/>
      <c r="DKY5" s="119"/>
      <c r="DKZ5" s="119"/>
      <c r="DLA5" s="119"/>
      <c r="DLB5" s="119"/>
      <c r="DLC5" s="119"/>
      <c r="DLD5" s="119"/>
      <c r="DLE5" s="119"/>
      <c r="DLF5" s="119"/>
      <c r="DLG5" s="119"/>
      <c r="DLH5" s="119"/>
      <c r="DLI5" s="119"/>
      <c r="DLJ5" s="119"/>
      <c r="DLK5" s="119"/>
      <c r="DLL5" s="119"/>
      <c r="DLM5" s="119"/>
      <c r="DLN5" s="119"/>
      <c r="DLO5" s="119"/>
      <c r="DLP5" s="119"/>
      <c r="DLQ5" s="119"/>
      <c r="DLR5" s="119"/>
      <c r="DLS5" s="119"/>
      <c r="DLT5" s="119"/>
      <c r="DLU5" s="119"/>
      <c r="DLV5" s="119"/>
      <c r="DLW5" s="119"/>
      <c r="DLX5" s="119"/>
      <c r="DLY5" s="119"/>
      <c r="DLZ5" s="119"/>
      <c r="DMA5" s="119"/>
      <c r="DMB5" s="119"/>
      <c r="DMC5" s="119"/>
      <c r="DMD5" s="119"/>
      <c r="DME5" s="119"/>
      <c r="DMF5" s="119"/>
      <c r="DMG5" s="119"/>
      <c r="DMH5" s="119"/>
      <c r="DMI5" s="119"/>
      <c r="DMJ5" s="119"/>
      <c r="DMK5" s="119"/>
      <c r="DML5" s="119"/>
      <c r="DMM5" s="119"/>
      <c r="DMN5" s="119"/>
      <c r="DMO5" s="119"/>
      <c r="DMP5" s="119"/>
      <c r="DMQ5" s="119"/>
      <c r="DMR5" s="119"/>
      <c r="DMS5" s="119"/>
      <c r="DMT5" s="119"/>
      <c r="DMU5" s="119"/>
      <c r="DMV5" s="119"/>
      <c r="DMW5" s="119"/>
      <c r="DMX5" s="119"/>
      <c r="DMY5" s="119"/>
      <c r="DMZ5" s="119"/>
      <c r="DNA5" s="119"/>
      <c r="DNB5" s="119"/>
      <c r="DNC5" s="119"/>
      <c r="DND5" s="119"/>
      <c r="DNE5" s="119"/>
      <c r="DNF5" s="119"/>
      <c r="DNG5" s="119"/>
      <c r="DNH5" s="119"/>
      <c r="DNI5" s="119"/>
      <c r="DNJ5" s="119"/>
      <c r="DNK5" s="119"/>
      <c r="DNL5" s="119"/>
      <c r="DNM5" s="119"/>
      <c r="DNN5" s="119"/>
      <c r="DNO5" s="119"/>
      <c r="DNP5" s="119"/>
      <c r="DNQ5" s="119"/>
      <c r="DNR5" s="119"/>
      <c r="DNS5" s="119"/>
      <c r="DNT5" s="119"/>
      <c r="DNU5" s="119"/>
      <c r="DNV5" s="119"/>
      <c r="DNW5" s="119"/>
      <c r="DNX5" s="119"/>
      <c r="DNY5" s="119"/>
      <c r="DNZ5" s="119"/>
      <c r="DOA5" s="119"/>
      <c r="DOB5" s="119"/>
      <c r="DOC5" s="119"/>
      <c r="DOD5" s="119"/>
      <c r="DOE5" s="119"/>
      <c r="DOF5" s="119"/>
      <c r="DOG5" s="119"/>
      <c r="DOH5" s="119"/>
      <c r="DOI5" s="119"/>
      <c r="DOJ5" s="119"/>
      <c r="DOK5" s="119"/>
      <c r="DOL5" s="119"/>
      <c r="DOM5" s="119"/>
      <c r="DON5" s="119"/>
      <c r="DOO5" s="119"/>
      <c r="DOP5" s="119"/>
      <c r="DOQ5" s="119"/>
      <c r="DOR5" s="119"/>
      <c r="DOS5" s="119"/>
      <c r="DOT5" s="119"/>
      <c r="DOU5" s="119"/>
      <c r="DOV5" s="119"/>
      <c r="DOW5" s="119"/>
      <c r="DOX5" s="119"/>
      <c r="DOY5" s="119"/>
      <c r="DOZ5" s="119"/>
      <c r="DPA5" s="119"/>
      <c r="DPB5" s="119"/>
      <c r="DPC5" s="119"/>
      <c r="DPD5" s="119"/>
      <c r="DPE5" s="119"/>
      <c r="DPF5" s="119"/>
      <c r="DPG5" s="119"/>
      <c r="DPH5" s="119"/>
      <c r="DPI5" s="119"/>
      <c r="DPJ5" s="119"/>
      <c r="DPK5" s="119"/>
      <c r="DPL5" s="119"/>
      <c r="DPM5" s="119"/>
      <c r="DPN5" s="119"/>
      <c r="DPO5" s="119"/>
      <c r="DPP5" s="119"/>
      <c r="DPQ5" s="119"/>
      <c r="DPR5" s="119"/>
      <c r="DPS5" s="119"/>
      <c r="DPT5" s="119"/>
      <c r="DPU5" s="119"/>
      <c r="DPV5" s="119"/>
      <c r="DPW5" s="119"/>
      <c r="DPX5" s="119"/>
      <c r="DPY5" s="119"/>
      <c r="DPZ5" s="119"/>
      <c r="DQA5" s="119"/>
      <c r="DQB5" s="119"/>
      <c r="DQC5" s="119"/>
      <c r="DQD5" s="119"/>
      <c r="DQE5" s="119"/>
      <c r="DQF5" s="119"/>
      <c r="DQG5" s="119"/>
      <c r="DQH5" s="119"/>
      <c r="DQI5" s="119"/>
      <c r="DQJ5" s="119"/>
      <c r="DQK5" s="119"/>
      <c r="DQL5" s="119"/>
      <c r="DQM5" s="119"/>
      <c r="DQN5" s="119"/>
      <c r="DQO5" s="119"/>
      <c r="DQP5" s="119"/>
      <c r="DQQ5" s="119"/>
      <c r="DQR5" s="119"/>
      <c r="DQS5" s="119"/>
      <c r="DQT5" s="119"/>
      <c r="DQU5" s="119"/>
      <c r="DQV5" s="119"/>
      <c r="DQW5" s="119"/>
      <c r="DQX5" s="119"/>
      <c r="DQY5" s="119"/>
      <c r="DQZ5" s="119"/>
      <c r="DRA5" s="119"/>
      <c r="DRB5" s="119"/>
      <c r="DRC5" s="119"/>
      <c r="DRD5" s="119"/>
      <c r="DRE5" s="119"/>
      <c r="DRF5" s="119"/>
      <c r="DRG5" s="119"/>
      <c r="DRH5" s="119"/>
      <c r="DRI5" s="119"/>
      <c r="DRJ5" s="119"/>
      <c r="DRK5" s="119"/>
      <c r="DRL5" s="119"/>
      <c r="DRM5" s="119"/>
      <c r="DRN5" s="119"/>
      <c r="DRO5" s="119"/>
      <c r="DRP5" s="119"/>
      <c r="DRQ5" s="119"/>
      <c r="DRR5" s="119"/>
      <c r="DRS5" s="119"/>
      <c r="DRT5" s="119"/>
      <c r="DRU5" s="119"/>
      <c r="DRV5" s="119"/>
      <c r="DRW5" s="119"/>
      <c r="DRX5" s="119"/>
      <c r="DRY5" s="119"/>
      <c r="DRZ5" s="119"/>
      <c r="DSA5" s="119"/>
      <c r="DSB5" s="119"/>
      <c r="DSC5" s="119"/>
      <c r="DSD5" s="119"/>
      <c r="DSE5" s="119"/>
      <c r="DSF5" s="119"/>
      <c r="DSG5" s="119"/>
      <c r="DSH5" s="119"/>
      <c r="DSI5" s="119"/>
      <c r="DSJ5" s="119"/>
      <c r="DSK5" s="119"/>
      <c r="DSL5" s="119"/>
      <c r="DSM5" s="119"/>
      <c r="DSN5" s="119"/>
      <c r="DSO5" s="119"/>
      <c r="DSP5" s="119"/>
      <c r="DSQ5" s="119"/>
      <c r="DSR5" s="119"/>
      <c r="DSS5" s="119"/>
      <c r="DST5" s="119"/>
      <c r="DSU5" s="119"/>
      <c r="DSV5" s="119"/>
      <c r="DSW5" s="119"/>
      <c r="DSX5" s="119"/>
      <c r="DSY5" s="119"/>
      <c r="DSZ5" s="119"/>
      <c r="DTA5" s="119"/>
      <c r="DTB5" s="119"/>
      <c r="DTC5" s="119"/>
      <c r="DTD5" s="119"/>
      <c r="DTE5" s="119"/>
      <c r="DTF5" s="119"/>
      <c r="DTG5" s="119"/>
      <c r="DTH5" s="119"/>
      <c r="DTI5" s="119"/>
      <c r="DTJ5" s="119"/>
      <c r="DTK5" s="119"/>
      <c r="DTL5" s="119"/>
      <c r="DTM5" s="119"/>
      <c r="DTN5" s="119"/>
      <c r="DTO5" s="119"/>
      <c r="DTP5" s="119"/>
      <c r="DTQ5" s="119"/>
      <c r="DTR5" s="119"/>
      <c r="DTS5" s="119"/>
      <c r="DTT5" s="119"/>
      <c r="DTU5" s="119"/>
      <c r="DTV5" s="119"/>
      <c r="DTW5" s="119"/>
      <c r="DTX5" s="119"/>
      <c r="DTY5" s="119"/>
      <c r="DTZ5" s="119"/>
      <c r="DUA5" s="119"/>
      <c r="DUB5" s="119"/>
      <c r="DUC5" s="119"/>
      <c r="DUD5" s="119"/>
      <c r="DUE5" s="119"/>
      <c r="DUF5" s="119"/>
      <c r="DUG5" s="119"/>
      <c r="DUH5" s="119"/>
      <c r="DUI5" s="119"/>
      <c r="DUJ5" s="119"/>
      <c r="DUK5" s="119"/>
      <c r="DUL5" s="119"/>
      <c r="DUM5" s="119"/>
      <c r="DUN5" s="119"/>
      <c r="DUO5" s="119"/>
      <c r="DUP5" s="119"/>
      <c r="DUQ5" s="119"/>
      <c r="DUR5" s="119"/>
      <c r="DUS5" s="119"/>
      <c r="DUT5" s="119"/>
      <c r="DUU5" s="119"/>
      <c r="DUV5" s="119"/>
      <c r="DUW5" s="119"/>
      <c r="DUX5" s="119"/>
      <c r="DUY5" s="119"/>
      <c r="DUZ5" s="119"/>
      <c r="DVA5" s="119"/>
      <c r="DVB5" s="119"/>
      <c r="DVC5" s="119"/>
      <c r="DVD5" s="119"/>
      <c r="DVE5" s="119"/>
      <c r="DVF5" s="119"/>
      <c r="DVG5" s="119"/>
      <c r="DVH5" s="119"/>
      <c r="DVI5" s="119"/>
      <c r="DVJ5" s="119"/>
      <c r="DVK5" s="119"/>
      <c r="DVL5" s="119"/>
      <c r="DVM5" s="119"/>
      <c r="DVN5" s="119"/>
      <c r="DVO5" s="119"/>
      <c r="DVP5" s="119"/>
      <c r="DVQ5" s="119"/>
      <c r="DVR5" s="119"/>
      <c r="DVS5" s="119"/>
      <c r="DVT5" s="119"/>
      <c r="DVU5" s="119"/>
      <c r="DVV5" s="119"/>
      <c r="DVW5" s="119"/>
      <c r="DVX5" s="119"/>
      <c r="DVY5" s="119"/>
      <c r="DVZ5" s="119"/>
      <c r="DWA5" s="119"/>
      <c r="DWB5" s="119"/>
      <c r="DWC5" s="119"/>
      <c r="DWD5" s="119"/>
      <c r="DWE5" s="119"/>
      <c r="DWF5" s="119"/>
      <c r="DWG5" s="119"/>
      <c r="DWH5" s="119"/>
      <c r="DWI5" s="119"/>
      <c r="DWJ5" s="119"/>
      <c r="DWK5" s="119"/>
      <c r="DWL5" s="119"/>
      <c r="DWM5" s="119"/>
      <c r="DWN5" s="119"/>
      <c r="DWO5" s="119"/>
      <c r="DWP5" s="119"/>
      <c r="DWQ5" s="119"/>
      <c r="DWR5" s="119"/>
      <c r="DWS5" s="119"/>
      <c r="DWT5" s="119"/>
      <c r="DWU5" s="119"/>
      <c r="DWV5" s="119"/>
      <c r="DWW5" s="119"/>
      <c r="DWX5" s="119"/>
      <c r="DWY5" s="119"/>
      <c r="DWZ5" s="119"/>
      <c r="DXA5" s="119"/>
      <c r="DXB5" s="119"/>
      <c r="DXC5" s="119"/>
      <c r="DXD5" s="119"/>
      <c r="DXE5" s="119"/>
      <c r="DXF5" s="119"/>
      <c r="DXG5" s="119"/>
      <c r="DXH5" s="119"/>
      <c r="DXI5" s="119"/>
      <c r="DXJ5" s="119"/>
      <c r="DXK5" s="119"/>
      <c r="DXL5" s="119"/>
      <c r="DXM5" s="119"/>
      <c r="DXN5" s="119"/>
      <c r="DXO5" s="119"/>
      <c r="DXP5" s="119"/>
      <c r="DXQ5" s="119"/>
      <c r="DXR5" s="119"/>
      <c r="DXS5" s="119"/>
      <c r="DXT5" s="119"/>
      <c r="DXU5" s="119"/>
      <c r="DXV5" s="119"/>
      <c r="DXW5" s="119"/>
      <c r="DXX5" s="119"/>
      <c r="DXY5" s="119"/>
      <c r="DXZ5" s="119"/>
      <c r="DYA5" s="119"/>
      <c r="DYB5" s="119"/>
      <c r="DYC5" s="119"/>
      <c r="DYD5" s="119"/>
      <c r="DYE5" s="119"/>
      <c r="DYF5" s="119"/>
      <c r="DYG5" s="119"/>
      <c r="DYH5" s="119"/>
      <c r="DYI5" s="119"/>
      <c r="DYJ5" s="119"/>
      <c r="DYK5" s="119"/>
      <c r="DYL5" s="119"/>
      <c r="DYM5" s="119"/>
      <c r="DYN5" s="119"/>
      <c r="DYO5" s="119"/>
      <c r="DYP5" s="119"/>
      <c r="DYQ5" s="119"/>
      <c r="DYR5" s="119"/>
      <c r="DYS5" s="119"/>
      <c r="DYT5" s="119"/>
      <c r="DYU5" s="119"/>
      <c r="DYV5" s="119"/>
      <c r="DYW5" s="119"/>
      <c r="DYX5" s="119"/>
      <c r="DYY5" s="119"/>
      <c r="DYZ5" s="119"/>
      <c r="DZA5" s="119"/>
      <c r="DZB5" s="119"/>
      <c r="DZC5" s="119"/>
      <c r="DZD5" s="119"/>
      <c r="DZE5" s="119"/>
      <c r="DZF5" s="119"/>
      <c r="DZG5" s="119"/>
      <c r="DZH5" s="119"/>
      <c r="DZI5" s="119"/>
      <c r="DZJ5" s="119"/>
      <c r="DZK5" s="119"/>
      <c r="DZL5" s="119"/>
      <c r="DZM5" s="119"/>
      <c r="DZN5" s="119"/>
      <c r="DZO5" s="119"/>
      <c r="DZP5" s="119"/>
      <c r="DZQ5" s="119"/>
      <c r="DZR5" s="119"/>
      <c r="DZS5" s="119"/>
      <c r="DZT5" s="119"/>
      <c r="DZU5" s="119"/>
      <c r="DZV5" s="119"/>
      <c r="DZW5" s="119"/>
      <c r="DZX5" s="119"/>
      <c r="DZY5" s="119"/>
      <c r="DZZ5" s="119"/>
      <c r="EAA5" s="119"/>
      <c r="EAB5" s="119"/>
      <c r="EAC5" s="119"/>
      <c r="EAD5" s="119"/>
      <c r="EAE5" s="119"/>
      <c r="EAF5" s="119"/>
      <c r="EAG5" s="119"/>
      <c r="EAH5" s="119"/>
      <c r="EAI5" s="119"/>
      <c r="EAJ5" s="119"/>
      <c r="EAK5" s="119"/>
      <c r="EAL5" s="119"/>
      <c r="EAM5" s="119"/>
      <c r="EAN5" s="119"/>
      <c r="EAO5" s="119"/>
      <c r="EAP5" s="119"/>
      <c r="EAQ5" s="119"/>
      <c r="EAR5" s="119"/>
      <c r="EAS5" s="119"/>
      <c r="EAT5" s="119"/>
      <c r="EAU5" s="119"/>
      <c r="EAV5" s="119"/>
      <c r="EAW5" s="119"/>
      <c r="EAX5" s="119"/>
      <c r="EAY5" s="119"/>
      <c r="EAZ5" s="119"/>
      <c r="EBA5" s="119"/>
      <c r="EBB5" s="119"/>
      <c r="EBC5" s="119"/>
      <c r="EBD5" s="119"/>
      <c r="EBE5" s="119"/>
      <c r="EBF5" s="119"/>
      <c r="EBG5" s="119"/>
      <c r="EBH5" s="119"/>
      <c r="EBI5" s="119"/>
      <c r="EBJ5" s="119"/>
      <c r="EBK5" s="119"/>
      <c r="EBL5" s="119"/>
      <c r="EBM5" s="119"/>
      <c r="EBN5" s="119"/>
      <c r="EBO5" s="119"/>
      <c r="EBP5" s="119"/>
      <c r="EBQ5" s="119"/>
      <c r="EBR5" s="119"/>
      <c r="EBS5" s="119"/>
      <c r="EBT5" s="119"/>
      <c r="EBU5" s="119"/>
      <c r="EBV5" s="119"/>
      <c r="EBW5" s="119"/>
      <c r="EBX5" s="119"/>
      <c r="EBY5" s="119"/>
      <c r="EBZ5" s="119"/>
      <c r="ECA5" s="119"/>
      <c r="ECB5" s="119"/>
      <c r="ECC5" s="119"/>
      <c r="ECD5" s="119"/>
      <c r="ECE5" s="119"/>
      <c r="ECF5" s="119"/>
      <c r="ECG5" s="119"/>
      <c r="ECH5" s="119"/>
      <c r="ECI5" s="119"/>
      <c r="ECJ5" s="119"/>
      <c r="ECK5" s="119"/>
      <c r="ECL5" s="119"/>
      <c r="ECM5" s="119"/>
      <c r="ECN5" s="119"/>
      <c r="ECO5" s="119"/>
      <c r="ECP5" s="119"/>
      <c r="ECQ5" s="119"/>
      <c r="ECR5" s="119"/>
      <c r="ECS5" s="119"/>
      <c r="ECT5" s="119"/>
      <c r="ECU5" s="119"/>
      <c r="ECV5" s="119"/>
      <c r="ECW5" s="119"/>
      <c r="ECX5" s="119"/>
      <c r="ECY5" s="119"/>
      <c r="ECZ5" s="119"/>
      <c r="EDA5" s="119"/>
      <c r="EDB5" s="119"/>
      <c r="EDC5" s="119"/>
      <c r="EDD5" s="119"/>
      <c r="EDE5" s="119"/>
      <c r="EDF5" s="119"/>
      <c r="EDG5" s="119"/>
      <c r="EDH5" s="119"/>
      <c r="EDI5" s="119"/>
      <c r="EDJ5" s="119"/>
      <c r="EDK5" s="119"/>
      <c r="EDL5" s="119"/>
      <c r="EDM5" s="119"/>
      <c r="EDN5" s="119"/>
      <c r="EDO5" s="119"/>
      <c r="EDP5" s="119"/>
      <c r="EDQ5" s="119"/>
      <c r="EDR5" s="119"/>
      <c r="EDS5" s="119"/>
      <c r="EDT5" s="119"/>
      <c r="EDU5" s="119"/>
      <c r="EDV5" s="119"/>
      <c r="EDW5" s="119"/>
      <c r="EDX5" s="119"/>
      <c r="EDY5" s="119"/>
      <c r="EDZ5" s="119"/>
      <c r="EEA5" s="119"/>
      <c r="EEB5" s="119"/>
      <c r="EEC5" s="119"/>
      <c r="EED5" s="119"/>
      <c r="EEE5" s="119"/>
      <c r="EEF5" s="119"/>
      <c r="EEG5" s="119"/>
      <c r="EEH5" s="119"/>
      <c r="EEI5" s="119"/>
      <c r="EEJ5" s="119"/>
      <c r="EEK5" s="119"/>
      <c r="EEL5" s="119"/>
      <c r="EEM5" s="119"/>
      <c r="EEN5" s="119"/>
      <c r="EEO5" s="119"/>
      <c r="EEP5" s="119"/>
      <c r="EEQ5" s="119"/>
      <c r="EER5" s="119"/>
      <c r="EES5" s="119"/>
      <c r="EET5" s="119"/>
      <c r="EEU5" s="119"/>
      <c r="EEV5" s="119"/>
      <c r="EEW5" s="119"/>
      <c r="EEX5" s="119"/>
      <c r="EEY5" s="119"/>
      <c r="EEZ5" s="119"/>
      <c r="EFA5" s="119"/>
      <c r="EFB5" s="119"/>
      <c r="EFC5" s="119"/>
      <c r="EFD5" s="119"/>
      <c r="EFE5" s="119"/>
      <c r="EFF5" s="119"/>
      <c r="EFG5" s="119"/>
      <c r="EFH5" s="119"/>
      <c r="EFI5" s="119"/>
      <c r="EFJ5" s="119"/>
      <c r="EFK5" s="119"/>
      <c r="EFL5" s="119"/>
      <c r="EFM5" s="119"/>
      <c r="EFN5" s="119"/>
      <c r="EFO5" s="119"/>
      <c r="EFP5" s="119"/>
      <c r="EFQ5" s="119"/>
      <c r="EFR5" s="119"/>
      <c r="EFS5" s="119"/>
      <c r="EFT5" s="119"/>
      <c r="EFU5" s="119"/>
      <c r="EFV5" s="119"/>
      <c r="EFW5" s="119"/>
      <c r="EFX5" s="119"/>
      <c r="EFY5" s="119"/>
      <c r="EFZ5" s="119"/>
      <c r="EGA5" s="119"/>
      <c r="EGB5" s="119"/>
      <c r="EGC5" s="119"/>
      <c r="EGD5" s="119"/>
      <c r="EGE5" s="119"/>
      <c r="EGF5" s="119"/>
      <c r="EGG5" s="119"/>
      <c r="EGH5" s="119"/>
      <c r="EGI5" s="119"/>
      <c r="EGJ5" s="119"/>
      <c r="EGK5" s="119"/>
      <c r="EGL5" s="119"/>
      <c r="EGM5" s="119"/>
      <c r="EGN5" s="119"/>
      <c r="EGO5" s="119"/>
      <c r="EGP5" s="119"/>
      <c r="EGQ5" s="119"/>
      <c r="EGR5" s="119"/>
      <c r="EGS5" s="119"/>
      <c r="EGT5" s="119"/>
      <c r="EGU5" s="119"/>
      <c r="EGV5" s="119"/>
      <c r="EGW5" s="119"/>
      <c r="EGX5" s="119"/>
      <c r="EGY5" s="119"/>
      <c r="EGZ5" s="119"/>
      <c r="EHA5" s="119"/>
      <c r="EHB5" s="119"/>
      <c r="EHC5" s="119"/>
      <c r="EHD5" s="119"/>
      <c r="EHE5" s="119"/>
      <c r="EHF5" s="119"/>
      <c r="EHG5" s="119"/>
      <c r="EHH5" s="119"/>
      <c r="EHI5" s="119"/>
      <c r="EHJ5" s="119"/>
      <c r="EHK5" s="119"/>
      <c r="EHL5" s="119"/>
      <c r="EHM5" s="119"/>
      <c r="EHN5" s="119"/>
      <c r="EHO5" s="119"/>
      <c r="EHP5" s="119"/>
      <c r="EHQ5" s="119"/>
      <c r="EHR5" s="119"/>
      <c r="EHS5" s="119"/>
      <c r="EHT5" s="119"/>
      <c r="EHU5" s="119"/>
      <c r="EHV5" s="119"/>
      <c r="EHW5" s="119"/>
      <c r="EHX5" s="119"/>
      <c r="EHY5" s="119"/>
      <c r="EHZ5" s="119"/>
      <c r="EIA5" s="119"/>
      <c r="EIB5" s="119"/>
      <c r="EIC5" s="119"/>
      <c r="EID5" s="119"/>
      <c r="EIE5" s="119"/>
      <c r="EIF5" s="119"/>
      <c r="EIG5" s="119"/>
      <c r="EIH5" s="119"/>
      <c r="EII5" s="119"/>
      <c r="EIJ5" s="119"/>
      <c r="EIK5" s="119"/>
      <c r="EIL5" s="119"/>
      <c r="EIM5" s="119"/>
      <c r="EIN5" s="119"/>
      <c r="EIO5" s="119"/>
      <c r="EIP5" s="119"/>
      <c r="EIQ5" s="119"/>
      <c r="EIR5" s="119"/>
      <c r="EIS5" s="119"/>
      <c r="EIT5" s="119"/>
      <c r="EIU5" s="119"/>
      <c r="EIV5" s="119"/>
      <c r="EIW5" s="119"/>
      <c r="EIX5" s="119"/>
      <c r="EIY5" s="119"/>
      <c r="EIZ5" s="119"/>
      <c r="EJA5" s="119"/>
      <c r="EJB5" s="119"/>
      <c r="EJC5" s="119"/>
      <c r="EJD5" s="119"/>
      <c r="EJE5" s="119"/>
      <c r="EJF5" s="119"/>
      <c r="EJG5" s="119"/>
      <c r="EJH5" s="119"/>
      <c r="EJI5" s="119"/>
      <c r="EJJ5" s="119"/>
      <c r="EJK5" s="119"/>
      <c r="EJL5" s="119"/>
      <c r="EJM5" s="119"/>
      <c r="EJN5" s="119"/>
      <c r="EJO5" s="119"/>
      <c r="EJP5" s="119"/>
      <c r="EJQ5" s="119"/>
      <c r="EJR5" s="119"/>
      <c r="EJS5" s="119"/>
      <c r="EJT5" s="119"/>
      <c r="EJU5" s="119"/>
      <c r="EJV5" s="119"/>
      <c r="EJW5" s="119"/>
      <c r="EJX5" s="119"/>
      <c r="EJY5" s="119"/>
      <c r="EJZ5" s="119"/>
      <c r="EKA5" s="119"/>
      <c r="EKB5" s="119"/>
      <c r="EKC5" s="119"/>
      <c r="EKD5" s="119"/>
      <c r="EKE5" s="119"/>
      <c r="EKF5" s="119"/>
      <c r="EKG5" s="119"/>
      <c r="EKH5" s="119"/>
      <c r="EKI5" s="119"/>
      <c r="EKJ5" s="119"/>
      <c r="EKK5" s="119"/>
      <c r="EKL5" s="119"/>
      <c r="EKM5" s="119"/>
      <c r="EKN5" s="119"/>
      <c r="EKO5" s="119"/>
      <c r="EKP5" s="119"/>
      <c r="EKQ5" s="119"/>
      <c r="EKR5" s="119"/>
      <c r="EKS5" s="119"/>
      <c r="EKT5" s="119"/>
      <c r="EKU5" s="119"/>
      <c r="EKV5" s="119"/>
      <c r="EKW5" s="119"/>
      <c r="EKX5" s="119"/>
      <c r="EKY5" s="119"/>
      <c r="EKZ5" s="119"/>
      <c r="ELA5" s="119"/>
      <c r="ELB5" s="119"/>
      <c r="ELC5" s="119"/>
      <c r="ELD5" s="119"/>
      <c r="ELE5" s="119"/>
      <c r="ELF5" s="119"/>
      <c r="ELG5" s="119"/>
      <c r="ELH5" s="119"/>
      <c r="ELI5" s="119"/>
      <c r="ELJ5" s="119"/>
      <c r="ELK5" s="119"/>
      <c r="ELL5" s="119"/>
      <c r="ELM5" s="119"/>
      <c r="ELN5" s="119"/>
      <c r="ELO5" s="119"/>
      <c r="ELP5" s="119"/>
      <c r="ELQ5" s="119"/>
      <c r="ELR5" s="119"/>
      <c r="ELS5" s="119"/>
      <c r="ELT5" s="119"/>
      <c r="ELU5" s="119"/>
      <c r="ELV5" s="119"/>
      <c r="ELW5" s="119"/>
      <c r="ELX5" s="119"/>
      <c r="ELY5" s="119"/>
      <c r="ELZ5" s="119"/>
      <c r="EMA5" s="119"/>
      <c r="EMB5" s="119"/>
      <c r="EMC5" s="119"/>
      <c r="EMD5" s="119"/>
      <c r="EME5" s="119"/>
      <c r="EMF5" s="119"/>
      <c r="EMG5" s="119"/>
      <c r="EMH5" s="119"/>
      <c r="EMI5" s="119"/>
      <c r="EMJ5" s="119"/>
      <c r="EMK5" s="119"/>
      <c r="EML5" s="119"/>
      <c r="EMM5" s="119"/>
      <c r="EMN5" s="119"/>
      <c r="EMO5" s="119"/>
      <c r="EMP5" s="119"/>
      <c r="EMQ5" s="119"/>
      <c r="EMR5" s="119"/>
      <c r="EMS5" s="119"/>
      <c r="EMT5" s="119"/>
      <c r="EMU5" s="119"/>
      <c r="EMV5" s="119"/>
      <c r="EMW5" s="119"/>
      <c r="EMX5" s="119"/>
      <c r="EMY5" s="119"/>
      <c r="EMZ5" s="119"/>
      <c r="ENA5" s="119"/>
      <c r="ENB5" s="119"/>
      <c r="ENC5" s="119"/>
      <c r="END5" s="119"/>
      <c r="ENE5" s="119"/>
      <c r="ENF5" s="119"/>
      <c r="ENG5" s="119"/>
      <c r="ENH5" s="119"/>
      <c r="ENI5" s="119"/>
      <c r="ENJ5" s="119"/>
      <c r="ENK5" s="119"/>
      <c r="ENL5" s="119"/>
      <c r="ENM5" s="119"/>
      <c r="ENN5" s="119"/>
      <c r="ENO5" s="119"/>
      <c r="ENP5" s="119"/>
      <c r="ENQ5" s="119"/>
      <c r="ENR5" s="119"/>
      <c r="ENS5" s="119"/>
      <c r="ENT5" s="119"/>
      <c r="ENU5" s="119"/>
      <c r="ENV5" s="119"/>
      <c r="ENW5" s="119"/>
      <c r="ENX5" s="119"/>
      <c r="ENY5" s="119"/>
      <c r="ENZ5" s="119"/>
      <c r="EOA5" s="119"/>
      <c r="EOB5" s="119"/>
      <c r="EOC5" s="119"/>
      <c r="EOD5" s="119"/>
      <c r="EOE5" s="119"/>
      <c r="EOF5" s="119"/>
      <c r="EOG5" s="119"/>
      <c r="EOH5" s="119"/>
      <c r="EOI5" s="119"/>
      <c r="EOJ5" s="119"/>
      <c r="EOK5" s="119"/>
      <c r="EOL5" s="119"/>
      <c r="EOM5" s="119"/>
      <c r="EON5" s="119"/>
      <c r="EOO5" s="119"/>
      <c r="EOP5" s="119"/>
      <c r="EOQ5" s="119"/>
      <c r="EOR5" s="119"/>
      <c r="EOS5" s="119"/>
      <c r="EOT5" s="119"/>
      <c r="EOU5" s="119"/>
      <c r="EOV5" s="119"/>
      <c r="EOW5" s="119"/>
      <c r="EOX5" s="119"/>
      <c r="EOY5" s="119"/>
      <c r="EOZ5" s="119"/>
      <c r="EPA5" s="119"/>
      <c r="EPB5" s="119"/>
      <c r="EPC5" s="119"/>
      <c r="EPD5" s="119"/>
      <c r="EPE5" s="119"/>
      <c r="EPF5" s="119"/>
      <c r="EPG5" s="119"/>
      <c r="EPH5" s="119"/>
      <c r="EPI5" s="119"/>
      <c r="EPJ5" s="119"/>
      <c r="EPK5" s="119"/>
      <c r="EPL5" s="119"/>
      <c r="EPM5" s="119"/>
      <c r="EPN5" s="119"/>
      <c r="EPO5" s="119"/>
      <c r="EPP5" s="119"/>
      <c r="EPQ5" s="119"/>
      <c r="EPR5" s="119"/>
      <c r="EPS5" s="119"/>
      <c r="EPT5" s="119"/>
      <c r="EPU5" s="119"/>
      <c r="EPV5" s="119"/>
      <c r="EPW5" s="119"/>
      <c r="EPX5" s="119"/>
      <c r="EPY5" s="119"/>
      <c r="EPZ5" s="119"/>
      <c r="EQA5" s="119"/>
      <c r="EQB5" s="119"/>
      <c r="EQC5" s="119"/>
      <c r="EQD5" s="119"/>
      <c r="EQE5" s="119"/>
      <c r="EQF5" s="119"/>
      <c r="EQG5" s="119"/>
      <c r="EQH5" s="119"/>
      <c r="EQI5" s="119"/>
      <c r="EQJ5" s="119"/>
      <c r="EQK5" s="119"/>
      <c r="EQL5" s="119"/>
      <c r="EQM5" s="119"/>
      <c r="EQN5" s="119"/>
      <c r="EQO5" s="119"/>
      <c r="EQP5" s="119"/>
      <c r="EQQ5" s="119"/>
      <c r="EQR5" s="119"/>
      <c r="EQS5" s="119"/>
      <c r="EQT5" s="119"/>
      <c r="EQU5" s="119"/>
      <c r="EQV5" s="119"/>
      <c r="EQW5" s="119"/>
      <c r="EQX5" s="119"/>
      <c r="EQY5" s="119"/>
      <c r="EQZ5" s="119"/>
      <c r="ERA5" s="119"/>
      <c r="ERB5" s="119"/>
      <c r="ERC5" s="119"/>
      <c r="ERD5" s="119"/>
      <c r="ERE5" s="119"/>
      <c r="ERF5" s="119"/>
      <c r="ERG5" s="119"/>
      <c r="ERH5" s="119"/>
      <c r="ERI5" s="119"/>
      <c r="ERJ5" s="119"/>
      <c r="ERK5" s="119"/>
      <c r="ERL5" s="119"/>
      <c r="ERM5" s="119"/>
      <c r="ERN5" s="119"/>
      <c r="ERO5" s="119"/>
      <c r="ERP5" s="119"/>
      <c r="ERQ5" s="119"/>
      <c r="ERR5" s="119"/>
      <c r="ERS5" s="119"/>
      <c r="ERT5" s="119"/>
      <c r="ERU5" s="119"/>
      <c r="ERV5" s="119"/>
      <c r="ERW5" s="119"/>
      <c r="ERX5" s="119"/>
      <c r="ERY5" s="119"/>
      <c r="ERZ5" s="119"/>
      <c r="ESA5" s="119"/>
      <c r="ESB5" s="119"/>
      <c r="ESC5" s="119"/>
      <c r="ESD5" s="119"/>
      <c r="ESE5" s="119"/>
      <c r="ESF5" s="119"/>
      <c r="ESG5" s="119"/>
      <c r="ESH5" s="119"/>
      <c r="ESI5" s="119"/>
      <c r="ESJ5" s="119"/>
      <c r="ESK5" s="119"/>
      <c r="ESL5" s="119"/>
      <c r="ESM5" s="119"/>
      <c r="ESN5" s="119"/>
      <c r="ESO5" s="119"/>
      <c r="ESP5" s="119"/>
      <c r="ESQ5" s="119"/>
      <c r="ESR5" s="119"/>
      <c r="ESS5" s="119"/>
      <c r="EST5" s="119"/>
      <c r="ESU5" s="119"/>
      <c r="ESV5" s="119"/>
      <c r="ESW5" s="119"/>
      <c r="ESX5" s="119"/>
      <c r="ESY5" s="119"/>
      <c r="ESZ5" s="119"/>
      <c r="ETA5" s="119"/>
      <c r="ETB5" s="119"/>
      <c r="ETC5" s="119"/>
      <c r="ETD5" s="119"/>
      <c r="ETE5" s="119"/>
      <c r="ETF5" s="119"/>
      <c r="ETG5" s="119"/>
      <c r="ETH5" s="119"/>
      <c r="ETI5" s="119"/>
      <c r="ETJ5" s="119"/>
      <c r="ETK5" s="119"/>
      <c r="ETL5" s="119"/>
      <c r="ETM5" s="119"/>
      <c r="ETN5" s="119"/>
      <c r="ETO5" s="119"/>
      <c r="ETP5" s="119"/>
      <c r="ETQ5" s="119"/>
      <c r="ETR5" s="119"/>
      <c r="ETS5" s="119"/>
      <c r="ETT5" s="119"/>
      <c r="ETU5" s="119"/>
      <c r="ETV5" s="119"/>
      <c r="ETW5" s="119"/>
      <c r="ETX5" s="119"/>
      <c r="ETY5" s="119"/>
      <c r="ETZ5" s="119"/>
      <c r="EUA5" s="119"/>
      <c r="EUB5" s="119"/>
      <c r="EUC5" s="119"/>
      <c r="EUD5" s="119"/>
      <c r="EUE5" s="119"/>
      <c r="EUF5" s="119"/>
      <c r="EUG5" s="119"/>
      <c r="EUH5" s="119"/>
      <c r="EUI5" s="119"/>
      <c r="EUJ5" s="119"/>
      <c r="EUK5" s="119"/>
      <c r="EUL5" s="119"/>
      <c r="EUM5" s="119"/>
      <c r="EUN5" s="119"/>
      <c r="EUO5" s="119"/>
      <c r="EUP5" s="119"/>
      <c r="EUQ5" s="119"/>
      <c r="EUR5" s="119"/>
      <c r="EUS5" s="119"/>
      <c r="EUT5" s="119"/>
      <c r="EUU5" s="119"/>
      <c r="EUV5" s="119"/>
      <c r="EUW5" s="119"/>
      <c r="EUX5" s="119"/>
      <c r="EUY5" s="119"/>
      <c r="EUZ5" s="119"/>
      <c r="EVA5" s="119"/>
      <c r="EVB5" s="119"/>
      <c r="EVC5" s="119"/>
      <c r="EVD5" s="119"/>
      <c r="EVE5" s="119"/>
      <c r="EVF5" s="119"/>
      <c r="EVG5" s="119"/>
      <c r="EVH5" s="119"/>
      <c r="EVI5" s="119"/>
      <c r="EVJ5" s="119"/>
      <c r="EVK5" s="119"/>
      <c r="EVL5" s="119"/>
      <c r="EVM5" s="119"/>
      <c r="EVN5" s="119"/>
      <c r="EVO5" s="119"/>
      <c r="EVP5" s="119"/>
      <c r="EVQ5" s="119"/>
      <c r="EVR5" s="119"/>
      <c r="EVS5" s="119"/>
      <c r="EVT5" s="119"/>
      <c r="EVU5" s="119"/>
      <c r="EVV5" s="119"/>
      <c r="EVW5" s="119"/>
      <c r="EVX5" s="119"/>
      <c r="EVY5" s="119"/>
      <c r="EVZ5" s="119"/>
      <c r="EWA5" s="119"/>
      <c r="EWB5" s="119"/>
      <c r="EWC5" s="119"/>
      <c r="EWD5" s="119"/>
      <c r="EWE5" s="119"/>
      <c r="EWF5" s="119"/>
      <c r="EWG5" s="119"/>
      <c r="EWH5" s="119"/>
      <c r="EWI5" s="119"/>
      <c r="EWJ5" s="119"/>
      <c r="EWK5" s="119"/>
      <c r="EWL5" s="119"/>
      <c r="EWM5" s="119"/>
      <c r="EWN5" s="119"/>
      <c r="EWO5" s="119"/>
      <c r="EWP5" s="119"/>
      <c r="EWQ5" s="119"/>
      <c r="EWR5" s="119"/>
      <c r="EWS5" s="119"/>
      <c r="EWT5" s="119"/>
      <c r="EWU5" s="119"/>
      <c r="EWV5" s="119"/>
      <c r="EWW5" s="119"/>
      <c r="EWX5" s="119"/>
      <c r="EWY5" s="119"/>
      <c r="EWZ5" s="119"/>
      <c r="EXA5" s="119"/>
      <c r="EXB5" s="119"/>
      <c r="EXC5" s="119"/>
      <c r="EXD5" s="119"/>
      <c r="EXE5" s="119"/>
      <c r="EXF5" s="119"/>
      <c r="EXG5" s="119"/>
      <c r="EXH5" s="119"/>
      <c r="EXI5" s="119"/>
      <c r="EXJ5" s="119"/>
      <c r="EXK5" s="119"/>
      <c r="EXL5" s="119"/>
      <c r="EXM5" s="119"/>
      <c r="EXN5" s="119"/>
      <c r="EXO5" s="119"/>
      <c r="EXP5" s="119"/>
      <c r="EXQ5" s="119"/>
      <c r="EXR5" s="119"/>
      <c r="EXS5" s="119"/>
      <c r="EXT5" s="119"/>
      <c r="EXU5" s="119"/>
      <c r="EXV5" s="119"/>
      <c r="EXW5" s="119"/>
      <c r="EXX5" s="119"/>
      <c r="EXY5" s="119"/>
      <c r="EXZ5" s="119"/>
      <c r="EYA5" s="119"/>
      <c r="EYB5" s="119"/>
      <c r="EYC5" s="119"/>
      <c r="EYD5" s="119"/>
      <c r="EYE5" s="119"/>
      <c r="EYF5" s="119"/>
      <c r="EYG5" s="119"/>
      <c r="EYH5" s="119"/>
      <c r="EYI5" s="119"/>
      <c r="EYJ5" s="119"/>
      <c r="EYK5" s="119"/>
      <c r="EYL5" s="119"/>
      <c r="EYM5" s="119"/>
      <c r="EYN5" s="119"/>
      <c r="EYO5" s="119"/>
      <c r="EYP5" s="119"/>
      <c r="EYQ5" s="119"/>
      <c r="EYR5" s="119"/>
      <c r="EYS5" s="119"/>
      <c r="EYT5" s="119"/>
      <c r="EYU5" s="119"/>
      <c r="EYV5" s="119"/>
      <c r="EYW5" s="119"/>
      <c r="EYX5" s="119"/>
      <c r="EYY5" s="119"/>
      <c r="EYZ5" s="119"/>
      <c r="EZA5" s="119"/>
      <c r="EZB5" s="119"/>
      <c r="EZC5" s="119"/>
      <c r="EZD5" s="119"/>
      <c r="EZE5" s="119"/>
      <c r="EZF5" s="119"/>
      <c r="EZG5" s="119"/>
      <c r="EZH5" s="119"/>
      <c r="EZI5" s="119"/>
      <c r="EZJ5" s="119"/>
      <c r="EZK5" s="119"/>
      <c r="EZL5" s="119"/>
      <c r="EZM5" s="119"/>
      <c r="EZN5" s="119"/>
      <c r="EZO5" s="119"/>
      <c r="EZP5" s="119"/>
      <c r="EZQ5" s="119"/>
      <c r="EZR5" s="119"/>
      <c r="EZS5" s="119"/>
      <c r="EZT5" s="119"/>
      <c r="EZU5" s="119"/>
      <c r="EZV5" s="119"/>
      <c r="EZW5" s="119"/>
      <c r="EZX5" s="119"/>
      <c r="EZY5" s="119"/>
      <c r="EZZ5" s="119"/>
      <c r="FAA5" s="119"/>
      <c r="FAB5" s="119"/>
      <c r="FAC5" s="119"/>
      <c r="FAD5" s="119"/>
      <c r="FAE5" s="119"/>
      <c r="FAF5" s="119"/>
      <c r="FAG5" s="119"/>
      <c r="FAH5" s="119"/>
      <c r="FAI5" s="119"/>
      <c r="FAJ5" s="119"/>
      <c r="FAK5" s="119"/>
      <c r="FAL5" s="119"/>
      <c r="FAM5" s="119"/>
      <c r="FAN5" s="119"/>
      <c r="FAO5" s="119"/>
      <c r="FAP5" s="119"/>
      <c r="FAQ5" s="119"/>
      <c r="FAR5" s="119"/>
      <c r="FAS5" s="119"/>
      <c r="FAT5" s="119"/>
      <c r="FAU5" s="119"/>
      <c r="FAV5" s="119"/>
      <c r="FAW5" s="119"/>
      <c r="FAX5" s="119"/>
      <c r="FAY5" s="119"/>
      <c r="FAZ5" s="119"/>
      <c r="FBA5" s="119"/>
      <c r="FBB5" s="119"/>
      <c r="FBC5" s="119"/>
      <c r="FBD5" s="119"/>
      <c r="FBE5" s="119"/>
      <c r="FBF5" s="119"/>
      <c r="FBG5" s="119"/>
      <c r="FBH5" s="119"/>
      <c r="FBI5" s="119"/>
      <c r="FBJ5" s="119"/>
      <c r="FBK5" s="119"/>
      <c r="FBL5" s="119"/>
      <c r="FBM5" s="119"/>
      <c r="FBN5" s="119"/>
      <c r="FBO5" s="119"/>
      <c r="FBP5" s="119"/>
      <c r="FBQ5" s="119"/>
      <c r="FBR5" s="119"/>
      <c r="FBS5" s="119"/>
      <c r="FBT5" s="119"/>
      <c r="FBU5" s="119"/>
      <c r="FBV5" s="119"/>
      <c r="FBW5" s="119"/>
      <c r="FBX5" s="119"/>
      <c r="FBY5" s="119"/>
      <c r="FBZ5" s="119"/>
      <c r="FCA5" s="119"/>
      <c r="FCB5" s="119"/>
      <c r="FCC5" s="119"/>
      <c r="FCD5" s="119"/>
      <c r="FCE5" s="119"/>
      <c r="FCF5" s="119"/>
      <c r="FCG5" s="119"/>
      <c r="FCH5" s="119"/>
      <c r="FCI5" s="119"/>
      <c r="FCJ5" s="119"/>
      <c r="FCK5" s="119"/>
      <c r="FCL5" s="119"/>
      <c r="FCM5" s="119"/>
      <c r="FCN5" s="119"/>
      <c r="FCO5" s="119"/>
      <c r="FCP5" s="119"/>
      <c r="FCQ5" s="119"/>
      <c r="FCR5" s="119"/>
      <c r="FCS5" s="119"/>
      <c r="FCT5" s="119"/>
      <c r="FCU5" s="119"/>
      <c r="FCV5" s="119"/>
      <c r="FCW5" s="119"/>
      <c r="FCX5" s="119"/>
      <c r="FCY5" s="119"/>
      <c r="FCZ5" s="119"/>
      <c r="FDA5" s="119"/>
      <c r="FDB5" s="119"/>
      <c r="FDC5" s="119"/>
      <c r="FDD5" s="119"/>
      <c r="FDE5" s="119"/>
      <c r="FDF5" s="119"/>
      <c r="FDG5" s="119"/>
      <c r="FDH5" s="119"/>
      <c r="FDI5" s="119"/>
      <c r="FDJ5" s="119"/>
      <c r="FDK5" s="119"/>
      <c r="FDL5" s="119"/>
      <c r="FDM5" s="119"/>
      <c r="FDN5" s="119"/>
      <c r="FDO5" s="119"/>
      <c r="FDP5" s="119"/>
      <c r="FDQ5" s="119"/>
      <c r="FDR5" s="119"/>
      <c r="FDS5" s="119"/>
      <c r="FDT5" s="119"/>
      <c r="FDU5" s="119"/>
      <c r="FDV5" s="119"/>
      <c r="FDW5" s="119"/>
      <c r="FDX5" s="119"/>
      <c r="FDY5" s="119"/>
      <c r="FDZ5" s="119"/>
      <c r="FEA5" s="119"/>
      <c r="FEB5" s="119"/>
      <c r="FEC5" s="119"/>
      <c r="FED5" s="119"/>
      <c r="FEE5" s="119"/>
      <c r="FEF5" s="119"/>
      <c r="FEG5" s="119"/>
      <c r="FEH5" s="119"/>
      <c r="FEI5" s="119"/>
      <c r="FEJ5" s="119"/>
      <c r="FEK5" s="119"/>
      <c r="FEL5" s="119"/>
      <c r="FEM5" s="119"/>
      <c r="FEN5" s="119"/>
      <c r="FEO5" s="119"/>
      <c r="FEP5" s="119"/>
      <c r="FEQ5" s="119"/>
      <c r="FER5" s="119"/>
      <c r="FES5" s="119"/>
      <c r="FET5" s="119"/>
      <c r="FEU5" s="119"/>
      <c r="FEV5" s="119"/>
      <c r="FEW5" s="119"/>
      <c r="FEX5" s="119"/>
      <c r="FEY5" s="119"/>
      <c r="FEZ5" s="119"/>
      <c r="FFA5" s="119"/>
      <c r="FFB5" s="119"/>
      <c r="FFC5" s="119"/>
      <c r="FFD5" s="119"/>
      <c r="FFE5" s="119"/>
      <c r="FFF5" s="119"/>
      <c r="FFG5" s="119"/>
      <c r="FFH5" s="119"/>
      <c r="FFI5" s="119"/>
      <c r="FFJ5" s="119"/>
      <c r="FFK5" s="119"/>
      <c r="FFL5" s="119"/>
      <c r="FFM5" s="119"/>
      <c r="FFN5" s="119"/>
      <c r="FFO5" s="119"/>
      <c r="FFP5" s="119"/>
      <c r="FFQ5" s="119"/>
      <c r="FFR5" s="119"/>
      <c r="FFS5" s="119"/>
      <c r="FFT5" s="119"/>
      <c r="FFU5" s="119"/>
      <c r="FFV5" s="119"/>
      <c r="FFW5" s="119"/>
      <c r="FFX5" s="119"/>
      <c r="FFY5" s="119"/>
      <c r="FFZ5" s="119"/>
      <c r="FGA5" s="119"/>
      <c r="FGB5" s="119"/>
      <c r="FGC5" s="119"/>
      <c r="FGD5" s="119"/>
      <c r="FGE5" s="119"/>
      <c r="FGF5" s="119"/>
      <c r="FGG5" s="119"/>
      <c r="FGH5" s="119"/>
      <c r="FGI5" s="119"/>
      <c r="FGJ5" s="119"/>
      <c r="FGK5" s="119"/>
      <c r="FGL5" s="119"/>
      <c r="FGM5" s="119"/>
      <c r="FGN5" s="119"/>
      <c r="FGO5" s="119"/>
      <c r="FGP5" s="119"/>
      <c r="FGQ5" s="119"/>
      <c r="FGR5" s="119"/>
      <c r="FGS5" s="119"/>
      <c r="FGT5" s="119"/>
      <c r="FGU5" s="119"/>
      <c r="FGV5" s="119"/>
      <c r="FGW5" s="119"/>
      <c r="FGX5" s="119"/>
      <c r="FGY5" s="119"/>
      <c r="FGZ5" s="119"/>
      <c r="FHA5" s="119"/>
      <c r="FHB5" s="119"/>
      <c r="FHC5" s="119"/>
      <c r="FHD5" s="119"/>
      <c r="FHE5" s="119"/>
      <c r="FHF5" s="119"/>
      <c r="FHG5" s="119"/>
      <c r="FHH5" s="119"/>
      <c r="FHI5" s="119"/>
      <c r="FHJ5" s="119"/>
      <c r="FHK5" s="119"/>
      <c r="FHL5" s="119"/>
      <c r="FHM5" s="119"/>
      <c r="FHN5" s="119"/>
      <c r="FHO5" s="119"/>
      <c r="FHP5" s="119"/>
      <c r="FHQ5" s="119"/>
      <c r="FHR5" s="119"/>
      <c r="FHS5" s="119"/>
      <c r="FHT5" s="119"/>
      <c r="FHU5" s="119"/>
      <c r="FHV5" s="119"/>
      <c r="FHW5" s="119"/>
      <c r="FHX5" s="119"/>
      <c r="FHY5" s="119"/>
      <c r="FHZ5" s="119"/>
      <c r="FIA5" s="119"/>
      <c r="FIB5" s="119"/>
      <c r="FIC5" s="119"/>
      <c r="FID5" s="119"/>
      <c r="FIE5" s="119"/>
      <c r="FIF5" s="119"/>
      <c r="FIG5" s="119"/>
      <c r="FIH5" s="119"/>
      <c r="FII5" s="119"/>
      <c r="FIJ5" s="119"/>
      <c r="FIK5" s="119"/>
      <c r="FIL5" s="119"/>
      <c r="FIM5" s="119"/>
      <c r="FIN5" s="119"/>
      <c r="FIO5" s="119"/>
      <c r="FIP5" s="119"/>
      <c r="FIQ5" s="119"/>
      <c r="FIR5" s="119"/>
      <c r="FIS5" s="119"/>
      <c r="FIT5" s="119"/>
      <c r="FIU5" s="119"/>
      <c r="FIV5" s="119"/>
      <c r="FIW5" s="119"/>
      <c r="FIX5" s="119"/>
      <c r="FIY5" s="119"/>
      <c r="FIZ5" s="119"/>
      <c r="FJA5" s="119"/>
      <c r="FJB5" s="119"/>
      <c r="FJC5" s="119"/>
      <c r="FJD5" s="119"/>
      <c r="FJE5" s="119"/>
      <c r="FJF5" s="119"/>
      <c r="FJG5" s="119"/>
      <c r="FJH5" s="119"/>
      <c r="FJI5" s="119"/>
      <c r="FJJ5" s="119"/>
      <c r="FJK5" s="119"/>
      <c r="FJL5" s="119"/>
      <c r="FJM5" s="119"/>
      <c r="FJN5" s="119"/>
      <c r="FJO5" s="119"/>
      <c r="FJP5" s="119"/>
      <c r="FJQ5" s="119"/>
      <c r="FJR5" s="119"/>
      <c r="FJS5" s="119"/>
      <c r="FJT5" s="119"/>
      <c r="FJU5" s="119"/>
      <c r="FJV5" s="119"/>
      <c r="FJW5" s="119"/>
      <c r="FJX5" s="119"/>
      <c r="FJY5" s="119"/>
      <c r="FJZ5" s="119"/>
      <c r="FKA5" s="119"/>
      <c r="FKB5" s="119"/>
      <c r="FKC5" s="119"/>
      <c r="FKD5" s="119"/>
      <c r="FKE5" s="119"/>
      <c r="FKF5" s="119"/>
      <c r="FKG5" s="119"/>
      <c r="FKH5" s="119"/>
      <c r="FKI5" s="119"/>
      <c r="FKJ5" s="119"/>
      <c r="FKK5" s="119"/>
      <c r="FKL5" s="119"/>
      <c r="FKM5" s="119"/>
      <c r="FKN5" s="119"/>
      <c r="FKO5" s="119"/>
      <c r="FKP5" s="119"/>
      <c r="FKQ5" s="119"/>
      <c r="FKR5" s="119"/>
      <c r="FKS5" s="119"/>
      <c r="FKT5" s="119"/>
      <c r="FKU5" s="119"/>
      <c r="FKV5" s="119"/>
      <c r="FKW5" s="119"/>
      <c r="FKX5" s="119"/>
      <c r="FKY5" s="119"/>
      <c r="FKZ5" s="119"/>
      <c r="FLA5" s="119"/>
      <c r="FLB5" s="119"/>
      <c r="FLC5" s="119"/>
      <c r="FLD5" s="119"/>
      <c r="FLE5" s="119"/>
      <c r="FLF5" s="119"/>
      <c r="FLG5" s="119"/>
      <c r="FLH5" s="119"/>
      <c r="FLI5" s="119"/>
      <c r="FLJ5" s="119"/>
      <c r="FLK5" s="119"/>
      <c r="FLL5" s="119"/>
      <c r="FLM5" s="119"/>
      <c r="FLN5" s="119"/>
      <c r="FLO5" s="119"/>
      <c r="FLP5" s="119"/>
      <c r="FLQ5" s="119"/>
      <c r="FLR5" s="119"/>
      <c r="FLS5" s="119"/>
      <c r="FLT5" s="119"/>
      <c r="FLU5" s="119"/>
      <c r="FLV5" s="119"/>
      <c r="FLW5" s="119"/>
      <c r="FLX5" s="119"/>
      <c r="FLY5" s="119"/>
      <c r="FLZ5" s="119"/>
      <c r="FMA5" s="119"/>
      <c r="FMB5" s="119"/>
      <c r="FMC5" s="119"/>
      <c r="FMD5" s="119"/>
      <c r="FME5" s="119"/>
      <c r="FMF5" s="119"/>
      <c r="FMG5" s="119"/>
      <c r="FMH5" s="119"/>
      <c r="FMI5" s="119"/>
      <c r="FMJ5" s="119"/>
      <c r="FMK5" s="119"/>
      <c r="FML5" s="119"/>
      <c r="FMM5" s="119"/>
      <c r="FMN5" s="119"/>
      <c r="FMO5" s="119"/>
      <c r="FMP5" s="119"/>
      <c r="FMQ5" s="119"/>
      <c r="FMR5" s="119"/>
      <c r="FMS5" s="119"/>
      <c r="FMT5" s="119"/>
      <c r="FMU5" s="119"/>
      <c r="FMV5" s="119"/>
      <c r="FMW5" s="119"/>
      <c r="FMX5" s="119"/>
      <c r="FMY5" s="119"/>
      <c r="FMZ5" s="119"/>
      <c r="FNA5" s="119"/>
      <c r="FNB5" s="119"/>
      <c r="FNC5" s="119"/>
      <c r="FND5" s="119"/>
      <c r="FNE5" s="119"/>
      <c r="FNF5" s="119"/>
      <c r="FNG5" s="119"/>
      <c r="FNH5" s="119"/>
      <c r="FNI5" s="119"/>
      <c r="FNJ5" s="119"/>
      <c r="FNK5" s="119"/>
      <c r="FNL5" s="119"/>
      <c r="FNM5" s="119"/>
      <c r="FNN5" s="119"/>
      <c r="FNO5" s="119"/>
      <c r="FNP5" s="119"/>
      <c r="FNQ5" s="119"/>
      <c r="FNR5" s="119"/>
      <c r="FNS5" s="119"/>
      <c r="FNT5" s="119"/>
      <c r="FNU5" s="119"/>
      <c r="FNV5" s="119"/>
      <c r="FNW5" s="119"/>
      <c r="FNX5" s="119"/>
      <c r="FNY5" s="119"/>
      <c r="FNZ5" s="119"/>
      <c r="FOA5" s="119"/>
      <c r="FOB5" s="119"/>
      <c r="FOC5" s="119"/>
      <c r="FOD5" s="119"/>
      <c r="FOE5" s="119"/>
      <c r="FOF5" s="119"/>
      <c r="FOG5" s="119"/>
      <c r="FOH5" s="119"/>
      <c r="FOI5" s="119"/>
      <c r="FOJ5" s="119"/>
      <c r="FOK5" s="119"/>
      <c r="FOL5" s="119"/>
      <c r="FOM5" s="119"/>
      <c r="FON5" s="119"/>
      <c r="FOO5" s="119"/>
      <c r="FOP5" s="119"/>
      <c r="FOQ5" s="119"/>
      <c r="FOR5" s="119"/>
      <c r="FOS5" s="119"/>
      <c r="FOT5" s="119"/>
      <c r="FOU5" s="119"/>
      <c r="FOV5" s="119"/>
      <c r="FOW5" s="119"/>
      <c r="FOX5" s="119"/>
      <c r="FOY5" s="119"/>
      <c r="FOZ5" s="119"/>
      <c r="FPA5" s="119"/>
      <c r="FPB5" s="119"/>
      <c r="FPC5" s="119"/>
      <c r="FPD5" s="119"/>
      <c r="FPE5" s="119"/>
      <c r="FPF5" s="119"/>
      <c r="FPG5" s="119"/>
      <c r="FPH5" s="119"/>
      <c r="FPI5" s="119"/>
      <c r="FPJ5" s="119"/>
      <c r="FPK5" s="119"/>
      <c r="FPL5" s="119"/>
      <c r="FPM5" s="119"/>
      <c r="FPN5" s="119"/>
      <c r="FPO5" s="119"/>
      <c r="FPP5" s="119"/>
      <c r="FPQ5" s="119"/>
      <c r="FPR5" s="119"/>
      <c r="FPS5" s="119"/>
      <c r="FPT5" s="119"/>
      <c r="FPU5" s="119"/>
      <c r="FPV5" s="119"/>
      <c r="FPW5" s="119"/>
      <c r="FPX5" s="119"/>
      <c r="FPY5" s="119"/>
      <c r="FPZ5" s="119"/>
      <c r="FQA5" s="119"/>
      <c r="FQB5" s="119"/>
      <c r="FQC5" s="119"/>
      <c r="FQD5" s="119"/>
      <c r="FQE5" s="119"/>
      <c r="FQF5" s="119"/>
      <c r="FQG5" s="119"/>
      <c r="FQH5" s="119"/>
      <c r="FQI5" s="119"/>
      <c r="FQJ5" s="119"/>
      <c r="FQK5" s="119"/>
      <c r="FQL5" s="119"/>
      <c r="FQM5" s="119"/>
      <c r="FQN5" s="119"/>
      <c r="FQO5" s="119"/>
      <c r="FQP5" s="119"/>
      <c r="FQQ5" s="119"/>
      <c r="FQR5" s="119"/>
      <c r="FQS5" s="119"/>
      <c r="FQT5" s="119"/>
      <c r="FQU5" s="119"/>
      <c r="FQV5" s="119"/>
      <c r="FQW5" s="119"/>
      <c r="FQX5" s="119"/>
      <c r="FQY5" s="119"/>
      <c r="FQZ5" s="119"/>
      <c r="FRA5" s="119"/>
      <c r="FRB5" s="119"/>
      <c r="FRC5" s="119"/>
      <c r="FRD5" s="119"/>
      <c r="FRE5" s="119"/>
      <c r="FRF5" s="119"/>
      <c r="FRG5" s="119"/>
      <c r="FRH5" s="119"/>
      <c r="FRI5" s="119"/>
      <c r="FRJ5" s="119"/>
      <c r="FRK5" s="119"/>
      <c r="FRL5" s="119"/>
      <c r="FRM5" s="119"/>
      <c r="FRN5" s="119"/>
      <c r="FRO5" s="119"/>
      <c r="FRP5" s="119"/>
      <c r="FRQ5" s="119"/>
      <c r="FRR5" s="119"/>
      <c r="FRS5" s="119"/>
      <c r="FRT5" s="119"/>
      <c r="FRU5" s="119"/>
      <c r="FRV5" s="119"/>
      <c r="FRW5" s="119"/>
      <c r="FRX5" s="119"/>
      <c r="FRY5" s="119"/>
      <c r="FRZ5" s="119"/>
      <c r="FSA5" s="119"/>
      <c r="FSB5" s="119"/>
      <c r="FSC5" s="119"/>
      <c r="FSD5" s="119"/>
      <c r="FSE5" s="119"/>
      <c r="FSF5" s="119"/>
      <c r="FSG5" s="119"/>
      <c r="FSH5" s="119"/>
      <c r="FSI5" s="119"/>
      <c r="FSJ5" s="119"/>
      <c r="FSK5" s="119"/>
      <c r="FSL5" s="119"/>
      <c r="FSM5" s="119"/>
      <c r="FSN5" s="119"/>
      <c r="FSO5" s="119"/>
      <c r="FSP5" s="119"/>
      <c r="FSQ5" s="119"/>
      <c r="FSR5" s="119"/>
      <c r="FSS5" s="119"/>
      <c r="FST5" s="119"/>
      <c r="FSU5" s="119"/>
      <c r="FSV5" s="119"/>
      <c r="FSW5" s="119"/>
      <c r="FSX5" s="119"/>
      <c r="FSY5" s="119"/>
      <c r="FSZ5" s="119"/>
      <c r="FTA5" s="119"/>
      <c r="FTB5" s="119"/>
      <c r="FTC5" s="119"/>
      <c r="FTD5" s="119"/>
      <c r="FTE5" s="119"/>
      <c r="FTF5" s="119"/>
      <c r="FTG5" s="119"/>
      <c r="FTH5" s="119"/>
      <c r="FTI5" s="119"/>
      <c r="FTJ5" s="119"/>
      <c r="FTK5" s="119"/>
      <c r="FTL5" s="119"/>
      <c r="FTM5" s="119"/>
      <c r="FTN5" s="119"/>
      <c r="FTO5" s="119"/>
      <c r="FTP5" s="119"/>
      <c r="FTQ5" s="119"/>
      <c r="FTR5" s="119"/>
      <c r="FTS5" s="119"/>
      <c r="FTT5" s="119"/>
      <c r="FTU5" s="119"/>
      <c r="FTV5" s="119"/>
      <c r="FTW5" s="119"/>
      <c r="FTX5" s="119"/>
      <c r="FTY5" s="119"/>
      <c r="FTZ5" s="119"/>
      <c r="FUA5" s="119"/>
      <c r="FUB5" s="119"/>
      <c r="FUC5" s="119"/>
      <c r="FUD5" s="119"/>
      <c r="FUE5" s="119"/>
      <c r="FUF5" s="119"/>
      <c r="FUG5" s="119"/>
      <c r="FUH5" s="119"/>
      <c r="FUI5" s="119"/>
      <c r="FUJ5" s="119"/>
      <c r="FUK5" s="119"/>
      <c r="FUL5" s="119"/>
      <c r="FUM5" s="119"/>
      <c r="FUN5" s="119"/>
      <c r="FUO5" s="119"/>
      <c r="FUP5" s="119"/>
      <c r="FUQ5" s="119"/>
      <c r="FUR5" s="119"/>
      <c r="FUS5" s="119"/>
      <c r="FUT5" s="119"/>
      <c r="FUU5" s="119"/>
      <c r="FUV5" s="119"/>
      <c r="FUW5" s="119"/>
      <c r="FUX5" s="119"/>
      <c r="FUY5" s="119"/>
      <c r="FUZ5" s="119"/>
      <c r="FVA5" s="119"/>
      <c r="FVB5" s="119"/>
      <c r="FVC5" s="119"/>
      <c r="FVD5" s="119"/>
      <c r="FVE5" s="119"/>
      <c r="FVF5" s="119"/>
      <c r="FVG5" s="119"/>
      <c r="FVH5" s="119"/>
      <c r="FVI5" s="119"/>
      <c r="FVJ5" s="119"/>
      <c r="FVK5" s="119"/>
      <c r="FVL5" s="119"/>
      <c r="FVM5" s="119"/>
      <c r="FVN5" s="119"/>
      <c r="FVO5" s="119"/>
      <c r="FVP5" s="119"/>
      <c r="FVQ5" s="119"/>
      <c r="FVR5" s="119"/>
      <c r="FVS5" s="119"/>
      <c r="FVT5" s="119"/>
      <c r="FVU5" s="119"/>
      <c r="FVV5" s="119"/>
      <c r="FVW5" s="119"/>
      <c r="FVX5" s="119"/>
      <c r="FVY5" s="119"/>
      <c r="FVZ5" s="119"/>
      <c r="FWA5" s="119"/>
      <c r="FWB5" s="119"/>
      <c r="FWC5" s="119"/>
      <c r="FWD5" s="119"/>
      <c r="FWE5" s="119"/>
      <c r="FWF5" s="119"/>
      <c r="FWG5" s="119"/>
      <c r="FWH5" s="119"/>
      <c r="FWI5" s="119"/>
      <c r="FWJ5" s="119"/>
      <c r="FWK5" s="119"/>
      <c r="FWL5" s="119"/>
      <c r="FWM5" s="119"/>
      <c r="FWN5" s="119"/>
      <c r="FWO5" s="119"/>
      <c r="FWP5" s="119"/>
      <c r="FWQ5" s="119"/>
      <c r="FWR5" s="119"/>
      <c r="FWS5" s="119"/>
      <c r="FWT5" s="119"/>
      <c r="FWU5" s="119"/>
      <c r="FWV5" s="119"/>
      <c r="FWW5" s="119"/>
      <c r="FWX5" s="119"/>
      <c r="FWY5" s="119"/>
      <c r="FWZ5" s="119"/>
      <c r="FXA5" s="119"/>
      <c r="FXB5" s="119"/>
      <c r="FXC5" s="119"/>
      <c r="FXD5" s="119"/>
      <c r="FXE5" s="119"/>
      <c r="FXF5" s="119"/>
      <c r="FXG5" s="119"/>
      <c r="FXH5" s="119"/>
      <c r="FXI5" s="119"/>
      <c r="FXJ5" s="119"/>
      <c r="FXK5" s="119"/>
      <c r="FXL5" s="119"/>
      <c r="FXM5" s="119"/>
      <c r="FXN5" s="119"/>
      <c r="FXO5" s="119"/>
      <c r="FXP5" s="119"/>
      <c r="FXQ5" s="119"/>
      <c r="FXR5" s="119"/>
      <c r="FXS5" s="119"/>
      <c r="FXT5" s="119"/>
      <c r="FXU5" s="119"/>
      <c r="FXV5" s="119"/>
      <c r="FXW5" s="119"/>
      <c r="FXX5" s="119"/>
      <c r="FXY5" s="119"/>
      <c r="FXZ5" s="119"/>
      <c r="FYA5" s="119"/>
      <c r="FYB5" s="119"/>
      <c r="FYC5" s="119"/>
      <c r="FYD5" s="119"/>
      <c r="FYE5" s="119"/>
      <c r="FYF5" s="119"/>
      <c r="FYG5" s="119"/>
      <c r="FYH5" s="119"/>
      <c r="FYI5" s="119"/>
      <c r="FYJ5" s="119"/>
      <c r="FYK5" s="119"/>
      <c r="FYL5" s="119"/>
      <c r="FYM5" s="119"/>
      <c r="FYN5" s="119"/>
      <c r="FYO5" s="119"/>
      <c r="FYP5" s="119"/>
      <c r="FYQ5" s="119"/>
      <c r="FYR5" s="119"/>
      <c r="FYS5" s="119"/>
      <c r="FYT5" s="119"/>
      <c r="FYU5" s="119"/>
      <c r="FYV5" s="119"/>
      <c r="FYW5" s="119"/>
      <c r="FYX5" s="119"/>
      <c r="FYY5" s="119"/>
      <c r="FYZ5" s="119"/>
      <c r="FZA5" s="119"/>
      <c r="FZB5" s="119"/>
      <c r="FZC5" s="119"/>
      <c r="FZD5" s="119"/>
      <c r="FZE5" s="119"/>
      <c r="FZF5" s="119"/>
      <c r="FZG5" s="119"/>
      <c r="FZH5" s="119"/>
      <c r="FZI5" s="119"/>
      <c r="FZJ5" s="119"/>
      <c r="FZK5" s="119"/>
      <c r="FZL5" s="119"/>
      <c r="FZM5" s="119"/>
      <c r="FZN5" s="119"/>
      <c r="FZO5" s="119"/>
      <c r="FZP5" s="119"/>
      <c r="FZQ5" s="119"/>
      <c r="FZR5" s="119"/>
      <c r="FZS5" s="119"/>
      <c r="FZT5" s="119"/>
      <c r="FZU5" s="119"/>
      <c r="FZV5" s="119"/>
      <c r="FZW5" s="119"/>
      <c r="FZX5" s="119"/>
      <c r="FZY5" s="119"/>
      <c r="FZZ5" s="119"/>
      <c r="GAA5" s="119"/>
      <c r="GAB5" s="119"/>
      <c r="GAC5" s="119"/>
      <c r="GAD5" s="119"/>
      <c r="GAE5" s="119"/>
      <c r="GAF5" s="119"/>
      <c r="GAG5" s="119"/>
      <c r="GAH5" s="119"/>
      <c r="GAI5" s="119"/>
      <c r="GAJ5" s="119"/>
      <c r="GAK5" s="119"/>
      <c r="GAL5" s="119"/>
      <c r="GAM5" s="119"/>
      <c r="GAN5" s="119"/>
      <c r="GAO5" s="119"/>
      <c r="GAP5" s="119"/>
      <c r="GAQ5" s="119"/>
      <c r="GAR5" s="119"/>
      <c r="GAS5" s="119"/>
      <c r="GAT5" s="119"/>
      <c r="GAU5" s="119"/>
      <c r="GAV5" s="119"/>
      <c r="GAW5" s="119"/>
      <c r="GAX5" s="119"/>
      <c r="GAY5" s="119"/>
      <c r="GAZ5" s="119"/>
      <c r="GBA5" s="119"/>
      <c r="GBB5" s="119"/>
      <c r="GBC5" s="119"/>
      <c r="GBD5" s="119"/>
      <c r="GBE5" s="119"/>
      <c r="GBF5" s="119"/>
      <c r="GBG5" s="119"/>
      <c r="GBH5" s="119"/>
      <c r="GBI5" s="119"/>
      <c r="GBJ5" s="119"/>
      <c r="GBK5" s="119"/>
      <c r="GBL5" s="119"/>
      <c r="GBM5" s="119"/>
      <c r="GBN5" s="119"/>
      <c r="GBO5" s="119"/>
      <c r="GBP5" s="119"/>
      <c r="GBQ5" s="119"/>
      <c r="GBR5" s="119"/>
      <c r="GBS5" s="119"/>
      <c r="GBT5" s="119"/>
      <c r="GBU5" s="119"/>
      <c r="GBV5" s="119"/>
      <c r="GBW5" s="119"/>
      <c r="GBX5" s="119"/>
      <c r="GBY5" s="119"/>
      <c r="GBZ5" s="119"/>
      <c r="GCA5" s="119"/>
      <c r="GCB5" s="119"/>
      <c r="GCC5" s="119"/>
      <c r="GCD5" s="119"/>
      <c r="GCE5" s="119"/>
      <c r="GCF5" s="119"/>
      <c r="GCG5" s="119"/>
      <c r="GCH5" s="119"/>
      <c r="GCI5" s="119"/>
      <c r="GCJ5" s="119"/>
      <c r="GCK5" s="119"/>
      <c r="GCL5" s="119"/>
      <c r="GCM5" s="119"/>
      <c r="GCN5" s="119"/>
      <c r="GCO5" s="119"/>
      <c r="GCP5" s="119"/>
      <c r="GCQ5" s="119"/>
      <c r="GCR5" s="119"/>
      <c r="GCS5" s="119"/>
      <c r="GCT5" s="119"/>
      <c r="GCU5" s="119"/>
      <c r="GCV5" s="119"/>
      <c r="GCW5" s="119"/>
      <c r="GCX5" s="119"/>
      <c r="GCY5" s="119"/>
      <c r="GCZ5" s="119"/>
      <c r="GDA5" s="119"/>
      <c r="GDB5" s="119"/>
      <c r="GDC5" s="119"/>
      <c r="GDD5" s="119"/>
      <c r="GDE5" s="119"/>
      <c r="GDF5" s="119"/>
      <c r="GDG5" s="119"/>
      <c r="GDH5" s="119"/>
      <c r="GDI5" s="119"/>
      <c r="GDJ5" s="119"/>
      <c r="GDK5" s="119"/>
      <c r="GDL5" s="119"/>
      <c r="GDM5" s="119"/>
      <c r="GDN5" s="119"/>
      <c r="GDO5" s="119"/>
      <c r="GDP5" s="119"/>
      <c r="GDQ5" s="119"/>
      <c r="GDR5" s="119"/>
      <c r="GDS5" s="119"/>
      <c r="GDT5" s="119"/>
      <c r="GDU5" s="119"/>
      <c r="GDV5" s="119"/>
      <c r="GDW5" s="119"/>
      <c r="GDX5" s="119"/>
      <c r="GDY5" s="119"/>
      <c r="GDZ5" s="119"/>
      <c r="GEA5" s="119"/>
      <c r="GEB5" s="119"/>
      <c r="GEC5" s="119"/>
      <c r="GED5" s="119"/>
      <c r="GEE5" s="119"/>
      <c r="GEF5" s="119"/>
      <c r="GEG5" s="119"/>
      <c r="GEH5" s="119"/>
      <c r="GEI5" s="119"/>
      <c r="GEJ5" s="119"/>
      <c r="GEK5" s="119"/>
      <c r="GEL5" s="119"/>
      <c r="GEM5" s="119"/>
      <c r="GEN5" s="119"/>
      <c r="GEO5" s="119"/>
      <c r="GEP5" s="119"/>
      <c r="GEQ5" s="119"/>
      <c r="GER5" s="119"/>
      <c r="GES5" s="119"/>
      <c r="GET5" s="119"/>
      <c r="GEU5" s="119"/>
      <c r="GEV5" s="119"/>
      <c r="GEW5" s="119"/>
      <c r="GEX5" s="119"/>
      <c r="GEY5" s="119"/>
      <c r="GEZ5" s="119"/>
      <c r="GFA5" s="119"/>
      <c r="GFB5" s="119"/>
      <c r="GFC5" s="119"/>
      <c r="GFD5" s="119"/>
      <c r="GFE5" s="119"/>
      <c r="GFF5" s="119"/>
      <c r="GFG5" s="119"/>
      <c r="GFH5" s="119"/>
      <c r="GFI5" s="119"/>
      <c r="GFJ5" s="119"/>
      <c r="GFK5" s="119"/>
      <c r="GFL5" s="119"/>
      <c r="GFM5" s="119"/>
      <c r="GFN5" s="119"/>
      <c r="GFO5" s="119"/>
      <c r="GFP5" s="119"/>
      <c r="GFQ5" s="119"/>
      <c r="GFR5" s="119"/>
      <c r="GFS5" s="119"/>
      <c r="GFT5" s="119"/>
      <c r="GFU5" s="119"/>
      <c r="GFV5" s="119"/>
      <c r="GFW5" s="119"/>
      <c r="GFX5" s="119"/>
      <c r="GFY5" s="119"/>
      <c r="GFZ5" s="119"/>
      <c r="GGA5" s="119"/>
      <c r="GGB5" s="119"/>
      <c r="GGC5" s="119"/>
      <c r="GGD5" s="119"/>
      <c r="GGE5" s="119"/>
      <c r="GGF5" s="119"/>
      <c r="GGG5" s="119"/>
      <c r="GGH5" s="119"/>
      <c r="GGI5" s="119"/>
      <c r="GGJ5" s="119"/>
      <c r="GGK5" s="119"/>
      <c r="GGL5" s="119"/>
      <c r="GGM5" s="119"/>
      <c r="GGN5" s="119"/>
      <c r="GGO5" s="119"/>
      <c r="GGP5" s="119"/>
      <c r="GGQ5" s="119"/>
      <c r="GGR5" s="119"/>
      <c r="GGS5" s="119"/>
      <c r="GGT5" s="119"/>
      <c r="GGU5" s="119"/>
      <c r="GGV5" s="119"/>
      <c r="GGW5" s="119"/>
      <c r="GGX5" s="119"/>
      <c r="GGY5" s="119"/>
      <c r="GGZ5" s="119"/>
      <c r="GHA5" s="119"/>
      <c r="GHB5" s="119"/>
      <c r="GHC5" s="119"/>
      <c r="GHD5" s="119"/>
      <c r="GHE5" s="119"/>
      <c r="GHF5" s="119"/>
      <c r="GHG5" s="119"/>
      <c r="GHH5" s="119"/>
      <c r="GHI5" s="119"/>
      <c r="GHJ5" s="119"/>
      <c r="GHK5" s="119"/>
      <c r="GHL5" s="119"/>
      <c r="GHM5" s="119"/>
      <c r="GHN5" s="119"/>
      <c r="GHO5" s="119"/>
      <c r="GHP5" s="119"/>
      <c r="GHQ5" s="119"/>
      <c r="GHR5" s="119"/>
      <c r="GHS5" s="119"/>
      <c r="GHT5" s="119"/>
      <c r="GHU5" s="119"/>
      <c r="GHV5" s="119"/>
      <c r="GHW5" s="119"/>
      <c r="GHX5" s="119"/>
      <c r="GHY5" s="119"/>
      <c r="GHZ5" s="119"/>
      <c r="GIA5" s="119"/>
      <c r="GIB5" s="119"/>
      <c r="GIC5" s="119"/>
      <c r="GID5" s="119"/>
      <c r="GIE5" s="119"/>
      <c r="GIF5" s="119"/>
      <c r="GIG5" s="119"/>
      <c r="GIH5" s="119"/>
      <c r="GII5" s="119"/>
      <c r="GIJ5" s="119"/>
      <c r="GIK5" s="119"/>
      <c r="GIL5" s="119"/>
      <c r="GIM5" s="119"/>
      <c r="GIN5" s="119"/>
      <c r="GIO5" s="119"/>
      <c r="GIP5" s="119"/>
      <c r="GIQ5" s="119"/>
      <c r="GIR5" s="119"/>
      <c r="GIS5" s="119"/>
      <c r="GIT5" s="119"/>
      <c r="GIU5" s="119"/>
      <c r="GIV5" s="119"/>
      <c r="GIW5" s="119"/>
      <c r="GIX5" s="119"/>
      <c r="GIY5" s="119"/>
      <c r="GIZ5" s="119"/>
      <c r="GJA5" s="119"/>
      <c r="GJB5" s="119"/>
      <c r="GJC5" s="119"/>
      <c r="GJD5" s="119"/>
      <c r="GJE5" s="119"/>
      <c r="GJF5" s="119"/>
      <c r="GJG5" s="119"/>
      <c r="GJH5" s="119"/>
      <c r="GJI5" s="119"/>
      <c r="GJJ5" s="119"/>
      <c r="GJK5" s="119"/>
      <c r="GJL5" s="119"/>
      <c r="GJM5" s="119"/>
      <c r="GJN5" s="119"/>
      <c r="GJO5" s="119"/>
      <c r="GJP5" s="119"/>
      <c r="GJQ5" s="119"/>
      <c r="GJR5" s="119"/>
      <c r="GJS5" s="119"/>
      <c r="GJT5" s="119"/>
      <c r="GJU5" s="119"/>
      <c r="GJV5" s="119"/>
      <c r="GJW5" s="119"/>
      <c r="GJX5" s="119"/>
      <c r="GJY5" s="119"/>
      <c r="GJZ5" s="119"/>
      <c r="GKA5" s="119"/>
      <c r="GKB5" s="119"/>
      <c r="GKC5" s="119"/>
      <c r="GKD5" s="119"/>
      <c r="GKE5" s="119"/>
      <c r="GKF5" s="119"/>
      <c r="GKG5" s="119"/>
      <c r="GKH5" s="119"/>
      <c r="GKI5" s="119"/>
      <c r="GKJ5" s="119"/>
      <c r="GKK5" s="119"/>
      <c r="GKL5" s="119"/>
      <c r="GKM5" s="119"/>
      <c r="GKN5" s="119"/>
      <c r="GKO5" s="119"/>
      <c r="GKP5" s="119"/>
      <c r="GKQ5" s="119"/>
      <c r="GKR5" s="119"/>
      <c r="GKS5" s="119"/>
      <c r="GKT5" s="119"/>
      <c r="GKU5" s="119"/>
      <c r="GKV5" s="119"/>
      <c r="GKW5" s="119"/>
      <c r="GKX5" s="119"/>
      <c r="GKY5" s="119"/>
      <c r="GKZ5" s="119"/>
      <c r="GLA5" s="119"/>
      <c r="GLB5" s="119"/>
      <c r="GLC5" s="119"/>
      <c r="GLD5" s="119"/>
      <c r="GLE5" s="119"/>
      <c r="GLF5" s="119"/>
      <c r="GLG5" s="119"/>
      <c r="GLH5" s="119"/>
      <c r="GLI5" s="119"/>
      <c r="GLJ5" s="119"/>
      <c r="GLK5" s="119"/>
      <c r="GLL5" s="119"/>
      <c r="GLM5" s="119"/>
      <c r="GLN5" s="119"/>
      <c r="GLO5" s="119"/>
      <c r="GLP5" s="119"/>
      <c r="GLQ5" s="119"/>
      <c r="GLR5" s="119"/>
      <c r="GLS5" s="119"/>
      <c r="GLT5" s="119"/>
      <c r="GLU5" s="119"/>
      <c r="GLV5" s="119"/>
      <c r="GLW5" s="119"/>
      <c r="GLX5" s="119"/>
      <c r="GLY5" s="119"/>
      <c r="GLZ5" s="119"/>
      <c r="GMA5" s="119"/>
      <c r="GMB5" s="119"/>
      <c r="GMC5" s="119"/>
      <c r="GMD5" s="119"/>
      <c r="GME5" s="119"/>
      <c r="GMF5" s="119"/>
      <c r="GMG5" s="119"/>
      <c r="GMH5" s="119"/>
      <c r="GMI5" s="119"/>
      <c r="GMJ5" s="119"/>
      <c r="GMK5" s="119"/>
      <c r="GML5" s="119"/>
      <c r="GMM5" s="119"/>
      <c r="GMN5" s="119"/>
      <c r="GMO5" s="119"/>
      <c r="GMP5" s="119"/>
      <c r="GMQ5" s="119"/>
      <c r="GMR5" s="119"/>
      <c r="GMS5" s="119"/>
      <c r="GMT5" s="119"/>
      <c r="GMU5" s="119"/>
      <c r="GMV5" s="119"/>
      <c r="GMW5" s="119"/>
      <c r="GMX5" s="119"/>
      <c r="GMY5" s="119"/>
      <c r="GMZ5" s="119"/>
      <c r="GNA5" s="119"/>
      <c r="GNB5" s="119"/>
      <c r="GNC5" s="119"/>
      <c r="GND5" s="119"/>
      <c r="GNE5" s="119"/>
      <c r="GNF5" s="119"/>
      <c r="GNG5" s="119"/>
      <c r="GNH5" s="119"/>
      <c r="GNI5" s="119"/>
      <c r="GNJ5" s="119"/>
      <c r="GNK5" s="119"/>
      <c r="GNL5" s="119"/>
      <c r="GNM5" s="119"/>
      <c r="GNN5" s="119"/>
      <c r="GNO5" s="119"/>
      <c r="GNP5" s="119"/>
      <c r="GNQ5" s="119"/>
      <c r="GNR5" s="119"/>
      <c r="GNS5" s="119"/>
      <c r="GNT5" s="119"/>
      <c r="GNU5" s="119"/>
      <c r="GNV5" s="119"/>
      <c r="GNW5" s="119"/>
      <c r="GNX5" s="119"/>
      <c r="GNY5" s="119"/>
      <c r="GNZ5" s="119"/>
      <c r="GOA5" s="119"/>
      <c r="GOB5" s="119"/>
      <c r="GOC5" s="119"/>
      <c r="GOD5" s="119"/>
      <c r="GOE5" s="119"/>
      <c r="GOF5" s="119"/>
      <c r="GOG5" s="119"/>
      <c r="GOH5" s="119"/>
      <c r="GOI5" s="119"/>
      <c r="GOJ5" s="119"/>
      <c r="GOK5" s="119"/>
      <c r="GOL5" s="119"/>
      <c r="GOM5" s="119"/>
      <c r="GON5" s="119"/>
      <c r="GOO5" s="119"/>
      <c r="GOP5" s="119"/>
      <c r="GOQ5" s="119"/>
      <c r="GOR5" s="119"/>
      <c r="GOS5" s="119"/>
      <c r="GOT5" s="119"/>
      <c r="GOU5" s="119"/>
      <c r="GOV5" s="119"/>
      <c r="GOW5" s="119"/>
      <c r="GOX5" s="119"/>
      <c r="GOY5" s="119"/>
      <c r="GOZ5" s="119"/>
      <c r="GPA5" s="119"/>
      <c r="GPB5" s="119"/>
      <c r="GPC5" s="119"/>
      <c r="GPD5" s="119"/>
      <c r="GPE5" s="119"/>
      <c r="GPF5" s="119"/>
      <c r="GPG5" s="119"/>
      <c r="GPH5" s="119"/>
      <c r="GPI5" s="119"/>
      <c r="GPJ5" s="119"/>
      <c r="GPK5" s="119"/>
      <c r="GPL5" s="119"/>
      <c r="GPM5" s="119"/>
      <c r="GPN5" s="119"/>
      <c r="GPO5" s="119"/>
      <c r="GPP5" s="119"/>
      <c r="GPQ5" s="119"/>
      <c r="GPR5" s="119"/>
      <c r="GPS5" s="119"/>
      <c r="GPT5" s="119"/>
      <c r="GPU5" s="119"/>
      <c r="GPV5" s="119"/>
      <c r="GPW5" s="119"/>
      <c r="GPX5" s="119"/>
      <c r="GPY5" s="119"/>
      <c r="GPZ5" s="119"/>
      <c r="GQA5" s="119"/>
      <c r="GQB5" s="119"/>
      <c r="GQC5" s="119"/>
      <c r="GQD5" s="119"/>
      <c r="GQE5" s="119"/>
      <c r="GQF5" s="119"/>
      <c r="GQG5" s="119"/>
      <c r="GQH5" s="119"/>
      <c r="GQI5" s="119"/>
      <c r="GQJ5" s="119"/>
      <c r="GQK5" s="119"/>
      <c r="GQL5" s="119"/>
      <c r="GQM5" s="119"/>
      <c r="GQN5" s="119"/>
      <c r="GQO5" s="119"/>
      <c r="GQP5" s="119"/>
      <c r="GQQ5" s="119"/>
      <c r="GQR5" s="119"/>
      <c r="GQS5" s="119"/>
      <c r="GQT5" s="119"/>
      <c r="GQU5" s="119"/>
      <c r="GQV5" s="119"/>
      <c r="GQW5" s="119"/>
      <c r="GQX5" s="119"/>
      <c r="GQY5" s="119"/>
      <c r="GQZ5" s="119"/>
      <c r="GRA5" s="119"/>
      <c r="GRB5" s="119"/>
      <c r="GRC5" s="119"/>
      <c r="GRD5" s="119"/>
      <c r="GRE5" s="119"/>
      <c r="GRF5" s="119"/>
      <c r="GRG5" s="119"/>
      <c r="GRH5" s="119"/>
      <c r="GRI5" s="119"/>
      <c r="GRJ5" s="119"/>
      <c r="GRK5" s="119"/>
      <c r="GRL5" s="119"/>
      <c r="GRM5" s="119"/>
      <c r="GRN5" s="119"/>
      <c r="GRO5" s="119"/>
      <c r="GRP5" s="119"/>
      <c r="GRQ5" s="119"/>
      <c r="GRR5" s="119"/>
      <c r="GRS5" s="119"/>
      <c r="GRT5" s="119"/>
      <c r="GRU5" s="119"/>
      <c r="GRV5" s="119"/>
      <c r="GRW5" s="119"/>
      <c r="GRX5" s="119"/>
      <c r="GRY5" s="119"/>
      <c r="GRZ5" s="119"/>
      <c r="GSA5" s="119"/>
      <c r="GSB5" s="119"/>
      <c r="GSC5" s="119"/>
      <c r="GSD5" s="119"/>
      <c r="GSE5" s="119"/>
      <c r="GSF5" s="119"/>
      <c r="GSG5" s="119"/>
      <c r="GSH5" s="119"/>
      <c r="GSI5" s="119"/>
      <c r="GSJ5" s="119"/>
      <c r="GSK5" s="119"/>
      <c r="GSL5" s="119"/>
      <c r="GSM5" s="119"/>
      <c r="GSN5" s="119"/>
      <c r="GSO5" s="119"/>
      <c r="GSP5" s="119"/>
      <c r="GSQ5" s="119"/>
      <c r="GSR5" s="119"/>
      <c r="GSS5" s="119"/>
      <c r="GST5" s="119"/>
      <c r="GSU5" s="119"/>
      <c r="GSV5" s="119"/>
      <c r="GSW5" s="119"/>
      <c r="GSX5" s="119"/>
      <c r="GSY5" s="119"/>
      <c r="GSZ5" s="119"/>
      <c r="GTA5" s="119"/>
      <c r="GTB5" s="119"/>
      <c r="GTC5" s="119"/>
      <c r="GTD5" s="119"/>
      <c r="GTE5" s="119"/>
      <c r="GTF5" s="119"/>
      <c r="GTG5" s="119"/>
      <c r="GTH5" s="119"/>
      <c r="GTI5" s="119"/>
      <c r="GTJ5" s="119"/>
      <c r="GTK5" s="119"/>
      <c r="GTL5" s="119"/>
      <c r="GTM5" s="119"/>
      <c r="GTN5" s="119"/>
      <c r="GTO5" s="119"/>
      <c r="GTP5" s="119"/>
      <c r="GTQ5" s="119"/>
      <c r="GTR5" s="119"/>
      <c r="GTS5" s="119"/>
      <c r="GTT5" s="119"/>
      <c r="GTU5" s="119"/>
      <c r="GTV5" s="119"/>
      <c r="GTW5" s="119"/>
      <c r="GTX5" s="119"/>
      <c r="GTY5" s="119"/>
      <c r="GTZ5" s="119"/>
      <c r="GUA5" s="119"/>
      <c r="GUB5" s="119"/>
      <c r="GUC5" s="119"/>
      <c r="GUD5" s="119"/>
      <c r="GUE5" s="119"/>
      <c r="GUF5" s="119"/>
      <c r="GUG5" s="119"/>
      <c r="GUH5" s="119"/>
      <c r="GUI5" s="119"/>
      <c r="GUJ5" s="119"/>
      <c r="GUK5" s="119"/>
      <c r="GUL5" s="119"/>
      <c r="GUM5" s="119"/>
      <c r="GUN5" s="119"/>
      <c r="GUO5" s="119"/>
      <c r="GUP5" s="119"/>
      <c r="GUQ5" s="119"/>
      <c r="GUR5" s="119"/>
      <c r="GUS5" s="119"/>
      <c r="GUT5" s="119"/>
      <c r="GUU5" s="119"/>
      <c r="GUV5" s="119"/>
      <c r="GUW5" s="119"/>
      <c r="GUX5" s="119"/>
      <c r="GUY5" s="119"/>
      <c r="GUZ5" s="119"/>
      <c r="GVA5" s="119"/>
      <c r="GVB5" s="119"/>
      <c r="GVC5" s="119"/>
      <c r="GVD5" s="119"/>
      <c r="GVE5" s="119"/>
      <c r="GVF5" s="119"/>
      <c r="GVG5" s="119"/>
      <c r="GVH5" s="119"/>
      <c r="GVI5" s="119"/>
      <c r="GVJ5" s="119"/>
      <c r="GVK5" s="119"/>
      <c r="GVL5" s="119"/>
      <c r="GVM5" s="119"/>
      <c r="GVN5" s="119"/>
      <c r="GVO5" s="119"/>
      <c r="GVP5" s="119"/>
      <c r="GVQ5" s="119"/>
      <c r="GVR5" s="119"/>
      <c r="GVS5" s="119"/>
      <c r="GVT5" s="119"/>
      <c r="GVU5" s="119"/>
      <c r="GVV5" s="119"/>
      <c r="GVW5" s="119"/>
      <c r="GVX5" s="119"/>
      <c r="GVY5" s="119"/>
      <c r="GVZ5" s="119"/>
      <c r="GWA5" s="119"/>
      <c r="GWB5" s="119"/>
      <c r="GWC5" s="119"/>
      <c r="GWD5" s="119"/>
      <c r="GWE5" s="119"/>
      <c r="GWF5" s="119"/>
      <c r="GWG5" s="119"/>
      <c r="GWH5" s="119"/>
      <c r="GWI5" s="119"/>
      <c r="GWJ5" s="119"/>
      <c r="GWK5" s="119"/>
      <c r="GWL5" s="119"/>
      <c r="GWM5" s="119"/>
      <c r="GWN5" s="119"/>
      <c r="GWO5" s="119"/>
      <c r="GWP5" s="119"/>
      <c r="GWQ5" s="119"/>
      <c r="GWR5" s="119"/>
      <c r="GWS5" s="119"/>
      <c r="GWT5" s="119"/>
      <c r="GWU5" s="119"/>
      <c r="GWV5" s="119"/>
      <c r="GWW5" s="119"/>
      <c r="GWX5" s="119"/>
      <c r="GWY5" s="119"/>
      <c r="GWZ5" s="119"/>
      <c r="GXA5" s="119"/>
      <c r="GXB5" s="119"/>
      <c r="GXC5" s="119"/>
      <c r="GXD5" s="119"/>
      <c r="GXE5" s="119"/>
      <c r="GXF5" s="119"/>
      <c r="GXG5" s="119"/>
      <c r="GXH5" s="119"/>
      <c r="GXI5" s="119"/>
      <c r="GXJ5" s="119"/>
      <c r="GXK5" s="119"/>
      <c r="GXL5" s="119"/>
      <c r="GXM5" s="119"/>
      <c r="GXN5" s="119"/>
      <c r="GXO5" s="119"/>
      <c r="GXP5" s="119"/>
      <c r="GXQ5" s="119"/>
      <c r="GXR5" s="119"/>
      <c r="GXS5" s="119"/>
      <c r="GXT5" s="119"/>
      <c r="GXU5" s="119"/>
      <c r="GXV5" s="119"/>
      <c r="GXW5" s="119"/>
      <c r="GXX5" s="119"/>
      <c r="GXY5" s="119"/>
      <c r="GXZ5" s="119"/>
      <c r="GYA5" s="119"/>
      <c r="GYB5" s="119"/>
      <c r="GYC5" s="119"/>
      <c r="GYD5" s="119"/>
      <c r="GYE5" s="119"/>
      <c r="GYF5" s="119"/>
      <c r="GYG5" s="119"/>
      <c r="GYH5" s="119"/>
      <c r="GYI5" s="119"/>
      <c r="GYJ5" s="119"/>
      <c r="GYK5" s="119"/>
      <c r="GYL5" s="119"/>
      <c r="GYM5" s="119"/>
      <c r="GYN5" s="119"/>
      <c r="GYO5" s="119"/>
      <c r="GYP5" s="119"/>
      <c r="GYQ5" s="119"/>
      <c r="GYR5" s="119"/>
      <c r="GYS5" s="119"/>
      <c r="GYT5" s="119"/>
      <c r="GYU5" s="119"/>
      <c r="GYV5" s="119"/>
      <c r="GYW5" s="119"/>
      <c r="GYX5" s="119"/>
      <c r="GYY5" s="119"/>
      <c r="GYZ5" s="119"/>
      <c r="GZA5" s="119"/>
      <c r="GZB5" s="119"/>
      <c r="GZC5" s="119"/>
      <c r="GZD5" s="119"/>
      <c r="GZE5" s="119"/>
      <c r="GZF5" s="119"/>
      <c r="GZG5" s="119"/>
      <c r="GZH5" s="119"/>
      <c r="GZI5" s="119"/>
      <c r="GZJ5" s="119"/>
      <c r="GZK5" s="119"/>
      <c r="GZL5" s="119"/>
      <c r="GZM5" s="119"/>
      <c r="GZN5" s="119"/>
      <c r="GZO5" s="119"/>
      <c r="GZP5" s="119"/>
      <c r="GZQ5" s="119"/>
      <c r="GZR5" s="119"/>
      <c r="GZS5" s="119"/>
      <c r="GZT5" s="119"/>
      <c r="GZU5" s="119"/>
      <c r="GZV5" s="119"/>
      <c r="GZW5" s="119"/>
      <c r="GZX5" s="119"/>
      <c r="GZY5" s="119"/>
      <c r="GZZ5" s="119"/>
      <c r="HAA5" s="119"/>
      <c r="HAB5" s="119"/>
      <c r="HAC5" s="119"/>
      <c r="HAD5" s="119"/>
      <c r="HAE5" s="119"/>
      <c r="HAF5" s="119"/>
      <c r="HAG5" s="119"/>
      <c r="HAH5" s="119"/>
      <c r="HAI5" s="119"/>
      <c r="HAJ5" s="119"/>
      <c r="HAK5" s="119"/>
      <c r="HAL5" s="119"/>
      <c r="HAM5" s="119"/>
      <c r="HAN5" s="119"/>
      <c r="HAO5" s="119"/>
      <c r="HAP5" s="119"/>
      <c r="HAQ5" s="119"/>
      <c r="HAR5" s="119"/>
      <c r="HAS5" s="119"/>
      <c r="HAT5" s="119"/>
      <c r="HAU5" s="119"/>
      <c r="HAV5" s="119"/>
      <c r="HAW5" s="119"/>
      <c r="HAX5" s="119"/>
      <c r="HAY5" s="119"/>
      <c r="HAZ5" s="119"/>
      <c r="HBA5" s="119"/>
      <c r="HBB5" s="119"/>
      <c r="HBC5" s="119"/>
      <c r="HBD5" s="119"/>
      <c r="HBE5" s="119"/>
      <c r="HBF5" s="119"/>
      <c r="HBG5" s="119"/>
      <c r="HBH5" s="119"/>
      <c r="HBI5" s="119"/>
      <c r="HBJ5" s="119"/>
      <c r="HBK5" s="119"/>
      <c r="HBL5" s="119"/>
      <c r="HBM5" s="119"/>
      <c r="HBN5" s="119"/>
      <c r="HBO5" s="119"/>
      <c r="HBP5" s="119"/>
      <c r="HBQ5" s="119"/>
      <c r="HBR5" s="119"/>
      <c r="HBS5" s="119"/>
      <c r="HBT5" s="119"/>
      <c r="HBU5" s="119"/>
      <c r="HBV5" s="119"/>
      <c r="HBW5" s="119"/>
      <c r="HBX5" s="119"/>
      <c r="HBY5" s="119"/>
      <c r="HBZ5" s="119"/>
      <c r="HCA5" s="119"/>
      <c r="HCB5" s="119"/>
      <c r="HCC5" s="119"/>
      <c r="HCD5" s="119"/>
      <c r="HCE5" s="119"/>
      <c r="HCF5" s="119"/>
      <c r="HCG5" s="119"/>
      <c r="HCH5" s="119"/>
      <c r="HCI5" s="119"/>
      <c r="HCJ5" s="119"/>
      <c r="HCK5" s="119"/>
      <c r="HCL5" s="119"/>
      <c r="HCM5" s="119"/>
      <c r="HCN5" s="119"/>
      <c r="HCO5" s="119"/>
      <c r="HCP5" s="119"/>
      <c r="HCQ5" s="119"/>
      <c r="HCR5" s="119"/>
      <c r="HCS5" s="119"/>
      <c r="HCT5" s="119"/>
      <c r="HCU5" s="119"/>
      <c r="HCV5" s="119"/>
      <c r="HCW5" s="119"/>
      <c r="HCX5" s="119"/>
      <c r="HCY5" s="119"/>
      <c r="HCZ5" s="119"/>
      <c r="HDA5" s="119"/>
      <c r="HDB5" s="119"/>
      <c r="HDC5" s="119"/>
      <c r="HDD5" s="119"/>
      <c r="HDE5" s="119"/>
      <c r="HDF5" s="119"/>
      <c r="HDG5" s="119"/>
      <c r="HDH5" s="119"/>
      <c r="HDI5" s="119"/>
      <c r="HDJ5" s="119"/>
      <c r="HDK5" s="119"/>
      <c r="HDL5" s="119"/>
      <c r="HDM5" s="119"/>
      <c r="HDN5" s="119"/>
      <c r="HDO5" s="119"/>
      <c r="HDP5" s="119"/>
      <c r="HDQ5" s="119"/>
      <c r="HDR5" s="119"/>
      <c r="HDS5" s="119"/>
      <c r="HDT5" s="119"/>
      <c r="HDU5" s="119"/>
      <c r="HDV5" s="119"/>
      <c r="HDW5" s="119"/>
      <c r="HDX5" s="119"/>
      <c r="HDY5" s="119"/>
      <c r="HDZ5" s="119"/>
      <c r="HEA5" s="119"/>
      <c r="HEB5" s="119"/>
      <c r="HEC5" s="119"/>
      <c r="HED5" s="119"/>
      <c r="HEE5" s="119"/>
      <c r="HEF5" s="119"/>
      <c r="HEG5" s="119"/>
      <c r="HEH5" s="119"/>
      <c r="HEI5" s="119"/>
      <c r="HEJ5" s="119"/>
      <c r="HEK5" s="119"/>
      <c r="HEL5" s="119"/>
      <c r="HEM5" s="119"/>
      <c r="HEN5" s="119"/>
      <c r="HEO5" s="119"/>
      <c r="HEP5" s="119"/>
      <c r="HEQ5" s="119"/>
      <c r="HER5" s="119"/>
      <c r="HES5" s="119"/>
      <c r="HET5" s="119"/>
      <c r="HEU5" s="119"/>
      <c r="HEV5" s="119"/>
      <c r="HEW5" s="119"/>
      <c r="HEX5" s="119"/>
      <c r="HEY5" s="119"/>
      <c r="HEZ5" s="119"/>
      <c r="HFA5" s="119"/>
      <c r="HFB5" s="119"/>
      <c r="HFC5" s="119"/>
      <c r="HFD5" s="119"/>
      <c r="HFE5" s="119"/>
      <c r="HFF5" s="119"/>
      <c r="HFG5" s="119"/>
      <c r="HFH5" s="119"/>
      <c r="HFI5" s="119"/>
      <c r="HFJ5" s="119"/>
      <c r="HFK5" s="119"/>
      <c r="HFL5" s="119"/>
      <c r="HFM5" s="119"/>
      <c r="HFN5" s="119"/>
      <c r="HFO5" s="119"/>
      <c r="HFP5" s="119"/>
      <c r="HFQ5" s="119"/>
      <c r="HFR5" s="119"/>
      <c r="HFS5" s="119"/>
      <c r="HFT5" s="119"/>
      <c r="HFU5" s="119"/>
      <c r="HFV5" s="119"/>
      <c r="HFW5" s="119"/>
      <c r="HFX5" s="119"/>
      <c r="HFY5" s="119"/>
      <c r="HFZ5" s="119"/>
      <c r="HGA5" s="119"/>
      <c r="HGB5" s="119"/>
      <c r="HGC5" s="119"/>
      <c r="HGD5" s="119"/>
      <c r="HGE5" s="119"/>
      <c r="HGF5" s="119"/>
      <c r="HGG5" s="119"/>
      <c r="HGH5" s="119"/>
      <c r="HGI5" s="119"/>
      <c r="HGJ5" s="119"/>
      <c r="HGK5" s="119"/>
      <c r="HGL5" s="119"/>
      <c r="HGM5" s="119"/>
      <c r="HGN5" s="119"/>
      <c r="HGO5" s="119"/>
      <c r="HGP5" s="119"/>
      <c r="HGQ5" s="119"/>
      <c r="HGR5" s="119"/>
      <c r="HGS5" s="119"/>
      <c r="HGT5" s="119"/>
      <c r="HGU5" s="119"/>
      <c r="HGV5" s="119"/>
      <c r="HGW5" s="119"/>
      <c r="HGX5" s="119"/>
      <c r="HGY5" s="119"/>
      <c r="HGZ5" s="119"/>
      <c r="HHA5" s="119"/>
      <c r="HHB5" s="119"/>
      <c r="HHC5" s="119"/>
      <c r="HHD5" s="119"/>
      <c r="HHE5" s="119"/>
      <c r="HHF5" s="119"/>
      <c r="HHG5" s="119"/>
      <c r="HHH5" s="119"/>
      <c r="HHI5" s="119"/>
      <c r="HHJ5" s="119"/>
      <c r="HHK5" s="119"/>
      <c r="HHL5" s="119"/>
      <c r="HHM5" s="119"/>
      <c r="HHN5" s="119"/>
      <c r="HHO5" s="119"/>
      <c r="HHP5" s="119"/>
      <c r="HHQ5" s="119"/>
      <c r="HHR5" s="119"/>
      <c r="HHS5" s="119"/>
      <c r="HHT5" s="119"/>
      <c r="HHU5" s="119"/>
      <c r="HHV5" s="119"/>
      <c r="HHW5" s="119"/>
      <c r="HHX5" s="119"/>
      <c r="HHY5" s="119"/>
      <c r="HHZ5" s="119"/>
      <c r="HIA5" s="119"/>
      <c r="HIB5" s="119"/>
      <c r="HIC5" s="119"/>
      <c r="HID5" s="119"/>
      <c r="HIE5" s="119"/>
      <c r="HIF5" s="119"/>
      <c r="HIG5" s="119"/>
      <c r="HIH5" s="119"/>
      <c r="HII5" s="119"/>
      <c r="HIJ5" s="119"/>
      <c r="HIK5" s="119"/>
      <c r="HIL5" s="119"/>
      <c r="HIM5" s="119"/>
      <c r="HIN5" s="119"/>
      <c r="HIO5" s="119"/>
      <c r="HIP5" s="119"/>
      <c r="HIQ5" s="119"/>
      <c r="HIR5" s="119"/>
      <c r="HIS5" s="119"/>
      <c r="HIT5" s="119"/>
      <c r="HIU5" s="119"/>
      <c r="HIV5" s="119"/>
      <c r="HIW5" s="119"/>
      <c r="HIX5" s="119"/>
      <c r="HIY5" s="119"/>
      <c r="HIZ5" s="119"/>
      <c r="HJA5" s="119"/>
      <c r="HJB5" s="119"/>
      <c r="HJC5" s="119"/>
      <c r="HJD5" s="119"/>
      <c r="HJE5" s="119"/>
      <c r="HJF5" s="119"/>
      <c r="HJG5" s="119"/>
      <c r="HJH5" s="119"/>
      <c r="HJI5" s="119"/>
      <c r="HJJ5" s="119"/>
      <c r="HJK5" s="119"/>
      <c r="HJL5" s="119"/>
      <c r="HJM5" s="119"/>
      <c r="HJN5" s="119"/>
      <c r="HJO5" s="119"/>
      <c r="HJP5" s="119"/>
      <c r="HJQ5" s="119"/>
      <c r="HJR5" s="119"/>
      <c r="HJS5" s="119"/>
      <c r="HJT5" s="119"/>
      <c r="HJU5" s="119"/>
      <c r="HJV5" s="119"/>
      <c r="HJW5" s="119"/>
      <c r="HJX5" s="119"/>
      <c r="HJY5" s="119"/>
      <c r="HJZ5" s="119"/>
      <c r="HKA5" s="119"/>
      <c r="HKB5" s="119"/>
      <c r="HKC5" s="119"/>
      <c r="HKD5" s="119"/>
      <c r="HKE5" s="119"/>
      <c r="HKF5" s="119"/>
      <c r="HKG5" s="119"/>
      <c r="HKH5" s="119"/>
      <c r="HKI5" s="119"/>
      <c r="HKJ5" s="119"/>
      <c r="HKK5" s="119"/>
      <c r="HKL5" s="119"/>
      <c r="HKM5" s="119"/>
      <c r="HKN5" s="119"/>
      <c r="HKO5" s="119"/>
      <c r="HKP5" s="119"/>
      <c r="HKQ5" s="119"/>
      <c r="HKR5" s="119"/>
      <c r="HKS5" s="119"/>
      <c r="HKT5" s="119"/>
      <c r="HKU5" s="119"/>
      <c r="HKV5" s="119"/>
      <c r="HKW5" s="119"/>
      <c r="HKX5" s="119"/>
      <c r="HKY5" s="119"/>
      <c r="HKZ5" s="119"/>
      <c r="HLA5" s="119"/>
      <c r="HLB5" s="119"/>
      <c r="HLC5" s="119"/>
      <c r="HLD5" s="119"/>
      <c r="HLE5" s="119"/>
      <c r="HLF5" s="119"/>
      <c r="HLG5" s="119"/>
      <c r="HLH5" s="119"/>
      <c r="HLI5" s="119"/>
      <c r="HLJ5" s="119"/>
      <c r="HLK5" s="119"/>
      <c r="HLL5" s="119"/>
      <c r="HLM5" s="119"/>
      <c r="HLN5" s="119"/>
      <c r="HLO5" s="119"/>
      <c r="HLP5" s="119"/>
      <c r="HLQ5" s="119"/>
      <c r="HLR5" s="119"/>
      <c r="HLS5" s="119"/>
      <c r="HLT5" s="119"/>
      <c r="HLU5" s="119"/>
      <c r="HLV5" s="119"/>
      <c r="HLW5" s="119"/>
      <c r="HLX5" s="119"/>
      <c r="HLY5" s="119"/>
      <c r="HLZ5" s="119"/>
      <c r="HMA5" s="119"/>
      <c r="HMB5" s="119"/>
      <c r="HMC5" s="119"/>
      <c r="HMD5" s="119"/>
      <c r="HME5" s="119"/>
      <c r="HMF5" s="119"/>
      <c r="HMG5" s="119"/>
      <c r="HMH5" s="119"/>
      <c r="HMI5" s="119"/>
      <c r="HMJ5" s="119"/>
      <c r="HMK5" s="119"/>
      <c r="HML5" s="119"/>
      <c r="HMM5" s="119"/>
      <c r="HMN5" s="119"/>
      <c r="HMO5" s="119"/>
      <c r="HMP5" s="119"/>
      <c r="HMQ5" s="119"/>
      <c r="HMR5" s="119"/>
      <c r="HMS5" s="119"/>
      <c r="HMT5" s="119"/>
      <c r="HMU5" s="119"/>
      <c r="HMV5" s="119"/>
      <c r="HMW5" s="119"/>
      <c r="HMX5" s="119"/>
      <c r="HMY5" s="119"/>
      <c r="HMZ5" s="119"/>
      <c r="HNA5" s="119"/>
      <c r="HNB5" s="119"/>
      <c r="HNC5" s="119"/>
      <c r="HND5" s="119"/>
      <c r="HNE5" s="119"/>
      <c r="HNF5" s="119"/>
      <c r="HNG5" s="119"/>
      <c r="HNH5" s="119"/>
      <c r="HNI5" s="119"/>
      <c r="HNJ5" s="119"/>
      <c r="HNK5" s="119"/>
      <c r="HNL5" s="119"/>
      <c r="HNM5" s="119"/>
      <c r="HNN5" s="119"/>
      <c r="HNO5" s="119"/>
      <c r="HNP5" s="119"/>
      <c r="HNQ5" s="119"/>
      <c r="HNR5" s="119"/>
      <c r="HNS5" s="119"/>
      <c r="HNT5" s="119"/>
      <c r="HNU5" s="119"/>
      <c r="HNV5" s="119"/>
      <c r="HNW5" s="119"/>
      <c r="HNX5" s="119"/>
      <c r="HNY5" s="119"/>
      <c r="HNZ5" s="119"/>
      <c r="HOA5" s="119"/>
      <c r="HOB5" s="119"/>
      <c r="HOC5" s="119"/>
      <c r="HOD5" s="119"/>
      <c r="HOE5" s="119"/>
      <c r="HOF5" s="119"/>
      <c r="HOG5" s="119"/>
      <c r="HOH5" s="119"/>
      <c r="HOI5" s="119"/>
      <c r="HOJ5" s="119"/>
      <c r="HOK5" s="119"/>
      <c r="HOL5" s="119"/>
      <c r="HOM5" s="119"/>
      <c r="HON5" s="119"/>
      <c r="HOO5" s="119"/>
      <c r="HOP5" s="119"/>
      <c r="HOQ5" s="119"/>
      <c r="HOR5" s="119"/>
      <c r="HOS5" s="119"/>
      <c r="HOT5" s="119"/>
      <c r="HOU5" s="119"/>
      <c r="HOV5" s="119"/>
      <c r="HOW5" s="119"/>
      <c r="HOX5" s="119"/>
      <c r="HOY5" s="119"/>
      <c r="HOZ5" s="119"/>
      <c r="HPA5" s="119"/>
      <c r="HPB5" s="119"/>
      <c r="HPC5" s="119"/>
      <c r="HPD5" s="119"/>
      <c r="HPE5" s="119"/>
      <c r="HPF5" s="119"/>
      <c r="HPG5" s="119"/>
      <c r="HPH5" s="119"/>
      <c r="HPI5" s="119"/>
      <c r="HPJ5" s="119"/>
      <c r="HPK5" s="119"/>
      <c r="HPL5" s="119"/>
      <c r="HPM5" s="119"/>
      <c r="HPN5" s="119"/>
      <c r="HPO5" s="119"/>
      <c r="HPP5" s="119"/>
      <c r="HPQ5" s="119"/>
      <c r="HPR5" s="119"/>
      <c r="HPS5" s="119"/>
      <c r="HPT5" s="119"/>
      <c r="HPU5" s="119"/>
      <c r="HPV5" s="119"/>
      <c r="HPW5" s="119"/>
      <c r="HPX5" s="119"/>
      <c r="HPY5" s="119"/>
      <c r="HPZ5" s="119"/>
      <c r="HQA5" s="119"/>
      <c r="HQB5" s="119"/>
      <c r="HQC5" s="119"/>
      <c r="HQD5" s="119"/>
      <c r="HQE5" s="119"/>
      <c r="HQF5" s="119"/>
      <c r="HQG5" s="119"/>
      <c r="HQH5" s="119"/>
      <c r="HQI5" s="119"/>
      <c r="HQJ5" s="119"/>
      <c r="HQK5" s="119"/>
      <c r="HQL5" s="119"/>
      <c r="HQM5" s="119"/>
      <c r="HQN5" s="119"/>
      <c r="HQO5" s="119"/>
      <c r="HQP5" s="119"/>
      <c r="HQQ5" s="119"/>
      <c r="HQR5" s="119"/>
      <c r="HQS5" s="119"/>
      <c r="HQT5" s="119"/>
      <c r="HQU5" s="119"/>
      <c r="HQV5" s="119"/>
      <c r="HQW5" s="119"/>
      <c r="HQX5" s="119"/>
      <c r="HQY5" s="119"/>
      <c r="HQZ5" s="119"/>
      <c r="HRA5" s="119"/>
      <c r="HRB5" s="119"/>
      <c r="HRC5" s="119"/>
      <c r="HRD5" s="119"/>
      <c r="HRE5" s="119"/>
      <c r="HRF5" s="119"/>
      <c r="HRG5" s="119"/>
      <c r="HRH5" s="119"/>
      <c r="HRI5" s="119"/>
      <c r="HRJ5" s="119"/>
      <c r="HRK5" s="119"/>
      <c r="HRL5" s="119"/>
      <c r="HRM5" s="119"/>
      <c r="HRN5" s="119"/>
      <c r="HRO5" s="119"/>
      <c r="HRP5" s="119"/>
      <c r="HRQ5" s="119"/>
      <c r="HRR5" s="119"/>
      <c r="HRS5" s="119"/>
      <c r="HRT5" s="119"/>
      <c r="HRU5" s="119"/>
      <c r="HRV5" s="119"/>
      <c r="HRW5" s="119"/>
      <c r="HRX5" s="119"/>
      <c r="HRY5" s="119"/>
      <c r="HRZ5" s="119"/>
      <c r="HSA5" s="119"/>
      <c r="HSB5" s="119"/>
      <c r="HSC5" s="119"/>
      <c r="HSD5" s="119"/>
      <c r="HSE5" s="119"/>
      <c r="HSF5" s="119"/>
      <c r="HSG5" s="119"/>
      <c r="HSH5" s="119"/>
      <c r="HSI5" s="119"/>
      <c r="HSJ5" s="119"/>
      <c r="HSK5" s="119"/>
      <c r="HSL5" s="119"/>
      <c r="HSM5" s="119"/>
      <c r="HSN5" s="119"/>
      <c r="HSO5" s="119"/>
      <c r="HSP5" s="119"/>
      <c r="HSQ5" s="119"/>
      <c r="HSR5" s="119"/>
      <c r="HSS5" s="119"/>
      <c r="HST5" s="119"/>
      <c r="HSU5" s="119"/>
      <c r="HSV5" s="119"/>
      <c r="HSW5" s="119"/>
      <c r="HSX5" s="119"/>
      <c r="HSY5" s="119"/>
      <c r="HSZ5" s="119"/>
      <c r="HTA5" s="119"/>
      <c r="HTB5" s="119"/>
      <c r="HTC5" s="119"/>
      <c r="HTD5" s="119"/>
      <c r="HTE5" s="119"/>
      <c r="HTF5" s="119"/>
      <c r="HTG5" s="119"/>
      <c r="HTH5" s="119"/>
      <c r="HTI5" s="119"/>
      <c r="HTJ5" s="119"/>
      <c r="HTK5" s="119"/>
      <c r="HTL5" s="119"/>
      <c r="HTM5" s="119"/>
      <c r="HTN5" s="119"/>
      <c r="HTO5" s="119"/>
      <c r="HTP5" s="119"/>
      <c r="HTQ5" s="119"/>
      <c r="HTR5" s="119"/>
      <c r="HTS5" s="119"/>
      <c r="HTT5" s="119"/>
      <c r="HTU5" s="119"/>
      <c r="HTV5" s="119"/>
      <c r="HTW5" s="119"/>
      <c r="HTX5" s="119"/>
      <c r="HTY5" s="119"/>
      <c r="HTZ5" s="119"/>
      <c r="HUA5" s="119"/>
      <c r="HUB5" s="119"/>
      <c r="HUC5" s="119"/>
      <c r="HUD5" s="119"/>
      <c r="HUE5" s="119"/>
      <c r="HUF5" s="119"/>
      <c r="HUG5" s="119"/>
      <c r="HUH5" s="119"/>
      <c r="HUI5" s="119"/>
      <c r="HUJ5" s="119"/>
      <c r="HUK5" s="119"/>
      <c r="HUL5" s="119"/>
      <c r="HUM5" s="119"/>
      <c r="HUN5" s="119"/>
      <c r="HUO5" s="119"/>
      <c r="HUP5" s="119"/>
      <c r="HUQ5" s="119"/>
      <c r="HUR5" s="119"/>
      <c r="HUS5" s="119"/>
      <c r="HUT5" s="119"/>
      <c r="HUU5" s="119"/>
      <c r="HUV5" s="119"/>
      <c r="HUW5" s="119"/>
      <c r="HUX5" s="119"/>
      <c r="HUY5" s="119"/>
      <c r="HUZ5" s="119"/>
      <c r="HVA5" s="119"/>
      <c r="HVB5" s="119"/>
      <c r="HVC5" s="119"/>
      <c r="HVD5" s="119"/>
      <c r="HVE5" s="119"/>
      <c r="HVF5" s="119"/>
      <c r="HVG5" s="119"/>
      <c r="HVH5" s="119"/>
      <c r="HVI5" s="119"/>
      <c r="HVJ5" s="119"/>
      <c r="HVK5" s="119"/>
      <c r="HVL5" s="119"/>
      <c r="HVM5" s="119"/>
      <c r="HVN5" s="119"/>
      <c r="HVO5" s="119"/>
      <c r="HVP5" s="119"/>
      <c r="HVQ5" s="119"/>
      <c r="HVR5" s="119"/>
      <c r="HVS5" s="119"/>
      <c r="HVT5" s="119"/>
      <c r="HVU5" s="119"/>
      <c r="HVV5" s="119"/>
      <c r="HVW5" s="119"/>
      <c r="HVX5" s="119"/>
      <c r="HVY5" s="119"/>
      <c r="HVZ5" s="119"/>
      <c r="HWA5" s="119"/>
      <c r="HWB5" s="119"/>
      <c r="HWC5" s="119"/>
      <c r="HWD5" s="119"/>
      <c r="HWE5" s="119"/>
      <c r="HWF5" s="119"/>
      <c r="HWG5" s="119"/>
      <c r="HWH5" s="119"/>
      <c r="HWI5" s="119"/>
      <c r="HWJ5" s="119"/>
      <c r="HWK5" s="119"/>
      <c r="HWL5" s="119"/>
      <c r="HWM5" s="119"/>
      <c r="HWN5" s="119"/>
      <c r="HWO5" s="119"/>
      <c r="HWP5" s="119"/>
      <c r="HWQ5" s="119"/>
      <c r="HWR5" s="119"/>
      <c r="HWS5" s="119"/>
      <c r="HWT5" s="119"/>
      <c r="HWU5" s="119"/>
      <c r="HWV5" s="119"/>
      <c r="HWW5" s="119"/>
      <c r="HWX5" s="119"/>
      <c r="HWY5" s="119"/>
      <c r="HWZ5" s="119"/>
      <c r="HXA5" s="119"/>
      <c r="HXB5" s="119"/>
      <c r="HXC5" s="119"/>
      <c r="HXD5" s="119"/>
      <c r="HXE5" s="119"/>
      <c r="HXF5" s="119"/>
      <c r="HXG5" s="119"/>
      <c r="HXH5" s="119"/>
      <c r="HXI5" s="119"/>
      <c r="HXJ5" s="119"/>
      <c r="HXK5" s="119"/>
      <c r="HXL5" s="119"/>
      <c r="HXM5" s="119"/>
      <c r="HXN5" s="119"/>
      <c r="HXO5" s="119"/>
      <c r="HXP5" s="119"/>
      <c r="HXQ5" s="119"/>
      <c r="HXR5" s="119"/>
      <c r="HXS5" s="119"/>
      <c r="HXT5" s="119"/>
      <c r="HXU5" s="119"/>
      <c r="HXV5" s="119"/>
      <c r="HXW5" s="119"/>
      <c r="HXX5" s="119"/>
      <c r="HXY5" s="119"/>
      <c r="HXZ5" s="119"/>
      <c r="HYA5" s="119"/>
      <c r="HYB5" s="119"/>
      <c r="HYC5" s="119"/>
      <c r="HYD5" s="119"/>
      <c r="HYE5" s="119"/>
      <c r="HYF5" s="119"/>
      <c r="HYG5" s="119"/>
      <c r="HYH5" s="119"/>
      <c r="HYI5" s="119"/>
      <c r="HYJ5" s="119"/>
      <c r="HYK5" s="119"/>
      <c r="HYL5" s="119"/>
      <c r="HYM5" s="119"/>
      <c r="HYN5" s="119"/>
      <c r="HYO5" s="119"/>
      <c r="HYP5" s="119"/>
      <c r="HYQ5" s="119"/>
      <c r="HYR5" s="119"/>
      <c r="HYS5" s="119"/>
      <c r="HYT5" s="119"/>
      <c r="HYU5" s="119"/>
      <c r="HYV5" s="119"/>
      <c r="HYW5" s="119"/>
      <c r="HYX5" s="119"/>
      <c r="HYY5" s="119"/>
      <c r="HYZ5" s="119"/>
      <c r="HZA5" s="119"/>
      <c r="HZB5" s="119"/>
      <c r="HZC5" s="119"/>
      <c r="HZD5" s="119"/>
      <c r="HZE5" s="119"/>
      <c r="HZF5" s="119"/>
      <c r="HZG5" s="119"/>
      <c r="HZH5" s="119"/>
      <c r="HZI5" s="119"/>
      <c r="HZJ5" s="119"/>
      <c r="HZK5" s="119"/>
      <c r="HZL5" s="119"/>
      <c r="HZM5" s="119"/>
      <c r="HZN5" s="119"/>
      <c r="HZO5" s="119"/>
      <c r="HZP5" s="119"/>
      <c r="HZQ5" s="119"/>
      <c r="HZR5" s="119"/>
      <c r="HZS5" s="119"/>
      <c r="HZT5" s="119"/>
      <c r="HZU5" s="119"/>
      <c r="HZV5" s="119"/>
      <c r="HZW5" s="119"/>
      <c r="HZX5" s="119"/>
      <c r="HZY5" s="119"/>
      <c r="HZZ5" s="119"/>
      <c r="IAA5" s="119"/>
      <c r="IAB5" s="119"/>
      <c r="IAC5" s="119"/>
      <c r="IAD5" s="119"/>
      <c r="IAE5" s="119"/>
      <c r="IAF5" s="119"/>
      <c r="IAG5" s="119"/>
      <c r="IAH5" s="119"/>
      <c r="IAI5" s="119"/>
      <c r="IAJ5" s="119"/>
      <c r="IAK5" s="119"/>
      <c r="IAL5" s="119"/>
      <c r="IAM5" s="119"/>
      <c r="IAN5" s="119"/>
      <c r="IAO5" s="119"/>
      <c r="IAP5" s="119"/>
      <c r="IAQ5" s="119"/>
      <c r="IAR5" s="119"/>
      <c r="IAS5" s="119"/>
      <c r="IAT5" s="119"/>
      <c r="IAU5" s="119"/>
      <c r="IAV5" s="119"/>
      <c r="IAW5" s="119"/>
      <c r="IAX5" s="119"/>
      <c r="IAY5" s="119"/>
      <c r="IAZ5" s="119"/>
      <c r="IBA5" s="119"/>
      <c r="IBB5" s="119"/>
      <c r="IBC5" s="119"/>
      <c r="IBD5" s="119"/>
      <c r="IBE5" s="119"/>
      <c r="IBF5" s="119"/>
      <c r="IBG5" s="119"/>
      <c r="IBH5" s="119"/>
      <c r="IBI5" s="119"/>
      <c r="IBJ5" s="119"/>
      <c r="IBK5" s="119"/>
      <c r="IBL5" s="119"/>
      <c r="IBM5" s="119"/>
      <c r="IBN5" s="119"/>
      <c r="IBO5" s="119"/>
      <c r="IBP5" s="119"/>
      <c r="IBQ5" s="119"/>
      <c r="IBR5" s="119"/>
      <c r="IBS5" s="119"/>
      <c r="IBT5" s="119"/>
      <c r="IBU5" s="119"/>
      <c r="IBV5" s="119"/>
      <c r="IBW5" s="119"/>
      <c r="IBX5" s="119"/>
      <c r="IBY5" s="119"/>
      <c r="IBZ5" s="119"/>
      <c r="ICA5" s="119"/>
      <c r="ICB5" s="119"/>
      <c r="ICC5" s="119"/>
      <c r="ICD5" s="119"/>
      <c r="ICE5" s="119"/>
      <c r="ICF5" s="119"/>
      <c r="ICG5" s="119"/>
      <c r="ICH5" s="119"/>
      <c r="ICI5" s="119"/>
      <c r="ICJ5" s="119"/>
      <c r="ICK5" s="119"/>
      <c r="ICL5" s="119"/>
      <c r="ICM5" s="119"/>
      <c r="ICN5" s="119"/>
      <c r="ICO5" s="119"/>
      <c r="ICP5" s="119"/>
      <c r="ICQ5" s="119"/>
      <c r="ICR5" s="119"/>
      <c r="ICS5" s="119"/>
      <c r="ICT5" s="119"/>
      <c r="ICU5" s="119"/>
      <c r="ICV5" s="119"/>
      <c r="ICW5" s="119"/>
      <c r="ICX5" s="119"/>
      <c r="ICY5" s="119"/>
      <c r="ICZ5" s="119"/>
      <c r="IDA5" s="119"/>
      <c r="IDB5" s="119"/>
      <c r="IDC5" s="119"/>
      <c r="IDD5" s="119"/>
      <c r="IDE5" s="119"/>
      <c r="IDF5" s="119"/>
      <c r="IDG5" s="119"/>
      <c r="IDH5" s="119"/>
      <c r="IDI5" s="119"/>
      <c r="IDJ5" s="119"/>
      <c r="IDK5" s="119"/>
      <c r="IDL5" s="119"/>
      <c r="IDM5" s="119"/>
      <c r="IDN5" s="119"/>
      <c r="IDO5" s="119"/>
      <c r="IDP5" s="119"/>
      <c r="IDQ5" s="119"/>
      <c r="IDR5" s="119"/>
      <c r="IDS5" s="119"/>
      <c r="IDT5" s="119"/>
      <c r="IDU5" s="119"/>
      <c r="IDV5" s="119"/>
      <c r="IDW5" s="119"/>
      <c r="IDX5" s="119"/>
      <c r="IDY5" s="119"/>
      <c r="IDZ5" s="119"/>
      <c r="IEA5" s="119"/>
      <c r="IEB5" s="119"/>
      <c r="IEC5" s="119"/>
      <c r="IED5" s="119"/>
      <c r="IEE5" s="119"/>
      <c r="IEF5" s="119"/>
      <c r="IEG5" s="119"/>
      <c r="IEH5" s="119"/>
      <c r="IEI5" s="119"/>
      <c r="IEJ5" s="119"/>
      <c r="IEK5" s="119"/>
      <c r="IEL5" s="119"/>
      <c r="IEM5" s="119"/>
      <c r="IEN5" s="119"/>
      <c r="IEO5" s="119"/>
      <c r="IEP5" s="119"/>
      <c r="IEQ5" s="119"/>
      <c r="IER5" s="119"/>
      <c r="IES5" s="119"/>
      <c r="IET5" s="119"/>
      <c r="IEU5" s="119"/>
      <c r="IEV5" s="119"/>
      <c r="IEW5" s="119"/>
      <c r="IEX5" s="119"/>
      <c r="IEY5" s="119"/>
      <c r="IEZ5" s="119"/>
      <c r="IFA5" s="119"/>
      <c r="IFB5" s="119"/>
      <c r="IFC5" s="119"/>
      <c r="IFD5" s="119"/>
      <c r="IFE5" s="119"/>
      <c r="IFF5" s="119"/>
      <c r="IFG5" s="119"/>
      <c r="IFH5" s="119"/>
      <c r="IFI5" s="119"/>
      <c r="IFJ5" s="119"/>
      <c r="IFK5" s="119"/>
      <c r="IFL5" s="119"/>
      <c r="IFM5" s="119"/>
      <c r="IFN5" s="119"/>
      <c r="IFO5" s="119"/>
      <c r="IFP5" s="119"/>
      <c r="IFQ5" s="119"/>
      <c r="IFR5" s="119"/>
      <c r="IFS5" s="119"/>
      <c r="IFT5" s="119"/>
      <c r="IFU5" s="119"/>
      <c r="IFV5" s="119"/>
      <c r="IFW5" s="119"/>
      <c r="IFX5" s="119"/>
      <c r="IFY5" s="119"/>
      <c r="IFZ5" s="119"/>
      <c r="IGA5" s="119"/>
      <c r="IGB5" s="119"/>
      <c r="IGC5" s="119"/>
      <c r="IGD5" s="119"/>
      <c r="IGE5" s="119"/>
      <c r="IGF5" s="119"/>
      <c r="IGG5" s="119"/>
      <c r="IGH5" s="119"/>
      <c r="IGI5" s="119"/>
      <c r="IGJ5" s="119"/>
      <c r="IGK5" s="119"/>
      <c r="IGL5" s="119"/>
      <c r="IGM5" s="119"/>
      <c r="IGN5" s="119"/>
      <c r="IGO5" s="119"/>
      <c r="IGP5" s="119"/>
      <c r="IGQ5" s="119"/>
      <c r="IGR5" s="119"/>
      <c r="IGS5" s="119"/>
      <c r="IGT5" s="119"/>
      <c r="IGU5" s="119"/>
      <c r="IGV5" s="119"/>
      <c r="IGW5" s="119"/>
      <c r="IGX5" s="119"/>
      <c r="IGY5" s="119"/>
      <c r="IGZ5" s="119"/>
      <c r="IHA5" s="119"/>
      <c r="IHB5" s="119"/>
      <c r="IHC5" s="119"/>
      <c r="IHD5" s="119"/>
      <c r="IHE5" s="119"/>
      <c r="IHF5" s="119"/>
      <c r="IHG5" s="119"/>
      <c r="IHH5" s="119"/>
      <c r="IHI5" s="119"/>
      <c r="IHJ5" s="119"/>
      <c r="IHK5" s="119"/>
      <c r="IHL5" s="119"/>
      <c r="IHM5" s="119"/>
      <c r="IHN5" s="119"/>
      <c r="IHO5" s="119"/>
      <c r="IHP5" s="119"/>
      <c r="IHQ5" s="119"/>
      <c r="IHR5" s="119"/>
      <c r="IHS5" s="119"/>
      <c r="IHT5" s="119"/>
      <c r="IHU5" s="119"/>
      <c r="IHV5" s="119"/>
      <c r="IHW5" s="119"/>
      <c r="IHX5" s="119"/>
      <c r="IHY5" s="119"/>
      <c r="IHZ5" s="119"/>
      <c r="IIA5" s="119"/>
      <c r="IIB5" s="119"/>
      <c r="IIC5" s="119"/>
      <c r="IID5" s="119"/>
      <c r="IIE5" s="119"/>
      <c r="IIF5" s="119"/>
      <c r="IIG5" s="119"/>
      <c r="IIH5" s="119"/>
      <c r="III5" s="119"/>
      <c r="IIJ5" s="119"/>
      <c r="IIK5" s="119"/>
      <c r="IIL5" s="119"/>
      <c r="IIM5" s="119"/>
      <c r="IIN5" s="119"/>
      <c r="IIO5" s="119"/>
      <c r="IIP5" s="119"/>
      <c r="IIQ5" s="119"/>
      <c r="IIR5" s="119"/>
      <c r="IIS5" s="119"/>
      <c r="IIT5" s="119"/>
      <c r="IIU5" s="119"/>
      <c r="IIV5" s="119"/>
      <c r="IIW5" s="119"/>
      <c r="IIX5" s="119"/>
      <c r="IIY5" s="119"/>
      <c r="IIZ5" s="119"/>
      <c r="IJA5" s="119"/>
      <c r="IJB5" s="119"/>
      <c r="IJC5" s="119"/>
      <c r="IJD5" s="119"/>
      <c r="IJE5" s="119"/>
      <c r="IJF5" s="119"/>
      <c r="IJG5" s="119"/>
      <c r="IJH5" s="119"/>
      <c r="IJI5" s="119"/>
      <c r="IJJ5" s="119"/>
      <c r="IJK5" s="119"/>
      <c r="IJL5" s="119"/>
      <c r="IJM5" s="119"/>
      <c r="IJN5" s="119"/>
      <c r="IJO5" s="119"/>
      <c r="IJP5" s="119"/>
      <c r="IJQ5" s="119"/>
      <c r="IJR5" s="119"/>
      <c r="IJS5" s="119"/>
      <c r="IJT5" s="119"/>
      <c r="IJU5" s="119"/>
      <c r="IJV5" s="119"/>
      <c r="IJW5" s="119"/>
      <c r="IJX5" s="119"/>
      <c r="IJY5" s="119"/>
      <c r="IJZ5" s="119"/>
      <c r="IKA5" s="119"/>
      <c r="IKB5" s="119"/>
      <c r="IKC5" s="119"/>
      <c r="IKD5" s="119"/>
      <c r="IKE5" s="119"/>
      <c r="IKF5" s="119"/>
      <c r="IKG5" s="119"/>
      <c r="IKH5" s="119"/>
      <c r="IKI5" s="119"/>
      <c r="IKJ5" s="119"/>
      <c r="IKK5" s="119"/>
      <c r="IKL5" s="119"/>
      <c r="IKM5" s="119"/>
      <c r="IKN5" s="119"/>
      <c r="IKO5" s="119"/>
      <c r="IKP5" s="119"/>
      <c r="IKQ5" s="119"/>
      <c r="IKR5" s="119"/>
      <c r="IKS5" s="119"/>
      <c r="IKT5" s="119"/>
      <c r="IKU5" s="119"/>
      <c r="IKV5" s="119"/>
      <c r="IKW5" s="119"/>
      <c r="IKX5" s="119"/>
      <c r="IKY5" s="119"/>
      <c r="IKZ5" s="119"/>
      <c r="ILA5" s="119"/>
      <c r="ILB5" s="119"/>
      <c r="ILC5" s="119"/>
      <c r="ILD5" s="119"/>
      <c r="ILE5" s="119"/>
      <c r="ILF5" s="119"/>
      <c r="ILG5" s="119"/>
      <c r="ILH5" s="119"/>
      <c r="ILI5" s="119"/>
      <c r="ILJ5" s="119"/>
      <c r="ILK5" s="119"/>
      <c r="ILL5" s="119"/>
      <c r="ILM5" s="119"/>
      <c r="ILN5" s="119"/>
      <c r="ILO5" s="119"/>
      <c r="ILP5" s="119"/>
      <c r="ILQ5" s="119"/>
      <c r="ILR5" s="119"/>
      <c r="ILS5" s="119"/>
      <c r="ILT5" s="119"/>
      <c r="ILU5" s="119"/>
      <c r="ILV5" s="119"/>
      <c r="ILW5" s="119"/>
      <c r="ILX5" s="119"/>
      <c r="ILY5" s="119"/>
      <c r="ILZ5" s="119"/>
      <c r="IMA5" s="119"/>
      <c r="IMB5" s="119"/>
      <c r="IMC5" s="119"/>
      <c r="IMD5" s="119"/>
      <c r="IME5" s="119"/>
      <c r="IMF5" s="119"/>
      <c r="IMG5" s="119"/>
      <c r="IMH5" s="119"/>
      <c r="IMI5" s="119"/>
      <c r="IMJ5" s="119"/>
      <c r="IMK5" s="119"/>
      <c r="IML5" s="119"/>
      <c r="IMM5" s="119"/>
      <c r="IMN5" s="119"/>
      <c r="IMO5" s="119"/>
      <c r="IMP5" s="119"/>
      <c r="IMQ5" s="119"/>
      <c r="IMR5" s="119"/>
      <c r="IMS5" s="119"/>
      <c r="IMT5" s="119"/>
      <c r="IMU5" s="119"/>
      <c r="IMV5" s="119"/>
      <c r="IMW5" s="119"/>
      <c r="IMX5" s="119"/>
      <c r="IMY5" s="119"/>
      <c r="IMZ5" s="119"/>
      <c r="INA5" s="119"/>
      <c r="INB5" s="119"/>
      <c r="INC5" s="119"/>
      <c r="IND5" s="119"/>
      <c r="INE5" s="119"/>
      <c r="INF5" s="119"/>
      <c r="ING5" s="119"/>
      <c r="INH5" s="119"/>
      <c r="INI5" s="119"/>
      <c r="INJ5" s="119"/>
      <c r="INK5" s="119"/>
      <c r="INL5" s="119"/>
      <c r="INM5" s="119"/>
      <c r="INN5" s="119"/>
      <c r="INO5" s="119"/>
      <c r="INP5" s="119"/>
      <c r="INQ5" s="119"/>
      <c r="INR5" s="119"/>
      <c r="INS5" s="119"/>
      <c r="INT5" s="119"/>
      <c r="INU5" s="119"/>
      <c r="INV5" s="119"/>
      <c r="INW5" s="119"/>
      <c r="INX5" s="119"/>
      <c r="INY5" s="119"/>
      <c r="INZ5" s="119"/>
      <c r="IOA5" s="119"/>
      <c r="IOB5" s="119"/>
      <c r="IOC5" s="119"/>
      <c r="IOD5" s="119"/>
      <c r="IOE5" s="119"/>
      <c r="IOF5" s="119"/>
      <c r="IOG5" s="119"/>
      <c r="IOH5" s="119"/>
      <c r="IOI5" s="119"/>
      <c r="IOJ5" s="119"/>
      <c r="IOK5" s="119"/>
      <c r="IOL5" s="119"/>
      <c r="IOM5" s="119"/>
      <c r="ION5" s="119"/>
      <c r="IOO5" s="119"/>
      <c r="IOP5" s="119"/>
      <c r="IOQ5" s="119"/>
      <c r="IOR5" s="119"/>
      <c r="IOS5" s="119"/>
      <c r="IOT5" s="119"/>
      <c r="IOU5" s="119"/>
      <c r="IOV5" s="119"/>
      <c r="IOW5" s="119"/>
      <c r="IOX5" s="119"/>
      <c r="IOY5" s="119"/>
      <c r="IOZ5" s="119"/>
      <c r="IPA5" s="119"/>
      <c r="IPB5" s="119"/>
      <c r="IPC5" s="119"/>
      <c r="IPD5" s="119"/>
      <c r="IPE5" s="119"/>
      <c r="IPF5" s="119"/>
      <c r="IPG5" s="119"/>
      <c r="IPH5" s="119"/>
      <c r="IPI5" s="119"/>
      <c r="IPJ5" s="119"/>
      <c r="IPK5" s="119"/>
      <c r="IPL5" s="119"/>
      <c r="IPM5" s="119"/>
      <c r="IPN5" s="119"/>
      <c r="IPO5" s="119"/>
      <c r="IPP5" s="119"/>
      <c r="IPQ5" s="119"/>
      <c r="IPR5" s="119"/>
      <c r="IPS5" s="119"/>
      <c r="IPT5" s="119"/>
      <c r="IPU5" s="119"/>
      <c r="IPV5" s="119"/>
      <c r="IPW5" s="119"/>
      <c r="IPX5" s="119"/>
      <c r="IPY5" s="119"/>
      <c r="IPZ5" s="119"/>
      <c r="IQA5" s="119"/>
      <c r="IQB5" s="119"/>
      <c r="IQC5" s="119"/>
      <c r="IQD5" s="119"/>
      <c r="IQE5" s="119"/>
      <c r="IQF5" s="119"/>
      <c r="IQG5" s="119"/>
      <c r="IQH5" s="119"/>
      <c r="IQI5" s="119"/>
      <c r="IQJ5" s="119"/>
      <c r="IQK5" s="119"/>
      <c r="IQL5" s="119"/>
      <c r="IQM5" s="119"/>
      <c r="IQN5" s="119"/>
      <c r="IQO5" s="119"/>
      <c r="IQP5" s="119"/>
      <c r="IQQ5" s="119"/>
      <c r="IQR5" s="119"/>
      <c r="IQS5" s="119"/>
      <c r="IQT5" s="119"/>
      <c r="IQU5" s="119"/>
      <c r="IQV5" s="119"/>
      <c r="IQW5" s="119"/>
      <c r="IQX5" s="119"/>
      <c r="IQY5" s="119"/>
      <c r="IQZ5" s="119"/>
      <c r="IRA5" s="119"/>
      <c r="IRB5" s="119"/>
      <c r="IRC5" s="119"/>
      <c r="IRD5" s="119"/>
      <c r="IRE5" s="119"/>
      <c r="IRF5" s="119"/>
      <c r="IRG5" s="119"/>
      <c r="IRH5" s="119"/>
      <c r="IRI5" s="119"/>
      <c r="IRJ5" s="119"/>
      <c r="IRK5" s="119"/>
      <c r="IRL5" s="119"/>
      <c r="IRM5" s="119"/>
      <c r="IRN5" s="119"/>
      <c r="IRO5" s="119"/>
      <c r="IRP5" s="119"/>
      <c r="IRQ5" s="119"/>
      <c r="IRR5" s="119"/>
      <c r="IRS5" s="119"/>
      <c r="IRT5" s="119"/>
      <c r="IRU5" s="119"/>
      <c r="IRV5" s="119"/>
      <c r="IRW5" s="119"/>
      <c r="IRX5" s="119"/>
      <c r="IRY5" s="119"/>
      <c r="IRZ5" s="119"/>
      <c r="ISA5" s="119"/>
      <c r="ISB5" s="119"/>
      <c r="ISC5" s="119"/>
      <c r="ISD5" s="119"/>
      <c r="ISE5" s="119"/>
      <c r="ISF5" s="119"/>
      <c r="ISG5" s="119"/>
      <c r="ISH5" s="119"/>
      <c r="ISI5" s="119"/>
      <c r="ISJ5" s="119"/>
      <c r="ISK5" s="119"/>
      <c r="ISL5" s="119"/>
      <c r="ISM5" s="119"/>
      <c r="ISN5" s="119"/>
      <c r="ISO5" s="119"/>
      <c r="ISP5" s="119"/>
      <c r="ISQ5" s="119"/>
      <c r="ISR5" s="119"/>
      <c r="ISS5" s="119"/>
      <c r="IST5" s="119"/>
      <c r="ISU5" s="119"/>
      <c r="ISV5" s="119"/>
      <c r="ISW5" s="119"/>
      <c r="ISX5" s="119"/>
      <c r="ISY5" s="119"/>
      <c r="ISZ5" s="119"/>
      <c r="ITA5" s="119"/>
      <c r="ITB5" s="119"/>
      <c r="ITC5" s="119"/>
      <c r="ITD5" s="119"/>
      <c r="ITE5" s="119"/>
      <c r="ITF5" s="119"/>
      <c r="ITG5" s="119"/>
      <c r="ITH5" s="119"/>
      <c r="ITI5" s="119"/>
      <c r="ITJ5" s="119"/>
      <c r="ITK5" s="119"/>
      <c r="ITL5" s="119"/>
      <c r="ITM5" s="119"/>
      <c r="ITN5" s="119"/>
      <c r="ITO5" s="119"/>
      <c r="ITP5" s="119"/>
      <c r="ITQ5" s="119"/>
      <c r="ITR5" s="119"/>
      <c r="ITS5" s="119"/>
      <c r="ITT5" s="119"/>
      <c r="ITU5" s="119"/>
      <c r="ITV5" s="119"/>
      <c r="ITW5" s="119"/>
      <c r="ITX5" s="119"/>
      <c r="ITY5" s="119"/>
      <c r="ITZ5" s="119"/>
      <c r="IUA5" s="119"/>
      <c r="IUB5" s="119"/>
      <c r="IUC5" s="119"/>
      <c r="IUD5" s="119"/>
      <c r="IUE5" s="119"/>
      <c r="IUF5" s="119"/>
      <c r="IUG5" s="119"/>
      <c r="IUH5" s="119"/>
      <c r="IUI5" s="119"/>
      <c r="IUJ5" s="119"/>
      <c r="IUK5" s="119"/>
      <c r="IUL5" s="119"/>
      <c r="IUM5" s="119"/>
      <c r="IUN5" s="119"/>
      <c r="IUO5" s="119"/>
      <c r="IUP5" s="119"/>
      <c r="IUQ5" s="119"/>
      <c r="IUR5" s="119"/>
      <c r="IUS5" s="119"/>
      <c r="IUT5" s="119"/>
      <c r="IUU5" s="119"/>
      <c r="IUV5" s="119"/>
      <c r="IUW5" s="119"/>
      <c r="IUX5" s="119"/>
      <c r="IUY5" s="119"/>
      <c r="IUZ5" s="119"/>
      <c r="IVA5" s="119"/>
      <c r="IVB5" s="119"/>
      <c r="IVC5" s="119"/>
      <c r="IVD5" s="119"/>
      <c r="IVE5" s="119"/>
      <c r="IVF5" s="119"/>
      <c r="IVG5" s="119"/>
      <c r="IVH5" s="119"/>
      <c r="IVI5" s="119"/>
      <c r="IVJ5" s="119"/>
      <c r="IVK5" s="119"/>
      <c r="IVL5" s="119"/>
      <c r="IVM5" s="119"/>
      <c r="IVN5" s="119"/>
      <c r="IVO5" s="119"/>
      <c r="IVP5" s="119"/>
      <c r="IVQ5" s="119"/>
      <c r="IVR5" s="119"/>
      <c r="IVS5" s="119"/>
      <c r="IVT5" s="119"/>
      <c r="IVU5" s="119"/>
      <c r="IVV5" s="119"/>
      <c r="IVW5" s="119"/>
      <c r="IVX5" s="119"/>
      <c r="IVY5" s="119"/>
      <c r="IVZ5" s="119"/>
      <c r="IWA5" s="119"/>
      <c r="IWB5" s="119"/>
      <c r="IWC5" s="119"/>
      <c r="IWD5" s="119"/>
      <c r="IWE5" s="119"/>
      <c r="IWF5" s="119"/>
      <c r="IWG5" s="119"/>
      <c r="IWH5" s="119"/>
      <c r="IWI5" s="119"/>
      <c r="IWJ5" s="119"/>
      <c r="IWK5" s="119"/>
      <c r="IWL5" s="119"/>
      <c r="IWM5" s="119"/>
      <c r="IWN5" s="119"/>
      <c r="IWO5" s="119"/>
      <c r="IWP5" s="119"/>
      <c r="IWQ5" s="119"/>
      <c r="IWR5" s="119"/>
      <c r="IWS5" s="119"/>
      <c r="IWT5" s="119"/>
      <c r="IWU5" s="119"/>
      <c r="IWV5" s="119"/>
      <c r="IWW5" s="119"/>
      <c r="IWX5" s="119"/>
      <c r="IWY5" s="119"/>
      <c r="IWZ5" s="119"/>
      <c r="IXA5" s="119"/>
      <c r="IXB5" s="119"/>
      <c r="IXC5" s="119"/>
      <c r="IXD5" s="119"/>
      <c r="IXE5" s="119"/>
      <c r="IXF5" s="119"/>
      <c r="IXG5" s="119"/>
      <c r="IXH5" s="119"/>
      <c r="IXI5" s="119"/>
      <c r="IXJ5" s="119"/>
      <c r="IXK5" s="119"/>
      <c r="IXL5" s="119"/>
      <c r="IXM5" s="119"/>
      <c r="IXN5" s="119"/>
      <c r="IXO5" s="119"/>
      <c r="IXP5" s="119"/>
      <c r="IXQ5" s="119"/>
      <c r="IXR5" s="119"/>
      <c r="IXS5" s="119"/>
      <c r="IXT5" s="119"/>
      <c r="IXU5" s="119"/>
      <c r="IXV5" s="119"/>
      <c r="IXW5" s="119"/>
      <c r="IXX5" s="119"/>
      <c r="IXY5" s="119"/>
      <c r="IXZ5" s="119"/>
      <c r="IYA5" s="119"/>
      <c r="IYB5" s="119"/>
      <c r="IYC5" s="119"/>
      <c r="IYD5" s="119"/>
      <c r="IYE5" s="119"/>
      <c r="IYF5" s="119"/>
      <c r="IYG5" s="119"/>
      <c r="IYH5" s="119"/>
      <c r="IYI5" s="119"/>
      <c r="IYJ5" s="119"/>
      <c r="IYK5" s="119"/>
      <c r="IYL5" s="119"/>
      <c r="IYM5" s="119"/>
      <c r="IYN5" s="119"/>
      <c r="IYO5" s="119"/>
      <c r="IYP5" s="119"/>
      <c r="IYQ5" s="119"/>
      <c r="IYR5" s="119"/>
      <c r="IYS5" s="119"/>
      <c r="IYT5" s="119"/>
      <c r="IYU5" s="119"/>
      <c r="IYV5" s="119"/>
      <c r="IYW5" s="119"/>
      <c r="IYX5" s="119"/>
      <c r="IYY5" s="119"/>
      <c r="IYZ5" s="119"/>
      <c r="IZA5" s="119"/>
      <c r="IZB5" s="119"/>
      <c r="IZC5" s="119"/>
      <c r="IZD5" s="119"/>
      <c r="IZE5" s="119"/>
      <c r="IZF5" s="119"/>
      <c r="IZG5" s="119"/>
      <c r="IZH5" s="119"/>
      <c r="IZI5" s="119"/>
      <c r="IZJ5" s="119"/>
      <c r="IZK5" s="119"/>
      <c r="IZL5" s="119"/>
      <c r="IZM5" s="119"/>
      <c r="IZN5" s="119"/>
      <c r="IZO5" s="119"/>
      <c r="IZP5" s="119"/>
      <c r="IZQ5" s="119"/>
      <c r="IZR5" s="119"/>
      <c r="IZS5" s="119"/>
      <c r="IZT5" s="119"/>
      <c r="IZU5" s="119"/>
      <c r="IZV5" s="119"/>
      <c r="IZW5" s="119"/>
      <c r="IZX5" s="119"/>
      <c r="IZY5" s="119"/>
      <c r="IZZ5" s="119"/>
      <c r="JAA5" s="119"/>
      <c r="JAB5" s="119"/>
      <c r="JAC5" s="119"/>
      <c r="JAD5" s="119"/>
      <c r="JAE5" s="119"/>
      <c r="JAF5" s="119"/>
      <c r="JAG5" s="119"/>
      <c r="JAH5" s="119"/>
      <c r="JAI5" s="119"/>
      <c r="JAJ5" s="119"/>
      <c r="JAK5" s="119"/>
      <c r="JAL5" s="119"/>
      <c r="JAM5" s="119"/>
      <c r="JAN5" s="119"/>
      <c r="JAO5" s="119"/>
      <c r="JAP5" s="119"/>
      <c r="JAQ5" s="119"/>
      <c r="JAR5" s="119"/>
      <c r="JAS5" s="119"/>
      <c r="JAT5" s="119"/>
      <c r="JAU5" s="119"/>
      <c r="JAV5" s="119"/>
      <c r="JAW5" s="119"/>
      <c r="JAX5" s="119"/>
      <c r="JAY5" s="119"/>
      <c r="JAZ5" s="119"/>
      <c r="JBA5" s="119"/>
      <c r="JBB5" s="119"/>
      <c r="JBC5" s="119"/>
      <c r="JBD5" s="119"/>
      <c r="JBE5" s="119"/>
      <c r="JBF5" s="119"/>
      <c r="JBG5" s="119"/>
      <c r="JBH5" s="119"/>
      <c r="JBI5" s="119"/>
      <c r="JBJ5" s="119"/>
      <c r="JBK5" s="119"/>
      <c r="JBL5" s="119"/>
      <c r="JBM5" s="119"/>
      <c r="JBN5" s="119"/>
      <c r="JBO5" s="119"/>
      <c r="JBP5" s="119"/>
      <c r="JBQ5" s="119"/>
      <c r="JBR5" s="119"/>
      <c r="JBS5" s="119"/>
      <c r="JBT5" s="119"/>
      <c r="JBU5" s="119"/>
      <c r="JBV5" s="119"/>
      <c r="JBW5" s="119"/>
      <c r="JBX5" s="119"/>
      <c r="JBY5" s="119"/>
      <c r="JBZ5" s="119"/>
      <c r="JCA5" s="119"/>
      <c r="JCB5" s="119"/>
      <c r="JCC5" s="119"/>
      <c r="JCD5" s="119"/>
      <c r="JCE5" s="119"/>
      <c r="JCF5" s="119"/>
      <c r="JCG5" s="119"/>
      <c r="JCH5" s="119"/>
      <c r="JCI5" s="119"/>
      <c r="JCJ5" s="119"/>
      <c r="JCK5" s="119"/>
      <c r="JCL5" s="119"/>
      <c r="JCM5" s="119"/>
      <c r="JCN5" s="119"/>
      <c r="JCO5" s="119"/>
      <c r="JCP5" s="119"/>
      <c r="JCQ5" s="119"/>
      <c r="JCR5" s="119"/>
      <c r="JCS5" s="119"/>
      <c r="JCT5" s="119"/>
      <c r="JCU5" s="119"/>
      <c r="JCV5" s="119"/>
      <c r="JCW5" s="119"/>
      <c r="JCX5" s="119"/>
      <c r="JCY5" s="119"/>
      <c r="JCZ5" s="119"/>
      <c r="JDA5" s="119"/>
      <c r="JDB5" s="119"/>
      <c r="JDC5" s="119"/>
      <c r="JDD5" s="119"/>
      <c r="JDE5" s="119"/>
      <c r="JDF5" s="119"/>
      <c r="JDG5" s="119"/>
      <c r="JDH5" s="119"/>
      <c r="JDI5" s="119"/>
      <c r="JDJ5" s="119"/>
      <c r="JDK5" s="119"/>
      <c r="JDL5" s="119"/>
      <c r="JDM5" s="119"/>
      <c r="JDN5" s="119"/>
      <c r="JDO5" s="119"/>
      <c r="JDP5" s="119"/>
      <c r="JDQ5" s="119"/>
      <c r="JDR5" s="119"/>
      <c r="JDS5" s="119"/>
      <c r="JDT5" s="119"/>
      <c r="JDU5" s="119"/>
      <c r="JDV5" s="119"/>
      <c r="JDW5" s="119"/>
      <c r="JDX5" s="119"/>
      <c r="JDY5" s="119"/>
      <c r="JDZ5" s="119"/>
      <c r="JEA5" s="119"/>
      <c r="JEB5" s="119"/>
      <c r="JEC5" s="119"/>
      <c r="JED5" s="119"/>
      <c r="JEE5" s="119"/>
      <c r="JEF5" s="119"/>
      <c r="JEG5" s="119"/>
      <c r="JEH5" s="119"/>
      <c r="JEI5" s="119"/>
      <c r="JEJ5" s="119"/>
      <c r="JEK5" s="119"/>
      <c r="JEL5" s="119"/>
      <c r="JEM5" s="119"/>
      <c r="JEN5" s="119"/>
      <c r="JEO5" s="119"/>
      <c r="JEP5" s="119"/>
      <c r="JEQ5" s="119"/>
      <c r="JER5" s="119"/>
      <c r="JES5" s="119"/>
      <c r="JET5" s="119"/>
      <c r="JEU5" s="119"/>
      <c r="JEV5" s="119"/>
      <c r="JEW5" s="119"/>
      <c r="JEX5" s="119"/>
      <c r="JEY5" s="119"/>
      <c r="JEZ5" s="119"/>
      <c r="JFA5" s="119"/>
      <c r="JFB5" s="119"/>
      <c r="JFC5" s="119"/>
      <c r="JFD5" s="119"/>
      <c r="JFE5" s="119"/>
      <c r="JFF5" s="119"/>
      <c r="JFG5" s="119"/>
      <c r="JFH5" s="119"/>
      <c r="JFI5" s="119"/>
      <c r="JFJ5" s="119"/>
      <c r="JFK5" s="119"/>
      <c r="JFL5" s="119"/>
      <c r="JFM5" s="119"/>
      <c r="JFN5" s="119"/>
      <c r="JFO5" s="119"/>
      <c r="JFP5" s="119"/>
      <c r="JFQ5" s="119"/>
      <c r="JFR5" s="119"/>
      <c r="JFS5" s="119"/>
      <c r="JFT5" s="119"/>
      <c r="JFU5" s="119"/>
      <c r="JFV5" s="119"/>
      <c r="JFW5" s="119"/>
      <c r="JFX5" s="119"/>
      <c r="JFY5" s="119"/>
      <c r="JFZ5" s="119"/>
      <c r="JGA5" s="119"/>
      <c r="JGB5" s="119"/>
      <c r="JGC5" s="119"/>
      <c r="JGD5" s="119"/>
      <c r="JGE5" s="119"/>
      <c r="JGF5" s="119"/>
      <c r="JGG5" s="119"/>
      <c r="JGH5" s="119"/>
      <c r="JGI5" s="119"/>
      <c r="JGJ5" s="119"/>
      <c r="JGK5" s="119"/>
      <c r="JGL5" s="119"/>
      <c r="JGM5" s="119"/>
      <c r="JGN5" s="119"/>
      <c r="JGO5" s="119"/>
      <c r="JGP5" s="119"/>
      <c r="JGQ5" s="119"/>
      <c r="JGR5" s="119"/>
      <c r="JGS5" s="119"/>
      <c r="JGT5" s="119"/>
      <c r="JGU5" s="119"/>
      <c r="JGV5" s="119"/>
      <c r="JGW5" s="119"/>
      <c r="JGX5" s="119"/>
      <c r="JGY5" s="119"/>
      <c r="JGZ5" s="119"/>
      <c r="JHA5" s="119"/>
      <c r="JHB5" s="119"/>
      <c r="JHC5" s="119"/>
      <c r="JHD5" s="119"/>
      <c r="JHE5" s="119"/>
      <c r="JHF5" s="119"/>
      <c r="JHG5" s="119"/>
      <c r="JHH5" s="119"/>
      <c r="JHI5" s="119"/>
      <c r="JHJ5" s="119"/>
      <c r="JHK5" s="119"/>
      <c r="JHL5" s="119"/>
      <c r="JHM5" s="119"/>
      <c r="JHN5" s="119"/>
      <c r="JHO5" s="119"/>
      <c r="JHP5" s="119"/>
      <c r="JHQ5" s="119"/>
      <c r="JHR5" s="119"/>
      <c r="JHS5" s="119"/>
      <c r="JHT5" s="119"/>
      <c r="JHU5" s="119"/>
      <c r="JHV5" s="119"/>
      <c r="JHW5" s="119"/>
      <c r="JHX5" s="119"/>
      <c r="JHY5" s="119"/>
      <c r="JHZ5" s="119"/>
      <c r="JIA5" s="119"/>
      <c r="JIB5" s="119"/>
      <c r="JIC5" s="119"/>
      <c r="JID5" s="119"/>
      <c r="JIE5" s="119"/>
      <c r="JIF5" s="119"/>
      <c r="JIG5" s="119"/>
      <c r="JIH5" s="119"/>
      <c r="JII5" s="119"/>
      <c r="JIJ5" s="119"/>
      <c r="JIK5" s="119"/>
      <c r="JIL5" s="119"/>
      <c r="JIM5" s="119"/>
      <c r="JIN5" s="119"/>
      <c r="JIO5" s="119"/>
      <c r="JIP5" s="119"/>
      <c r="JIQ5" s="119"/>
      <c r="JIR5" s="119"/>
      <c r="JIS5" s="119"/>
      <c r="JIT5" s="119"/>
      <c r="JIU5" s="119"/>
      <c r="JIV5" s="119"/>
      <c r="JIW5" s="119"/>
      <c r="JIX5" s="119"/>
      <c r="JIY5" s="119"/>
      <c r="JIZ5" s="119"/>
      <c r="JJA5" s="119"/>
      <c r="JJB5" s="119"/>
      <c r="JJC5" s="119"/>
      <c r="JJD5" s="119"/>
      <c r="JJE5" s="119"/>
      <c r="JJF5" s="119"/>
      <c r="JJG5" s="119"/>
      <c r="JJH5" s="119"/>
      <c r="JJI5" s="119"/>
      <c r="JJJ5" s="119"/>
      <c r="JJK5" s="119"/>
      <c r="JJL5" s="119"/>
      <c r="JJM5" s="119"/>
      <c r="JJN5" s="119"/>
      <c r="JJO5" s="119"/>
      <c r="JJP5" s="119"/>
      <c r="JJQ5" s="119"/>
      <c r="JJR5" s="119"/>
      <c r="JJS5" s="119"/>
      <c r="JJT5" s="119"/>
      <c r="JJU5" s="119"/>
      <c r="JJV5" s="119"/>
      <c r="JJW5" s="119"/>
      <c r="JJX5" s="119"/>
      <c r="JJY5" s="119"/>
      <c r="JJZ5" s="119"/>
      <c r="JKA5" s="119"/>
      <c r="JKB5" s="119"/>
      <c r="JKC5" s="119"/>
      <c r="JKD5" s="119"/>
      <c r="JKE5" s="119"/>
      <c r="JKF5" s="119"/>
      <c r="JKG5" s="119"/>
      <c r="JKH5" s="119"/>
      <c r="JKI5" s="119"/>
      <c r="JKJ5" s="119"/>
      <c r="JKK5" s="119"/>
      <c r="JKL5" s="119"/>
      <c r="JKM5" s="119"/>
      <c r="JKN5" s="119"/>
      <c r="JKO5" s="119"/>
      <c r="JKP5" s="119"/>
      <c r="JKQ5" s="119"/>
      <c r="JKR5" s="119"/>
      <c r="JKS5" s="119"/>
      <c r="JKT5" s="119"/>
      <c r="JKU5" s="119"/>
      <c r="JKV5" s="119"/>
      <c r="JKW5" s="119"/>
      <c r="JKX5" s="119"/>
      <c r="JKY5" s="119"/>
      <c r="JKZ5" s="119"/>
      <c r="JLA5" s="119"/>
      <c r="JLB5" s="119"/>
      <c r="JLC5" s="119"/>
      <c r="JLD5" s="119"/>
      <c r="JLE5" s="119"/>
      <c r="JLF5" s="119"/>
      <c r="JLG5" s="119"/>
      <c r="JLH5" s="119"/>
      <c r="JLI5" s="119"/>
      <c r="JLJ5" s="119"/>
      <c r="JLK5" s="119"/>
      <c r="JLL5" s="119"/>
      <c r="JLM5" s="119"/>
      <c r="JLN5" s="119"/>
      <c r="JLO5" s="119"/>
      <c r="JLP5" s="119"/>
      <c r="JLQ5" s="119"/>
      <c r="JLR5" s="119"/>
      <c r="JLS5" s="119"/>
      <c r="JLT5" s="119"/>
      <c r="JLU5" s="119"/>
      <c r="JLV5" s="119"/>
      <c r="JLW5" s="119"/>
      <c r="JLX5" s="119"/>
      <c r="JLY5" s="119"/>
      <c r="JLZ5" s="119"/>
      <c r="JMA5" s="119"/>
      <c r="JMB5" s="119"/>
      <c r="JMC5" s="119"/>
      <c r="JMD5" s="119"/>
      <c r="JME5" s="119"/>
      <c r="JMF5" s="119"/>
      <c r="JMG5" s="119"/>
      <c r="JMH5" s="119"/>
      <c r="JMI5" s="119"/>
      <c r="JMJ5" s="119"/>
      <c r="JMK5" s="119"/>
      <c r="JML5" s="119"/>
      <c r="JMM5" s="119"/>
      <c r="JMN5" s="119"/>
      <c r="JMO5" s="119"/>
      <c r="JMP5" s="119"/>
      <c r="JMQ5" s="119"/>
      <c r="JMR5" s="119"/>
      <c r="JMS5" s="119"/>
      <c r="JMT5" s="119"/>
      <c r="JMU5" s="119"/>
      <c r="JMV5" s="119"/>
      <c r="JMW5" s="119"/>
      <c r="JMX5" s="119"/>
      <c r="JMY5" s="119"/>
      <c r="JMZ5" s="119"/>
      <c r="JNA5" s="119"/>
      <c r="JNB5" s="119"/>
      <c r="JNC5" s="119"/>
      <c r="JND5" s="119"/>
      <c r="JNE5" s="119"/>
      <c r="JNF5" s="119"/>
      <c r="JNG5" s="119"/>
      <c r="JNH5" s="119"/>
      <c r="JNI5" s="119"/>
      <c r="JNJ5" s="119"/>
      <c r="JNK5" s="119"/>
      <c r="JNL5" s="119"/>
      <c r="JNM5" s="119"/>
      <c r="JNN5" s="119"/>
      <c r="JNO5" s="119"/>
      <c r="JNP5" s="119"/>
      <c r="JNQ5" s="119"/>
      <c r="JNR5" s="119"/>
      <c r="JNS5" s="119"/>
      <c r="JNT5" s="119"/>
      <c r="JNU5" s="119"/>
      <c r="JNV5" s="119"/>
      <c r="JNW5" s="119"/>
      <c r="JNX5" s="119"/>
      <c r="JNY5" s="119"/>
      <c r="JNZ5" s="119"/>
      <c r="JOA5" s="119"/>
      <c r="JOB5" s="119"/>
      <c r="JOC5" s="119"/>
      <c r="JOD5" s="119"/>
      <c r="JOE5" s="119"/>
      <c r="JOF5" s="119"/>
      <c r="JOG5" s="119"/>
      <c r="JOH5" s="119"/>
      <c r="JOI5" s="119"/>
      <c r="JOJ5" s="119"/>
      <c r="JOK5" s="119"/>
      <c r="JOL5" s="119"/>
      <c r="JOM5" s="119"/>
      <c r="JON5" s="119"/>
      <c r="JOO5" s="119"/>
      <c r="JOP5" s="119"/>
      <c r="JOQ5" s="119"/>
      <c r="JOR5" s="119"/>
      <c r="JOS5" s="119"/>
      <c r="JOT5" s="119"/>
      <c r="JOU5" s="119"/>
      <c r="JOV5" s="119"/>
      <c r="JOW5" s="119"/>
      <c r="JOX5" s="119"/>
      <c r="JOY5" s="119"/>
      <c r="JOZ5" s="119"/>
      <c r="JPA5" s="119"/>
      <c r="JPB5" s="119"/>
      <c r="JPC5" s="119"/>
      <c r="JPD5" s="119"/>
      <c r="JPE5" s="119"/>
      <c r="JPF5" s="119"/>
      <c r="JPG5" s="119"/>
      <c r="JPH5" s="119"/>
      <c r="JPI5" s="119"/>
      <c r="JPJ5" s="119"/>
      <c r="JPK5" s="119"/>
      <c r="JPL5" s="119"/>
      <c r="JPM5" s="119"/>
      <c r="JPN5" s="119"/>
      <c r="JPO5" s="119"/>
      <c r="JPP5" s="119"/>
      <c r="JPQ5" s="119"/>
      <c r="JPR5" s="119"/>
      <c r="JPS5" s="119"/>
      <c r="JPT5" s="119"/>
      <c r="JPU5" s="119"/>
      <c r="JPV5" s="119"/>
      <c r="JPW5" s="119"/>
      <c r="JPX5" s="119"/>
      <c r="JPY5" s="119"/>
      <c r="JPZ5" s="119"/>
      <c r="JQA5" s="119"/>
      <c r="JQB5" s="119"/>
      <c r="JQC5" s="119"/>
      <c r="JQD5" s="119"/>
      <c r="JQE5" s="119"/>
      <c r="JQF5" s="119"/>
      <c r="JQG5" s="119"/>
      <c r="JQH5" s="119"/>
      <c r="JQI5" s="119"/>
      <c r="JQJ5" s="119"/>
      <c r="JQK5" s="119"/>
      <c r="JQL5" s="119"/>
      <c r="JQM5" s="119"/>
      <c r="JQN5" s="119"/>
      <c r="JQO5" s="119"/>
      <c r="JQP5" s="119"/>
      <c r="JQQ5" s="119"/>
      <c r="JQR5" s="119"/>
      <c r="JQS5" s="119"/>
      <c r="JQT5" s="119"/>
      <c r="JQU5" s="119"/>
      <c r="JQV5" s="119"/>
      <c r="JQW5" s="119"/>
      <c r="JQX5" s="119"/>
      <c r="JQY5" s="119"/>
      <c r="JQZ5" s="119"/>
      <c r="JRA5" s="119"/>
      <c r="JRB5" s="119"/>
      <c r="JRC5" s="119"/>
      <c r="JRD5" s="119"/>
      <c r="JRE5" s="119"/>
      <c r="JRF5" s="119"/>
      <c r="JRG5" s="119"/>
      <c r="JRH5" s="119"/>
      <c r="JRI5" s="119"/>
      <c r="JRJ5" s="119"/>
      <c r="JRK5" s="119"/>
      <c r="JRL5" s="119"/>
      <c r="JRM5" s="119"/>
      <c r="JRN5" s="119"/>
      <c r="JRO5" s="119"/>
      <c r="JRP5" s="119"/>
      <c r="JRQ5" s="119"/>
      <c r="JRR5" s="119"/>
      <c r="JRS5" s="119"/>
      <c r="JRT5" s="119"/>
      <c r="JRU5" s="119"/>
      <c r="JRV5" s="119"/>
      <c r="JRW5" s="119"/>
      <c r="JRX5" s="119"/>
      <c r="JRY5" s="119"/>
      <c r="JRZ5" s="119"/>
      <c r="JSA5" s="119"/>
      <c r="JSB5" s="119"/>
      <c r="JSC5" s="119"/>
      <c r="JSD5" s="119"/>
      <c r="JSE5" s="119"/>
      <c r="JSF5" s="119"/>
      <c r="JSG5" s="119"/>
      <c r="JSH5" s="119"/>
      <c r="JSI5" s="119"/>
      <c r="JSJ5" s="119"/>
      <c r="JSK5" s="119"/>
      <c r="JSL5" s="119"/>
      <c r="JSM5" s="119"/>
      <c r="JSN5" s="119"/>
      <c r="JSO5" s="119"/>
      <c r="JSP5" s="119"/>
      <c r="JSQ5" s="119"/>
      <c r="JSR5" s="119"/>
      <c r="JSS5" s="119"/>
      <c r="JST5" s="119"/>
      <c r="JSU5" s="119"/>
      <c r="JSV5" s="119"/>
      <c r="JSW5" s="119"/>
      <c r="JSX5" s="119"/>
      <c r="JSY5" s="119"/>
      <c r="JSZ5" s="119"/>
      <c r="JTA5" s="119"/>
      <c r="JTB5" s="119"/>
      <c r="JTC5" s="119"/>
      <c r="JTD5" s="119"/>
      <c r="JTE5" s="119"/>
      <c r="JTF5" s="119"/>
      <c r="JTG5" s="119"/>
      <c r="JTH5" s="119"/>
      <c r="JTI5" s="119"/>
      <c r="JTJ5" s="119"/>
      <c r="JTK5" s="119"/>
      <c r="JTL5" s="119"/>
      <c r="JTM5" s="119"/>
      <c r="JTN5" s="119"/>
      <c r="JTO5" s="119"/>
      <c r="JTP5" s="119"/>
      <c r="JTQ5" s="119"/>
      <c r="JTR5" s="119"/>
      <c r="JTS5" s="119"/>
      <c r="JTT5" s="119"/>
      <c r="JTU5" s="119"/>
      <c r="JTV5" s="119"/>
      <c r="JTW5" s="119"/>
      <c r="JTX5" s="119"/>
      <c r="JTY5" s="119"/>
      <c r="JTZ5" s="119"/>
      <c r="JUA5" s="119"/>
      <c r="JUB5" s="119"/>
      <c r="JUC5" s="119"/>
      <c r="JUD5" s="119"/>
      <c r="JUE5" s="119"/>
      <c r="JUF5" s="119"/>
      <c r="JUG5" s="119"/>
      <c r="JUH5" s="119"/>
      <c r="JUI5" s="119"/>
      <c r="JUJ5" s="119"/>
      <c r="JUK5" s="119"/>
      <c r="JUL5" s="119"/>
      <c r="JUM5" s="119"/>
      <c r="JUN5" s="119"/>
      <c r="JUO5" s="119"/>
      <c r="JUP5" s="119"/>
      <c r="JUQ5" s="119"/>
      <c r="JUR5" s="119"/>
      <c r="JUS5" s="119"/>
      <c r="JUT5" s="119"/>
      <c r="JUU5" s="119"/>
      <c r="JUV5" s="119"/>
      <c r="JUW5" s="119"/>
      <c r="JUX5" s="119"/>
      <c r="JUY5" s="119"/>
      <c r="JUZ5" s="119"/>
      <c r="JVA5" s="119"/>
      <c r="JVB5" s="119"/>
      <c r="JVC5" s="119"/>
      <c r="JVD5" s="119"/>
      <c r="JVE5" s="119"/>
      <c r="JVF5" s="119"/>
      <c r="JVG5" s="119"/>
      <c r="JVH5" s="119"/>
      <c r="JVI5" s="119"/>
      <c r="JVJ5" s="119"/>
      <c r="JVK5" s="119"/>
      <c r="JVL5" s="119"/>
      <c r="JVM5" s="119"/>
      <c r="JVN5" s="119"/>
      <c r="JVO5" s="119"/>
      <c r="JVP5" s="119"/>
      <c r="JVQ5" s="119"/>
      <c r="JVR5" s="119"/>
      <c r="JVS5" s="119"/>
      <c r="JVT5" s="119"/>
      <c r="JVU5" s="119"/>
      <c r="JVV5" s="119"/>
      <c r="JVW5" s="119"/>
      <c r="JVX5" s="119"/>
      <c r="JVY5" s="119"/>
      <c r="JVZ5" s="119"/>
      <c r="JWA5" s="119"/>
      <c r="JWB5" s="119"/>
      <c r="JWC5" s="119"/>
      <c r="JWD5" s="119"/>
      <c r="JWE5" s="119"/>
      <c r="JWF5" s="119"/>
      <c r="JWG5" s="119"/>
      <c r="JWH5" s="119"/>
      <c r="JWI5" s="119"/>
      <c r="JWJ5" s="119"/>
      <c r="JWK5" s="119"/>
      <c r="JWL5" s="119"/>
      <c r="JWM5" s="119"/>
      <c r="JWN5" s="119"/>
      <c r="JWO5" s="119"/>
      <c r="JWP5" s="119"/>
      <c r="JWQ5" s="119"/>
      <c r="JWR5" s="119"/>
      <c r="JWS5" s="119"/>
      <c r="JWT5" s="119"/>
      <c r="JWU5" s="119"/>
      <c r="JWV5" s="119"/>
      <c r="JWW5" s="119"/>
      <c r="JWX5" s="119"/>
      <c r="JWY5" s="119"/>
      <c r="JWZ5" s="119"/>
      <c r="JXA5" s="119"/>
      <c r="JXB5" s="119"/>
      <c r="JXC5" s="119"/>
      <c r="JXD5" s="119"/>
      <c r="JXE5" s="119"/>
      <c r="JXF5" s="119"/>
      <c r="JXG5" s="119"/>
      <c r="JXH5" s="119"/>
      <c r="JXI5" s="119"/>
      <c r="JXJ5" s="119"/>
      <c r="JXK5" s="119"/>
      <c r="JXL5" s="119"/>
      <c r="JXM5" s="119"/>
      <c r="JXN5" s="119"/>
      <c r="JXO5" s="119"/>
      <c r="JXP5" s="119"/>
      <c r="JXQ5" s="119"/>
      <c r="JXR5" s="119"/>
      <c r="JXS5" s="119"/>
      <c r="JXT5" s="119"/>
      <c r="JXU5" s="119"/>
      <c r="JXV5" s="119"/>
      <c r="JXW5" s="119"/>
      <c r="JXX5" s="119"/>
      <c r="JXY5" s="119"/>
      <c r="JXZ5" s="119"/>
      <c r="JYA5" s="119"/>
      <c r="JYB5" s="119"/>
      <c r="JYC5" s="119"/>
      <c r="JYD5" s="119"/>
      <c r="JYE5" s="119"/>
      <c r="JYF5" s="119"/>
      <c r="JYG5" s="119"/>
      <c r="JYH5" s="119"/>
      <c r="JYI5" s="119"/>
      <c r="JYJ5" s="119"/>
      <c r="JYK5" s="119"/>
      <c r="JYL5" s="119"/>
      <c r="JYM5" s="119"/>
      <c r="JYN5" s="119"/>
      <c r="JYO5" s="119"/>
      <c r="JYP5" s="119"/>
      <c r="JYQ5" s="119"/>
      <c r="JYR5" s="119"/>
      <c r="JYS5" s="119"/>
      <c r="JYT5" s="119"/>
      <c r="JYU5" s="119"/>
      <c r="JYV5" s="119"/>
      <c r="JYW5" s="119"/>
      <c r="JYX5" s="119"/>
      <c r="JYY5" s="119"/>
      <c r="JYZ5" s="119"/>
      <c r="JZA5" s="119"/>
      <c r="JZB5" s="119"/>
      <c r="JZC5" s="119"/>
      <c r="JZD5" s="119"/>
      <c r="JZE5" s="119"/>
      <c r="JZF5" s="119"/>
      <c r="JZG5" s="119"/>
      <c r="JZH5" s="119"/>
      <c r="JZI5" s="119"/>
      <c r="JZJ5" s="119"/>
      <c r="JZK5" s="119"/>
      <c r="JZL5" s="119"/>
      <c r="JZM5" s="119"/>
      <c r="JZN5" s="119"/>
      <c r="JZO5" s="119"/>
      <c r="JZP5" s="119"/>
      <c r="JZQ5" s="119"/>
      <c r="JZR5" s="119"/>
      <c r="JZS5" s="119"/>
      <c r="JZT5" s="119"/>
      <c r="JZU5" s="119"/>
      <c r="JZV5" s="119"/>
      <c r="JZW5" s="119"/>
      <c r="JZX5" s="119"/>
      <c r="JZY5" s="119"/>
      <c r="JZZ5" s="119"/>
      <c r="KAA5" s="119"/>
      <c r="KAB5" s="119"/>
      <c r="KAC5" s="119"/>
      <c r="KAD5" s="119"/>
      <c r="KAE5" s="119"/>
      <c r="KAF5" s="119"/>
      <c r="KAG5" s="119"/>
      <c r="KAH5" s="119"/>
      <c r="KAI5" s="119"/>
      <c r="KAJ5" s="119"/>
      <c r="KAK5" s="119"/>
      <c r="KAL5" s="119"/>
      <c r="KAM5" s="119"/>
      <c r="KAN5" s="119"/>
      <c r="KAO5" s="119"/>
      <c r="KAP5" s="119"/>
      <c r="KAQ5" s="119"/>
      <c r="KAR5" s="119"/>
      <c r="KAS5" s="119"/>
      <c r="KAT5" s="119"/>
      <c r="KAU5" s="119"/>
      <c r="KAV5" s="119"/>
      <c r="KAW5" s="119"/>
      <c r="KAX5" s="119"/>
      <c r="KAY5" s="119"/>
      <c r="KAZ5" s="119"/>
      <c r="KBA5" s="119"/>
      <c r="KBB5" s="119"/>
      <c r="KBC5" s="119"/>
      <c r="KBD5" s="119"/>
      <c r="KBE5" s="119"/>
      <c r="KBF5" s="119"/>
      <c r="KBG5" s="119"/>
      <c r="KBH5" s="119"/>
      <c r="KBI5" s="119"/>
      <c r="KBJ5" s="119"/>
      <c r="KBK5" s="119"/>
      <c r="KBL5" s="119"/>
      <c r="KBM5" s="119"/>
      <c r="KBN5" s="119"/>
      <c r="KBO5" s="119"/>
      <c r="KBP5" s="119"/>
      <c r="KBQ5" s="119"/>
      <c r="KBR5" s="119"/>
      <c r="KBS5" s="119"/>
      <c r="KBT5" s="119"/>
      <c r="KBU5" s="119"/>
      <c r="KBV5" s="119"/>
      <c r="KBW5" s="119"/>
      <c r="KBX5" s="119"/>
      <c r="KBY5" s="119"/>
      <c r="KBZ5" s="119"/>
      <c r="KCA5" s="119"/>
      <c r="KCB5" s="119"/>
      <c r="KCC5" s="119"/>
      <c r="KCD5" s="119"/>
      <c r="KCE5" s="119"/>
      <c r="KCF5" s="119"/>
      <c r="KCG5" s="119"/>
      <c r="KCH5" s="119"/>
      <c r="KCI5" s="119"/>
      <c r="KCJ5" s="119"/>
      <c r="KCK5" s="119"/>
      <c r="KCL5" s="119"/>
      <c r="KCM5" s="119"/>
      <c r="KCN5" s="119"/>
      <c r="KCO5" s="119"/>
      <c r="KCP5" s="119"/>
      <c r="KCQ5" s="119"/>
      <c r="KCR5" s="119"/>
      <c r="KCS5" s="119"/>
      <c r="KCT5" s="119"/>
      <c r="KCU5" s="119"/>
      <c r="KCV5" s="119"/>
      <c r="KCW5" s="119"/>
      <c r="KCX5" s="119"/>
      <c r="KCY5" s="119"/>
      <c r="KCZ5" s="119"/>
      <c r="KDA5" s="119"/>
      <c r="KDB5" s="119"/>
      <c r="KDC5" s="119"/>
      <c r="KDD5" s="119"/>
      <c r="KDE5" s="119"/>
      <c r="KDF5" s="119"/>
      <c r="KDG5" s="119"/>
      <c r="KDH5" s="119"/>
      <c r="KDI5" s="119"/>
      <c r="KDJ5" s="119"/>
      <c r="KDK5" s="119"/>
      <c r="KDL5" s="119"/>
      <c r="KDM5" s="119"/>
      <c r="KDN5" s="119"/>
      <c r="KDO5" s="119"/>
      <c r="KDP5" s="119"/>
      <c r="KDQ5" s="119"/>
      <c r="KDR5" s="119"/>
      <c r="KDS5" s="119"/>
      <c r="KDT5" s="119"/>
      <c r="KDU5" s="119"/>
      <c r="KDV5" s="119"/>
      <c r="KDW5" s="119"/>
      <c r="KDX5" s="119"/>
      <c r="KDY5" s="119"/>
      <c r="KDZ5" s="119"/>
      <c r="KEA5" s="119"/>
      <c r="KEB5" s="119"/>
      <c r="KEC5" s="119"/>
      <c r="KED5" s="119"/>
      <c r="KEE5" s="119"/>
      <c r="KEF5" s="119"/>
      <c r="KEG5" s="119"/>
      <c r="KEH5" s="119"/>
      <c r="KEI5" s="119"/>
      <c r="KEJ5" s="119"/>
      <c r="KEK5" s="119"/>
      <c r="KEL5" s="119"/>
      <c r="KEM5" s="119"/>
      <c r="KEN5" s="119"/>
      <c r="KEO5" s="119"/>
      <c r="KEP5" s="119"/>
      <c r="KEQ5" s="119"/>
      <c r="KER5" s="119"/>
      <c r="KES5" s="119"/>
      <c r="KET5" s="119"/>
      <c r="KEU5" s="119"/>
      <c r="KEV5" s="119"/>
      <c r="KEW5" s="119"/>
      <c r="KEX5" s="119"/>
      <c r="KEY5" s="119"/>
      <c r="KEZ5" s="119"/>
      <c r="KFA5" s="119"/>
      <c r="KFB5" s="119"/>
      <c r="KFC5" s="119"/>
      <c r="KFD5" s="119"/>
      <c r="KFE5" s="119"/>
      <c r="KFF5" s="119"/>
      <c r="KFG5" s="119"/>
      <c r="KFH5" s="119"/>
      <c r="KFI5" s="119"/>
      <c r="KFJ5" s="119"/>
      <c r="KFK5" s="119"/>
      <c r="KFL5" s="119"/>
      <c r="KFM5" s="119"/>
      <c r="KFN5" s="119"/>
      <c r="KFO5" s="119"/>
      <c r="KFP5" s="119"/>
      <c r="KFQ5" s="119"/>
      <c r="KFR5" s="119"/>
      <c r="KFS5" s="119"/>
      <c r="KFT5" s="119"/>
      <c r="KFU5" s="119"/>
      <c r="KFV5" s="119"/>
      <c r="KFW5" s="119"/>
      <c r="KFX5" s="119"/>
      <c r="KFY5" s="119"/>
      <c r="KFZ5" s="119"/>
      <c r="KGA5" s="119"/>
      <c r="KGB5" s="119"/>
      <c r="KGC5" s="119"/>
      <c r="KGD5" s="119"/>
      <c r="KGE5" s="119"/>
      <c r="KGF5" s="119"/>
      <c r="KGG5" s="119"/>
      <c r="KGH5" s="119"/>
      <c r="KGI5" s="119"/>
      <c r="KGJ5" s="119"/>
      <c r="KGK5" s="119"/>
      <c r="KGL5" s="119"/>
      <c r="KGM5" s="119"/>
      <c r="KGN5" s="119"/>
      <c r="KGO5" s="119"/>
      <c r="KGP5" s="119"/>
      <c r="KGQ5" s="119"/>
      <c r="KGR5" s="119"/>
      <c r="KGS5" s="119"/>
      <c r="KGT5" s="119"/>
      <c r="KGU5" s="119"/>
      <c r="KGV5" s="119"/>
      <c r="KGW5" s="119"/>
      <c r="KGX5" s="119"/>
      <c r="KGY5" s="119"/>
      <c r="KGZ5" s="119"/>
      <c r="KHA5" s="119"/>
      <c r="KHB5" s="119"/>
      <c r="KHC5" s="119"/>
      <c r="KHD5" s="119"/>
      <c r="KHE5" s="119"/>
      <c r="KHF5" s="119"/>
      <c r="KHG5" s="119"/>
      <c r="KHH5" s="119"/>
      <c r="KHI5" s="119"/>
      <c r="KHJ5" s="119"/>
      <c r="KHK5" s="119"/>
      <c r="KHL5" s="119"/>
      <c r="KHM5" s="119"/>
      <c r="KHN5" s="119"/>
      <c r="KHO5" s="119"/>
      <c r="KHP5" s="119"/>
      <c r="KHQ5" s="119"/>
      <c r="KHR5" s="119"/>
      <c r="KHS5" s="119"/>
      <c r="KHT5" s="119"/>
      <c r="KHU5" s="119"/>
      <c r="KHV5" s="119"/>
      <c r="KHW5" s="119"/>
      <c r="KHX5" s="119"/>
      <c r="KHY5" s="119"/>
      <c r="KHZ5" s="119"/>
      <c r="KIA5" s="119"/>
      <c r="KIB5" s="119"/>
      <c r="KIC5" s="119"/>
      <c r="KID5" s="119"/>
      <c r="KIE5" s="119"/>
      <c r="KIF5" s="119"/>
      <c r="KIG5" s="119"/>
      <c r="KIH5" s="119"/>
      <c r="KII5" s="119"/>
      <c r="KIJ5" s="119"/>
      <c r="KIK5" s="119"/>
      <c r="KIL5" s="119"/>
      <c r="KIM5" s="119"/>
      <c r="KIN5" s="119"/>
      <c r="KIO5" s="119"/>
      <c r="KIP5" s="119"/>
      <c r="KIQ5" s="119"/>
      <c r="KIR5" s="119"/>
      <c r="KIS5" s="119"/>
      <c r="KIT5" s="119"/>
      <c r="KIU5" s="119"/>
      <c r="KIV5" s="119"/>
      <c r="KIW5" s="119"/>
      <c r="KIX5" s="119"/>
      <c r="KIY5" s="119"/>
      <c r="KIZ5" s="119"/>
      <c r="KJA5" s="119"/>
      <c r="KJB5" s="119"/>
      <c r="KJC5" s="119"/>
      <c r="KJD5" s="119"/>
      <c r="KJE5" s="119"/>
      <c r="KJF5" s="119"/>
      <c r="KJG5" s="119"/>
      <c r="KJH5" s="119"/>
      <c r="KJI5" s="119"/>
      <c r="KJJ5" s="119"/>
      <c r="KJK5" s="119"/>
      <c r="KJL5" s="119"/>
      <c r="KJM5" s="119"/>
      <c r="KJN5" s="119"/>
      <c r="KJO5" s="119"/>
      <c r="KJP5" s="119"/>
      <c r="KJQ5" s="119"/>
      <c r="KJR5" s="119"/>
      <c r="KJS5" s="119"/>
      <c r="KJT5" s="119"/>
      <c r="KJU5" s="119"/>
      <c r="KJV5" s="119"/>
      <c r="KJW5" s="119"/>
      <c r="KJX5" s="119"/>
      <c r="KJY5" s="119"/>
      <c r="KJZ5" s="119"/>
      <c r="KKA5" s="119"/>
      <c r="KKB5" s="119"/>
      <c r="KKC5" s="119"/>
      <c r="KKD5" s="119"/>
      <c r="KKE5" s="119"/>
      <c r="KKF5" s="119"/>
      <c r="KKG5" s="119"/>
      <c r="KKH5" s="119"/>
      <c r="KKI5" s="119"/>
      <c r="KKJ5" s="119"/>
      <c r="KKK5" s="119"/>
      <c r="KKL5" s="119"/>
      <c r="KKM5" s="119"/>
      <c r="KKN5" s="119"/>
      <c r="KKO5" s="119"/>
      <c r="KKP5" s="119"/>
      <c r="KKQ5" s="119"/>
      <c r="KKR5" s="119"/>
      <c r="KKS5" s="119"/>
      <c r="KKT5" s="119"/>
      <c r="KKU5" s="119"/>
      <c r="KKV5" s="119"/>
      <c r="KKW5" s="119"/>
      <c r="KKX5" s="119"/>
      <c r="KKY5" s="119"/>
      <c r="KKZ5" s="119"/>
      <c r="KLA5" s="119"/>
      <c r="KLB5" s="119"/>
      <c r="KLC5" s="119"/>
      <c r="KLD5" s="119"/>
      <c r="KLE5" s="119"/>
      <c r="KLF5" s="119"/>
      <c r="KLG5" s="119"/>
      <c r="KLH5" s="119"/>
      <c r="KLI5" s="119"/>
      <c r="KLJ5" s="119"/>
      <c r="KLK5" s="119"/>
      <c r="KLL5" s="119"/>
      <c r="KLM5" s="119"/>
      <c r="KLN5" s="119"/>
      <c r="KLO5" s="119"/>
      <c r="KLP5" s="119"/>
      <c r="KLQ5" s="119"/>
      <c r="KLR5" s="119"/>
      <c r="KLS5" s="119"/>
      <c r="KLT5" s="119"/>
      <c r="KLU5" s="119"/>
      <c r="KLV5" s="119"/>
      <c r="KLW5" s="119"/>
      <c r="KLX5" s="119"/>
      <c r="KLY5" s="119"/>
      <c r="KLZ5" s="119"/>
      <c r="KMA5" s="119"/>
      <c r="KMB5" s="119"/>
      <c r="KMC5" s="119"/>
      <c r="KMD5" s="119"/>
      <c r="KME5" s="119"/>
      <c r="KMF5" s="119"/>
      <c r="KMG5" s="119"/>
      <c r="KMH5" s="119"/>
      <c r="KMI5" s="119"/>
      <c r="KMJ5" s="119"/>
      <c r="KMK5" s="119"/>
      <c r="KML5" s="119"/>
      <c r="KMM5" s="119"/>
      <c r="KMN5" s="119"/>
      <c r="KMO5" s="119"/>
      <c r="KMP5" s="119"/>
      <c r="KMQ5" s="119"/>
      <c r="KMR5" s="119"/>
      <c r="KMS5" s="119"/>
      <c r="KMT5" s="119"/>
      <c r="KMU5" s="119"/>
      <c r="KMV5" s="119"/>
      <c r="KMW5" s="119"/>
      <c r="KMX5" s="119"/>
      <c r="KMY5" s="119"/>
      <c r="KMZ5" s="119"/>
      <c r="KNA5" s="119"/>
      <c r="KNB5" s="119"/>
      <c r="KNC5" s="119"/>
      <c r="KND5" s="119"/>
      <c r="KNE5" s="119"/>
      <c r="KNF5" s="119"/>
      <c r="KNG5" s="119"/>
      <c r="KNH5" s="119"/>
      <c r="KNI5" s="119"/>
      <c r="KNJ5" s="119"/>
      <c r="KNK5" s="119"/>
      <c r="KNL5" s="119"/>
      <c r="KNM5" s="119"/>
      <c r="KNN5" s="119"/>
      <c r="KNO5" s="119"/>
      <c r="KNP5" s="119"/>
      <c r="KNQ5" s="119"/>
      <c r="KNR5" s="119"/>
      <c r="KNS5" s="119"/>
      <c r="KNT5" s="119"/>
      <c r="KNU5" s="119"/>
      <c r="KNV5" s="119"/>
      <c r="KNW5" s="119"/>
      <c r="KNX5" s="119"/>
      <c r="KNY5" s="119"/>
      <c r="KNZ5" s="119"/>
      <c r="KOA5" s="119"/>
      <c r="KOB5" s="119"/>
      <c r="KOC5" s="119"/>
      <c r="KOD5" s="119"/>
      <c r="KOE5" s="119"/>
      <c r="KOF5" s="119"/>
      <c r="KOG5" s="119"/>
      <c r="KOH5" s="119"/>
      <c r="KOI5" s="119"/>
      <c r="KOJ5" s="119"/>
      <c r="KOK5" s="119"/>
      <c r="KOL5" s="119"/>
      <c r="KOM5" s="119"/>
      <c r="KON5" s="119"/>
      <c r="KOO5" s="119"/>
      <c r="KOP5" s="119"/>
      <c r="KOQ5" s="119"/>
      <c r="KOR5" s="119"/>
      <c r="KOS5" s="119"/>
      <c r="KOT5" s="119"/>
      <c r="KOU5" s="119"/>
      <c r="KOV5" s="119"/>
      <c r="KOW5" s="119"/>
      <c r="KOX5" s="119"/>
      <c r="KOY5" s="119"/>
      <c r="KOZ5" s="119"/>
      <c r="KPA5" s="119"/>
      <c r="KPB5" s="119"/>
      <c r="KPC5" s="119"/>
      <c r="KPD5" s="119"/>
      <c r="KPE5" s="119"/>
      <c r="KPF5" s="119"/>
      <c r="KPG5" s="119"/>
      <c r="KPH5" s="119"/>
      <c r="KPI5" s="119"/>
      <c r="KPJ5" s="119"/>
      <c r="KPK5" s="119"/>
      <c r="KPL5" s="119"/>
      <c r="KPM5" s="119"/>
      <c r="KPN5" s="119"/>
      <c r="KPO5" s="119"/>
      <c r="KPP5" s="119"/>
      <c r="KPQ5" s="119"/>
      <c r="KPR5" s="119"/>
      <c r="KPS5" s="119"/>
      <c r="KPT5" s="119"/>
      <c r="KPU5" s="119"/>
      <c r="KPV5" s="119"/>
      <c r="KPW5" s="119"/>
      <c r="KPX5" s="119"/>
      <c r="KPY5" s="119"/>
      <c r="KPZ5" s="119"/>
      <c r="KQA5" s="119"/>
      <c r="KQB5" s="119"/>
      <c r="KQC5" s="119"/>
      <c r="KQD5" s="119"/>
      <c r="KQE5" s="119"/>
      <c r="KQF5" s="119"/>
      <c r="KQG5" s="119"/>
      <c r="KQH5" s="119"/>
      <c r="KQI5" s="119"/>
      <c r="KQJ5" s="119"/>
      <c r="KQK5" s="119"/>
      <c r="KQL5" s="119"/>
      <c r="KQM5" s="119"/>
      <c r="KQN5" s="119"/>
      <c r="KQO5" s="119"/>
      <c r="KQP5" s="119"/>
      <c r="KQQ5" s="119"/>
      <c r="KQR5" s="119"/>
      <c r="KQS5" s="119"/>
      <c r="KQT5" s="119"/>
      <c r="KQU5" s="119"/>
      <c r="KQV5" s="119"/>
      <c r="KQW5" s="119"/>
      <c r="KQX5" s="119"/>
      <c r="KQY5" s="119"/>
      <c r="KQZ5" s="119"/>
      <c r="KRA5" s="119"/>
      <c r="KRB5" s="119"/>
      <c r="KRC5" s="119"/>
      <c r="KRD5" s="119"/>
      <c r="KRE5" s="119"/>
      <c r="KRF5" s="119"/>
      <c r="KRG5" s="119"/>
      <c r="KRH5" s="119"/>
      <c r="KRI5" s="119"/>
      <c r="KRJ5" s="119"/>
      <c r="KRK5" s="119"/>
      <c r="KRL5" s="119"/>
      <c r="KRM5" s="119"/>
      <c r="KRN5" s="119"/>
      <c r="KRO5" s="119"/>
      <c r="KRP5" s="119"/>
      <c r="KRQ5" s="119"/>
      <c r="KRR5" s="119"/>
      <c r="KRS5" s="119"/>
      <c r="KRT5" s="119"/>
      <c r="KRU5" s="119"/>
      <c r="KRV5" s="119"/>
      <c r="KRW5" s="119"/>
      <c r="KRX5" s="119"/>
      <c r="KRY5" s="119"/>
      <c r="KRZ5" s="119"/>
      <c r="KSA5" s="119"/>
      <c r="KSB5" s="119"/>
      <c r="KSC5" s="119"/>
      <c r="KSD5" s="119"/>
      <c r="KSE5" s="119"/>
      <c r="KSF5" s="119"/>
      <c r="KSG5" s="119"/>
      <c r="KSH5" s="119"/>
      <c r="KSI5" s="119"/>
      <c r="KSJ5" s="119"/>
      <c r="KSK5" s="119"/>
      <c r="KSL5" s="119"/>
      <c r="KSM5" s="119"/>
      <c r="KSN5" s="119"/>
      <c r="KSO5" s="119"/>
      <c r="KSP5" s="119"/>
      <c r="KSQ5" s="119"/>
      <c r="KSR5" s="119"/>
      <c r="KSS5" s="119"/>
      <c r="KST5" s="119"/>
      <c r="KSU5" s="119"/>
      <c r="KSV5" s="119"/>
      <c r="KSW5" s="119"/>
      <c r="KSX5" s="119"/>
      <c r="KSY5" s="119"/>
      <c r="KSZ5" s="119"/>
      <c r="KTA5" s="119"/>
      <c r="KTB5" s="119"/>
      <c r="KTC5" s="119"/>
      <c r="KTD5" s="119"/>
      <c r="KTE5" s="119"/>
      <c r="KTF5" s="119"/>
      <c r="KTG5" s="119"/>
      <c r="KTH5" s="119"/>
      <c r="KTI5" s="119"/>
      <c r="KTJ5" s="119"/>
      <c r="KTK5" s="119"/>
      <c r="KTL5" s="119"/>
      <c r="KTM5" s="119"/>
      <c r="KTN5" s="119"/>
      <c r="KTO5" s="119"/>
      <c r="KTP5" s="119"/>
      <c r="KTQ5" s="119"/>
      <c r="KTR5" s="119"/>
      <c r="KTS5" s="119"/>
      <c r="KTT5" s="119"/>
      <c r="KTU5" s="119"/>
      <c r="KTV5" s="119"/>
      <c r="KTW5" s="119"/>
      <c r="KTX5" s="119"/>
      <c r="KTY5" s="119"/>
      <c r="KTZ5" s="119"/>
      <c r="KUA5" s="119"/>
      <c r="KUB5" s="119"/>
      <c r="KUC5" s="119"/>
      <c r="KUD5" s="119"/>
      <c r="KUE5" s="119"/>
      <c r="KUF5" s="119"/>
      <c r="KUG5" s="119"/>
      <c r="KUH5" s="119"/>
      <c r="KUI5" s="119"/>
      <c r="KUJ5" s="119"/>
      <c r="KUK5" s="119"/>
      <c r="KUL5" s="119"/>
      <c r="KUM5" s="119"/>
      <c r="KUN5" s="119"/>
      <c r="KUO5" s="119"/>
      <c r="KUP5" s="119"/>
      <c r="KUQ5" s="119"/>
      <c r="KUR5" s="119"/>
      <c r="KUS5" s="119"/>
      <c r="KUT5" s="119"/>
      <c r="KUU5" s="119"/>
      <c r="KUV5" s="119"/>
      <c r="KUW5" s="119"/>
      <c r="KUX5" s="119"/>
      <c r="KUY5" s="119"/>
      <c r="KUZ5" s="119"/>
      <c r="KVA5" s="119"/>
      <c r="KVB5" s="119"/>
      <c r="KVC5" s="119"/>
      <c r="KVD5" s="119"/>
      <c r="KVE5" s="119"/>
      <c r="KVF5" s="119"/>
      <c r="KVG5" s="119"/>
      <c r="KVH5" s="119"/>
      <c r="KVI5" s="119"/>
      <c r="KVJ5" s="119"/>
      <c r="KVK5" s="119"/>
      <c r="KVL5" s="119"/>
      <c r="KVM5" s="119"/>
      <c r="KVN5" s="119"/>
      <c r="KVO5" s="119"/>
      <c r="KVP5" s="119"/>
      <c r="KVQ5" s="119"/>
      <c r="KVR5" s="119"/>
      <c r="KVS5" s="119"/>
      <c r="KVT5" s="119"/>
      <c r="KVU5" s="119"/>
      <c r="KVV5" s="119"/>
      <c r="KVW5" s="119"/>
      <c r="KVX5" s="119"/>
      <c r="KVY5" s="119"/>
      <c r="KVZ5" s="119"/>
      <c r="KWA5" s="119"/>
      <c r="KWB5" s="119"/>
      <c r="KWC5" s="119"/>
      <c r="KWD5" s="119"/>
      <c r="KWE5" s="119"/>
      <c r="KWF5" s="119"/>
      <c r="KWG5" s="119"/>
      <c r="KWH5" s="119"/>
      <c r="KWI5" s="119"/>
      <c r="KWJ5" s="119"/>
      <c r="KWK5" s="119"/>
      <c r="KWL5" s="119"/>
      <c r="KWM5" s="119"/>
      <c r="KWN5" s="119"/>
      <c r="KWO5" s="119"/>
      <c r="KWP5" s="119"/>
      <c r="KWQ5" s="119"/>
      <c r="KWR5" s="119"/>
      <c r="KWS5" s="119"/>
      <c r="KWT5" s="119"/>
      <c r="KWU5" s="119"/>
      <c r="KWV5" s="119"/>
      <c r="KWW5" s="119"/>
      <c r="KWX5" s="119"/>
      <c r="KWY5" s="119"/>
      <c r="KWZ5" s="119"/>
      <c r="KXA5" s="119"/>
      <c r="KXB5" s="119"/>
      <c r="KXC5" s="119"/>
      <c r="KXD5" s="119"/>
      <c r="KXE5" s="119"/>
      <c r="KXF5" s="119"/>
      <c r="KXG5" s="119"/>
      <c r="KXH5" s="119"/>
      <c r="KXI5" s="119"/>
      <c r="KXJ5" s="119"/>
      <c r="KXK5" s="119"/>
      <c r="KXL5" s="119"/>
      <c r="KXM5" s="119"/>
      <c r="KXN5" s="119"/>
      <c r="KXO5" s="119"/>
      <c r="KXP5" s="119"/>
      <c r="KXQ5" s="119"/>
      <c r="KXR5" s="119"/>
      <c r="KXS5" s="119"/>
      <c r="KXT5" s="119"/>
      <c r="KXU5" s="119"/>
      <c r="KXV5" s="119"/>
      <c r="KXW5" s="119"/>
      <c r="KXX5" s="119"/>
      <c r="KXY5" s="119"/>
      <c r="KXZ5" s="119"/>
      <c r="KYA5" s="119"/>
      <c r="KYB5" s="119"/>
      <c r="KYC5" s="119"/>
      <c r="KYD5" s="119"/>
      <c r="KYE5" s="119"/>
      <c r="KYF5" s="119"/>
      <c r="KYG5" s="119"/>
      <c r="KYH5" s="119"/>
      <c r="KYI5" s="119"/>
      <c r="KYJ5" s="119"/>
      <c r="KYK5" s="119"/>
      <c r="KYL5" s="119"/>
      <c r="KYM5" s="119"/>
      <c r="KYN5" s="119"/>
      <c r="KYO5" s="119"/>
      <c r="KYP5" s="119"/>
      <c r="KYQ5" s="119"/>
      <c r="KYR5" s="119"/>
      <c r="KYS5" s="119"/>
      <c r="KYT5" s="119"/>
      <c r="KYU5" s="119"/>
      <c r="KYV5" s="119"/>
      <c r="KYW5" s="119"/>
      <c r="KYX5" s="119"/>
      <c r="KYY5" s="119"/>
      <c r="KYZ5" s="119"/>
      <c r="KZA5" s="119"/>
      <c r="KZB5" s="119"/>
      <c r="KZC5" s="119"/>
      <c r="KZD5" s="119"/>
      <c r="KZE5" s="119"/>
      <c r="KZF5" s="119"/>
      <c r="KZG5" s="119"/>
      <c r="KZH5" s="119"/>
      <c r="KZI5" s="119"/>
      <c r="KZJ5" s="119"/>
      <c r="KZK5" s="119"/>
      <c r="KZL5" s="119"/>
      <c r="KZM5" s="119"/>
      <c r="KZN5" s="119"/>
      <c r="KZO5" s="119"/>
      <c r="KZP5" s="119"/>
      <c r="KZQ5" s="119"/>
      <c r="KZR5" s="119"/>
      <c r="KZS5" s="119"/>
      <c r="KZT5" s="119"/>
      <c r="KZU5" s="119"/>
      <c r="KZV5" s="119"/>
      <c r="KZW5" s="119"/>
      <c r="KZX5" s="119"/>
      <c r="KZY5" s="119"/>
      <c r="KZZ5" s="119"/>
      <c r="LAA5" s="119"/>
      <c r="LAB5" s="119"/>
      <c r="LAC5" s="119"/>
      <c r="LAD5" s="119"/>
      <c r="LAE5" s="119"/>
      <c r="LAF5" s="119"/>
      <c r="LAG5" s="119"/>
      <c r="LAH5" s="119"/>
      <c r="LAI5" s="119"/>
      <c r="LAJ5" s="119"/>
      <c r="LAK5" s="119"/>
      <c r="LAL5" s="119"/>
      <c r="LAM5" s="119"/>
      <c r="LAN5" s="119"/>
      <c r="LAO5" s="119"/>
      <c r="LAP5" s="119"/>
      <c r="LAQ5" s="119"/>
      <c r="LAR5" s="119"/>
      <c r="LAS5" s="119"/>
      <c r="LAT5" s="119"/>
      <c r="LAU5" s="119"/>
      <c r="LAV5" s="119"/>
      <c r="LAW5" s="119"/>
      <c r="LAX5" s="119"/>
      <c r="LAY5" s="119"/>
      <c r="LAZ5" s="119"/>
      <c r="LBA5" s="119"/>
      <c r="LBB5" s="119"/>
      <c r="LBC5" s="119"/>
      <c r="LBD5" s="119"/>
      <c r="LBE5" s="119"/>
      <c r="LBF5" s="119"/>
      <c r="LBG5" s="119"/>
      <c r="LBH5" s="119"/>
      <c r="LBI5" s="119"/>
      <c r="LBJ5" s="119"/>
      <c r="LBK5" s="119"/>
      <c r="LBL5" s="119"/>
      <c r="LBM5" s="119"/>
      <c r="LBN5" s="119"/>
      <c r="LBO5" s="119"/>
      <c r="LBP5" s="119"/>
      <c r="LBQ5" s="119"/>
      <c r="LBR5" s="119"/>
      <c r="LBS5" s="119"/>
      <c r="LBT5" s="119"/>
      <c r="LBU5" s="119"/>
      <c r="LBV5" s="119"/>
      <c r="LBW5" s="119"/>
      <c r="LBX5" s="119"/>
      <c r="LBY5" s="119"/>
      <c r="LBZ5" s="119"/>
      <c r="LCA5" s="119"/>
      <c r="LCB5" s="119"/>
      <c r="LCC5" s="119"/>
      <c r="LCD5" s="119"/>
      <c r="LCE5" s="119"/>
      <c r="LCF5" s="119"/>
      <c r="LCG5" s="119"/>
      <c r="LCH5" s="119"/>
      <c r="LCI5" s="119"/>
      <c r="LCJ5" s="119"/>
      <c r="LCK5" s="119"/>
      <c r="LCL5" s="119"/>
      <c r="LCM5" s="119"/>
      <c r="LCN5" s="119"/>
      <c r="LCO5" s="119"/>
      <c r="LCP5" s="119"/>
      <c r="LCQ5" s="119"/>
      <c r="LCR5" s="119"/>
      <c r="LCS5" s="119"/>
      <c r="LCT5" s="119"/>
      <c r="LCU5" s="119"/>
      <c r="LCV5" s="119"/>
      <c r="LCW5" s="119"/>
      <c r="LCX5" s="119"/>
      <c r="LCY5" s="119"/>
      <c r="LCZ5" s="119"/>
      <c r="LDA5" s="119"/>
      <c r="LDB5" s="119"/>
      <c r="LDC5" s="119"/>
      <c r="LDD5" s="119"/>
      <c r="LDE5" s="119"/>
      <c r="LDF5" s="119"/>
      <c r="LDG5" s="119"/>
      <c r="LDH5" s="119"/>
      <c r="LDI5" s="119"/>
      <c r="LDJ5" s="119"/>
      <c r="LDK5" s="119"/>
      <c r="LDL5" s="119"/>
      <c r="LDM5" s="119"/>
      <c r="LDN5" s="119"/>
      <c r="LDO5" s="119"/>
      <c r="LDP5" s="119"/>
      <c r="LDQ5" s="119"/>
      <c r="LDR5" s="119"/>
      <c r="LDS5" s="119"/>
      <c r="LDT5" s="119"/>
      <c r="LDU5" s="119"/>
      <c r="LDV5" s="119"/>
      <c r="LDW5" s="119"/>
      <c r="LDX5" s="119"/>
      <c r="LDY5" s="119"/>
      <c r="LDZ5" s="119"/>
      <c r="LEA5" s="119"/>
      <c r="LEB5" s="119"/>
      <c r="LEC5" s="119"/>
      <c r="LED5" s="119"/>
      <c r="LEE5" s="119"/>
      <c r="LEF5" s="119"/>
      <c r="LEG5" s="119"/>
      <c r="LEH5" s="119"/>
      <c r="LEI5" s="119"/>
      <c r="LEJ5" s="119"/>
      <c r="LEK5" s="119"/>
      <c r="LEL5" s="119"/>
      <c r="LEM5" s="119"/>
      <c r="LEN5" s="119"/>
      <c r="LEO5" s="119"/>
      <c r="LEP5" s="119"/>
      <c r="LEQ5" s="119"/>
      <c r="LER5" s="119"/>
      <c r="LES5" s="119"/>
      <c r="LET5" s="119"/>
      <c r="LEU5" s="119"/>
      <c r="LEV5" s="119"/>
      <c r="LEW5" s="119"/>
      <c r="LEX5" s="119"/>
      <c r="LEY5" s="119"/>
      <c r="LEZ5" s="119"/>
      <c r="LFA5" s="119"/>
      <c r="LFB5" s="119"/>
      <c r="LFC5" s="119"/>
      <c r="LFD5" s="119"/>
      <c r="LFE5" s="119"/>
      <c r="LFF5" s="119"/>
      <c r="LFG5" s="119"/>
      <c r="LFH5" s="119"/>
      <c r="LFI5" s="119"/>
      <c r="LFJ5" s="119"/>
      <c r="LFK5" s="119"/>
      <c r="LFL5" s="119"/>
      <c r="LFM5" s="119"/>
      <c r="LFN5" s="119"/>
      <c r="LFO5" s="119"/>
      <c r="LFP5" s="119"/>
      <c r="LFQ5" s="119"/>
      <c r="LFR5" s="119"/>
      <c r="LFS5" s="119"/>
      <c r="LFT5" s="119"/>
      <c r="LFU5" s="119"/>
      <c r="LFV5" s="119"/>
      <c r="LFW5" s="119"/>
      <c r="LFX5" s="119"/>
      <c r="LFY5" s="119"/>
      <c r="LFZ5" s="119"/>
      <c r="LGA5" s="119"/>
      <c r="LGB5" s="119"/>
      <c r="LGC5" s="119"/>
      <c r="LGD5" s="119"/>
      <c r="LGE5" s="119"/>
      <c r="LGF5" s="119"/>
      <c r="LGG5" s="119"/>
      <c r="LGH5" s="119"/>
      <c r="LGI5" s="119"/>
      <c r="LGJ5" s="119"/>
      <c r="LGK5" s="119"/>
      <c r="LGL5" s="119"/>
      <c r="LGM5" s="119"/>
      <c r="LGN5" s="119"/>
      <c r="LGO5" s="119"/>
      <c r="LGP5" s="119"/>
      <c r="LGQ5" s="119"/>
      <c r="LGR5" s="119"/>
      <c r="LGS5" s="119"/>
      <c r="LGT5" s="119"/>
      <c r="LGU5" s="119"/>
      <c r="LGV5" s="119"/>
      <c r="LGW5" s="119"/>
      <c r="LGX5" s="119"/>
      <c r="LGY5" s="119"/>
      <c r="LGZ5" s="119"/>
      <c r="LHA5" s="119"/>
      <c r="LHB5" s="119"/>
      <c r="LHC5" s="119"/>
      <c r="LHD5" s="119"/>
      <c r="LHE5" s="119"/>
      <c r="LHF5" s="119"/>
      <c r="LHG5" s="119"/>
      <c r="LHH5" s="119"/>
      <c r="LHI5" s="119"/>
      <c r="LHJ5" s="119"/>
      <c r="LHK5" s="119"/>
      <c r="LHL5" s="119"/>
      <c r="LHM5" s="119"/>
      <c r="LHN5" s="119"/>
      <c r="LHO5" s="119"/>
      <c r="LHP5" s="119"/>
      <c r="LHQ5" s="119"/>
      <c r="LHR5" s="119"/>
      <c r="LHS5" s="119"/>
      <c r="LHT5" s="119"/>
      <c r="LHU5" s="119"/>
      <c r="LHV5" s="119"/>
      <c r="LHW5" s="119"/>
      <c r="LHX5" s="119"/>
      <c r="LHY5" s="119"/>
      <c r="LHZ5" s="119"/>
      <c r="LIA5" s="119"/>
      <c r="LIB5" s="119"/>
      <c r="LIC5" s="119"/>
      <c r="LID5" s="119"/>
      <c r="LIE5" s="119"/>
      <c r="LIF5" s="119"/>
      <c r="LIG5" s="119"/>
      <c r="LIH5" s="119"/>
      <c r="LII5" s="119"/>
      <c r="LIJ5" s="119"/>
      <c r="LIK5" s="119"/>
      <c r="LIL5" s="119"/>
      <c r="LIM5" s="119"/>
      <c r="LIN5" s="119"/>
      <c r="LIO5" s="119"/>
      <c r="LIP5" s="119"/>
      <c r="LIQ5" s="119"/>
      <c r="LIR5" s="119"/>
      <c r="LIS5" s="119"/>
      <c r="LIT5" s="119"/>
      <c r="LIU5" s="119"/>
      <c r="LIV5" s="119"/>
      <c r="LIW5" s="119"/>
      <c r="LIX5" s="119"/>
      <c r="LIY5" s="119"/>
      <c r="LIZ5" s="119"/>
      <c r="LJA5" s="119"/>
      <c r="LJB5" s="119"/>
      <c r="LJC5" s="119"/>
      <c r="LJD5" s="119"/>
      <c r="LJE5" s="119"/>
      <c r="LJF5" s="119"/>
      <c r="LJG5" s="119"/>
      <c r="LJH5" s="119"/>
      <c r="LJI5" s="119"/>
      <c r="LJJ5" s="119"/>
      <c r="LJK5" s="119"/>
      <c r="LJL5" s="119"/>
      <c r="LJM5" s="119"/>
      <c r="LJN5" s="119"/>
      <c r="LJO5" s="119"/>
      <c r="LJP5" s="119"/>
      <c r="LJQ5" s="119"/>
      <c r="LJR5" s="119"/>
      <c r="LJS5" s="119"/>
      <c r="LJT5" s="119"/>
      <c r="LJU5" s="119"/>
      <c r="LJV5" s="119"/>
      <c r="LJW5" s="119"/>
      <c r="LJX5" s="119"/>
      <c r="LJY5" s="119"/>
      <c r="LJZ5" s="119"/>
      <c r="LKA5" s="119"/>
      <c r="LKB5" s="119"/>
      <c r="LKC5" s="119"/>
      <c r="LKD5" s="119"/>
      <c r="LKE5" s="119"/>
      <c r="LKF5" s="119"/>
      <c r="LKG5" s="119"/>
      <c r="LKH5" s="119"/>
      <c r="LKI5" s="119"/>
      <c r="LKJ5" s="119"/>
      <c r="LKK5" s="119"/>
      <c r="LKL5" s="119"/>
      <c r="LKM5" s="119"/>
      <c r="LKN5" s="119"/>
      <c r="LKO5" s="119"/>
      <c r="LKP5" s="119"/>
      <c r="LKQ5" s="119"/>
      <c r="LKR5" s="119"/>
      <c r="LKS5" s="119"/>
      <c r="LKT5" s="119"/>
      <c r="LKU5" s="119"/>
      <c r="LKV5" s="119"/>
      <c r="LKW5" s="119"/>
      <c r="LKX5" s="119"/>
      <c r="LKY5" s="119"/>
      <c r="LKZ5" s="119"/>
      <c r="LLA5" s="119"/>
      <c r="LLB5" s="119"/>
      <c r="LLC5" s="119"/>
      <c r="LLD5" s="119"/>
      <c r="LLE5" s="119"/>
      <c r="LLF5" s="119"/>
      <c r="LLG5" s="119"/>
      <c r="LLH5" s="119"/>
      <c r="LLI5" s="119"/>
      <c r="LLJ5" s="119"/>
      <c r="LLK5" s="119"/>
      <c r="LLL5" s="119"/>
      <c r="LLM5" s="119"/>
      <c r="LLN5" s="119"/>
      <c r="LLO5" s="119"/>
      <c r="LLP5" s="119"/>
      <c r="LLQ5" s="119"/>
      <c r="LLR5" s="119"/>
      <c r="LLS5" s="119"/>
      <c r="LLT5" s="119"/>
      <c r="LLU5" s="119"/>
      <c r="LLV5" s="119"/>
      <c r="LLW5" s="119"/>
      <c r="LLX5" s="119"/>
      <c r="LLY5" s="119"/>
      <c r="LLZ5" s="119"/>
      <c r="LMA5" s="119"/>
      <c r="LMB5" s="119"/>
      <c r="LMC5" s="119"/>
      <c r="LMD5" s="119"/>
      <c r="LME5" s="119"/>
      <c r="LMF5" s="119"/>
      <c r="LMG5" s="119"/>
      <c r="LMH5" s="119"/>
      <c r="LMI5" s="119"/>
      <c r="LMJ5" s="119"/>
      <c r="LMK5" s="119"/>
      <c r="LML5" s="119"/>
      <c r="LMM5" s="119"/>
      <c r="LMN5" s="119"/>
      <c r="LMO5" s="119"/>
      <c r="LMP5" s="119"/>
      <c r="LMQ5" s="119"/>
      <c r="LMR5" s="119"/>
      <c r="LMS5" s="119"/>
      <c r="LMT5" s="119"/>
      <c r="LMU5" s="119"/>
      <c r="LMV5" s="119"/>
      <c r="LMW5" s="119"/>
      <c r="LMX5" s="119"/>
      <c r="LMY5" s="119"/>
      <c r="LMZ5" s="119"/>
      <c r="LNA5" s="119"/>
      <c r="LNB5" s="119"/>
      <c r="LNC5" s="119"/>
      <c r="LND5" s="119"/>
      <c r="LNE5" s="119"/>
      <c r="LNF5" s="119"/>
      <c r="LNG5" s="119"/>
      <c r="LNH5" s="119"/>
      <c r="LNI5" s="119"/>
      <c r="LNJ5" s="119"/>
      <c r="LNK5" s="119"/>
      <c r="LNL5" s="119"/>
      <c r="LNM5" s="119"/>
      <c r="LNN5" s="119"/>
      <c r="LNO5" s="119"/>
      <c r="LNP5" s="119"/>
      <c r="LNQ5" s="119"/>
      <c r="LNR5" s="119"/>
      <c r="LNS5" s="119"/>
      <c r="LNT5" s="119"/>
      <c r="LNU5" s="119"/>
      <c r="LNV5" s="119"/>
      <c r="LNW5" s="119"/>
      <c r="LNX5" s="119"/>
      <c r="LNY5" s="119"/>
      <c r="LNZ5" s="119"/>
      <c r="LOA5" s="119"/>
      <c r="LOB5" s="119"/>
      <c r="LOC5" s="119"/>
      <c r="LOD5" s="119"/>
      <c r="LOE5" s="119"/>
      <c r="LOF5" s="119"/>
      <c r="LOG5" s="119"/>
      <c r="LOH5" s="119"/>
      <c r="LOI5" s="119"/>
      <c r="LOJ5" s="119"/>
      <c r="LOK5" s="119"/>
      <c r="LOL5" s="119"/>
      <c r="LOM5" s="119"/>
      <c r="LON5" s="119"/>
      <c r="LOO5" s="119"/>
      <c r="LOP5" s="119"/>
      <c r="LOQ5" s="119"/>
      <c r="LOR5" s="119"/>
      <c r="LOS5" s="119"/>
      <c r="LOT5" s="119"/>
      <c r="LOU5" s="119"/>
      <c r="LOV5" s="119"/>
      <c r="LOW5" s="119"/>
      <c r="LOX5" s="119"/>
      <c r="LOY5" s="119"/>
      <c r="LOZ5" s="119"/>
      <c r="LPA5" s="119"/>
      <c r="LPB5" s="119"/>
      <c r="LPC5" s="119"/>
      <c r="LPD5" s="119"/>
      <c r="LPE5" s="119"/>
      <c r="LPF5" s="119"/>
      <c r="LPG5" s="119"/>
      <c r="LPH5" s="119"/>
      <c r="LPI5" s="119"/>
      <c r="LPJ5" s="119"/>
      <c r="LPK5" s="119"/>
      <c r="LPL5" s="119"/>
      <c r="LPM5" s="119"/>
      <c r="LPN5" s="119"/>
      <c r="LPO5" s="119"/>
      <c r="LPP5" s="119"/>
      <c r="LPQ5" s="119"/>
      <c r="LPR5" s="119"/>
      <c r="LPS5" s="119"/>
      <c r="LPT5" s="119"/>
      <c r="LPU5" s="119"/>
      <c r="LPV5" s="119"/>
      <c r="LPW5" s="119"/>
      <c r="LPX5" s="119"/>
      <c r="LPY5" s="119"/>
      <c r="LPZ5" s="119"/>
      <c r="LQA5" s="119"/>
      <c r="LQB5" s="119"/>
      <c r="LQC5" s="119"/>
      <c r="LQD5" s="119"/>
      <c r="LQE5" s="119"/>
      <c r="LQF5" s="119"/>
      <c r="LQG5" s="119"/>
      <c r="LQH5" s="119"/>
      <c r="LQI5" s="119"/>
      <c r="LQJ5" s="119"/>
      <c r="LQK5" s="119"/>
      <c r="LQL5" s="119"/>
      <c r="LQM5" s="119"/>
      <c r="LQN5" s="119"/>
      <c r="LQO5" s="119"/>
      <c r="LQP5" s="119"/>
      <c r="LQQ5" s="119"/>
      <c r="LQR5" s="119"/>
      <c r="LQS5" s="119"/>
      <c r="LQT5" s="119"/>
      <c r="LQU5" s="119"/>
      <c r="LQV5" s="119"/>
      <c r="LQW5" s="119"/>
      <c r="LQX5" s="119"/>
      <c r="LQY5" s="119"/>
      <c r="LQZ5" s="119"/>
      <c r="LRA5" s="119"/>
      <c r="LRB5" s="119"/>
      <c r="LRC5" s="119"/>
      <c r="LRD5" s="119"/>
      <c r="LRE5" s="119"/>
      <c r="LRF5" s="119"/>
      <c r="LRG5" s="119"/>
      <c r="LRH5" s="119"/>
      <c r="LRI5" s="119"/>
      <c r="LRJ5" s="119"/>
      <c r="LRK5" s="119"/>
      <c r="LRL5" s="119"/>
      <c r="LRM5" s="119"/>
      <c r="LRN5" s="119"/>
      <c r="LRO5" s="119"/>
      <c r="LRP5" s="119"/>
      <c r="LRQ5" s="119"/>
      <c r="LRR5" s="119"/>
      <c r="LRS5" s="119"/>
      <c r="LRT5" s="119"/>
      <c r="LRU5" s="119"/>
      <c r="LRV5" s="119"/>
      <c r="LRW5" s="119"/>
      <c r="LRX5" s="119"/>
      <c r="LRY5" s="119"/>
      <c r="LRZ5" s="119"/>
      <c r="LSA5" s="119"/>
      <c r="LSB5" s="119"/>
      <c r="LSC5" s="119"/>
      <c r="LSD5" s="119"/>
      <c r="LSE5" s="119"/>
      <c r="LSF5" s="119"/>
      <c r="LSG5" s="119"/>
      <c r="LSH5" s="119"/>
      <c r="LSI5" s="119"/>
      <c r="LSJ5" s="119"/>
      <c r="LSK5" s="119"/>
      <c r="LSL5" s="119"/>
      <c r="LSM5" s="119"/>
      <c r="LSN5" s="119"/>
      <c r="LSO5" s="119"/>
      <c r="LSP5" s="119"/>
      <c r="LSQ5" s="119"/>
      <c r="LSR5" s="119"/>
      <c r="LSS5" s="119"/>
      <c r="LST5" s="119"/>
      <c r="LSU5" s="119"/>
      <c r="LSV5" s="119"/>
      <c r="LSW5" s="119"/>
      <c r="LSX5" s="119"/>
      <c r="LSY5" s="119"/>
      <c r="LSZ5" s="119"/>
      <c r="LTA5" s="119"/>
      <c r="LTB5" s="119"/>
      <c r="LTC5" s="119"/>
      <c r="LTD5" s="119"/>
      <c r="LTE5" s="119"/>
      <c r="LTF5" s="119"/>
      <c r="LTG5" s="119"/>
      <c r="LTH5" s="119"/>
      <c r="LTI5" s="119"/>
      <c r="LTJ5" s="119"/>
      <c r="LTK5" s="119"/>
      <c r="LTL5" s="119"/>
      <c r="LTM5" s="119"/>
      <c r="LTN5" s="119"/>
      <c r="LTO5" s="119"/>
      <c r="LTP5" s="119"/>
      <c r="LTQ5" s="119"/>
      <c r="LTR5" s="119"/>
      <c r="LTS5" s="119"/>
      <c r="LTT5" s="119"/>
      <c r="LTU5" s="119"/>
      <c r="LTV5" s="119"/>
      <c r="LTW5" s="119"/>
      <c r="LTX5" s="119"/>
      <c r="LTY5" s="119"/>
      <c r="LTZ5" s="119"/>
      <c r="LUA5" s="119"/>
      <c r="LUB5" s="119"/>
      <c r="LUC5" s="119"/>
      <c r="LUD5" s="119"/>
      <c r="LUE5" s="119"/>
      <c r="LUF5" s="119"/>
      <c r="LUG5" s="119"/>
      <c r="LUH5" s="119"/>
      <c r="LUI5" s="119"/>
      <c r="LUJ5" s="119"/>
      <c r="LUK5" s="119"/>
      <c r="LUL5" s="119"/>
      <c r="LUM5" s="119"/>
      <c r="LUN5" s="119"/>
      <c r="LUO5" s="119"/>
      <c r="LUP5" s="119"/>
      <c r="LUQ5" s="119"/>
      <c r="LUR5" s="119"/>
      <c r="LUS5" s="119"/>
      <c r="LUT5" s="119"/>
      <c r="LUU5" s="119"/>
      <c r="LUV5" s="119"/>
      <c r="LUW5" s="119"/>
      <c r="LUX5" s="119"/>
      <c r="LUY5" s="119"/>
      <c r="LUZ5" s="119"/>
      <c r="LVA5" s="119"/>
      <c r="LVB5" s="119"/>
      <c r="LVC5" s="119"/>
      <c r="LVD5" s="119"/>
      <c r="LVE5" s="119"/>
      <c r="LVF5" s="119"/>
      <c r="LVG5" s="119"/>
      <c r="LVH5" s="119"/>
      <c r="LVI5" s="119"/>
      <c r="LVJ5" s="119"/>
      <c r="LVK5" s="119"/>
      <c r="LVL5" s="119"/>
      <c r="LVM5" s="119"/>
      <c r="LVN5" s="119"/>
      <c r="LVO5" s="119"/>
      <c r="LVP5" s="119"/>
      <c r="LVQ5" s="119"/>
      <c r="LVR5" s="119"/>
      <c r="LVS5" s="119"/>
      <c r="LVT5" s="119"/>
      <c r="LVU5" s="119"/>
      <c r="LVV5" s="119"/>
      <c r="LVW5" s="119"/>
      <c r="LVX5" s="119"/>
      <c r="LVY5" s="119"/>
      <c r="LVZ5" s="119"/>
      <c r="LWA5" s="119"/>
      <c r="LWB5" s="119"/>
      <c r="LWC5" s="119"/>
      <c r="LWD5" s="119"/>
      <c r="LWE5" s="119"/>
      <c r="LWF5" s="119"/>
      <c r="LWG5" s="119"/>
      <c r="LWH5" s="119"/>
      <c r="LWI5" s="119"/>
      <c r="LWJ5" s="119"/>
      <c r="LWK5" s="119"/>
      <c r="LWL5" s="119"/>
      <c r="LWM5" s="119"/>
      <c r="LWN5" s="119"/>
      <c r="LWO5" s="119"/>
      <c r="LWP5" s="119"/>
      <c r="LWQ5" s="119"/>
      <c r="LWR5" s="119"/>
      <c r="LWS5" s="119"/>
      <c r="LWT5" s="119"/>
      <c r="LWU5" s="119"/>
      <c r="LWV5" s="119"/>
      <c r="LWW5" s="119"/>
      <c r="LWX5" s="119"/>
      <c r="LWY5" s="119"/>
      <c r="LWZ5" s="119"/>
      <c r="LXA5" s="119"/>
      <c r="LXB5" s="119"/>
      <c r="LXC5" s="119"/>
      <c r="LXD5" s="119"/>
      <c r="LXE5" s="119"/>
      <c r="LXF5" s="119"/>
      <c r="LXG5" s="119"/>
      <c r="LXH5" s="119"/>
      <c r="LXI5" s="119"/>
      <c r="LXJ5" s="119"/>
      <c r="LXK5" s="119"/>
      <c r="LXL5" s="119"/>
      <c r="LXM5" s="119"/>
      <c r="LXN5" s="119"/>
      <c r="LXO5" s="119"/>
      <c r="LXP5" s="119"/>
      <c r="LXQ5" s="119"/>
      <c r="LXR5" s="119"/>
      <c r="LXS5" s="119"/>
      <c r="LXT5" s="119"/>
      <c r="LXU5" s="119"/>
      <c r="LXV5" s="119"/>
      <c r="LXW5" s="119"/>
      <c r="LXX5" s="119"/>
      <c r="LXY5" s="119"/>
      <c r="LXZ5" s="119"/>
      <c r="LYA5" s="119"/>
      <c r="LYB5" s="119"/>
      <c r="LYC5" s="119"/>
      <c r="LYD5" s="119"/>
      <c r="LYE5" s="119"/>
      <c r="LYF5" s="119"/>
      <c r="LYG5" s="119"/>
      <c r="LYH5" s="119"/>
      <c r="LYI5" s="119"/>
      <c r="LYJ5" s="119"/>
      <c r="LYK5" s="119"/>
      <c r="LYL5" s="119"/>
      <c r="LYM5" s="119"/>
      <c r="LYN5" s="119"/>
      <c r="LYO5" s="119"/>
      <c r="LYP5" s="119"/>
      <c r="LYQ5" s="119"/>
      <c r="LYR5" s="119"/>
      <c r="LYS5" s="119"/>
      <c r="LYT5" s="119"/>
      <c r="LYU5" s="119"/>
      <c r="LYV5" s="119"/>
      <c r="LYW5" s="119"/>
      <c r="LYX5" s="119"/>
      <c r="LYY5" s="119"/>
      <c r="LYZ5" s="119"/>
      <c r="LZA5" s="119"/>
      <c r="LZB5" s="119"/>
      <c r="LZC5" s="119"/>
      <c r="LZD5" s="119"/>
      <c r="LZE5" s="119"/>
      <c r="LZF5" s="119"/>
      <c r="LZG5" s="119"/>
      <c r="LZH5" s="119"/>
      <c r="LZI5" s="119"/>
      <c r="LZJ5" s="119"/>
      <c r="LZK5" s="119"/>
      <c r="LZL5" s="119"/>
      <c r="LZM5" s="119"/>
      <c r="LZN5" s="119"/>
      <c r="LZO5" s="119"/>
      <c r="LZP5" s="119"/>
      <c r="LZQ5" s="119"/>
      <c r="LZR5" s="119"/>
      <c r="LZS5" s="119"/>
      <c r="LZT5" s="119"/>
      <c r="LZU5" s="119"/>
      <c r="LZV5" s="119"/>
      <c r="LZW5" s="119"/>
      <c r="LZX5" s="119"/>
      <c r="LZY5" s="119"/>
      <c r="LZZ5" s="119"/>
      <c r="MAA5" s="119"/>
      <c r="MAB5" s="119"/>
      <c r="MAC5" s="119"/>
      <c r="MAD5" s="119"/>
      <c r="MAE5" s="119"/>
      <c r="MAF5" s="119"/>
      <c r="MAG5" s="119"/>
      <c r="MAH5" s="119"/>
      <c r="MAI5" s="119"/>
      <c r="MAJ5" s="119"/>
      <c r="MAK5" s="119"/>
      <c r="MAL5" s="119"/>
      <c r="MAM5" s="119"/>
      <c r="MAN5" s="119"/>
      <c r="MAO5" s="119"/>
      <c r="MAP5" s="119"/>
      <c r="MAQ5" s="119"/>
      <c r="MAR5" s="119"/>
      <c r="MAS5" s="119"/>
      <c r="MAT5" s="119"/>
      <c r="MAU5" s="119"/>
      <c r="MAV5" s="119"/>
      <c r="MAW5" s="119"/>
      <c r="MAX5" s="119"/>
      <c r="MAY5" s="119"/>
      <c r="MAZ5" s="119"/>
      <c r="MBA5" s="119"/>
      <c r="MBB5" s="119"/>
      <c r="MBC5" s="119"/>
      <c r="MBD5" s="119"/>
      <c r="MBE5" s="119"/>
      <c r="MBF5" s="119"/>
      <c r="MBG5" s="119"/>
      <c r="MBH5" s="119"/>
      <c r="MBI5" s="119"/>
      <c r="MBJ5" s="119"/>
      <c r="MBK5" s="119"/>
      <c r="MBL5" s="119"/>
      <c r="MBM5" s="119"/>
      <c r="MBN5" s="119"/>
      <c r="MBO5" s="119"/>
      <c r="MBP5" s="119"/>
      <c r="MBQ5" s="119"/>
      <c r="MBR5" s="119"/>
      <c r="MBS5" s="119"/>
      <c r="MBT5" s="119"/>
      <c r="MBU5" s="119"/>
      <c r="MBV5" s="119"/>
      <c r="MBW5" s="119"/>
      <c r="MBX5" s="119"/>
      <c r="MBY5" s="119"/>
      <c r="MBZ5" s="119"/>
      <c r="MCA5" s="119"/>
      <c r="MCB5" s="119"/>
      <c r="MCC5" s="119"/>
      <c r="MCD5" s="119"/>
      <c r="MCE5" s="119"/>
      <c r="MCF5" s="119"/>
      <c r="MCG5" s="119"/>
      <c r="MCH5" s="119"/>
      <c r="MCI5" s="119"/>
      <c r="MCJ5" s="119"/>
      <c r="MCK5" s="119"/>
      <c r="MCL5" s="119"/>
      <c r="MCM5" s="119"/>
      <c r="MCN5" s="119"/>
      <c r="MCO5" s="119"/>
      <c r="MCP5" s="119"/>
      <c r="MCQ5" s="119"/>
      <c r="MCR5" s="119"/>
      <c r="MCS5" s="119"/>
      <c r="MCT5" s="119"/>
      <c r="MCU5" s="119"/>
      <c r="MCV5" s="119"/>
      <c r="MCW5" s="119"/>
      <c r="MCX5" s="119"/>
      <c r="MCY5" s="119"/>
      <c r="MCZ5" s="119"/>
      <c r="MDA5" s="119"/>
      <c r="MDB5" s="119"/>
      <c r="MDC5" s="119"/>
      <c r="MDD5" s="119"/>
      <c r="MDE5" s="119"/>
      <c r="MDF5" s="119"/>
      <c r="MDG5" s="119"/>
      <c r="MDH5" s="119"/>
      <c r="MDI5" s="119"/>
      <c r="MDJ5" s="119"/>
      <c r="MDK5" s="119"/>
      <c r="MDL5" s="119"/>
      <c r="MDM5" s="119"/>
      <c r="MDN5" s="119"/>
      <c r="MDO5" s="119"/>
      <c r="MDP5" s="119"/>
      <c r="MDQ5" s="119"/>
      <c r="MDR5" s="119"/>
      <c r="MDS5" s="119"/>
      <c r="MDT5" s="119"/>
      <c r="MDU5" s="119"/>
      <c r="MDV5" s="119"/>
      <c r="MDW5" s="119"/>
      <c r="MDX5" s="119"/>
      <c r="MDY5" s="119"/>
      <c r="MDZ5" s="119"/>
      <c r="MEA5" s="119"/>
      <c r="MEB5" s="119"/>
      <c r="MEC5" s="119"/>
      <c r="MED5" s="119"/>
      <c r="MEE5" s="119"/>
      <c r="MEF5" s="119"/>
      <c r="MEG5" s="119"/>
      <c r="MEH5" s="119"/>
      <c r="MEI5" s="119"/>
      <c r="MEJ5" s="119"/>
      <c r="MEK5" s="119"/>
      <c r="MEL5" s="119"/>
      <c r="MEM5" s="119"/>
      <c r="MEN5" s="119"/>
      <c r="MEO5" s="119"/>
      <c r="MEP5" s="119"/>
      <c r="MEQ5" s="119"/>
      <c r="MER5" s="119"/>
      <c r="MES5" s="119"/>
      <c r="MET5" s="119"/>
      <c r="MEU5" s="119"/>
      <c r="MEV5" s="119"/>
      <c r="MEW5" s="119"/>
      <c r="MEX5" s="119"/>
      <c r="MEY5" s="119"/>
      <c r="MEZ5" s="119"/>
      <c r="MFA5" s="119"/>
      <c r="MFB5" s="119"/>
      <c r="MFC5" s="119"/>
      <c r="MFD5" s="119"/>
      <c r="MFE5" s="119"/>
      <c r="MFF5" s="119"/>
      <c r="MFG5" s="119"/>
      <c r="MFH5" s="119"/>
      <c r="MFI5" s="119"/>
      <c r="MFJ5" s="119"/>
      <c r="MFK5" s="119"/>
      <c r="MFL5" s="119"/>
      <c r="MFM5" s="119"/>
      <c r="MFN5" s="119"/>
      <c r="MFO5" s="119"/>
      <c r="MFP5" s="119"/>
      <c r="MFQ5" s="119"/>
      <c r="MFR5" s="119"/>
      <c r="MFS5" s="119"/>
      <c r="MFT5" s="119"/>
      <c r="MFU5" s="119"/>
      <c r="MFV5" s="119"/>
      <c r="MFW5" s="119"/>
      <c r="MFX5" s="119"/>
      <c r="MFY5" s="119"/>
      <c r="MFZ5" s="119"/>
      <c r="MGA5" s="119"/>
      <c r="MGB5" s="119"/>
      <c r="MGC5" s="119"/>
      <c r="MGD5" s="119"/>
      <c r="MGE5" s="119"/>
      <c r="MGF5" s="119"/>
      <c r="MGG5" s="119"/>
      <c r="MGH5" s="119"/>
      <c r="MGI5" s="119"/>
      <c r="MGJ5" s="119"/>
      <c r="MGK5" s="119"/>
      <c r="MGL5" s="119"/>
      <c r="MGM5" s="119"/>
      <c r="MGN5" s="119"/>
      <c r="MGO5" s="119"/>
      <c r="MGP5" s="119"/>
      <c r="MGQ5" s="119"/>
      <c r="MGR5" s="119"/>
      <c r="MGS5" s="119"/>
      <c r="MGT5" s="119"/>
      <c r="MGU5" s="119"/>
      <c r="MGV5" s="119"/>
      <c r="MGW5" s="119"/>
      <c r="MGX5" s="119"/>
      <c r="MGY5" s="119"/>
      <c r="MGZ5" s="119"/>
      <c r="MHA5" s="119"/>
      <c r="MHB5" s="119"/>
      <c r="MHC5" s="119"/>
      <c r="MHD5" s="119"/>
      <c r="MHE5" s="119"/>
      <c r="MHF5" s="119"/>
      <c r="MHG5" s="119"/>
      <c r="MHH5" s="119"/>
      <c r="MHI5" s="119"/>
      <c r="MHJ5" s="119"/>
      <c r="MHK5" s="119"/>
      <c r="MHL5" s="119"/>
      <c r="MHM5" s="119"/>
      <c r="MHN5" s="119"/>
      <c r="MHO5" s="119"/>
      <c r="MHP5" s="119"/>
      <c r="MHQ5" s="119"/>
      <c r="MHR5" s="119"/>
      <c r="MHS5" s="119"/>
      <c r="MHT5" s="119"/>
      <c r="MHU5" s="119"/>
      <c r="MHV5" s="119"/>
      <c r="MHW5" s="119"/>
      <c r="MHX5" s="119"/>
      <c r="MHY5" s="119"/>
      <c r="MHZ5" s="119"/>
      <c r="MIA5" s="119"/>
      <c r="MIB5" s="119"/>
      <c r="MIC5" s="119"/>
      <c r="MID5" s="119"/>
      <c r="MIE5" s="119"/>
      <c r="MIF5" s="119"/>
      <c r="MIG5" s="119"/>
      <c r="MIH5" s="119"/>
      <c r="MII5" s="119"/>
      <c r="MIJ5" s="119"/>
      <c r="MIK5" s="119"/>
      <c r="MIL5" s="119"/>
      <c r="MIM5" s="119"/>
      <c r="MIN5" s="119"/>
      <c r="MIO5" s="119"/>
      <c r="MIP5" s="119"/>
      <c r="MIQ5" s="119"/>
      <c r="MIR5" s="119"/>
      <c r="MIS5" s="119"/>
      <c r="MIT5" s="119"/>
      <c r="MIU5" s="119"/>
      <c r="MIV5" s="119"/>
      <c r="MIW5" s="119"/>
      <c r="MIX5" s="119"/>
      <c r="MIY5" s="119"/>
      <c r="MIZ5" s="119"/>
      <c r="MJA5" s="119"/>
      <c r="MJB5" s="119"/>
      <c r="MJC5" s="119"/>
      <c r="MJD5" s="119"/>
      <c r="MJE5" s="119"/>
      <c r="MJF5" s="119"/>
      <c r="MJG5" s="119"/>
      <c r="MJH5" s="119"/>
      <c r="MJI5" s="119"/>
      <c r="MJJ5" s="119"/>
      <c r="MJK5" s="119"/>
      <c r="MJL5" s="119"/>
      <c r="MJM5" s="119"/>
      <c r="MJN5" s="119"/>
      <c r="MJO5" s="119"/>
      <c r="MJP5" s="119"/>
      <c r="MJQ5" s="119"/>
      <c r="MJR5" s="119"/>
      <c r="MJS5" s="119"/>
      <c r="MJT5" s="119"/>
      <c r="MJU5" s="119"/>
      <c r="MJV5" s="119"/>
      <c r="MJW5" s="119"/>
      <c r="MJX5" s="119"/>
      <c r="MJY5" s="119"/>
      <c r="MJZ5" s="119"/>
      <c r="MKA5" s="119"/>
      <c r="MKB5" s="119"/>
      <c r="MKC5" s="119"/>
      <c r="MKD5" s="119"/>
      <c r="MKE5" s="119"/>
      <c r="MKF5" s="119"/>
      <c r="MKG5" s="119"/>
      <c r="MKH5" s="119"/>
      <c r="MKI5" s="119"/>
      <c r="MKJ5" s="119"/>
      <c r="MKK5" s="119"/>
      <c r="MKL5" s="119"/>
      <c r="MKM5" s="119"/>
      <c r="MKN5" s="119"/>
      <c r="MKO5" s="119"/>
      <c r="MKP5" s="119"/>
      <c r="MKQ5" s="119"/>
      <c r="MKR5" s="119"/>
      <c r="MKS5" s="119"/>
      <c r="MKT5" s="119"/>
      <c r="MKU5" s="119"/>
      <c r="MKV5" s="119"/>
      <c r="MKW5" s="119"/>
      <c r="MKX5" s="119"/>
      <c r="MKY5" s="119"/>
      <c r="MKZ5" s="119"/>
      <c r="MLA5" s="119"/>
      <c r="MLB5" s="119"/>
      <c r="MLC5" s="119"/>
      <c r="MLD5" s="119"/>
      <c r="MLE5" s="119"/>
      <c r="MLF5" s="119"/>
      <c r="MLG5" s="119"/>
      <c r="MLH5" s="119"/>
      <c r="MLI5" s="119"/>
      <c r="MLJ5" s="119"/>
      <c r="MLK5" s="119"/>
      <c r="MLL5" s="119"/>
      <c r="MLM5" s="119"/>
      <c r="MLN5" s="119"/>
      <c r="MLO5" s="119"/>
      <c r="MLP5" s="119"/>
      <c r="MLQ5" s="119"/>
      <c r="MLR5" s="119"/>
      <c r="MLS5" s="119"/>
      <c r="MLT5" s="119"/>
      <c r="MLU5" s="119"/>
      <c r="MLV5" s="119"/>
      <c r="MLW5" s="119"/>
      <c r="MLX5" s="119"/>
      <c r="MLY5" s="119"/>
      <c r="MLZ5" s="119"/>
      <c r="MMA5" s="119"/>
      <c r="MMB5" s="119"/>
      <c r="MMC5" s="119"/>
      <c r="MMD5" s="119"/>
      <c r="MME5" s="119"/>
      <c r="MMF5" s="119"/>
      <c r="MMG5" s="119"/>
      <c r="MMH5" s="119"/>
      <c r="MMI5" s="119"/>
      <c r="MMJ5" s="119"/>
      <c r="MMK5" s="119"/>
      <c r="MML5" s="119"/>
      <c r="MMM5" s="119"/>
      <c r="MMN5" s="119"/>
      <c r="MMO5" s="119"/>
      <c r="MMP5" s="119"/>
      <c r="MMQ5" s="119"/>
      <c r="MMR5" s="119"/>
      <c r="MMS5" s="119"/>
      <c r="MMT5" s="119"/>
      <c r="MMU5" s="119"/>
      <c r="MMV5" s="119"/>
      <c r="MMW5" s="119"/>
      <c r="MMX5" s="119"/>
      <c r="MMY5" s="119"/>
      <c r="MMZ5" s="119"/>
      <c r="MNA5" s="119"/>
      <c r="MNB5" s="119"/>
      <c r="MNC5" s="119"/>
      <c r="MND5" s="119"/>
      <c r="MNE5" s="119"/>
      <c r="MNF5" s="119"/>
      <c r="MNG5" s="119"/>
      <c r="MNH5" s="119"/>
      <c r="MNI5" s="119"/>
      <c r="MNJ5" s="119"/>
      <c r="MNK5" s="119"/>
      <c r="MNL5" s="119"/>
      <c r="MNM5" s="119"/>
      <c r="MNN5" s="119"/>
      <c r="MNO5" s="119"/>
      <c r="MNP5" s="119"/>
      <c r="MNQ5" s="119"/>
      <c r="MNR5" s="119"/>
      <c r="MNS5" s="119"/>
      <c r="MNT5" s="119"/>
      <c r="MNU5" s="119"/>
      <c r="MNV5" s="119"/>
      <c r="MNW5" s="119"/>
      <c r="MNX5" s="119"/>
      <c r="MNY5" s="119"/>
      <c r="MNZ5" s="119"/>
      <c r="MOA5" s="119"/>
      <c r="MOB5" s="119"/>
      <c r="MOC5" s="119"/>
      <c r="MOD5" s="119"/>
      <c r="MOE5" s="119"/>
      <c r="MOF5" s="119"/>
      <c r="MOG5" s="119"/>
      <c r="MOH5" s="119"/>
      <c r="MOI5" s="119"/>
      <c r="MOJ5" s="119"/>
      <c r="MOK5" s="119"/>
      <c r="MOL5" s="119"/>
      <c r="MOM5" s="119"/>
      <c r="MON5" s="119"/>
      <c r="MOO5" s="119"/>
      <c r="MOP5" s="119"/>
      <c r="MOQ5" s="119"/>
      <c r="MOR5" s="119"/>
      <c r="MOS5" s="119"/>
      <c r="MOT5" s="119"/>
      <c r="MOU5" s="119"/>
      <c r="MOV5" s="119"/>
      <c r="MOW5" s="119"/>
      <c r="MOX5" s="119"/>
      <c r="MOY5" s="119"/>
      <c r="MOZ5" s="119"/>
      <c r="MPA5" s="119"/>
      <c r="MPB5" s="119"/>
      <c r="MPC5" s="119"/>
      <c r="MPD5" s="119"/>
      <c r="MPE5" s="119"/>
      <c r="MPF5" s="119"/>
      <c r="MPG5" s="119"/>
      <c r="MPH5" s="119"/>
      <c r="MPI5" s="119"/>
      <c r="MPJ5" s="119"/>
      <c r="MPK5" s="119"/>
      <c r="MPL5" s="119"/>
      <c r="MPM5" s="119"/>
      <c r="MPN5" s="119"/>
      <c r="MPO5" s="119"/>
      <c r="MPP5" s="119"/>
      <c r="MPQ5" s="119"/>
      <c r="MPR5" s="119"/>
      <c r="MPS5" s="119"/>
      <c r="MPT5" s="119"/>
      <c r="MPU5" s="119"/>
      <c r="MPV5" s="119"/>
      <c r="MPW5" s="119"/>
      <c r="MPX5" s="119"/>
      <c r="MPY5" s="119"/>
      <c r="MPZ5" s="119"/>
      <c r="MQA5" s="119"/>
      <c r="MQB5" s="119"/>
      <c r="MQC5" s="119"/>
      <c r="MQD5" s="119"/>
      <c r="MQE5" s="119"/>
      <c r="MQF5" s="119"/>
      <c r="MQG5" s="119"/>
      <c r="MQH5" s="119"/>
      <c r="MQI5" s="119"/>
      <c r="MQJ5" s="119"/>
      <c r="MQK5" s="119"/>
      <c r="MQL5" s="119"/>
      <c r="MQM5" s="119"/>
      <c r="MQN5" s="119"/>
      <c r="MQO5" s="119"/>
      <c r="MQP5" s="119"/>
      <c r="MQQ5" s="119"/>
      <c r="MQR5" s="119"/>
      <c r="MQS5" s="119"/>
      <c r="MQT5" s="119"/>
      <c r="MQU5" s="119"/>
      <c r="MQV5" s="119"/>
      <c r="MQW5" s="119"/>
      <c r="MQX5" s="119"/>
      <c r="MQY5" s="119"/>
      <c r="MQZ5" s="119"/>
      <c r="MRA5" s="119"/>
      <c r="MRB5" s="119"/>
      <c r="MRC5" s="119"/>
      <c r="MRD5" s="119"/>
      <c r="MRE5" s="119"/>
      <c r="MRF5" s="119"/>
      <c r="MRG5" s="119"/>
      <c r="MRH5" s="119"/>
      <c r="MRI5" s="119"/>
      <c r="MRJ5" s="119"/>
      <c r="MRK5" s="119"/>
      <c r="MRL5" s="119"/>
      <c r="MRM5" s="119"/>
      <c r="MRN5" s="119"/>
      <c r="MRO5" s="119"/>
      <c r="MRP5" s="119"/>
      <c r="MRQ5" s="119"/>
      <c r="MRR5" s="119"/>
      <c r="MRS5" s="119"/>
      <c r="MRT5" s="119"/>
      <c r="MRU5" s="119"/>
      <c r="MRV5" s="119"/>
      <c r="MRW5" s="119"/>
      <c r="MRX5" s="119"/>
      <c r="MRY5" s="119"/>
      <c r="MRZ5" s="119"/>
      <c r="MSA5" s="119"/>
      <c r="MSB5" s="119"/>
      <c r="MSC5" s="119"/>
      <c r="MSD5" s="119"/>
      <c r="MSE5" s="119"/>
      <c r="MSF5" s="119"/>
      <c r="MSG5" s="119"/>
      <c r="MSH5" s="119"/>
      <c r="MSI5" s="119"/>
      <c r="MSJ5" s="119"/>
      <c r="MSK5" s="119"/>
      <c r="MSL5" s="119"/>
      <c r="MSM5" s="119"/>
      <c r="MSN5" s="119"/>
      <c r="MSO5" s="119"/>
      <c r="MSP5" s="119"/>
      <c r="MSQ5" s="119"/>
      <c r="MSR5" s="119"/>
      <c r="MSS5" s="119"/>
      <c r="MST5" s="119"/>
      <c r="MSU5" s="119"/>
      <c r="MSV5" s="119"/>
      <c r="MSW5" s="119"/>
      <c r="MSX5" s="119"/>
      <c r="MSY5" s="119"/>
      <c r="MSZ5" s="119"/>
      <c r="MTA5" s="119"/>
      <c r="MTB5" s="119"/>
      <c r="MTC5" s="119"/>
      <c r="MTD5" s="119"/>
      <c r="MTE5" s="119"/>
      <c r="MTF5" s="119"/>
      <c r="MTG5" s="119"/>
      <c r="MTH5" s="119"/>
      <c r="MTI5" s="119"/>
      <c r="MTJ5" s="119"/>
      <c r="MTK5" s="119"/>
      <c r="MTL5" s="119"/>
      <c r="MTM5" s="119"/>
      <c r="MTN5" s="119"/>
      <c r="MTO5" s="119"/>
      <c r="MTP5" s="119"/>
      <c r="MTQ5" s="119"/>
      <c r="MTR5" s="119"/>
      <c r="MTS5" s="119"/>
      <c r="MTT5" s="119"/>
      <c r="MTU5" s="119"/>
      <c r="MTV5" s="119"/>
      <c r="MTW5" s="119"/>
      <c r="MTX5" s="119"/>
      <c r="MTY5" s="119"/>
      <c r="MTZ5" s="119"/>
      <c r="MUA5" s="119"/>
      <c r="MUB5" s="119"/>
      <c r="MUC5" s="119"/>
      <c r="MUD5" s="119"/>
      <c r="MUE5" s="119"/>
      <c r="MUF5" s="119"/>
      <c r="MUG5" s="119"/>
      <c r="MUH5" s="119"/>
      <c r="MUI5" s="119"/>
      <c r="MUJ5" s="119"/>
      <c r="MUK5" s="119"/>
      <c r="MUL5" s="119"/>
      <c r="MUM5" s="119"/>
      <c r="MUN5" s="119"/>
      <c r="MUO5" s="119"/>
      <c r="MUP5" s="119"/>
      <c r="MUQ5" s="119"/>
      <c r="MUR5" s="119"/>
      <c r="MUS5" s="119"/>
      <c r="MUT5" s="119"/>
      <c r="MUU5" s="119"/>
      <c r="MUV5" s="119"/>
      <c r="MUW5" s="119"/>
      <c r="MUX5" s="119"/>
      <c r="MUY5" s="119"/>
      <c r="MUZ5" s="119"/>
      <c r="MVA5" s="119"/>
      <c r="MVB5" s="119"/>
      <c r="MVC5" s="119"/>
      <c r="MVD5" s="119"/>
      <c r="MVE5" s="119"/>
      <c r="MVF5" s="119"/>
      <c r="MVG5" s="119"/>
      <c r="MVH5" s="119"/>
      <c r="MVI5" s="119"/>
      <c r="MVJ5" s="119"/>
      <c r="MVK5" s="119"/>
      <c r="MVL5" s="119"/>
      <c r="MVM5" s="119"/>
      <c r="MVN5" s="119"/>
      <c r="MVO5" s="119"/>
      <c r="MVP5" s="119"/>
      <c r="MVQ5" s="119"/>
      <c r="MVR5" s="119"/>
      <c r="MVS5" s="119"/>
      <c r="MVT5" s="119"/>
      <c r="MVU5" s="119"/>
      <c r="MVV5" s="119"/>
      <c r="MVW5" s="119"/>
      <c r="MVX5" s="119"/>
      <c r="MVY5" s="119"/>
      <c r="MVZ5" s="119"/>
      <c r="MWA5" s="119"/>
      <c r="MWB5" s="119"/>
      <c r="MWC5" s="119"/>
      <c r="MWD5" s="119"/>
      <c r="MWE5" s="119"/>
      <c r="MWF5" s="119"/>
      <c r="MWG5" s="119"/>
      <c r="MWH5" s="119"/>
      <c r="MWI5" s="119"/>
      <c r="MWJ5" s="119"/>
      <c r="MWK5" s="119"/>
      <c r="MWL5" s="119"/>
      <c r="MWM5" s="119"/>
      <c r="MWN5" s="119"/>
      <c r="MWO5" s="119"/>
      <c r="MWP5" s="119"/>
      <c r="MWQ5" s="119"/>
      <c r="MWR5" s="119"/>
      <c r="MWS5" s="119"/>
      <c r="MWT5" s="119"/>
      <c r="MWU5" s="119"/>
      <c r="MWV5" s="119"/>
      <c r="MWW5" s="119"/>
      <c r="MWX5" s="119"/>
      <c r="MWY5" s="119"/>
      <c r="MWZ5" s="119"/>
      <c r="MXA5" s="119"/>
      <c r="MXB5" s="119"/>
      <c r="MXC5" s="119"/>
      <c r="MXD5" s="119"/>
      <c r="MXE5" s="119"/>
      <c r="MXF5" s="119"/>
      <c r="MXG5" s="119"/>
      <c r="MXH5" s="119"/>
      <c r="MXI5" s="119"/>
      <c r="MXJ5" s="119"/>
      <c r="MXK5" s="119"/>
      <c r="MXL5" s="119"/>
      <c r="MXM5" s="119"/>
      <c r="MXN5" s="119"/>
      <c r="MXO5" s="119"/>
      <c r="MXP5" s="119"/>
      <c r="MXQ5" s="119"/>
      <c r="MXR5" s="119"/>
      <c r="MXS5" s="119"/>
      <c r="MXT5" s="119"/>
      <c r="MXU5" s="119"/>
      <c r="MXV5" s="119"/>
      <c r="MXW5" s="119"/>
      <c r="MXX5" s="119"/>
      <c r="MXY5" s="119"/>
      <c r="MXZ5" s="119"/>
      <c r="MYA5" s="119"/>
      <c r="MYB5" s="119"/>
      <c r="MYC5" s="119"/>
      <c r="MYD5" s="119"/>
      <c r="MYE5" s="119"/>
      <c r="MYF5" s="119"/>
      <c r="MYG5" s="119"/>
      <c r="MYH5" s="119"/>
      <c r="MYI5" s="119"/>
      <c r="MYJ5" s="119"/>
      <c r="MYK5" s="119"/>
      <c r="MYL5" s="119"/>
      <c r="MYM5" s="119"/>
      <c r="MYN5" s="119"/>
      <c r="MYO5" s="119"/>
      <c r="MYP5" s="119"/>
      <c r="MYQ5" s="119"/>
      <c r="MYR5" s="119"/>
      <c r="MYS5" s="119"/>
      <c r="MYT5" s="119"/>
      <c r="MYU5" s="119"/>
      <c r="MYV5" s="119"/>
      <c r="MYW5" s="119"/>
      <c r="MYX5" s="119"/>
      <c r="MYY5" s="119"/>
      <c r="MYZ5" s="119"/>
      <c r="MZA5" s="119"/>
      <c r="MZB5" s="119"/>
      <c r="MZC5" s="119"/>
      <c r="MZD5" s="119"/>
      <c r="MZE5" s="119"/>
      <c r="MZF5" s="119"/>
      <c r="MZG5" s="119"/>
      <c r="MZH5" s="119"/>
      <c r="MZI5" s="119"/>
      <c r="MZJ5" s="119"/>
      <c r="MZK5" s="119"/>
      <c r="MZL5" s="119"/>
      <c r="MZM5" s="119"/>
      <c r="MZN5" s="119"/>
      <c r="MZO5" s="119"/>
      <c r="MZP5" s="119"/>
      <c r="MZQ5" s="119"/>
      <c r="MZR5" s="119"/>
      <c r="MZS5" s="119"/>
      <c r="MZT5" s="119"/>
      <c r="MZU5" s="119"/>
      <c r="MZV5" s="119"/>
      <c r="MZW5" s="119"/>
      <c r="MZX5" s="119"/>
      <c r="MZY5" s="119"/>
      <c r="MZZ5" s="119"/>
      <c r="NAA5" s="119"/>
      <c r="NAB5" s="119"/>
      <c r="NAC5" s="119"/>
      <c r="NAD5" s="119"/>
      <c r="NAE5" s="119"/>
      <c r="NAF5" s="119"/>
      <c r="NAG5" s="119"/>
      <c r="NAH5" s="119"/>
      <c r="NAI5" s="119"/>
      <c r="NAJ5" s="119"/>
      <c r="NAK5" s="119"/>
      <c r="NAL5" s="119"/>
      <c r="NAM5" s="119"/>
      <c r="NAN5" s="119"/>
      <c r="NAO5" s="119"/>
      <c r="NAP5" s="119"/>
      <c r="NAQ5" s="119"/>
      <c r="NAR5" s="119"/>
      <c r="NAS5" s="119"/>
      <c r="NAT5" s="119"/>
      <c r="NAU5" s="119"/>
      <c r="NAV5" s="119"/>
      <c r="NAW5" s="119"/>
      <c r="NAX5" s="119"/>
      <c r="NAY5" s="119"/>
      <c r="NAZ5" s="119"/>
      <c r="NBA5" s="119"/>
      <c r="NBB5" s="119"/>
      <c r="NBC5" s="119"/>
      <c r="NBD5" s="119"/>
      <c r="NBE5" s="119"/>
      <c r="NBF5" s="119"/>
      <c r="NBG5" s="119"/>
      <c r="NBH5" s="119"/>
      <c r="NBI5" s="119"/>
      <c r="NBJ5" s="119"/>
      <c r="NBK5" s="119"/>
      <c r="NBL5" s="119"/>
      <c r="NBM5" s="119"/>
      <c r="NBN5" s="119"/>
      <c r="NBO5" s="119"/>
      <c r="NBP5" s="119"/>
      <c r="NBQ5" s="119"/>
      <c r="NBR5" s="119"/>
      <c r="NBS5" s="119"/>
      <c r="NBT5" s="119"/>
      <c r="NBU5" s="119"/>
      <c r="NBV5" s="119"/>
      <c r="NBW5" s="119"/>
      <c r="NBX5" s="119"/>
      <c r="NBY5" s="119"/>
      <c r="NBZ5" s="119"/>
      <c r="NCA5" s="119"/>
      <c r="NCB5" s="119"/>
      <c r="NCC5" s="119"/>
      <c r="NCD5" s="119"/>
      <c r="NCE5" s="119"/>
      <c r="NCF5" s="119"/>
      <c r="NCG5" s="119"/>
      <c r="NCH5" s="119"/>
      <c r="NCI5" s="119"/>
      <c r="NCJ5" s="119"/>
      <c r="NCK5" s="119"/>
      <c r="NCL5" s="119"/>
      <c r="NCM5" s="119"/>
      <c r="NCN5" s="119"/>
      <c r="NCO5" s="119"/>
      <c r="NCP5" s="119"/>
      <c r="NCQ5" s="119"/>
      <c r="NCR5" s="119"/>
      <c r="NCS5" s="119"/>
      <c r="NCT5" s="119"/>
      <c r="NCU5" s="119"/>
      <c r="NCV5" s="119"/>
      <c r="NCW5" s="119"/>
      <c r="NCX5" s="119"/>
      <c r="NCY5" s="119"/>
      <c r="NCZ5" s="119"/>
      <c r="NDA5" s="119"/>
      <c r="NDB5" s="119"/>
      <c r="NDC5" s="119"/>
      <c r="NDD5" s="119"/>
      <c r="NDE5" s="119"/>
      <c r="NDF5" s="119"/>
      <c r="NDG5" s="119"/>
      <c r="NDH5" s="119"/>
      <c r="NDI5" s="119"/>
      <c r="NDJ5" s="119"/>
      <c r="NDK5" s="119"/>
      <c r="NDL5" s="119"/>
      <c r="NDM5" s="119"/>
      <c r="NDN5" s="119"/>
      <c r="NDO5" s="119"/>
      <c r="NDP5" s="119"/>
      <c r="NDQ5" s="119"/>
      <c r="NDR5" s="119"/>
      <c r="NDS5" s="119"/>
      <c r="NDT5" s="119"/>
      <c r="NDU5" s="119"/>
      <c r="NDV5" s="119"/>
      <c r="NDW5" s="119"/>
      <c r="NDX5" s="119"/>
      <c r="NDY5" s="119"/>
      <c r="NDZ5" s="119"/>
      <c r="NEA5" s="119"/>
      <c r="NEB5" s="119"/>
      <c r="NEC5" s="119"/>
      <c r="NED5" s="119"/>
      <c r="NEE5" s="119"/>
      <c r="NEF5" s="119"/>
      <c r="NEG5" s="119"/>
      <c r="NEH5" s="119"/>
      <c r="NEI5" s="119"/>
      <c r="NEJ5" s="119"/>
      <c r="NEK5" s="119"/>
      <c r="NEL5" s="119"/>
      <c r="NEM5" s="119"/>
      <c r="NEN5" s="119"/>
      <c r="NEO5" s="119"/>
      <c r="NEP5" s="119"/>
      <c r="NEQ5" s="119"/>
      <c r="NER5" s="119"/>
      <c r="NES5" s="119"/>
      <c r="NET5" s="119"/>
      <c r="NEU5" s="119"/>
      <c r="NEV5" s="119"/>
      <c r="NEW5" s="119"/>
      <c r="NEX5" s="119"/>
      <c r="NEY5" s="119"/>
      <c r="NEZ5" s="119"/>
      <c r="NFA5" s="119"/>
      <c r="NFB5" s="119"/>
      <c r="NFC5" s="119"/>
      <c r="NFD5" s="119"/>
      <c r="NFE5" s="119"/>
      <c r="NFF5" s="119"/>
      <c r="NFG5" s="119"/>
      <c r="NFH5" s="119"/>
      <c r="NFI5" s="119"/>
      <c r="NFJ5" s="119"/>
      <c r="NFK5" s="119"/>
      <c r="NFL5" s="119"/>
      <c r="NFM5" s="119"/>
      <c r="NFN5" s="119"/>
      <c r="NFO5" s="119"/>
      <c r="NFP5" s="119"/>
      <c r="NFQ5" s="119"/>
      <c r="NFR5" s="119"/>
      <c r="NFS5" s="119"/>
      <c r="NFT5" s="119"/>
      <c r="NFU5" s="119"/>
      <c r="NFV5" s="119"/>
      <c r="NFW5" s="119"/>
      <c r="NFX5" s="119"/>
      <c r="NFY5" s="119"/>
      <c r="NFZ5" s="119"/>
      <c r="NGA5" s="119"/>
      <c r="NGB5" s="119"/>
      <c r="NGC5" s="119"/>
      <c r="NGD5" s="119"/>
      <c r="NGE5" s="119"/>
      <c r="NGF5" s="119"/>
      <c r="NGG5" s="119"/>
      <c r="NGH5" s="119"/>
      <c r="NGI5" s="119"/>
      <c r="NGJ5" s="119"/>
      <c r="NGK5" s="119"/>
      <c r="NGL5" s="119"/>
      <c r="NGM5" s="119"/>
      <c r="NGN5" s="119"/>
      <c r="NGO5" s="119"/>
      <c r="NGP5" s="119"/>
      <c r="NGQ5" s="119"/>
      <c r="NGR5" s="119"/>
      <c r="NGS5" s="119"/>
      <c r="NGT5" s="119"/>
      <c r="NGU5" s="119"/>
      <c r="NGV5" s="119"/>
      <c r="NGW5" s="119"/>
      <c r="NGX5" s="119"/>
      <c r="NGY5" s="119"/>
      <c r="NGZ5" s="119"/>
      <c r="NHA5" s="119"/>
      <c r="NHB5" s="119"/>
      <c r="NHC5" s="119"/>
      <c r="NHD5" s="119"/>
      <c r="NHE5" s="119"/>
      <c r="NHF5" s="119"/>
      <c r="NHG5" s="119"/>
      <c r="NHH5" s="119"/>
      <c r="NHI5" s="119"/>
      <c r="NHJ5" s="119"/>
      <c r="NHK5" s="119"/>
      <c r="NHL5" s="119"/>
      <c r="NHM5" s="119"/>
      <c r="NHN5" s="119"/>
      <c r="NHO5" s="119"/>
      <c r="NHP5" s="119"/>
      <c r="NHQ5" s="119"/>
      <c r="NHR5" s="119"/>
      <c r="NHS5" s="119"/>
      <c r="NHT5" s="119"/>
      <c r="NHU5" s="119"/>
      <c r="NHV5" s="119"/>
      <c r="NHW5" s="119"/>
      <c r="NHX5" s="119"/>
      <c r="NHY5" s="119"/>
      <c r="NHZ5" s="119"/>
      <c r="NIA5" s="119"/>
      <c r="NIB5" s="119"/>
      <c r="NIC5" s="119"/>
      <c r="NID5" s="119"/>
      <c r="NIE5" s="119"/>
      <c r="NIF5" s="119"/>
      <c r="NIG5" s="119"/>
      <c r="NIH5" s="119"/>
      <c r="NII5" s="119"/>
      <c r="NIJ5" s="119"/>
      <c r="NIK5" s="119"/>
      <c r="NIL5" s="119"/>
      <c r="NIM5" s="119"/>
      <c r="NIN5" s="119"/>
      <c r="NIO5" s="119"/>
      <c r="NIP5" s="119"/>
      <c r="NIQ5" s="119"/>
      <c r="NIR5" s="119"/>
      <c r="NIS5" s="119"/>
      <c r="NIT5" s="119"/>
      <c r="NIU5" s="119"/>
      <c r="NIV5" s="119"/>
      <c r="NIW5" s="119"/>
      <c r="NIX5" s="119"/>
      <c r="NIY5" s="119"/>
      <c r="NIZ5" s="119"/>
      <c r="NJA5" s="119"/>
      <c r="NJB5" s="119"/>
      <c r="NJC5" s="119"/>
      <c r="NJD5" s="119"/>
      <c r="NJE5" s="119"/>
      <c r="NJF5" s="119"/>
      <c r="NJG5" s="119"/>
      <c r="NJH5" s="119"/>
      <c r="NJI5" s="119"/>
      <c r="NJJ5" s="119"/>
      <c r="NJK5" s="119"/>
      <c r="NJL5" s="119"/>
      <c r="NJM5" s="119"/>
      <c r="NJN5" s="119"/>
      <c r="NJO5" s="119"/>
      <c r="NJP5" s="119"/>
      <c r="NJQ5" s="119"/>
      <c r="NJR5" s="119"/>
      <c r="NJS5" s="119"/>
      <c r="NJT5" s="119"/>
      <c r="NJU5" s="119"/>
      <c r="NJV5" s="119"/>
      <c r="NJW5" s="119"/>
      <c r="NJX5" s="119"/>
      <c r="NJY5" s="119"/>
      <c r="NJZ5" s="119"/>
      <c r="NKA5" s="119"/>
      <c r="NKB5" s="119"/>
      <c r="NKC5" s="119"/>
      <c r="NKD5" s="119"/>
      <c r="NKE5" s="119"/>
      <c r="NKF5" s="119"/>
      <c r="NKG5" s="119"/>
      <c r="NKH5" s="119"/>
      <c r="NKI5" s="119"/>
      <c r="NKJ5" s="119"/>
      <c r="NKK5" s="119"/>
      <c r="NKL5" s="119"/>
      <c r="NKM5" s="119"/>
      <c r="NKN5" s="119"/>
      <c r="NKO5" s="119"/>
      <c r="NKP5" s="119"/>
      <c r="NKQ5" s="119"/>
      <c r="NKR5" s="119"/>
      <c r="NKS5" s="119"/>
      <c r="NKT5" s="119"/>
      <c r="NKU5" s="119"/>
      <c r="NKV5" s="119"/>
      <c r="NKW5" s="119"/>
      <c r="NKX5" s="119"/>
      <c r="NKY5" s="119"/>
      <c r="NKZ5" s="119"/>
      <c r="NLA5" s="119"/>
      <c r="NLB5" s="119"/>
      <c r="NLC5" s="119"/>
      <c r="NLD5" s="119"/>
      <c r="NLE5" s="119"/>
      <c r="NLF5" s="119"/>
      <c r="NLG5" s="119"/>
      <c r="NLH5" s="119"/>
      <c r="NLI5" s="119"/>
      <c r="NLJ5" s="119"/>
      <c r="NLK5" s="119"/>
      <c r="NLL5" s="119"/>
      <c r="NLM5" s="119"/>
      <c r="NLN5" s="119"/>
      <c r="NLO5" s="119"/>
      <c r="NLP5" s="119"/>
      <c r="NLQ5" s="119"/>
      <c r="NLR5" s="119"/>
      <c r="NLS5" s="119"/>
      <c r="NLT5" s="119"/>
      <c r="NLU5" s="119"/>
      <c r="NLV5" s="119"/>
      <c r="NLW5" s="119"/>
      <c r="NLX5" s="119"/>
      <c r="NLY5" s="119"/>
      <c r="NLZ5" s="119"/>
      <c r="NMA5" s="119"/>
      <c r="NMB5" s="119"/>
      <c r="NMC5" s="119"/>
      <c r="NMD5" s="119"/>
      <c r="NME5" s="119"/>
      <c r="NMF5" s="119"/>
      <c r="NMG5" s="119"/>
      <c r="NMH5" s="119"/>
      <c r="NMI5" s="119"/>
      <c r="NMJ5" s="119"/>
      <c r="NMK5" s="119"/>
      <c r="NML5" s="119"/>
      <c r="NMM5" s="119"/>
      <c r="NMN5" s="119"/>
      <c r="NMO5" s="119"/>
      <c r="NMP5" s="119"/>
      <c r="NMQ5" s="119"/>
      <c r="NMR5" s="119"/>
      <c r="NMS5" s="119"/>
      <c r="NMT5" s="119"/>
      <c r="NMU5" s="119"/>
      <c r="NMV5" s="119"/>
      <c r="NMW5" s="119"/>
      <c r="NMX5" s="119"/>
      <c r="NMY5" s="119"/>
      <c r="NMZ5" s="119"/>
      <c r="NNA5" s="119"/>
      <c r="NNB5" s="119"/>
      <c r="NNC5" s="119"/>
      <c r="NND5" s="119"/>
      <c r="NNE5" s="119"/>
      <c r="NNF5" s="119"/>
      <c r="NNG5" s="119"/>
      <c r="NNH5" s="119"/>
      <c r="NNI5" s="119"/>
      <c r="NNJ5" s="119"/>
      <c r="NNK5" s="119"/>
      <c r="NNL5" s="119"/>
      <c r="NNM5" s="119"/>
      <c r="NNN5" s="119"/>
      <c r="NNO5" s="119"/>
      <c r="NNP5" s="119"/>
      <c r="NNQ5" s="119"/>
      <c r="NNR5" s="119"/>
      <c r="NNS5" s="119"/>
      <c r="NNT5" s="119"/>
      <c r="NNU5" s="119"/>
      <c r="NNV5" s="119"/>
      <c r="NNW5" s="119"/>
      <c r="NNX5" s="119"/>
      <c r="NNY5" s="119"/>
      <c r="NNZ5" s="119"/>
      <c r="NOA5" s="119"/>
      <c r="NOB5" s="119"/>
      <c r="NOC5" s="119"/>
      <c r="NOD5" s="119"/>
      <c r="NOE5" s="119"/>
      <c r="NOF5" s="119"/>
      <c r="NOG5" s="119"/>
      <c r="NOH5" s="119"/>
      <c r="NOI5" s="119"/>
      <c r="NOJ5" s="119"/>
      <c r="NOK5" s="119"/>
      <c r="NOL5" s="119"/>
      <c r="NOM5" s="119"/>
      <c r="NON5" s="119"/>
      <c r="NOO5" s="119"/>
      <c r="NOP5" s="119"/>
      <c r="NOQ5" s="119"/>
      <c r="NOR5" s="119"/>
      <c r="NOS5" s="119"/>
      <c r="NOT5" s="119"/>
      <c r="NOU5" s="119"/>
      <c r="NOV5" s="119"/>
      <c r="NOW5" s="119"/>
      <c r="NOX5" s="119"/>
      <c r="NOY5" s="119"/>
      <c r="NOZ5" s="119"/>
      <c r="NPA5" s="119"/>
      <c r="NPB5" s="119"/>
      <c r="NPC5" s="119"/>
      <c r="NPD5" s="119"/>
      <c r="NPE5" s="119"/>
      <c r="NPF5" s="119"/>
      <c r="NPG5" s="119"/>
      <c r="NPH5" s="119"/>
      <c r="NPI5" s="119"/>
      <c r="NPJ5" s="119"/>
      <c r="NPK5" s="119"/>
      <c r="NPL5" s="119"/>
      <c r="NPM5" s="119"/>
      <c r="NPN5" s="119"/>
      <c r="NPO5" s="119"/>
      <c r="NPP5" s="119"/>
      <c r="NPQ5" s="119"/>
      <c r="NPR5" s="119"/>
      <c r="NPS5" s="119"/>
      <c r="NPT5" s="119"/>
      <c r="NPU5" s="119"/>
      <c r="NPV5" s="119"/>
      <c r="NPW5" s="119"/>
      <c r="NPX5" s="119"/>
      <c r="NPY5" s="119"/>
      <c r="NPZ5" s="119"/>
      <c r="NQA5" s="119"/>
      <c r="NQB5" s="119"/>
      <c r="NQC5" s="119"/>
      <c r="NQD5" s="119"/>
      <c r="NQE5" s="119"/>
      <c r="NQF5" s="119"/>
      <c r="NQG5" s="119"/>
      <c r="NQH5" s="119"/>
      <c r="NQI5" s="119"/>
      <c r="NQJ5" s="119"/>
      <c r="NQK5" s="119"/>
      <c r="NQL5" s="119"/>
      <c r="NQM5" s="119"/>
      <c r="NQN5" s="119"/>
      <c r="NQO5" s="119"/>
      <c r="NQP5" s="119"/>
      <c r="NQQ5" s="119"/>
      <c r="NQR5" s="119"/>
      <c r="NQS5" s="119"/>
      <c r="NQT5" s="119"/>
      <c r="NQU5" s="119"/>
      <c r="NQV5" s="119"/>
      <c r="NQW5" s="119"/>
      <c r="NQX5" s="119"/>
      <c r="NQY5" s="119"/>
      <c r="NQZ5" s="119"/>
      <c r="NRA5" s="119"/>
      <c r="NRB5" s="119"/>
      <c r="NRC5" s="119"/>
      <c r="NRD5" s="119"/>
      <c r="NRE5" s="119"/>
      <c r="NRF5" s="119"/>
      <c r="NRG5" s="119"/>
      <c r="NRH5" s="119"/>
      <c r="NRI5" s="119"/>
      <c r="NRJ5" s="119"/>
      <c r="NRK5" s="119"/>
      <c r="NRL5" s="119"/>
      <c r="NRM5" s="119"/>
      <c r="NRN5" s="119"/>
      <c r="NRO5" s="119"/>
      <c r="NRP5" s="119"/>
      <c r="NRQ5" s="119"/>
      <c r="NRR5" s="119"/>
      <c r="NRS5" s="119"/>
      <c r="NRT5" s="119"/>
      <c r="NRU5" s="119"/>
      <c r="NRV5" s="119"/>
      <c r="NRW5" s="119"/>
      <c r="NRX5" s="119"/>
      <c r="NRY5" s="119"/>
      <c r="NRZ5" s="119"/>
      <c r="NSA5" s="119"/>
      <c r="NSB5" s="119"/>
      <c r="NSC5" s="119"/>
      <c r="NSD5" s="119"/>
      <c r="NSE5" s="119"/>
      <c r="NSF5" s="119"/>
      <c r="NSG5" s="119"/>
      <c r="NSH5" s="119"/>
      <c r="NSI5" s="119"/>
      <c r="NSJ5" s="119"/>
      <c r="NSK5" s="119"/>
      <c r="NSL5" s="119"/>
      <c r="NSM5" s="119"/>
      <c r="NSN5" s="119"/>
      <c r="NSO5" s="119"/>
      <c r="NSP5" s="119"/>
      <c r="NSQ5" s="119"/>
      <c r="NSR5" s="119"/>
      <c r="NSS5" s="119"/>
      <c r="NST5" s="119"/>
      <c r="NSU5" s="119"/>
      <c r="NSV5" s="119"/>
      <c r="NSW5" s="119"/>
      <c r="NSX5" s="119"/>
      <c r="NSY5" s="119"/>
      <c r="NSZ5" s="119"/>
      <c r="NTA5" s="119"/>
      <c r="NTB5" s="119"/>
      <c r="NTC5" s="119"/>
      <c r="NTD5" s="119"/>
      <c r="NTE5" s="119"/>
      <c r="NTF5" s="119"/>
      <c r="NTG5" s="119"/>
      <c r="NTH5" s="119"/>
      <c r="NTI5" s="119"/>
      <c r="NTJ5" s="119"/>
      <c r="NTK5" s="119"/>
      <c r="NTL5" s="119"/>
      <c r="NTM5" s="119"/>
      <c r="NTN5" s="119"/>
      <c r="NTO5" s="119"/>
      <c r="NTP5" s="119"/>
      <c r="NTQ5" s="119"/>
      <c r="NTR5" s="119"/>
      <c r="NTS5" s="119"/>
      <c r="NTT5" s="119"/>
      <c r="NTU5" s="119"/>
      <c r="NTV5" s="119"/>
      <c r="NTW5" s="119"/>
      <c r="NTX5" s="119"/>
      <c r="NTY5" s="119"/>
      <c r="NTZ5" s="119"/>
      <c r="NUA5" s="119"/>
      <c r="NUB5" s="119"/>
      <c r="NUC5" s="119"/>
      <c r="NUD5" s="119"/>
      <c r="NUE5" s="119"/>
      <c r="NUF5" s="119"/>
      <c r="NUG5" s="119"/>
      <c r="NUH5" s="119"/>
      <c r="NUI5" s="119"/>
      <c r="NUJ5" s="119"/>
      <c r="NUK5" s="119"/>
      <c r="NUL5" s="119"/>
      <c r="NUM5" s="119"/>
      <c r="NUN5" s="119"/>
      <c r="NUO5" s="119"/>
      <c r="NUP5" s="119"/>
      <c r="NUQ5" s="119"/>
      <c r="NUR5" s="119"/>
      <c r="NUS5" s="119"/>
      <c r="NUT5" s="119"/>
      <c r="NUU5" s="119"/>
      <c r="NUV5" s="119"/>
      <c r="NUW5" s="119"/>
      <c r="NUX5" s="119"/>
      <c r="NUY5" s="119"/>
      <c r="NUZ5" s="119"/>
      <c r="NVA5" s="119"/>
      <c r="NVB5" s="119"/>
      <c r="NVC5" s="119"/>
      <c r="NVD5" s="119"/>
      <c r="NVE5" s="119"/>
      <c r="NVF5" s="119"/>
      <c r="NVG5" s="119"/>
      <c r="NVH5" s="119"/>
      <c r="NVI5" s="119"/>
      <c r="NVJ5" s="119"/>
      <c r="NVK5" s="119"/>
      <c r="NVL5" s="119"/>
      <c r="NVM5" s="119"/>
      <c r="NVN5" s="119"/>
      <c r="NVO5" s="119"/>
      <c r="NVP5" s="119"/>
      <c r="NVQ5" s="119"/>
      <c r="NVR5" s="119"/>
      <c r="NVS5" s="119"/>
      <c r="NVT5" s="119"/>
      <c r="NVU5" s="119"/>
      <c r="NVV5" s="119"/>
      <c r="NVW5" s="119"/>
      <c r="NVX5" s="119"/>
      <c r="NVY5" s="119"/>
      <c r="NVZ5" s="119"/>
      <c r="NWA5" s="119"/>
      <c r="NWB5" s="119"/>
      <c r="NWC5" s="119"/>
      <c r="NWD5" s="119"/>
      <c r="NWE5" s="119"/>
      <c r="NWF5" s="119"/>
      <c r="NWG5" s="119"/>
      <c r="NWH5" s="119"/>
      <c r="NWI5" s="119"/>
      <c r="NWJ5" s="119"/>
      <c r="NWK5" s="119"/>
      <c r="NWL5" s="119"/>
      <c r="NWM5" s="119"/>
      <c r="NWN5" s="119"/>
      <c r="NWO5" s="119"/>
      <c r="NWP5" s="119"/>
      <c r="NWQ5" s="119"/>
      <c r="NWR5" s="119"/>
      <c r="NWS5" s="119"/>
      <c r="NWT5" s="119"/>
      <c r="NWU5" s="119"/>
      <c r="NWV5" s="119"/>
      <c r="NWW5" s="119"/>
      <c r="NWX5" s="119"/>
      <c r="NWY5" s="119"/>
      <c r="NWZ5" s="119"/>
      <c r="NXA5" s="119"/>
      <c r="NXB5" s="119"/>
      <c r="NXC5" s="119"/>
      <c r="NXD5" s="119"/>
      <c r="NXE5" s="119"/>
      <c r="NXF5" s="119"/>
      <c r="NXG5" s="119"/>
      <c r="NXH5" s="119"/>
      <c r="NXI5" s="119"/>
      <c r="NXJ5" s="119"/>
      <c r="NXK5" s="119"/>
      <c r="NXL5" s="119"/>
      <c r="NXM5" s="119"/>
      <c r="NXN5" s="119"/>
      <c r="NXO5" s="119"/>
      <c r="NXP5" s="119"/>
      <c r="NXQ5" s="119"/>
      <c r="NXR5" s="119"/>
      <c r="NXS5" s="119"/>
      <c r="NXT5" s="119"/>
      <c r="NXU5" s="119"/>
      <c r="NXV5" s="119"/>
      <c r="NXW5" s="119"/>
      <c r="NXX5" s="119"/>
      <c r="NXY5" s="119"/>
      <c r="NXZ5" s="119"/>
      <c r="NYA5" s="119"/>
      <c r="NYB5" s="119"/>
      <c r="NYC5" s="119"/>
      <c r="NYD5" s="119"/>
      <c r="NYE5" s="119"/>
      <c r="NYF5" s="119"/>
      <c r="NYG5" s="119"/>
      <c r="NYH5" s="119"/>
      <c r="NYI5" s="119"/>
      <c r="NYJ5" s="119"/>
      <c r="NYK5" s="119"/>
      <c r="NYL5" s="119"/>
      <c r="NYM5" s="119"/>
      <c r="NYN5" s="119"/>
      <c r="NYO5" s="119"/>
      <c r="NYP5" s="119"/>
      <c r="NYQ5" s="119"/>
      <c r="NYR5" s="119"/>
      <c r="NYS5" s="119"/>
      <c r="NYT5" s="119"/>
      <c r="NYU5" s="119"/>
      <c r="NYV5" s="119"/>
      <c r="NYW5" s="119"/>
      <c r="NYX5" s="119"/>
      <c r="NYY5" s="119"/>
      <c r="NYZ5" s="119"/>
      <c r="NZA5" s="119"/>
      <c r="NZB5" s="119"/>
      <c r="NZC5" s="119"/>
      <c r="NZD5" s="119"/>
      <c r="NZE5" s="119"/>
      <c r="NZF5" s="119"/>
      <c r="NZG5" s="119"/>
      <c r="NZH5" s="119"/>
      <c r="NZI5" s="119"/>
      <c r="NZJ5" s="119"/>
      <c r="NZK5" s="119"/>
      <c r="NZL5" s="119"/>
      <c r="NZM5" s="119"/>
      <c r="NZN5" s="119"/>
      <c r="NZO5" s="119"/>
      <c r="NZP5" s="119"/>
      <c r="NZQ5" s="119"/>
      <c r="NZR5" s="119"/>
      <c r="NZS5" s="119"/>
      <c r="NZT5" s="119"/>
      <c r="NZU5" s="119"/>
      <c r="NZV5" s="119"/>
      <c r="NZW5" s="119"/>
      <c r="NZX5" s="119"/>
      <c r="NZY5" s="119"/>
      <c r="NZZ5" s="119"/>
      <c r="OAA5" s="119"/>
      <c r="OAB5" s="119"/>
      <c r="OAC5" s="119"/>
      <c r="OAD5" s="119"/>
      <c r="OAE5" s="119"/>
      <c r="OAF5" s="119"/>
      <c r="OAG5" s="119"/>
      <c r="OAH5" s="119"/>
      <c r="OAI5" s="119"/>
      <c r="OAJ5" s="119"/>
      <c r="OAK5" s="119"/>
      <c r="OAL5" s="119"/>
      <c r="OAM5" s="119"/>
      <c r="OAN5" s="119"/>
      <c r="OAO5" s="119"/>
      <c r="OAP5" s="119"/>
      <c r="OAQ5" s="119"/>
      <c r="OAR5" s="119"/>
      <c r="OAS5" s="119"/>
      <c r="OAT5" s="119"/>
      <c r="OAU5" s="119"/>
      <c r="OAV5" s="119"/>
      <c r="OAW5" s="119"/>
      <c r="OAX5" s="119"/>
      <c r="OAY5" s="119"/>
      <c r="OAZ5" s="119"/>
      <c r="OBA5" s="119"/>
      <c r="OBB5" s="119"/>
      <c r="OBC5" s="119"/>
      <c r="OBD5" s="119"/>
      <c r="OBE5" s="119"/>
      <c r="OBF5" s="119"/>
      <c r="OBG5" s="119"/>
      <c r="OBH5" s="119"/>
      <c r="OBI5" s="119"/>
      <c r="OBJ5" s="119"/>
      <c r="OBK5" s="119"/>
      <c r="OBL5" s="119"/>
      <c r="OBM5" s="119"/>
      <c r="OBN5" s="119"/>
      <c r="OBO5" s="119"/>
      <c r="OBP5" s="119"/>
      <c r="OBQ5" s="119"/>
      <c r="OBR5" s="119"/>
      <c r="OBS5" s="119"/>
      <c r="OBT5" s="119"/>
      <c r="OBU5" s="119"/>
      <c r="OBV5" s="119"/>
      <c r="OBW5" s="119"/>
      <c r="OBX5" s="119"/>
      <c r="OBY5" s="119"/>
      <c r="OBZ5" s="119"/>
      <c r="OCA5" s="119"/>
      <c r="OCB5" s="119"/>
      <c r="OCC5" s="119"/>
      <c r="OCD5" s="119"/>
      <c r="OCE5" s="119"/>
      <c r="OCF5" s="119"/>
      <c r="OCG5" s="119"/>
      <c r="OCH5" s="119"/>
      <c r="OCI5" s="119"/>
      <c r="OCJ5" s="119"/>
      <c r="OCK5" s="119"/>
      <c r="OCL5" s="119"/>
      <c r="OCM5" s="119"/>
      <c r="OCN5" s="119"/>
      <c r="OCO5" s="119"/>
      <c r="OCP5" s="119"/>
      <c r="OCQ5" s="119"/>
      <c r="OCR5" s="119"/>
      <c r="OCS5" s="119"/>
      <c r="OCT5" s="119"/>
      <c r="OCU5" s="119"/>
      <c r="OCV5" s="119"/>
      <c r="OCW5" s="119"/>
      <c r="OCX5" s="119"/>
      <c r="OCY5" s="119"/>
      <c r="OCZ5" s="119"/>
      <c r="ODA5" s="119"/>
      <c r="ODB5" s="119"/>
      <c r="ODC5" s="119"/>
      <c r="ODD5" s="119"/>
      <c r="ODE5" s="119"/>
      <c r="ODF5" s="119"/>
      <c r="ODG5" s="119"/>
      <c r="ODH5" s="119"/>
      <c r="ODI5" s="119"/>
      <c r="ODJ5" s="119"/>
      <c r="ODK5" s="119"/>
      <c r="ODL5" s="119"/>
      <c r="ODM5" s="119"/>
      <c r="ODN5" s="119"/>
      <c r="ODO5" s="119"/>
      <c r="ODP5" s="119"/>
      <c r="ODQ5" s="119"/>
      <c r="ODR5" s="119"/>
      <c r="ODS5" s="119"/>
      <c r="ODT5" s="119"/>
      <c r="ODU5" s="119"/>
      <c r="ODV5" s="119"/>
      <c r="ODW5" s="119"/>
      <c r="ODX5" s="119"/>
      <c r="ODY5" s="119"/>
      <c r="ODZ5" s="119"/>
      <c r="OEA5" s="119"/>
      <c r="OEB5" s="119"/>
      <c r="OEC5" s="119"/>
      <c r="OED5" s="119"/>
      <c r="OEE5" s="119"/>
      <c r="OEF5" s="119"/>
      <c r="OEG5" s="119"/>
      <c r="OEH5" s="119"/>
      <c r="OEI5" s="119"/>
      <c r="OEJ5" s="119"/>
      <c r="OEK5" s="119"/>
      <c r="OEL5" s="119"/>
      <c r="OEM5" s="119"/>
      <c r="OEN5" s="119"/>
      <c r="OEO5" s="119"/>
      <c r="OEP5" s="119"/>
      <c r="OEQ5" s="119"/>
      <c r="OER5" s="119"/>
      <c r="OES5" s="119"/>
      <c r="OET5" s="119"/>
      <c r="OEU5" s="119"/>
      <c r="OEV5" s="119"/>
      <c r="OEW5" s="119"/>
      <c r="OEX5" s="119"/>
      <c r="OEY5" s="119"/>
      <c r="OEZ5" s="119"/>
      <c r="OFA5" s="119"/>
      <c r="OFB5" s="119"/>
      <c r="OFC5" s="119"/>
      <c r="OFD5" s="119"/>
      <c r="OFE5" s="119"/>
      <c r="OFF5" s="119"/>
      <c r="OFG5" s="119"/>
      <c r="OFH5" s="119"/>
      <c r="OFI5" s="119"/>
      <c r="OFJ5" s="119"/>
      <c r="OFK5" s="119"/>
      <c r="OFL5" s="119"/>
      <c r="OFM5" s="119"/>
      <c r="OFN5" s="119"/>
      <c r="OFO5" s="119"/>
      <c r="OFP5" s="119"/>
      <c r="OFQ5" s="119"/>
      <c r="OFR5" s="119"/>
      <c r="OFS5" s="119"/>
      <c r="OFT5" s="119"/>
      <c r="OFU5" s="119"/>
      <c r="OFV5" s="119"/>
      <c r="OFW5" s="119"/>
      <c r="OFX5" s="119"/>
      <c r="OFY5" s="119"/>
      <c r="OFZ5" s="119"/>
      <c r="OGA5" s="119"/>
      <c r="OGB5" s="119"/>
      <c r="OGC5" s="119"/>
      <c r="OGD5" s="119"/>
      <c r="OGE5" s="119"/>
      <c r="OGF5" s="119"/>
      <c r="OGG5" s="119"/>
      <c r="OGH5" s="119"/>
      <c r="OGI5" s="119"/>
      <c r="OGJ5" s="119"/>
      <c r="OGK5" s="119"/>
      <c r="OGL5" s="119"/>
      <c r="OGM5" s="119"/>
      <c r="OGN5" s="119"/>
      <c r="OGO5" s="119"/>
      <c r="OGP5" s="119"/>
      <c r="OGQ5" s="119"/>
      <c r="OGR5" s="119"/>
      <c r="OGS5" s="119"/>
      <c r="OGT5" s="119"/>
      <c r="OGU5" s="119"/>
      <c r="OGV5" s="119"/>
      <c r="OGW5" s="119"/>
      <c r="OGX5" s="119"/>
      <c r="OGY5" s="119"/>
      <c r="OGZ5" s="119"/>
      <c r="OHA5" s="119"/>
      <c r="OHB5" s="119"/>
      <c r="OHC5" s="119"/>
      <c r="OHD5" s="119"/>
      <c r="OHE5" s="119"/>
      <c r="OHF5" s="119"/>
      <c r="OHG5" s="119"/>
      <c r="OHH5" s="119"/>
      <c r="OHI5" s="119"/>
      <c r="OHJ5" s="119"/>
      <c r="OHK5" s="119"/>
      <c r="OHL5" s="119"/>
      <c r="OHM5" s="119"/>
      <c r="OHN5" s="119"/>
      <c r="OHO5" s="119"/>
      <c r="OHP5" s="119"/>
      <c r="OHQ5" s="119"/>
      <c r="OHR5" s="119"/>
      <c r="OHS5" s="119"/>
      <c r="OHT5" s="119"/>
      <c r="OHU5" s="119"/>
      <c r="OHV5" s="119"/>
      <c r="OHW5" s="119"/>
      <c r="OHX5" s="119"/>
      <c r="OHY5" s="119"/>
      <c r="OHZ5" s="119"/>
      <c r="OIA5" s="119"/>
      <c r="OIB5" s="119"/>
      <c r="OIC5" s="119"/>
      <c r="OID5" s="119"/>
      <c r="OIE5" s="119"/>
      <c r="OIF5" s="119"/>
      <c r="OIG5" s="119"/>
      <c r="OIH5" s="119"/>
      <c r="OII5" s="119"/>
      <c r="OIJ5" s="119"/>
      <c r="OIK5" s="119"/>
      <c r="OIL5" s="119"/>
      <c r="OIM5" s="119"/>
      <c r="OIN5" s="119"/>
      <c r="OIO5" s="119"/>
      <c r="OIP5" s="119"/>
      <c r="OIQ5" s="119"/>
      <c r="OIR5" s="119"/>
      <c r="OIS5" s="119"/>
      <c r="OIT5" s="119"/>
      <c r="OIU5" s="119"/>
      <c r="OIV5" s="119"/>
      <c r="OIW5" s="119"/>
      <c r="OIX5" s="119"/>
      <c r="OIY5" s="119"/>
      <c r="OIZ5" s="119"/>
      <c r="OJA5" s="119"/>
      <c r="OJB5" s="119"/>
      <c r="OJC5" s="119"/>
      <c r="OJD5" s="119"/>
      <c r="OJE5" s="119"/>
      <c r="OJF5" s="119"/>
      <c r="OJG5" s="119"/>
      <c r="OJH5" s="119"/>
      <c r="OJI5" s="119"/>
      <c r="OJJ5" s="119"/>
      <c r="OJK5" s="119"/>
      <c r="OJL5" s="119"/>
      <c r="OJM5" s="119"/>
      <c r="OJN5" s="119"/>
      <c r="OJO5" s="119"/>
      <c r="OJP5" s="119"/>
      <c r="OJQ5" s="119"/>
      <c r="OJR5" s="119"/>
      <c r="OJS5" s="119"/>
      <c r="OJT5" s="119"/>
      <c r="OJU5" s="119"/>
      <c r="OJV5" s="119"/>
      <c r="OJW5" s="119"/>
      <c r="OJX5" s="119"/>
      <c r="OJY5" s="119"/>
      <c r="OJZ5" s="119"/>
      <c r="OKA5" s="119"/>
      <c r="OKB5" s="119"/>
      <c r="OKC5" s="119"/>
      <c r="OKD5" s="119"/>
      <c r="OKE5" s="119"/>
      <c r="OKF5" s="119"/>
      <c r="OKG5" s="119"/>
      <c r="OKH5" s="119"/>
      <c r="OKI5" s="119"/>
      <c r="OKJ5" s="119"/>
      <c r="OKK5" s="119"/>
      <c r="OKL5" s="119"/>
      <c r="OKM5" s="119"/>
      <c r="OKN5" s="119"/>
      <c r="OKO5" s="119"/>
      <c r="OKP5" s="119"/>
      <c r="OKQ5" s="119"/>
      <c r="OKR5" s="119"/>
      <c r="OKS5" s="119"/>
      <c r="OKT5" s="119"/>
      <c r="OKU5" s="119"/>
      <c r="OKV5" s="119"/>
      <c r="OKW5" s="119"/>
      <c r="OKX5" s="119"/>
      <c r="OKY5" s="119"/>
      <c r="OKZ5" s="119"/>
      <c r="OLA5" s="119"/>
      <c r="OLB5" s="119"/>
      <c r="OLC5" s="119"/>
      <c r="OLD5" s="119"/>
      <c r="OLE5" s="119"/>
      <c r="OLF5" s="119"/>
      <c r="OLG5" s="119"/>
      <c r="OLH5" s="119"/>
      <c r="OLI5" s="119"/>
      <c r="OLJ5" s="119"/>
      <c r="OLK5" s="119"/>
      <c r="OLL5" s="119"/>
      <c r="OLM5" s="119"/>
      <c r="OLN5" s="119"/>
      <c r="OLO5" s="119"/>
      <c r="OLP5" s="119"/>
      <c r="OLQ5" s="119"/>
      <c r="OLR5" s="119"/>
      <c r="OLS5" s="119"/>
      <c r="OLT5" s="119"/>
      <c r="OLU5" s="119"/>
      <c r="OLV5" s="119"/>
      <c r="OLW5" s="119"/>
      <c r="OLX5" s="119"/>
      <c r="OLY5" s="119"/>
      <c r="OLZ5" s="119"/>
      <c r="OMA5" s="119"/>
      <c r="OMB5" s="119"/>
      <c r="OMC5" s="119"/>
      <c r="OMD5" s="119"/>
      <c r="OME5" s="119"/>
      <c r="OMF5" s="119"/>
      <c r="OMG5" s="119"/>
      <c r="OMH5" s="119"/>
      <c r="OMI5" s="119"/>
      <c r="OMJ5" s="119"/>
      <c r="OMK5" s="119"/>
      <c r="OML5" s="119"/>
      <c r="OMM5" s="119"/>
      <c r="OMN5" s="119"/>
      <c r="OMO5" s="119"/>
      <c r="OMP5" s="119"/>
      <c r="OMQ5" s="119"/>
      <c r="OMR5" s="119"/>
      <c r="OMS5" s="119"/>
      <c r="OMT5" s="119"/>
      <c r="OMU5" s="119"/>
      <c r="OMV5" s="119"/>
      <c r="OMW5" s="119"/>
      <c r="OMX5" s="119"/>
      <c r="OMY5" s="119"/>
      <c r="OMZ5" s="119"/>
      <c r="ONA5" s="119"/>
      <c r="ONB5" s="119"/>
      <c r="ONC5" s="119"/>
      <c r="OND5" s="119"/>
      <c r="ONE5" s="119"/>
      <c r="ONF5" s="119"/>
      <c r="ONG5" s="119"/>
      <c r="ONH5" s="119"/>
      <c r="ONI5" s="119"/>
      <c r="ONJ5" s="119"/>
      <c r="ONK5" s="119"/>
      <c r="ONL5" s="119"/>
      <c r="ONM5" s="119"/>
      <c r="ONN5" s="119"/>
      <c r="ONO5" s="119"/>
      <c r="ONP5" s="119"/>
      <c r="ONQ5" s="119"/>
      <c r="ONR5" s="119"/>
      <c r="ONS5" s="119"/>
      <c r="ONT5" s="119"/>
      <c r="ONU5" s="119"/>
      <c r="ONV5" s="119"/>
      <c r="ONW5" s="119"/>
      <c r="ONX5" s="119"/>
      <c r="ONY5" s="119"/>
      <c r="ONZ5" s="119"/>
      <c r="OOA5" s="119"/>
      <c r="OOB5" s="119"/>
      <c r="OOC5" s="119"/>
      <c r="OOD5" s="119"/>
      <c r="OOE5" s="119"/>
      <c r="OOF5" s="119"/>
      <c r="OOG5" s="119"/>
      <c r="OOH5" s="119"/>
      <c r="OOI5" s="119"/>
      <c r="OOJ5" s="119"/>
      <c r="OOK5" s="119"/>
      <c r="OOL5" s="119"/>
      <c r="OOM5" s="119"/>
      <c r="OON5" s="119"/>
      <c r="OOO5" s="119"/>
      <c r="OOP5" s="119"/>
      <c r="OOQ5" s="119"/>
      <c r="OOR5" s="119"/>
      <c r="OOS5" s="119"/>
      <c r="OOT5" s="119"/>
      <c r="OOU5" s="119"/>
      <c r="OOV5" s="119"/>
      <c r="OOW5" s="119"/>
      <c r="OOX5" s="119"/>
      <c r="OOY5" s="119"/>
      <c r="OOZ5" s="119"/>
      <c r="OPA5" s="119"/>
      <c r="OPB5" s="119"/>
      <c r="OPC5" s="119"/>
      <c r="OPD5" s="119"/>
      <c r="OPE5" s="119"/>
      <c r="OPF5" s="119"/>
      <c r="OPG5" s="119"/>
      <c r="OPH5" s="119"/>
      <c r="OPI5" s="119"/>
      <c r="OPJ5" s="119"/>
      <c r="OPK5" s="119"/>
      <c r="OPL5" s="119"/>
      <c r="OPM5" s="119"/>
      <c r="OPN5" s="119"/>
      <c r="OPO5" s="119"/>
      <c r="OPP5" s="119"/>
      <c r="OPQ5" s="119"/>
      <c r="OPR5" s="119"/>
      <c r="OPS5" s="119"/>
      <c r="OPT5" s="119"/>
      <c r="OPU5" s="119"/>
      <c r="OPV5" s="119"/>
      <c r="OPW5" s="119"/>
      <c r="OPX5" s="119"/>
      <c r="OPY5" s="119"/>
      <c r="OPZ5" s="119"/>
      <c r="OQA5" s="119"/>
      <c r="OQB5" s="119"/>
      <c r="OQC5" s="119"/>
      <c r="OQD5" s="119"/>
      <c r="OQE5" s="119"/>
      <c r="OQF5" s="119"/>
      <c r="OQG5" s="119"/>
      <c r="OQH5" s="119"/>
      <c r="OQI5" s="119"/>
      <c r="OQJ5" s="119"/>
      <c r="OQK5" s="119"/>
      <c r="OQL5" s="119"/>
      <c r="OQM5" s="119"/>
      <c r="OQN5" s="119"/>
      <c r="OQO5" s="119"/>
      <c r="OQP5" s="119"/>
      <c r="OQQ5" s="119"/>
      <c r="OQR5" s="119"/>
      <c r="OQS5" s="119"/>
      <c r="OQT5" s="119"/>
      <c r="OQU5" s="119"/>
      <c r="OQV5" s="119"/>
      <c r="OQW5" s="119"/>
      <c r="OQX5" s="119"/>
      <c r="OQY5" s="119"/>
      <c r="OQZ5" s="119"/>
      <c r="ORA5" s="119"/>
      <c r="ORB5" s="119"/>
      <c r="ORC5" s="119"/>
      <c r="ORD5" s="119"/>
      <c r="ORE5" s="119"/>
      <c r="ORF5" s="119"/>
      <c r="ORG5" s="119"/>
      <c r="ORH5" s="119"/>
      <c r="ORI5" s="119"/>
      <c r="ORJ5" s="119"/>
      <c r="ORK5" s="119"/>
      <c r="ORL5" s="119"/>
      <c r="ORM5" s="119"/>
      <c r="ORN5" s="119"/>
      <c r="ORO5" s="119"/>
      <c r="ORP5" s="119"/>
      <c r="ORQ5" s="119"/>
      <c r="ORR5" s="119"/>
      <c r="ORS5" s="119"/>
      <c r="ORT5" s="119"/>
      <c r="ORU5" s="119"/>
      <c r="ORV5" s="119"/>
      <c r="ORW5" s="119"/>
      <c r="ORX5" s="119"/>
      <c r="ORY5" s="119"/>
      <c r="ORZ5" s="119"/>
      <c r="OSA5" s="119"/>
      <c r="OSB5" s="119"/>
      <c r="OSC5" s="119"/>
      <c r="OSD5" s="119"/>
      <c r="OSE5" s="119"/>
      <c r="OSF5" s="119"/>
      <c r="OSG5" s="119"/>
      <c r="OSH5" s="119"/>
      <c r="OSI5" s="119"/>
      <c r="OSJ5" s="119"/>
      <c r="OSK5" s="119"/>
      <c r="OSL5" s="119"/>
      <c r="OSM5" s="119"/>
      <c r="OSN5" s="119"/>
      <c r="OSO5" s="119"/>
      <c r="OSP5" s="119"/>
      <c r="OSQ5" s="119"/>
      <c r="OSR5" s="119"/>
      <c r="OSS5" s="119"/>
      <c r="OST5" s="119"/>
      <c r="OSU5" s="119"/>
      <c r="OSV5" s="119"/>
      <c r="OSW5" s="119"/>
      <c r="OSX5" s="119"/>
      <c r="OSY5" s="119"/>
      <c r="OSZ5" s="119"/>
      <c r="OTA5" s="119"/>
      <c r="OTB5" s="119"/>
      <c r="OTC5" s="119"/>
      <c r="OTD5" s="119"/>
      <c r="OTE5" s="119"/>
      <c r="OTF5" s="119"/>
      <c r="OTG5" s="119"/>
      <c r="OTH5" s="119"/>
      <c r="OTI5" s="119"/>
      <c r="OTJ5" s="119"/>
      <c r="OTK5" s="119"/>
      <c r="OTL5" s="119"/>
      <c r="OTM5" s="119"/>
      <c r="OTN5" s="119"/>
      <c r="OTO5" s="119"/>
      <c r="OTP5" s="119"/>
      <c r="OTQ5" s="119"/>
      <c r="OTR5" s="119"/>
      <c r="OTS5" s="119"/>
      <c r="OTT5" s="119"/>
      <c r="OTU5" s="119"/>
      <c r="OTV5" s="119"/>
      <c r="OTW5" s="119"/>
      <c r="OTX5" s="119"/>
      <c r="OTY5" s="119"/>
      <c r="OTZ5" s="119"/>
      <c r="OUA5" s="119"/>
      <c r="OUB5" s="119"/>
      <c r="OUC5" s="119"/>
      <c r="OUD5" s="119"/>
      <c r="OUE5" s="119"/>
      <c r="OUF5" s="119"/>
      <c r="OUG5" s="119"/>
      <c r="OUH5" s="119"/>
      <c r="OUI5" s="119"/>
      <c r="OUJ5" s="119"/>
      <c r="OUK5" s="119"/>
      <c r="OUL5" s="119"/>
      <c r="OUM5" s="119"/>
      <c r="OUN5" s="119"/>
      <c r="OUO5" s="119"/>
      <c r="OUP5" s="119"/>
      <c r="OUQ5" s="119"/>
      <c r="OUR5" s="119"/>
      <c r="OUS5" s="119"/>
      <c r="OUT5" s="119"/>
      <c r="OUU5" s="119"/>
      <c r="OUV5" s="119"/>
      <c r="OUW5" s="119"/>
      <c r="OUX5" s="119"/>
      <c r="OUY5" s="119"/>
      <c r="OUZ5" s="119"/>
      <c r="OVA5" s="119"/>
      <c r="OVB5" s="119"/>
      <c r="OVC5" s="119"/>
      <c r="OVD5" s="119"/>
      <c r="OVE5" s="119"/>
      <c r="OVF5" s="119"/>
      <c r="OVG5" s="119"/>
      <c r="OVH5" s="119"/>
      <c r="OVI5" s="119"/>
      <c r="OVJ5" s="119"/>
      <c r="OVK5" s="119"/>
      <c r="OVL5" s="119"/>
      <c r="OVM5" s="119"/>
      <c r="OVN5" s="119"/>
      <c r="OVO5" s="119"/>
      <c r="OVP5" s="119"/>
      <c r="OVQ5" s="119"/>
      <c r="OVR5" s="119"/>
      <c r="OVS5" s="119"/>
      <c r="OVT5" s="119"/>
      <c r="OVU5" s="119"/>
      <c r="OVV5" s="119"/>
      <c r="OVW5" s="119"/>
      <c r="OVX5" s="119"/>
      <c r="OVY5" s="119"/>
      <c r="OVZ5" s="119"/>
      <c r="OWA5" s="119"/>
      <c r="OWB5" s="119"/>
      <c r="OWC5" s="119"/>
      <c r="OWD5" s="119"/>
      <c r="OWE5" s="119"/>
      <c r="OWF5" s="119"/>
      <c r="OWG5" s="119"/>
      <c r="OWH5" s="119"/>
      <c r="OWI5" s="119"/>
      <c r="OWJ5" s="119"/>
      <c r="OWK5" s="119"/>
      <c r="OWL5" s="119"/>
      <c r="OWM5" s="119"/>
      <c r="OWN5" s="119"/>
      <c r="OWO5" s="119"/>
      <c r="OWP5" s="119"/>
      <c r="OWQ5" s="119"/>
      <c r="OWR5" s="119"/>
      <c r="OWS5" s="119"/>
      <c r="OWT5" s="119"/>
      <c r="OWU5" s="119"/>
      <c r="OWV5" s="119"/>
      <c r="OWW5" s="119"/>
      <c r="OWX5" s="119"/>
      <c r="OWY5" s="119"/>
      <c r="OWZ5" s="119"/>
      <c r="OXA5" s="119"/>
      <c r="OXB5" s="119"/>
      <c r="OXC5" s="119"/>
      <c r="OXD5" s="119"/>
      <c r="OXE5" s="119"/>
      <c r="OXF5" s="119"/>
      <c r="OXG5" s="119"/>
      <c r="OXH5" s="119"/>
      <c r="OXI5" s="119"/>
      <c r="OXJ5" s="119"/>
      <c r="OXK5" s="119"/>
      <c r="OXL5" s="119"/>
      <c r="OXM5" s="119"/>
      <c r="OXN5" s="119"/>
      <c r="OXO5" s="119"/>
      <c r="OXP5" s="119"/>
      <c r="OXQ5" s="119"/>
      <c r="OXR5" s="119"/>
      <c r="OXS5" s="119"/>
      <c r="OXT5" s="119"/>
      <c r="OXU5" s="119"/>
      <c r="OXV5" s="119"/>
      <c r="OXW5" s="119"/>
      <c r="OXX5" s="119"/>
      <c r="OXY5" s="119"/>
      <c r="OXZ5" s="119"/>
      <c r="OYA5" s="119"/>
      <c r="OYB5" s="119"/>
      <c r="OYC5" s="119"/>
      <c r="OYD5" s="119"/>
      <c r="OYE5" s="119"/>
      <c r="OYF5" s="119"/>
      <c r="OYG5" s="119"/>
      <c r="OYH5" s="119"/>
      <c r="OYI5" s="119"/>
      <c r="OYJ5" s="119"/>
      <c r="OYK5" s="119"/>
      <c r="OYL5" s="119"/>
      <c r="OYM5" s="119"/>
      <c r="OYN5" s="119"/>
      <c r="OYO5" s="119"/>
      <c r="OYP5" s="119"/>
      <c r="OYQ5" s="119"/>
      <c r="OYR5" s="119"/>
      <c r="OYS5" s="119"/>
      <c r="OYT5" s="119"/>
      <c r="OYU5" s="119"/>
      <c r="OYV5" s="119"/>
      <c r="OYW5" s="119"/>
      <c r="OYX5" s="119"/>
      <c r="OYY5" s="119"/>
      <c r="OYZ5" s="119"/>
      <c r="OZA5" s="119"/>
      <c r="OZB5" s="119"/>
      <c r="OZC5" s="119"/>
      <c r="OZD5" s="119"/>
      <c r="OZE5" s="119"/>
      <c r="OZF5" s="119"/>
      <c r="OZG5" s="119"/>
      <c r="OZH5" s="119"/>
      <c r="OZI5" s="119"/>
      <c r="OZJ5" s="119"/>
      <c r="OZK5" s="119"/>
      <c r="OZL5" s="119"/>
      <c r="OZM5" s="119"/>
      <c r="OZN5" s="119"/>
      <c r="OZO5" s="119"/>
      <c r="OZP5" s="119"/>
      <c r="OZQ5" s="119"/>
      <c r="OZR5" s="119"/>
      <c r="OZS5" s="119"/>
      <c r="OZT5" s="119"/>
      <c r="OZU5" s="119"/>
      <c r="OZV5" s="119"/>
      <c r="OZW5" s="119"/>
      <c r="OZX5" s="119"/>
      <c r="OZY5" s="119"/>
      <c r="OZZ5" s="119"/>
      <c r="PAA5" s="119"/>
      <c r="PAB5" s="119"/>
      <c r="PAC5" s="119"/>
      <c r="PAD5" s="119"/>
      <c r="PAE5" s="119"/>
      <c r="PAF5" s="119"/>
      <c r="PAG5" s="119"/>
      <c r="PAH5" s="119"/>
      <c r="PAI5" s="119"/>
      <c r="PAJ5" s="119"/>
      <c r="PAK5" s="119"/>
      <c r="PAL5" s="119"/>
      <c r="PAM5" s="119"/>
      <c r="PAN5" s="119"/>
      <c r="PAO5" s="119"/>
      <c r="PAP5" s="119"/>
      <c r="PAQ5" s="119"/>
      <c r="PAR5" s="119"/>
      <c r="PAS5" s="119"/>
      <c r="PAT5" s="119"/>
      <c r="PAU5" s="119"/>
      <c r="PAV5" s="119"/>
      <c r="PAW5" s="119"/>
      <c r="PAX5" s="119"/>
      <c r="PAY5" s="119"/>
      <c r="PAZ5" s="119"/>
      <c r="PBA5" s="119"/>
      <c r="PBB5" s="119"/>
      <c r="PBC5" s="119"/>
      <c r="PBD5" s="119"/>
      <c r="PBE5" s="119"/>
      <c r="PBF5" s="119"/>
      <c r="PBG5" s="119"/>
      <c r="PBH5" s="119"/>
      <c r="PBI5" s="119"/>
      <c r="PBJ5" s="119"/>
      <c r="PBK5" s="119"/>
      <c r="PBL5" s="119"/>
      <c r="PBM5" s="119"/>
      <c r="PBN5" s="119"/>
      <c r="PBO5" s="119"/>
      <c r="PBP5" s="119"/>
      <c r="PBQ5" s="119"/>
      <c r="PBR5" s="119"/>
      <c r="PBS5" s="119"/>
      <c r="PBT5" s="119"/>
      <c r="PBU5" s="119"/>
      <c r="PBV5" s="119"/>
      <c r="PBW5" s="119"/>
      <c r="PBX5" s="119"/>
      <c r="PBY5" s="119"/>
      <c r="PBZ5" s="119"/>
      <c r="PCA5" s="119"/>
      <c r="PCB5" s="119"/>
      <c r="PCC5" s="119"/>
      <c r="PCD5" s="119"/>
      <c r="PCE5" s="119"/>
      <c r="PCF5" s="119"/>
      <c r="PCG5" s="119"/>
      <c r="PCH5" s="119"/>
      <c r="PCI5" s="119"/>
      <c r="PCJ5" s="119"/>
      <c r="PCK5" s="119"/>
      <c r="PCL5" s="119"/>
      <c r="PCM5" s="119"/>
      <c r="PCN5" s="119"/>
      <c r="PCO5" s="119"/>
      <c r="PCP5" s="119"/>
      <c r="PCQ5" s="119"/>
      <c r="PCR5" s="119"/>
      <c r="PCS5" s="119"/>
      <c r="PCT5" s="119"/>
      <c r="PCU5" s="119"/>
      <c r="PCV5" s="119"/>
      <c r="PCW5" s="119"/>
      <c r="PCX5" s="119"/>
      <c r="PCY5" s="119"/>
      <c r="PCZ5" s="119"/>
      <c r="PDA5" s="119"/>
      <c r="PDB5" s="119"/>
      <c r="PDC5" s="119"/>
      <c r="PDD5" s="119"/>
      <c r="PDE5" s="119"/>
      <c r="PDF5" s="119"/>
      <c r="PDG5" s="119"/>
      <c r="PDH5" s="119"/>
      <c r="PDI5" s="119"/>
      <c r="PDJ5" s="119"/>
      <c r="PDK5" s="119"/>
      <c r="PDL5" s="119"/>
      <c r="PDM5" s="119"/>
      <c r="PDN5" s="119"/>
      <c r="PDO5" s="119"/>
      <c r="PDP5" s="119"/>
      <c r="PDQ5" s="119"/>
      <c r="PDR5" s="119"/>
      <c r="PDS5" s="119"/>
      <c r="PDT5" s="119"/>
      <c r="PDU5" s="119"/>
      <c r="PDV5" s="119"/>
      <c r="PDW5" s="119"/>
      <c r="PDX5" s="119"/>
      <c r="PDY5" s="119"/>
      <c r="PDZ5" s="119"/>
      <c r="PEA5" s="119"/>
      <c r="PEB5" s="119"/>
      <c r="PEC5" s="119"/>
      <c r="PED5" s="119"/>
      <c r="PEE5" s="119"/>
      <c r="PEF5" s="119"/>
      <c r="PEG5" s="119"/>
      <c r="PEH5" s="119"/>
      <c r="PEI5" s="119"/>
      <c r="PEJ5" s="119"/>
      <c r="PEK5" s="119"/>
      <c r="PEL5" s="119"/>
      <c r="PEM5" s="119"/>
      <c r="PEN5" s="119"/>
      <c r="PEO5" s="119"/>
      <c r="PEP5" s="119"/>
      <c r="PEQ5" s="119"/>
      <c r="PER5" s="119"/>
      <c r="PES5" s="119"/>
      <c r="PET5" s="119"/>
      <c r="PEU5" s="119"/>
      <c r="PEV5" s="119"/>
      <c r="PEW5" s="119"/>
      <c r="PEX5" s="119"/>
      <c r="PEY5" s="119"/>
      <c r="PEZ5" s="119"/>
      <c r="PFA5" s="119"/>
      <c r="PFB5" s="119"/>
      <c r="PFC5" s="119"/>
      <c r="PFD5" s="119"/>
      <c r="PFE5" s="119"/>
      <c r="PFF5" s="119"/>
      <c r="PFG5" s="119"/>
      <c r="PFH5" s="119"/>
      <c r="PFI5" s="119"/>
      <c r="PFJ5" s="119"/>
      <c r="PFK5" s="119"/>
      <c r="PFL5" s="119"/>
      <c r="PFM5" s="119"/>
      <c r="PFN5" s="119"/>
      <c r="PFO5" s="119"/>
      <c r="PFP5" s="119"/>
      <c r="PFQ5" s="119"/>
      <c r="PFR5" s="119"/>
      <c r="PFS5" s="119"/>
      <c r="PFT5" s="119"/>
      <c r="PFU5" s="119"/>
      <c r="PFV5" s="119"/>
      <c r="PFW5" s="119"/>
      <c r="PFX5" s="119"/>
      <c r="PFY5" s="119"/>
      <c r="PFZ5" s="119"/>
      <c r="PGA5" s="119"/>
      <c r="PGB5" s="119"/>
      <c r="PGC5" s="119"/>
      <c r="PGD5" s="119"/>
      <c r="PGE5" s="119"/>
      <c r="PGF5" s="119"/>
      <c r="PGG5" s="119"/>
      <c r="PGH5" s="119"/>
      <c r="PGI5" s="119"/>
      <c r="PGJ5" s="119"/>
      <c r="PGK5" s="119"/>
      <c r="PGL5" s="119"/>
      <c r="PGM5" s="119"/>
      <c r="PGN5" s="119"/>
      <c r="PGO5" s="119"/>
      <c r="PGP5" s="119"/>
      <c r="PGQ5" s="119"/>
      <c r="PGR5" s="119"/>
      <c r="PGS5" s="119"/>
      <c r="PGT5" s="119"/>
      <c r="PGU5" s="119"/>
      <c r="PGV5" s="119"/>
      <c r="PGW5" s="119"/>
      <c r="PGX5" s="119"/>
      <c r="PGY5" s="119"/>
      <c r="PGZ5" s="119"/>
      <c r="PHA5" s="119"/>
      <c r="PHB5" s="119"/>
      <c r="PHC5" s="119"/>
      <c r="PHD5" s="119"/>
      <c r="PHE5" s="119"/>
      <c r="PHF5" s="119"/>
      <c r="PHG5" s="119"/>
      <c r="PHH5" s="119"/>
      <c r="PHI5" s="119"/>
      <c r="PHJ5" s="119"/>
      <c r="PHK5" s="119"/>
      <c r="PHL5" s="119"/>
      <c r="PHM5" s="119"/>
      <c r="PHN5" s="119"/>
      <c r="PHO5" s="119"/>
      <c r="PHP5" s="119"/>
      <c r="PHQ5" s="119"/>
      <c r="PHR5" s="119"/>
      <c r="PHS5" s="119"/>
      <c r="PHT5" s="119"/>
      <c r="PHU5" s="119"/>
      <c r="PHV5" s="119"/>
      <c r="PHW5" s="119"/>
      <c r="PHX5" s="119"/>
      <c r="PHY5" s="119"/>
      <c r="PHZ5" s="119"/>
      <c r="PIA5" s="119"/>
      <c r="PIB5" s="119"/>
      <c r="PIC5" s="119"/>
      <c r="PID5" s="119"/>
      <c r="PIE5" s="119"/>
      <c r="PIF5" s="119"/>
      <c r="PIG5" s="119"/>
      <c r="PIH5" s="119"/>
      <c r="PII5" s="119"/>
      <c r="PIJ5" s="119"/>
      <c r="PIK5" s="119"/>
      <c r="PIL5" s="119"/>
      <c r="PIM5" s="119"/>
      <c r="PIN5" s="119"/>
      <c r="PIO5" s="119"/>
      <c r="PIP5" s="119"/>
      <c r="PIQ5" s="119"/>
      <c r="PIR5" s="119"/>
      <c r="PIS5" s="119"/>
      <c r="PIT5" s="119"/>
      <c r="PIU5" s="119"/>
      <c r="PIV5" s="119"/>
      <c r="PIW5" s="119"/>
      <c r="PIX5" s="119"/>
      <c r="PIY5" s="119"/>
      <c r="PIZ5" s="119"/>
      <c r="PJA5" s="119"/>
      <c r="PJB5" s="119"/>
      <c r="PJC5" s="119"/>
      <c r="PJD5" s="119"/>
      <c r="PJE5" s="119"/>
      <c r="PJF5" s="119"/>
      <c r="PJG5" s="119"/>
      <c r="PJH5" s="119"/>
      <c r="PJI5" s="119"/>
      <c r="PJJ5" s="119"/>
      <c r="PJK5" s="119"/>
      <c r="PJL5" s="119"/>
      <c r="PJM5" s="119"/>
      <c r="PJN5" s="119"/>
      <c r="PJO5" s="119"/>
      <c r="PJP5" s="119"/>
      <c r="PJQ5" s="119"/>
      <c r="PJR5" s="119"/>
      <c r="PJS5" s="119"/>
      <c r="PJT5" s="119"/>
      <c r="PJU5" s="119"/>
      <c r="PJV5" s="119"/>
      <c r="PJW5" s="119"/>
      <c r="PJX5" s="119"/>
      <c r="PJY5" s="119"/>
      <c r="PJZ5" s="119"/>
      <c r="PKA5" s="119"/>
      <c r="PKB5" s="119"/>
      <c r="PKC5" s="119"/>
      <c r="PKD5" s="119"/>
      <c r="PKE5" s="119"/>
      <c r="PKF5" s="119"/>
      <c r="PKG5" s="119"/>
      <c r="PKH5" s="119"/>
      <c r="PKI5" s="119"/>
      <c r="PKJ5" s="119"/>
      <c r="PKK5" s="119"/>
      <c r="PKL5" s="119"/>
      <c r="PKM5" s="119"/>
      <c r="PKN5" s="119"/>
      <c r="PKO5" s="119"/>
      <c r="PKP5" s="119"/>
      <c r="PKQ5" s="119"/>
      <c r="PKR5" s="119"/>
      <c r="PKS5" s="119"/>
      <c r="PKT5" s="119"/>
      <c r="PKU5" s="119"/>
      <c r="PKV5" s="119"/>
      <c r="PKW5" s="119"/>
      <c r="PKX5" s="119"/>
      <c r="PKY5" s="119"/>
      <c r="PKZ5" s="119"/>
      <c r="PLA5" s="119"/>
      <c r="PLB5" s="119"/>
      <c r="PLC5" s="119"/>
      <c r="PLD5" s="119"/>
      <c r="PLE5" s="119"/>
      <c r="PLF5" s="119"/>
      <c r="PLG5" s="119"/>
      <c r="PLH5" s="119"/>
      <c r="PLI5" s="119"/>
      <c r="PLJ5" s="119"/>
      <c r="PLK5" s="119"/>
      <c r="PLL5" s="119"/>
      <c r="PLM5" s="119"/>
      <c r="PLN5" s="119"/>
      <c r="PLO5" s="119"/>
      <c r="PLP5" s="119"/>
      <c r="PLQ5" s="119"/>
      <c r="PLR5" s="119"/>
      <c r="PLS5" s="119"/>
      <c r="PLT5" s="119"/>
      <c r="PLU5" s="119"/>
      <c r="PLV5" s="119"/>
      <c r="PLW5" s="119"/>
      <c r="PLX5" s="119"/>
      <c r="PLY5" s="119"/>
      <c r="PLZ5" s="119"/>
      <c r="PMA5" s="119"/>
      <c r="PMB5" s="119"/>
      <c r="PMC5" s="119"/>
      <c r="PMD5" s="119"/>
      <c r="PME5" s="119"/>
      <c r="PMF5" s="119"/>
      <c r="PMG5" s="119"/>
      <c r="PMH5" s="119"/>
      <c r="PMI5" s="119"/>
      <c r="PMJ5" s="119"/>
      <c r="PMK5" s="119"/>
      <c r="PML5" s="119"/>
      <c r="PMM5" s="119"/>
      <c r="PMN5" s="119"/>
      <c r="PMO5" s="119"/>
      <c r="PMP5" s="119"/>
      <c r="PMQ5" s="119"/>
      <c r="PMR5" s="119"/>
      <c r="PMS5" s="119"/>
      <c r="PMT5" s="119"/>
      <c r="PMU5" s="119"/>
      <c r="PMV5" s="119"/>
      <c r="PMW5" s="119"/>
      <c r="PMX5" s="119"/>
      <c r="PMY5" s="119"/>
      <c r="PMZ5" s="119"/>
      <c r="PNA5" s="119"/>
      <c r="PNB5" s="119"/>
      <c r="PNC5" s="119"/>
      <c r="PND5" s="119"/>
      <c r="PNE5" s="119"/>
      <c r="PNF5" s="119"/>
      <c r="PNG5" s="119"/>
      <c r="PNH5" s="119"/>
      <c r="PNI5" s="119"/>
      <c r="PNJ5" s="119"/>
      <c r="PNK5" s="119"/>
      <c r="PNL5" s="119"/>
      <c r="PNM5" s="119"/>
      <c r="PNN5" s="119"/>
      <c r="PNO5" s="119"/>
      <c r="PNP5" s="119"/>
      <c r="PNQ5" s="119"/>
      <c r="PNR5" s="119"/>
      <c r="PNS5" s="119"/>
      <c r="PNT5" s="119"/>
      <c r="PNU5" s="119"/>
      <c r="PNV5" s="119"/>
      <c r="PNW5" s="119"/>
      <c r="PNX5" s="119"/>
      <c r="PNY5" s="119"/>
      <c r="PNZ5" s="119"/>
      <c r="POA5" s="119"/>
      <c r="POB5" s="119"/>
      <c r="POC5" s="119"/>
      <c r="POD5" s="119"/>
      <c r="POE5" s="119"/>
      <c r="POF5" s="119"/>
      <c r="POG5" s="119"/>
      <c r="POH5" s="119"/>
      <c r="POI5" s="119"/>
      <c r="POJ5" s="119"/>
      <c r="POK5" s="119"/>
      <c r="POL5" s="119"/>
      <c r="POM5" s="119"/>
      <c r="PON5" s="119"/>
      <c r="POO5" s="119"/>
      <c r="POP5" s="119"/>
      <c r="POQ5" s="119"/>
      <c r="POR5" s="119"/>
      <c r="POS5" s="119"/>
      <c r="POT5" s="119"/>
      <c r="POU5" s="119"/>
      <c r="POV5" s="119"/>
      <c r="POW5" s="119"/>
      <c r="POX5" s="119"/>
      <c r="POY5" s="119"/>
      <c r="POZ5" s="119"/>
      <c r="PPA5" s="119"/>
      <c r="PPB5" s="119"/>
      <c r="PPC5" s="119"/>
      <c r="PPD5" s="119"/>
      <c r="PPE5" s="119"/>
      <c r="PPF5" s="119"/>
      <c r="PPG5" s="119"/>
      <c r="PPH5" s="119"/>
      <c r="PPI5" s="119"/>
      <c r="PPJ5" s="119"/>
      <c r="PPK5" s="119"/>
      <c r="PPL5" s="119"/>
      <c r="PPM5" s="119"/>
      <c r="PPN5" s="119"/>
      <c r="PPO5" s="119"/>
      <c r="PPP5" s="119"/>
      <c r="PPQ5" s="119"/>
      <c r="PPR5" s="119"/>
      <c r="PPS5" s="119"/>
      <c r="PPT5" s="119"/>
      <c r="PPU5" s="119"/>
      <c r="PPV5" s="119"/>
      <c r="PPW5" s="119"/>
      <c r="PPX5" s="119"/>
      <c r="PPY5" s="119"/>
      <c r="PPZ5" s="119"/>
      <c r="PQA5" s="119"/>
      <c r="PQB5" s="119"/>
      <c r="PQC5" s="119"/>
      <c r="PQD5" s="119"/>
      <c r="PQE5" s="119"/>
      <c r="PQF5" s="119"/>
      <c r="PQG5" s="119"/>
      <c r="PQH5" s="119"/>
      <c r="PQI5" s="119"/>
      <c r="PQJ5" s="119"/>
      <c r="PQK5" s="119"/>
      <c r="PQL5" s="119"/>
      <c r="PQM5" s="119"/>
      <c r="PQN5" s="119"/>
      <c r="PQO5" s="119"/>
      <c r="PQP5" s="119"/>
      <c r="PQQ5" s="119"/>
      <c r="PQR5" s="119"/>
      <c r="PQS5" s="119"/>
      <c r="PQT5" s="119"/>
      <c r="PQU5" s="119"/>
      <c r="PQV5" s="119"/>
      <c r="PQW5" s="119"/>
      <c r="PQX5" s="119"/>
      <c r="PQY5" s="119"/>
      <c r="PQZ5" s="119"/>
      <c r="PRA5" s="119"/>
      <c r="PRB5" s="119"/>
      <c r="PRC5" s="119"/>
      <c r="PRD5" s="119"/>
      <c r="PRE5" s="119"/>
      <c r="PRF5" s="119"/>
      <c r="PRG5" s="119"/>
      <c r="PRH5" s="119"/>
      <c r="PRI5" s="119"/>
      <c r="PRJ5" s="119"/>
      <c r="PRK5" s="119"/>
      <c r="PRL5" s="119"/>
      <c r="PRM5" s="119"/>
      <c r="PRN5" s="119"/>
      <c r="PRO5" s="119"/>
      <c r="PRP5" s="119"/>
      <c r="PRQ5" s="119"/>
      <c r="PRR5" s="119"/>
      <c r="PRS5" s="119"/>
      <c r="PRT5" s="119"/>
      <c r="PRU5" s="119"/>
      <c r="PRV5" s="119"/>
      <c r="PRW5" s="119"/>
      <c r="PRX5" s="119"/>
      <c r="PRY5" s="119"/>
      <c r="PRZ5" s="119"/>
      <c r="PSA5" s="119"/>
      <c r="PSB5" s="119"/>
      <c r="PSC5" s="119"/>
      <c r="PSD5" s="119"/>
      <c r="PSE5" s="119"/>
      <c r="PSF5" s="119"/>
      <c r="PSG5" s="119"/>
      <c r="PSH5" s="119"/>
      <c r="PSI5" s="119"/>
      <c r="PSJ5" s="119"/>
      <c r="PSK5" s="119"/>
      <c r="PSL5" s="119"/>
      <c r="PSM5" s="119"/>
      <c r="PSN5" s="119"/>
      <c r="PSO5" s="119"/>
      <c r="PSP5" s="119"/>
      <c r="PSQ5" s="119"/>
      <c r="PSR5" s="119"/>
      <c r="PSS5" s="119"/>
      <c r="PST5" s="119"/>
      <c r="PSU5" s="119"/>
      <c r="PSV5" s="119"/>
      <c r="PSW5" s="119"/>
      <c r="PSX5" s="119"/>
      <c r="PSY5" s="119"/>
      <c r="PSZ5" s="119"/>
      <c r="PTA5" s="119"/>
      <c r="PTB5" s="119"/>
      <c r="PTC5" s="119"/>
      <c r="PTD5" s="119"/>
      <c r="PTE5" s="119"/>
      <c r="PTF5" s="119"/>
      <c r="PTG5" s="119"/>
      <c r="PTH5" s="119"/>
      <c r="PTI5" s="119"/>
      <c r="PTJ5" s="119"/>
      <c r="PTK5" s="119"/>
      <c r="PTL5" s="119"/>
      <c r="PTM5" s="119"/>
      <c r="PTN5" s="119"/>
      <c r="PTO5" s="119"/>
      <c r="PTP5" s="119"/>
      <c r="PTQ5" s="119"/>
      <c r="PTR5" s="119"/>
      <c r="PTS5" s="119"/>
      <c r="PTT5" s="119"/>
      <c r="PTU5" s="119"/>
      <c r="PTV5" s="119"/>
      <c r="PTW5" s="119"/>
      <c r="PTX5" s="119"/>
      <c r="PTY5" s="119"/>
      <c r="PTZ5" s="119"/>
      <c r="PUA5" s="119"/>
      <c r="PUB5" s="119"/>
      <c r="PUC5" s="119"/>
      <c r="PUD5" s="119"/>
      <c r="PUE5" s="119"/>
      <c r="PUF5" s="119"/>
      <c r="PUG5" s="119"/>
      <c r="PUH5" s="119"/>
      <c r="PUI5" s="119"/>
      <c r="PUJ5" s="119"/>
      <c r="PUK5" s="119"/>
      <c r="PUL5" s="119"/>
      <c r="PUM5" s="119"/>
      <c r="PUN5" s="119"/>
      <c r="PUO5" s="119"/>
      <c r="PUP5" s="119"/>
      <c r="PUQ5" s="119"/>
      <c r="PUR5" s="119"/>
      <c r="PUS5" s="119"/>
      <c r="PUT5" s="119"/>
      <c r="PUU5" s="119"/>
      <c r="PUV5" s="119"/>
      <c r="PUW5" s="119"/>
      <c r="PUX5" s="119"/>
      <c r="PUY5" s="119"/>
      <c r="PUZ5" s="119"/>
      <c r="PVA5" s="119"/>
      <c r="PVB5" s="119"/>
      <c r="PVC5" s="119"/>
      <c r="PVD5" s="119"/>
      <c r="PVE5" s="119"/>
      <c r="PVF5" s="119"/>
      <c r="PVG5" s="119"/>
      <c r="PVH5" s="119"/>
      <c r="PVI5" s="119"/>
      <c r="PVJ5" s="119"/>
      <c r="PVK5" s="119"/>
      <c r="PVL5" s="119"/>
      <c r="PVM5" s="119"/>
      <c r="PVN5" s="119"/>
      <c r="PVO5" s="119"/>
      <c r="PVP5" s="119"/>
      <c r="PVQ5" s="119"/>
      <c r="PVR5" s="119"/>
      <c r="PVS5" s="119"/>
      <c r="PVT5" s="119"/>
      <c r="PVU5" s="119"/>
      <c r="PVV5" s="119"/>
      <c r="PVW5" s="119"/>
      <c r="PVX5" s="119"/>
      <c r="PVY5" s="119"/>
      <c r="PVZ5" s="119"/>
      <c r="PWA5" s="119"/>
      <c r="PWB5" s="119"/>
      <c r="PWC5" s="119"/>
      <c r="PWD5" s="119"/>
      <c r="PWE5" s="119"/>
      <c r="PWF5" s="119"/>
      <c r="PWG5" s="119"/>
      <c r="PWH5" s="119"/>
      <c r="PWI5" s="119"/>
      <c r="PWJ5" s="119"/>
      <c r="PWK5" s="119"/>
      <c r="PWL5" s="119"/>
      <c r="PWM5" s="119"/>
      <c r="PWN5" s="119"/>
      <c r="PWO5" s="119"/>
      <c r="PWP5" s="119"/>
      <c r="PWQ5" s="119"/>
      <c r="PWR5" s="119"/>
      <c r="PWS5" s="119"/>
      <c r="PWT5" s="119"/>
      <c r="PWU5" s="119"/>
      <c r="PWV5" s="119"/>
      <c r="PWW5" s="119"/>
      <c r="PWX5" s="119"/>
      <c r="PWY5" s="119"/>
      <c r="PWZ5" s="119"/>
      <c r="PXA5" s="119"/>
      <c r="PXB5" s="119"/>
      <c r="PXC5" s="119"/>
      <c r="PXD5" s="119"/>
      <c r="PXE5" s="119"/>
      <c r="PXF5" s="119"/>
      <c r="PXG5" s="119"/>
      <c r="PXH5" s="119"/>
      <c r="PXI5" s="119"/>
      <c r="PXJ5" s="119"/>
      <c r="PXK5" s="119"/>
      <c r="PXL5" s="119"/>
      <c r="PXM5" s="119"/>
      <c r="PXN5" s="119"/>
      <c r="PXO5" s="119"/>
      <c r="PXP5" s="119"/>
      <c r="PXQ5" s="119"/>
      <c r="PXR5" s="119"/>
      <c r="PXS5" s="119"/>
      <c r="PXT5" s="119"/>
      <c r="PXU5" s="119"/>
      <c r="PXV5" s="119"/>
      <c r="PXW5" s="119"/>
      <c r="PXX5" s="119"/>
      <c r="PXY5" s="119"/>
      <c r="PXZ5" s="119"/>
      <c r="PYA5" s="119"/>
      <c r="PYB5" s="119"/>
      <c r="PYC5" s="119"/>
      <c r="PYD5" s="119"/>
      <c r="PYE5" s="119"/>
      <c r="PYF5" s="119"/>
      <c r="PYG5" s="119"/>
      <c r="PYH5" s="119"/>
      <c r="PYI5" s="119"/>
      <c r="PYJ5" s="119"/>
      <c r="PYK5" s="119"/>
      <c r="PYL5" s="119"/>
      <c r="PYM5" s="119"/>
      <c r="PYN5" s="119"/>
      <c r="PYO5" s="119"/>
      <c r="PYP5" s="119"/>
      <c r="PYQ5" s="119"/>
      <c r="PYR5" s="119"/>
      <c r="PYS5" s="119"/>
      <c r="PYT5" s="119"/>
      <c r="PYU5" s="119"/>
      <c r="PYV5" s="119"/>
      <c r="PYW5" s="119"/>
      <c r="PYX5" s="119"/>
      <c r="PYY5" s="119"/>
      <c r="PYZ5" s="119"/>
      <c r="PZA5" s="119"/>
      <c r="PZB5" s="119"/>
      <c r="PZC5" s="119"/>
      <c r="PZD5" s="119"/>
      <c r="PZE5" s="119"/>
      <c r="PZF5" s="119"/>
      <c r="PZG5" s="119"/>
      <c r="PZH5" s="119"/>
      <c r="PZI5" s="119"/>
      <c r="PZJ5" s="119"/>
      <c r="PZK5" s="119"/>
      <c r="PZL5" s="119"/>
      <c r="PZM5" s="119"/>
      <c r="PZN5" s="119"/>
      <c r="PZO5" s="119"/>
      <c r="PZP5" s="119"/>
      <c r="PZQ5" s="119"/>
      <c r="PZR5" s="119"/>
      <c r="PZS5" s="119"/>
      <c r="PZT5" s="119"/>
      <c r="PZU5" s="119"/>
      <c r="PZV5" s="119"/>
      <c r="PZW5" s="119"/>
      <c r="PZX5" s="119"/>
      <c r="PZY5" s="119"/>
      <c r="PZZ5" s="119"/>
      <c r="QAA5" s="119"/>
      <c r="QAB5" s="119"/>
      <c r="QAC5" s="119"/>
      <c r="QAD5" s="119"/>
      <c r="QAE5" s="119"/>
      <c r="QAF5" s="119"/>
      <c r="QAG5" s="119"/>
      <c r="QAH5" s="119"/>
      <c r="QAI5" s="119"/>
      <c r="QAJ5" s="119"/>
      <c r="QAK5" s="119"/>
      <c r="QAL5" s="119"/>
      <c r="QAM5" s="119"/>
      <c r="QAN5" s="119"/>
      <c r="QAO5" s="119"/>
      <c r="QAP5" s="119"/>
      <c r="QAQ5" s="119"/>
      <c r="QAR5" s="119"/>
      <c r="QAS5" s="119"/>
      <c r="QAT5" s="119"/>
      <c r="QAU5" s="119"/>
      <c r="QAV5" s="119"/>
      <c r="QAW5" s="119"/>
      <c r="QAX5" s="119"/>
      <c r="QAY5" s="119"/>
      <c r="QAZ5" s="119"/>
      <c r="QBA5" s="119"/>
      <c r="QBB5" s="119"/>
      <c r="QBC5" s="119"/>
      <c r="QBD5" s="119"/>
      <c r="QBE5" s="119"/>
      <c r="QBF5" s="119"/>
      <c r="QBG5" s="119"/>
      <c r="QBH5" s="119"/>
      <c r="QBI5" s="119"/>
      <c r="QBJ5" s="119"/>
      <c r="QBK5" s="119"/>
      <c r="QBL5" s="119"/>
      <c r="QBM5" s="119"/>
      <c r="QBN5" s="119"/>
      <c r="QBO5" s="119"/>
      <c r="QBP5" s="119"/>
      <c r="QBQ5" s="119"/>
      <c r="QBR5" s="119"/>
      <c r="QBS5" s="119"/>
      <c r="QBT5" s="119"/>
      <c r="QBU5" s="119"/>
      <c r="QBV5" s="119"/>
      <c r="QBW5" s="119"/>
      <c r="QBX5" s="119"/>
      <c r="QBY5" s="119"/>
      <c r="QBZ5" s="119"/>
      <c r="QCA5" s="119"/>
      <c r="QCB5" s="119"/>
      <c r="QCC5" s="119"/>
      <c r="QCD5" s="119"/>
      <c r="QCE5" s="119"/>
      <c r="QCF5" s="119"/>
      <c r="QCG5" s="119"/>
      <c r="QCH5" s="119"/>
      <c r="QCI5" s="119"/>
      <c r="QCJ5" s="119"/>
      <c r="QCK5" s="119"/>
      <c r="QCL5" s="119"/>
      <c r="QCM5" s="119"/>
      <c r="QCN5" s="119"/>
      <c r="QCO5" s="119"/>
      <c r="QCP5" s="119"/>
      <c r="QCQ5" s="119"/>
      <c r="QCR5" s="119"/>
      <c r="QCS5" s="119"/>
      <c r="QCT5" s="119"/>
      <c r="QCU5" s="119"/>
      <c r="QCV5" s="119"/>
      <c r="QCW5" s="119"/>
      <c r="QCX5" s="119"/>
      <c r="QCY5" s="119"/>
      <c r="QCZ5" s="119"/>
      <c r="QDA5" s="119"/>
      <c r="QDB5" s="119"/>
      <c r="QDC5" s="119"/>
      <c r="QDD5" s="119"/>
      <c r="QDE5" s="119"/>
      <c r="QDF5" s="119"/>
      <c r="QDG5" s="119"/>
      <c r="QDH5" s="119"/>
      <c r="QDI5" s="119"/>
      <c r="QDJ5" s="119"/>
      <c r="QDK5" s="119"/>
      <c r="QDL5" s="119"/>
      <c r="QDM5" s="119"/>
      <c r="QDN5" s="119"/>
      <c r="QDO5" s="119"/>
      <c r="QDP5" s="119"/>
      <c r="QDQ5" s="119"/>
      <c r="QDR5" s="119"/>
      <c r="QDS5" s="119"/>
      <c r="QDT5" s="119"/>
      <c r="QDU5" s="119"/>
      <c r="QDV5" s="119"/>
      <c r="QDW5" s="119"/>
      <c r="QDX5" s="119"/>
      <c r="QDY5" s="119"/>
      <c r="QDZ5" s="119"/>
      <c r="QEA5" s="119"/>
      <c r="QEB5" s="119"/>
      <c r="QEC5" s="119"/>
      <c r="QED5" s="119"/>
      <c r="QEE5" s="119"/>
      <c r="QEF5" s="119"/>
      <c r="QEG5" s="119"/>
      <c r="QEH5" s="119"/>
      <c r="QEI5" s="119"/>
      <c r="QEJ5" s="119"/>
      <c r="QEK5" s="119"/>
      <c r="QEL5" s="119"/>
      <c r="QEM5" s="119"/>
      <c r="QEN5" s="119"/>
      <c r="QEO5" s="119"/>
      <c r="QEP5" s="119"/>
      <c r="QEQ5" s="119"/>
      <c r="QER5" s="119"/>
      <c r="QES5" s="119"/>
      <c r="QET5" s="119"/>
      <c r="QEU5" s="119"/>
      <c r="QEV5" s="119"/>
      <c r="QEW5" s="119"/>
      <c r="QEX5" s="119"/>
      <c r="QEY5" s="119"/>
      <c r="QEZ5" s="119"/>
      <c r="QFA5" s="119"/>
      <c r="QFB5" s="119"/>
      <c r="QFC5" s="119"/>
      <c r="QFD5" s="119"/>
      <c r="QFE5" s="119"/>
      <c r="QFF5" s="119"/>
      <c r="QFG5" s="119"/>
      <c r="QFH5" s="119"/>
      <c r="QFI5" s="119"/>
      <c r="QFJ5" s="119"/>
      <c r="QFK5" s="119"/>
      <c r="QFL5" s="119"/>
      <c r="QFM5" s="119"/>
      <c r="QFN5" s="119"/>
      <c r="QFO5" s="119"/>
      <c r="QFP5" s="119"/>
      <c r="QFQ5" s="119"/>
      <c r="QFR5" s="119"/>
      <c r="QFS5" s="119"/>
      <c r="QFT5" s="119"/>
      <c r="QFU5" s="119"/>
      <c r="QFV5" s="119"/>
      <c r="QFW5" s="119"/>
      <c r="QFX5" s="119"/>
      <c r="QFY5" s="119"/>
      <c r="QFZ5" s="119"/>
      <c r="QGA5" s="119"/>
      <c r="QGB5" s="119"/>
      <c r="QGC5" s="119"/>
      <c r="QGD5" s="119"/>
      <c r="QGE5" s="119"/>
      <c r="QGF5" s="119"/>
      <c r="QGG5" s="119"/>
      <c r="QGH5" s="119"/>
      <c r="QGI5" s="119"/>
      <c r="QGJ5" s="119"/>
      <c r="QGK5" s="119"/>
      <c r="QGL5" s="119"/>
      <c r="QGM5" s="119"/>
      <c r="QGN5" s="119"/>
      <c r="QGO5" s="119"/>
      <c r="QGP5" s="119"/>
      <c r="QGQ5" s="119"/>
      <c r="QGR5" s="119"/>
      <c r="QGS5" s="119"/>
      <c r="QGT5" s="119"/>
      <c r="QGU5" s="119"/>
      <c r="QGV5" s="119"/>
      <c r="QGW5" s="119"/>
      <c r="QGX5" s="119"/>
      <c r="QGY5" s="119"/>
      <c r="QGZ5" s="119"/>
      <c r="QHA5" s="119"/>
      <c r="QHB5" s="119"/>
      <c r="QHC5" s="119"/>
      <c r="QHD5" s="119"/>
      <c r="QHE5" s="119"/>
      <c r="QHF5" s="119"/>
      <c r="QHG5" s="119"/>
      <c r="QHH5" s="119"/>
      <c r="QHI5" s="119"/>
      <c r="QHJ5" s="119"/>
      <c r="QHK5" s="119"/>
      <c r="QHL5" s="119"/>
      <c r="QHM5" s="119"/>
      <c r="QHN5" s="119"/>
      <c r="QHO5" s="119"/>
      <c r="QHP5" s="119"/>
      <c r="QHQ5" s="119"/>
      <c r="QHR5" s="119"/>
      <c r="QHS5" s="119"/>
      <c r="QHT5" s="119"/>
      <c r="QHU5" s="119"/>
      <c r="QHV5" s="119"/>
      <c r="QHW5" s="119"/>
      <c r="QHX5" s="119"/>
      <c r="QHY5" s="119"/>
      <c r="QHZ5" s="119"/>
      <c r="QIA5" s="119"/>
      <c r="QIB5" s="119"/>
      <c r="QIC5" s="119"/>
      <c r="QID5" s="119"/>
      <c r="QIE5" s="119"/>
      <c r="QIF5" s="119"/>
      <c r="QIG5" s="119"/>
      <c r="QIH5" s="119"/>
      <c r="QII5" s="119"/>
      <c r="QIJ5" s="119"/>
      <c r="QIK5" s="119"/>
      <c r="QIL5" s="119"/>
      <c r="QIM5" s="119"/>
      <c r="QIN5" s="119"/>
      <c r="QIO5" s="119"/>
      <c r="QIP5" s="119"/>
      <c r="QIQ5" s="119"/>
      <c r="QIR5" s="119"/>
      <c r="QIS5" s="119"/>
      <c r="QIT5" s="119"/>
      <c r="QIU5" s="119"/>
      <c r="QIV5" s="119"/>
      <c r="QIW5" s="119"/>
      <c r="QIX5" s="119"/>
      <c r="QIY5" s="119"/>
      <c r="QIZ5" s="119"/>
      <c r="QJA5" s="119"/>
      <c r="QJB5" s="119"/>
      <c r="QJC5" s="119"/>
      <c r="QJD5" s="119"/>
      <c r="QJE5" s="119"/>
      <c r="QJF5" s="119"/>
      <c r="QJG5" s="119"/>
      <c r="QJH5" s="119"/>
      <c r="QJI5" s="119"/>
      <c r="QJJ5" s="119"/>
      <c r="QJK5" s="119"/>
      <c r="QJL5" s="119"/>
      <c r="QJM5" s="119"/>
      <c r="QJN5" s="119"/>
      <c r="QJO5" s="119"/>
      <c r="QJP5" s="119"/>
      <c r="QJQ5" s="119"/>
      <c r="QJR5" s="119"/>
      <c r="QJS5" s="119"/>
      <c r="QJT5" s="119"/>
      <c r="QJU5" s="119"/>
      <c r="QJV5" s="119"/>
      <c r="QJW5" s="119"/>
      <c r="QJX5" s="119"/>
      <c r="QJY5" s="119"/>
      <c r="QJZ5" s="119"/>
      <c r="QKA5" s="119"/>
      <c r="QKB5" s="119"/>
      <c r="QKC5" s="119"/>
      <c r="QKD5" s="119"/>
      <c r="QKE5" s="119"/>
      <c r="QKF5" s="119"/>
      <c r="QKG5" s="119"/>
      <c r="QKH5" s="119"/>
      <c r="QKI5" s="119"/>
      <c r="QKJ5" s="119"/>
      <c r="QKK5" s="119"/>
      <c r="QKL5" s="119"/>
      <c r="QKM5" s="119"/>
      <c r="QKN5" s="119"/>
      <c r="QKO5" s="119"/>
      <c r="QKP5" s="119"/>
      <c r="QKQ5" s="119"/>
      <c r="QKR5" s="119"/>
      <c r="QKS5" s="119"/>
      <c r="QKT5" s="119"/>
      <c r="QKU5" s="119"/>
      <c r="QKV5" s="119"/>
      <c r="QKW5" s="119"/>
      <c r="QKX5" s="119"/>
      <c r="QKY5" s="119"/>
      <c r="QKZ5" s="119"/>
      <c r="QLA5" s="119"/>
      <c r="QLB5" s="119"/>
      <c r="QLC5" s="119"/>
      <c r="QLD5" s="119"/>
      <c r="QLE5" s="119"/>
      <c r="QLF5" s="119"/>
      <c r="QLG5" s="119"/>
      <c r="QLH5" s="119"/>
      <c r="QLI5" s="119"/>
      <c r="QLJ5" s="119"/>
      <c r="QLK5" s="119"/>
      <c r="QLL5" s="119"/>
      <c r="QLM5" s="119"/>
      <c r="QLN5" s="119"/>
      <c r="QLO5" s="119"/>
      <c r="QLP5" s="119"/>
      <c r="QLQ5" s="119"/>
      <c r="QLR5" s="119"/>
      <c r="QLS5" s="119"/>
      <c r="QLT5" s="119"/>
      <c r="QLU5" s="119"/>
      <c r="QLV5" s="119"/>
      <c r="QLW5" s="119"/>
      <c r="QLX5" s="119"/>
      <c r="QLY5" s="119"/>
      <c r="QLZ5" s="119"/>
      <c r="QMA5" s="119"/>
      <c r="QMB5" s="119"/>
      <c r="QMC5" s="119"/>
      <c r="QMD5" s="119"/>
      <c r="QME5" s="119"/>
      <c r="QMF5" s="119"/>
      <c r="QMG5" s="119"/>
      <c r="QMH5" s="119"/>
      <c r="QMI5" s="119"/>
      <c r="QMJ5" s="119"/>
      <c r="QMK5" s="119"/>
      <c r="QML5" s="119"/>
      <c r="QMM5" s="119"/>
      <c r="QMN5" s="119"/>
      <c r="QMO5" s="119"/>
      <c r="QMP5" s="119"/>
      <c r="QMQ5" s="119"/>
      <c r="QMR5" s="119"/>
      <c r="QMS5" s="119"/>
      <c r="QMT5" s="119"/>
      <c r="QMU5" s="119"/>
      <c r="QMV5" s="119"/>
      <c r="QMW5" s="119"/>
      <c r="QMX5" s="119"/>
      <c r="QMY5" s="119"/>
      <c r="QMZ5" s="119"/>
      <c r="QNA5" s="119"/>
      <c r="QNB5" s="119"/>
      <c r="QNC5" s="119"/>
      <c r="QND5" s="119"/>
      <c r="QNE5" s="119"/>
      <c r="QNF5" s="119"/>
      <c r="QNG5" s="119"/>
      <c r="QNH5" s="119"/>
      <c r="QNI5" s="119"/>
      <c r="QNJ5" s="119"/>
      <c r="QNK5" s="119"/>
      <c r="QNL5" s="119"/>
      <c r="QNM5" s="119"/>
      <c r="QNN5" s="119"/>
      <c r="QNO5" s="119"/>
      <c r="QNP5" s="119"/>
      <c r="QNQ5" s="119"/>
      <c r="QNR5" s="119"/>
      <c r="QNS5" s="119"/>
      <c r="QNT5" s="119"/>
      <c r="QNU5" s="119"/>
      <c r="QNV5" s="119"/>
      <c r="QNW5" s="119"/>
      <c r="QNX5" s="119"/>
      <c r="QNY5" s="119"/>
      <c r="QNZ5" s="119"/>
      <c r="QOA5" s="119"/>
      <c r="QOB5" s="119"/>
      <c r="QOC5" s="119"/>
      <c r="QOD5" s="119"/>
      <c r="QOE5" s="119"/>
      <c r="QOF5" s="119"/>
      <c r="QOG5" s="119"/>
      <c r="QOH5" s="119"/>
      <c r="QOI5" s="119"/>
      <c r="QOJ5" s="119"/>
      <c r="QOK5" s="119"/>
      <c r="QOL5" s="119"/>
      <c r="QOM5" s="119"/>
      <c r="QON5" s="119"/>
      <c r="QOO5" s="119"/>
      <c r="QOP5" s="119"/>
      <c r="QOQ5" s="119"/>
      <c r="QOR5" s="119"/>
      <c r="QOS5" s="119"/>
      <c r="QOT5" s="119"/>
      <c r="QOU5" s="119"/>
      <c r="QOV5" s="119"/>
      <c r="QOW5" s="119"/>
      <c r="QOX5" s="119"/>
      <c r="QOY5" s="119"/>
      <c r="QOZ5" s="119"/>
      <c r="QPA5" s="119"/>
      <c r="QPB5" s="119"/>
      <c r="QPC5" s="119"/>
      <c r="QPD5" s="119"/>
      <c r="QPE5" s="119"/>
      <c r="QPF5" s="119"/>
      <c r="QPG5" s="119"/>
      <c r="QPH5" s="119"/>
      <c r="QPI5" s="119"/>
      <c r="QPJ5" s="119"/>
      <c r="QPK5" s="119"/>
      <c r="QPL5" s="119"/>
      <c r="QPM5" s="119"/>
      <c r="QPN5" s="119"/>
      <c r="QPO5" s="119"/>
      <c r="QPP5" s="119"/>
      <c r="QPQ5" s="119"/>
      <c r="QPR5" s="119"/>
      <c r="QPS5" s="119"/>
      <c r="QPT5" s="119"/>
      <c r="QPU5" s="119"/>
      <c r="QPV5" s="119"/>
      <c r="QPW5" s="119"/>
      <c r="QPX5" s="119"/>
      <c r="QPY5" s="119"/>
      <c r="QPZ5" s="119"/>
      <c r="QQA5" s="119"/>
      <c r="QQB5" s="119"/>
      <c r="QQC5" s="119"/>
      <c r="QQD5" s="119"/>
      <c r="QQE5" s="119"/>
      <c r="QQF5" s="119"/>
      <c r="QQG5" s="119"/>
      <c r="QQH5" s="119"/>
      <c r="QQI5" s="119"/>
      <c r="QQJ5" s="119"/>
      <c r="QQK5" s="119"/>
      <c r="QQL5" s="119"/>
      <c r="QQM5" s="119"/>
      <c r="QQN5" s="119"/>
      <c r="QQO5" s="119"/>
      <c r="QQP5" s="119"/>
      <c r="QQQ5" s="119"/>
      <c r="QQR5" s="119"/>
      <c r="QQS5" s="119"/>
      <c r="QQT5" s="119"/>
      <c r="QQU5" s="119"/>
      <c r="QQV5" s="119"/>
      <c r="QQW5" s="119"/>
      <c r="QQX5" s="119"/>
      <c r="QQY5" s="119"/>
      <c r="QQZ5" s="119"/>
      <c r="QRA5" s="119"/>
      <c r="QRB5" s="119"/>
      <c r="QRC5" s="119"/>
      <c r="QRD5" s="119"/>
      <c r="QRE5" s="119"/>
      <c r="QRF5" s="119"/>
      <c r="QRG5" s="119"/>
      <c r="QRH5" s="119"/>
      <c r="QRI5" s="119"/>
      <c r="QRJ5" s="119"/>
      <c r="QRK5" s="119"/>
      <c r="QRL5" s="119"/>
      <c r="QRM5" s="119"/>
      <c r="QRN5" s="119"/>
      <c r="QRO5" s="119"/>
      <c r="QRP5" s="119"/>
      <c r="QRQ5" s="119"/>
      <c r="QRR5" s="119"/>
      <c r="QRS5" s="119"/>
      <c r="QRT5" s="119"/>
      <c r="QRU5" s="119"/>
      <c r="QRV5" s="119"/>
      <c r="QRW5" s="119"/>
      <c r="QRX5" s="119"/>
      <c r="QRY5" s="119"/>
      <c r="QRZ5" s="119"/>
      <c r="QSA5" s="119"/>
      <c r="QSB5" s="119"/>
      <c r="QSC5" s="119"/>
      <c r="QSD5" s="119"/>
      <c r="QSE5" s="119"/>
      <c r="QSF5" s="119"/>
      <c r="QSG5" s="119"/>
      <c r="QSH5" s="119"/>
      <c r="QSI5" s="119"/>
      <c r="QSJ5" s="119"/>
      <c r="QSK5" s="119"/>
      <c r="QSL5" s="119"/>
      <c r="QSM5" s="119"/>
      <c r="QSN5" s="119"/>
      <c r="QSO5" s="119"/>
      <c r="QSP5" s="119"/>
      <c r="QSQ5" s="119"/>
      <c r="QSR5" s="119"/>
      <c r="QSS5" s="119"/>
      <c r="QST5" s="119"/>
      <c r="QSU5" s="119"/>
      <c r="QSV5" s="119"/>
      <c r="QSW5" s="119"/>
      <c r="QSX5" s="119"/>
      <c r="QSY5" s="119"/>
      <c r="QSZ5" s="119"/>
      <c r="QTA5" s="119"/>
      <c r="QTB5" s="119"/>
      <c r="QTC5" s="119"/>
      <c r="QTD5" s="119"/>
      <c r="QTE5" s="119"/>
      <c r="QTF5" s="119"/>
      <c r="QTG5" s="119"/>
      <c r="QTH5" s="119"/>
      <c r="QTI5" s="119"/>
      <c r="QTJ5" s="119"/>
      <c r="QTK5" s="119"/>
      <c r="QTL5" s="119"/>
      <c r="QTM5" s="119"/>
      <c r="QTN5" s="119"/>
      <c r="QTO5" s="119"/>
      <c r="QTP5" s="119"/>
      <c r="QTQ5" s="119"/>
      <c r="QTR5" s="119"/>
      <c r="QTS5" s="119"/>
      <c r="QTT5" s="119"/>
      <c r="QTU5" s="119"/>
      <c r="QTV5" s="119"/>
      <c r="QTW5" s="119"/>
      <c r="QTX5" s="119"/>
      <c r="QTY5" s="119"/>
      <c r="QTZ5" s="119"/>
      <c r="QUA5" s="119"/>
      <c r="QUB5" s="119"/>
      <c r="QUC5" s="119"/>
      <c r="QUD5" s="119"/>
      <c r="QUE5" s="119"/>
      <c r="QUF5" s="119"/>
      <c r="QUG5" s="119"/>
      <c r="QUH5" s="119"/>
      <c r="QUI5" s="119"/>
      <c r="QUJ5" s="119"/>
      <c r="QUK5" s="119"/>
      <c r="QUL5" s="119"/>
      <c r="QUM5" s="119"/>
      <c r="QUN5" s="119"/>
      <c r="QUO5" s="119"/>
      <c r="QUP5" s="119"/>
      <c r="QUQ5" s="119"/>
      <c r="QUR5" s="119"/>
      <c r="QUS5" s="119"/>
      <c r="QUT5" s="119"/>
      <c r="QUU5" s="119"/>
      <c r="QUV5" s="119"/>
      <c r="QUW5" s="119"/>
      <c r="QUX5" s="119"/>
      <c r="QUY5" s="119"/>
      <c r="QUZ5" s="119"/>
      <c r="QVA5" s="119"/>
      <c r="QVB5" s="119"/>
      <c r="QVC5" s="119"/>
      <c r="QVD5" s="119"/>
      <c r="QVE5" s="119"/>
      <c r="QVF5" s="119"/>
      <c r="QVG5" s="119"/>
      <c r="QVH5" s="119"/>
      <c r="QVI5" s="119"/>
      <c r="QVJ5" s="119"/>
      <c r="QVK5" s="119"/>
      <c r="QVL5" s="119"/>
      <c r="QVM5" s="119"/>
      <c r="QVN5" s="119"/>
      <c r="QVO5" s="119"/>
      <c r="QVP5" s="119"/>
      <c r="QVQ5" s="119"/>
      <c r="QVR5" s="119"/>
      <c r="QVS5" s="119"/>
      <c r="QVT5" s="119"/>
      <c r="QVU5" s="119"/>
      <c r="QVV5" s="119"/>
      <c r="QVW5" s="119"/>
      <c r="QVX5" s="119"/>
      <c r="QVY5" s="119"/>
      <c r="QVZ5" s="119"/>
      <c r="QWA5" s="119"/>
      <c r="QWB5" s="119"/>
      <c r="QWC5" s="119"/>
      <c r="QWD5" s="119"/>
      <c r="QWE5" s="119"/>
      <c r="QWF5" s="119"/>
      <c r="QWG5" s="119"/>
      <c r="QWH5" s="119"/>
      <c r="QWI5" s="119"/>
      <c r="QWJ5" s="119"/>
      <c r="QWK5" s="119"/>
      <c r="QWL5" s="119"/>
      <c r="QWM5" s="119"/>
      <c r="QWN5" s="119"/>
      <c r="QWO5" s="119"/>
      <c r="QWP5" s="119"/>
      <c r="QWQ5" s="119"/>
      <c r="QWR5" s="119"/>
      <c r="QWS5" s="119"/>
      <c r="QWT5" s="119"/>
      <c r="QWU5" s="119"/>
      <c r="QWV5" s="119"/>
      <c r="QWW5" s="119"/>
      <c r="QWX5" s="119"/>
      <c r="QWY5" s="119"/>
      <c r="QWZ5" s="119"/>
      <c r="QXA5" s="119"/>
      <c r="QXB5" s="119"/>
      <c r="QXC5" s="119"/>
      <c r="QXD5" s="119"/>
      <c r="QXE5" s="119"/>
      <c r="QXF5" s="119"/>
      <c r="QXG5" s="119"/>
      <c r="QXH5" s="119"/>
      <c r="QXI5" s="119"/>
      <c r="QXJ5" s="119"/>
      <c r="QXK5" s="119"/>
      <c r="QXL5" s="119"/>
      <c r="QXM5" s="119"/>
      <c r="QXN5" s="119"/>
      <c r="QXO5" s="119"/>
      <c r="QXP5" s="119"/>
      <c r="QXQ5" s="119"/>
      <c r="QXR5" s="119"/>
      <c r="QXS5" s="119"/>
      <c r="QXT5" s="119"/>
      <c r="QXU5" s="119"/>
      <c r="QXV5" s="119"/>
      <c r="QXW5" s="119"/>
      <c r="QXX5" s="119"/>
      <c r="QXY5" s="119"/>
      <c r="QXZ5" s="119"/>
      <c r="QYA5" s="119"/>
      <c r="QYB5" s="119"/>
      <c r="QYC5" s="119"/>
      <c r="QYD5" s="119"/>
      <c r="QYE5" s="119"/>
      <c r="QYF5" s="119"/>
      <c r="QYG5" s="119"/>
      <c r="QYH5" s="119"/>
      <c r="QYI5" s="119"/>
      <c r="QYJ5" s="119"/>
      <c r="QYK5" s="119"/>
      <c r="QYL5" s="119"/>
      <c r="QYM5" s="119"/>
      <c r="QYN5" s="119"/>
      <c r="QYO5" s="119"/>
      <c r="QYP5" s="119"/>
      <c r="QYQ5" s="119"/>
      <c r="QYR5" s="119"/>
      <c r="QYS5" s="119"/>
      <c r="QYT5" s="119"/>
      <c r="QYU5" s="119"/>
      <c r="QYV5" s="119"/>
      <c r="QYW5" s="119"/>
      <c r="QYX5" s="119"/>
      <c r="QYY5" s="119"/>
      <c r="QYZ5" s="119"/>
      <c r="QZA5" s="119"/>
      <c r="QZB5" s="119"/>
      <c r="QZC5" s="119"/>
      <c r="QZD5" s="119"/>
      <c r="QZE5" s="119"/>
      <c r="QZF5" s="119"/>
      <c r="QZG5" s="119"/>
      <c r="QZH5" s="119"/>
      <c r="QZI5" s="119"/>
      <c r="QZJ5" s="119"/>
      <c r="QZK5" s="119"/>
      <c r="QZL5" s="119"/>
      <c r="QZM5" s="119"/>
      <c r="QZN5" s="119"/>
      <c r="QZO5" s="119"/>
      <c r="QZP5" s="119"/>
      <c r="QZQ5" s="119"/>
      <c r="QZR5" s="119"/>
      <c r="QZS5" s="119"/>
      <c r="QZT5" s="119"/>
      <c r="QZU5" s="119"/>
      <c r="QZV5" s="119"/>
      <c r="QZW5" s="119"/>
      <c r="QZX5" s="119"/>
      <c r="QZY5" s="119"/>
      <c r="QZZ5" s="119"/>
      <c r="RAA5" s="119"/>
      <c r="RAB5" s="119"/>
      <c r="RAC5" s="119"/>
      <c r="RAD5" s="119"/>
      <c r="RAE5" s="119"/>
      <c r="RAF5" s="119"/>
      <c r="RAG5" s="119"/>
      <c r="RAH5" s="119"/>
      <c r="RAI5" s="119"/>
      <c r="RAJ5" s="119"/>
      <c r="RAK5" s="119"/>
      <c r="RAL5" s="119"/>
      <c r="RAM5" s="119"/>
      <c r="RAN5" s="119"/>
      <c r="RAO5" s="119"/>
      <c r="RAP5" s="119"/>
      <c r="RAQ5" s="119"/>
      <c r="RAR5" s="119"/>
      <c r="RAS5" s="119"/>
      <c r="RAT5" s="119"/>
      <c r="RAU5" s="119"/>
      <c r="RAV5" s="119"/>
      <c r="RAW5" s="119"/>
      <c r="RAX5" s="119"/>
      <c r="RAY5" s="119"/>
      <c r="RAZ5" s="119"/>
      <c r="RBA5" s="119"/>
      <c r="RBB5" s="119"/>
      <c r="RBC5" s="119"/>
      <c r="RBD5" s="119"/>
      <c r="RBE5" s="119"/>
      <c r="RBF5" s="119"/>
      <c r="RBG5" s="119"/>
      <c r="RBH5" s="119"/>
      <c r="RBI5" s="119"/>
      <c r="RBJ5" s="119"/>
      <c r="RBK5" s="119"/>
      <c r="RBL5" s="119"/>
      <c r="RBM5" s="119"/>
      <c r="RBN5" s="119"/>
      <c r="RBO5" s="119"/>
      <c r="RBP5" s="119"/>
      <c r="RBQ5" s="119"/>
      <c r="RBR5" s="119"/>
      <c r="RBS5" s="119"/>
      <c r="RBT5" s="119"/>
      <c r="RBU5" s="119"/>
      <c r="RBV5" s="119"/>
      <c r="RBW5" s="119"/>
      <c r="RBX5" s="119"/>
      <c r="RBY5" s="119"/>
      <c r="RBZ5" s="119"/>
      <c r="RCA5" s="119"/>
      <c r="RCB5" s="119"/>
      <c r="RCC5" s="119"/>
      <c r="RCD5" s="119"/>
      <c r="RCE5" s="119"/>
      <c r="RCF5" s="119"/>
      <c r="RCG5" s="119"/>
      <c r="RCH5" s="119"/>
      <c r="RCI5" s="119"/>
      <c r="RCJ5" s="119"/>
      <c r="RCK5" s="119"/>
      <c r="RCL5" s="119"/>
      <c r="RCM5" s="119"/>
      <c r="RCN5" s="119"/>
      <c r="RCO5" s="119"/>
      <c r="RCP5" s="119"/>
      <c r="RCQ5" s="119"/>
      <c r="RCR5" s="119"/>
      <c r="RCS5" s="119"/>
      <c r="RCT5" s="119"/>
      <c r="RCU5" s="119"/>
      <c r="RCV5" s="119"/>
      <c r="RCW5" s="119"/>
      <c r="RCX5" s="119"/>
      <c r="RCY5" s="119"/>
      <c r="RCZ5" s="119"/>
      <c r="RDA5" s="119"/>
      <c r="RDB5" s="119"/>
      <c r="RDC5" s="119"/>
      <c r="RDD5" s="119"/>
      <c r="RDE5" s="119"/>
      <c r="RDF5" s="119"/>
      <c r="RDG5" s="119"/>
      <c r="RDH5" s="119"/>
      <c r="RDI5" s="119"/>
      <c r="RDJ5" s="119"/>
      <c r="RDK5" s="119"/>
      <c r="RDL5" s="119"/>
      <c r="RDM5" s="119"/>
      <c r="RDN5" s="119"/>
      <c r="RDO5" s="119"/>
      <c r="RDP5" s="119"/>
      <c r="RDQ5" s="119"/>
      <c r="RDR5" s="119"/>
      <c r="RDS5" s="119"/>
      <c r="RDT5" s="119"/>
      <c r="RDU5" s="119"/>
      <c r="RDV5" s="119"/>
      <c r="RDW5" s="119"/>
      <c r="RDX5" s="119"/>
      <c r="RDY5" s="119"/>
      <c r="RDZ5" s="119"/>
      <c r="REA5" s="119"/>
      <c r="REB5" s="119"/>
      <c r="REC5" s="119"/>
      <c r="RED5" s="119"/>
      <c r="REE5" s="119"/>
      <c r="REF5" s="119"/>
      <c r="REG5" s="119"/>
      <c r="REH5" s="119"/>
      <c r="REI5" s="119"/>
      <c r="REJ5" s="119"/>
      <c r="REK5" s="119"/>
      <c r="REL5" s="119"/>
      <c r="REM5" s="119"/>
      <c r="REN5" s="119"/>
      <c r="REO5" s="119"/>
      <c r="REP5" s="119"/>
      <c r="REQ5" s="119"/>
      <c r="RER5" s="119"/>
      <c r="RES5" s="119"/>
      <c r="RET5" s="119"/>
      <c r="REU5" s="119"/>
      <c r="REV5" s="119"/>
      <c r="REW5" s="119"/>
      <c r="REX5" s="119"/>
      <c r="REY5" s="119"/>
      <c r="REZ5" s="119"/>
      <c r="RFA5" s="119"/>
      <c r="RFB5" s="119"/>
      <c r="RFC5" s="119"/>
      <c r="RFD5" s="119"/>
      <c r="RFE5" s="119"/>
      <c r="RFF5" s="119"/>
      <c r="RFG5" s="119"/>
      <c r="RFH5" s="119"/>
      <c r="RFI5" s="119"/>
      <c r="RFJ5" s="119"/>
      <c r="RFK5" s="119"/>
      <c r="RFL5" s="119"/>
      <c r="RFM5" s="119"/>
      <c r="RFN5" s="119"/>
      <c r="RFO5" s="119"/>
      <c r="RFP5" s="119"/>
      <c r="RFQ5" s="119"/>
      <c r="RFR5" s="119"/>
      <c r="RFS5" s="119"/>
      <c r="RFT5" s="119"/>
      <c r="RFU5" s="119"/>
      <c r="RFV5" s="119"/>
      <c r="RFW5" s="119"/>
      <c r="RFX5" s="119"/>
      <c r="RFY5" s="119"/>
      <c r="RFZ5" s="119"/>
      <c r="RGA5" s="119"/>
      <c r="RGB5" s="119"/>
      <c r="RGC5" s="119"/>
      <c r="RGD5" s="119"/>
      <c r="RGE5" s="119"/>
      <c r="RGF5" s="119"/>
      <c r="RGG5" s="119"/>
      <c r="RGH5" s="119"/>
      <c r="RGI5" s="119"/>
      <c r="RGJ5" s="119"/>
      <c r="RGK5" s="119"/>
      <c r="RGL5" s="119"/>
      <c r="RGM5" s="119"/>
      <c r="RGN5" s="119"/>
      <c r="RGO5" s="119"/>
      <c r="RGP5" s="119"/>
      <c r="RGQ5" s="119"/>
      <c r="RGR5" s="119"/>
      <c r="RGS5" s="119"/>
      <c r="RGT5" s="119"/>
      <c r="RGU5" s="119"/>
      <c r="RGV5" s="119"/>
      <c r="RGW5" s="119"/>
      <c r="RGX5" s="119"/>
      <c r="RGY5" s="119"/>
      <c r="RGZ5" s="119"/>
      <c r="RHA5" s="119"/>
      <c r="RHB5" s="119"/>
      <c r="RHC5" s="119"/>
      <c r="RHD5" s="119"/>
      <c r="RHE5" s="119"/>
      <c r="RHF5" s="119"/>
      <c r="RHG5" s="119"/>
      <c r="RHH5" s="119"/>
      <c r="RHI5" s="119"/>
      <c r="RHJ5" s="119"/>
      <c r="RHK5" s="119"/>
      <c r="RHL5" s="119"/>
      <c r="RHM5" s="119"/>
      <c r="RHN5" s="119"/>
      <c r="RHO5" s="119"/>
      <c r="RHP5" s="119"/>
      <c r="RHQ5" s="119"/>
      <c r="RHR5" s="119"/>
      <c r="RHS5" s="119"/>
      <c r="RHT5" s="119"/>
      <c r="RHU5" s="119"/>
      <c r="RHV5" s="119"/>
      <c r="RHW5" s="119"/>
      <c r="RHX5" s="119"/>
      <c r="RHY5" s="119"/>
      <c r="RHZ5" s="119"/>
      <c r="RIA5" s="119"/>
      <c r="RIB5" s="119"/>
      <c r="RIC5" s="119"/>
      <c r="RID5" s="119"/>
      <c r="RIE5" s="119"/>
      <c r="RIF5" s="119"/>
      <c r="RIG5" s="119"/>
      <c r="RIH5" s="119"/>
      <c r="RII5" s="119"/>
      <c r="RIJ5" s="119"/>
      <c r="RIK5" s="119"/>
      <c r="RIL5" s="119"/>
      <c r="RIM5" s="119"/>
      <c r="RIN5" s="119"/>
      <c r="RIO5" s="119"/>
      <c r="RIP5" s="119"/>
      <c r="RIQ5" s="119"/>
      <c r="RIR5" s="119"/>
      <c r="RIS5" s="119"/>
      <c r="RIT5" s="119"/>
      <c r="RIU5" s="119"/>
      <c r="RIV5" s="119"/>
      <c r="RIW5" s="119"/>
      <c r="RIX5" s="119"/>
      <c r="RIY5" s="119"/>
      <c r="RIZ5" s="119"/>
      <c r="RJA5" s="119"/>
      <c r="RJB5" s="119"/>
      <c r="RJC5" s="119"/>
      <c r="RJD5" s="119"/>
      <c r="RJE5" s="119"/>
      <c r="RJF5" s="119"/>
      <c r="RJG5" s="119"/>
      <c r="RJH5" s="119"/>
      <c r="RJI5" s="119"/>
      <c r="RJJ5" s="119"/>
      <c r="RJK5" s="119"/>
      <c r="RJL5" s="119"/>
      <c r="RJM5" s="119"/>
      <c r="RJN5" s="119"/>
      <c r="RJO5" s="119"/>
      <c r="RJP5" s="119"/>
      <c r="RJQ5" s="119"/>
      <c r="RJR5" s="119"/>
      <c r="RJS5" s="119"/>
      <c r="RJT5" s="119"/>
      <c r="RJU5" s="119"/>
      <c r="RJV5" s="119"/>
      <c r="RJW5" s="119"/>
      <c r="RJX5" s="119"/>
      <c r="RJY5" s="119"/>
      <c r="RJZ5" s="119"/>
      <c r="RKA5" s="119"/>
      <c r="RKB5" s="119"/>
      <c r="RKC5" s="119"/>
      <c r="RKD5" s="119"/>
      <c r="RKE5" s="119"/>
      <c r="RKF5" s="119"/>
      <c r="RKG5" s="119"/>
      <c r="RKH5" s="119"/>
      <c r="RKI5" s="119"/>
      <c r="RKJ5" s="119"/>
      <c r="RKK5" s="119"/>
      <c r="RKL5" s="119"/>
      <c r="RKM5" s="119"/>
      <c r="RKN5" s="119"/>
      <c r="RKO5" s="119"/>
      <c r="RKP5" s="119"/>
      <c r="RKQ5" s="119"/>
      <c r="RKR5" s="119"/>
      <c r="RKS5" s="119"/>
      <c r="RKT5" s="119"/>
      <c r="RKU5" s="119"/>
      <c r="RKV5" s="119"/>
      <c r="RKW5" s="119"/>
      <c r="RKX5" s="119"/>
      <c r="RKY5" s="119"/>
      <c r="RKZ5" s="119"/>
      <c r="RLA5" s="119"/>
      <c r="RLB5" s="119"/>
      <c r="RLC5" s="119"/>
      <c r="RLD5" s="119"/>
      <c r="RLE5" s="119"/>
      <c r="RLF5" s="119"/>
      <c r="RLG5" s="119"/>
      <c r="RLH5" s="119"/>
      <c r="RLI5" s="119"/>
      <c r="RLJ5" s="119"/>
      <c r="RLK5" s="119"/>
      <c r="RLL5" s="119"/>
      <c r="RLM5" s="119"/>
      <c r="RLN5" s="119"/>
      <c r="RLO5" s="119"/>
      <c r="RLP5" s="119"/>
      <c r="RLQ5" s="119"/>
      <c r="RLR5" s="119"/>
      <c r="RLS5" s="119"/>
      <c r="RLT5" s="119"/>
      <c r="RLU5" s="119"/>
      <c r="RLV5" s="119"/>
      <c r="RLW5" s="119"/>
      <c r="RLX5" s="119"/>
      <c r="RLY5" s="119"/>
      <c r="RLZ5" s="119"/>
      <c r="RMA5" s="119"/>
      <c r="RMB5" s="119"/>
      <c r="RMC5" s="119"/>
      <c r="RMD5" s="119"/>
      <c r="RME5" s="119"/>
      <c r="RMF5" s="119"/>
      <c r="RMG5" s="119"/>
      <c r="RMH5" s="119"/>
      <c r="RMI5" s="119"/>
      <c r="RMJ5" s="119"/>
      <c r="RMK5" s="119"/>
      <c r="RML5" s="119"/>
      <c r="RMM5" s="119"/>
      <c r="RMN5" s="119"/>
      <c r="RMO5" s="119"/>
      <c r="RMP5" s="119"/>
      <c r="RMQ5" s="119"/>
      <c r="RMR5" s="119"/>
      <c r="RMS5" s="119"/>
      <c r="RMT5" s="119"/>
      <c r="RMU5" s="119"/>
      <c r="RMV5" s="119"/>
      <c r="RMW5" s="119"/>
      <c r="RMX5" s="119"/>
      <c r="RMY5" s="119"/>
      <c r="RMZ5" s="119"/>
      <c r="RNA5" s="119"/>
      <c r="RNB5" s="119"/>
      <c r="RNC5" s="119"/>
      <c r="RND5" s="119"/>
      <c r="RNE5" s="119"/>
      <c r="RNF5" s="119"/>
      <c r="RNG5" s="119"/>
      <c r="RNH5" s="119"/>
      <c r="RNI5" s="119"/>
      <c r="RNJ5" s="119"/>
      <c r="RNK5" s="119"/>
      <c r="RNL5" s="119"/>
      <c r="RNM5" s="119"/>
      <c r="RNN5" s="119"/>
      <c r="RNO5" s="119"/>
      <c r="RNP5" s="119"/>
      <c r="RNQ5" s="119"/>
      <c r="RNR5" s="119"/>
      <c r="RNS5" s="119"/>
      <c r="RNT5" s="119"/>
      <c r="RNU5" s="119"/>
      <c r="RNV5" s="119"/>
      <c r="RNW5" s="119"/>
      <c r="RNX5" s="119"/>
      <c r="RNY5" s="119"/>
      <c r="RNZ5" s="119"/>
      <c r="ROA5" s="119"/>
      <c r="ROB5" s="119"/>
      <c r="ROC5" s="119"/>
      <c r="ROD5" s="119"/>
      <c r="ROE5" s="119"/>
      <c r="ROF5" s="119"/>
      <c r="ROG5" s="119"/>
      <c r="ROH5" s="119"/>
      <c r="ROI5" s="119"/>
      <c r="ROJ5" s="119"/>
      <c r="ROK5" s="119"/>
      <c r="ROL5" s="119"/>
      <c r="ROM5" s="119"/>
      <c r="RON5" s="119"/>
      <c r="ROO5" s="119"/>
      <c r="ROP5" s="119"/>
      <c r="ROQ5" s="119"/>
      <c r="ROR5" s="119"/>
      <c r="ROS5" s="119"/>
      <c r="ROT5" s="119"/>
      <c r="ROU5" s="119"/>
      <c r="ROV5" s="119"/>
      <c r="ROW5" s="119"/>
      <c r="ROX5" s="119"/>
      <c r="ROY5" s="119"/>
      <c r="ROZ5" s="119"/>
      <c r="RPA5" s="119"/>
      <c r="RPB5" s="119"/>
      <c r="RPC5" s="119"/>
      <c r="RPD5" s="119"/>
      <c r="RPE5" s="119"/>
      <c r="RPF5" s="119"/>
      <c r="RPG5" s="119"/>
      <c r="RPH5" s="119"/>
      <c r="RPI5" s="119"/>
      <c r="RPJ5" s="119"/>
      <c r="RPK5" s="119"/>
      <c r="RPL5" s="119"/>
      <c r="RPM5" s="119"/>
      <c r="RPN5" s="119"/>
      <c r="RPO5" s="119"/>
      <c r="RPP5" s="119"/>
      <c r="RPQ5" s="119"/>
      <c r="RPR5" s="119"/>
      <c r="RPS5" s="119"/>
      <c r="RPT5" s="119"/>
      <c r="RPU5" s="119"/>
      <c r="RPV5" s="119"/>
      <c r="RPW5" s="119"/>
      <c r="RPX5" s="119"/>
      <c r="RPY5" s="119"/>
      <c r="RPZ5" s="119"/>
      <c r="RQA5" s="119"/>
      <c r="RQB5" s="119"/>
      <c r="RQC5" s="119"/>
      <c r="RQD5" s="119"/>
      <c r="RQE5" s="119"/>
      <c r="RQF5" s="119"/>
      <c r="RQG5" s="119"/>
      <c r="RQH5" s="119"/>
      <c r="RQI5" s="119"/>
      <c r="RQJ5" s="119"/>
      <c r="RQK5" s="119"/>
      <c r="RQL5" s="119"/>
      <c r="RQM5" s="119"/>
      <c r="RQN5" s="119"/>
      <c r="RQO5" s="119"/>
      <c r="RQP5" s="119"/>
      <c r="RQQ5" s="119"/>
      <c r="RQR5" s="119"/>
      <c r="RQS5" s="119"/>
      <c r="RQT5" s="119"/>
      <c r="RQU5" s="119"/>
      <c r="RQV5" s="119"/>
      <c r="RQW5" s="119"/>
      <c r="RQX5" s="119"/>
      <c r="RQY5" s="119"/>
      <c r="RQZ5" s="119"/>
      <c r="RRA5" s="119"/>
      <c r="RRB5" s="119"/>
      <c r="RRC5" s="119"/>
      <c r="RRD5" s="119"/>
      <c r="RRE5" s="119"/>
      <c r="RRF5" s="119"/>
      <c r="RRG5" s="119"/>
      <c r="RRH5" s="119"/>
      <c r="RRI5" s="119"/>
      <c r="RRJ5" s="119"/>
      <c r="RRK5" s="119"/>
      <c r="RRL5" s="119"/>
      <c r="RRM5" s="119"/>
      <c r="RRN5" s="119"/>
      <c r="RRO5" s="119"/>
      <c r="RRP5" s="119"/>
      <c r="RRQ5" s="119"/>
      <c r="RRR5" s="119"/>
      <c r="RRS5" s="119"/>
      <c r="RRT5" s="119"/>
      <c r="RRU5" s="119"/>
      <c r="RRV5" s="119"/>
      <c r="RRW5" s="119"/>
      <c r="RRX5" s="119"/>
      <c r="RRY5" s="119"/>
      <c r="RRZ5" s="119"/>
      <c r="RSA5" s="119"/>
      <c r="RSB5" s="119"/>
      <c r="RSC5" s="119"/>
      <c r="RSD5" s="119"/>
      <c r="RSE5" s="119"/>
      <c r="RSF5" s="119"/>
      <c r="RSG5" s="119"/>
      <c r="RSH5" s="119"/>
      <c r="RSI5" s="119"/>
      <c r="RSJ5" s="119"/>
      <c r="RSK5" s="119"/>
      <c r="RSL5" s="119"/>
      <c r="RSM5" s="119"/>
      <c r="RSN5" s="119"/>
      <c r="RSO5" s="119"/>
      <c r="RSP5" s="119"/>
      <c r="RSQ5" s="119"/>
      <c r="RSR5" s="119"/>
      <c r="RSS5" s="119"/>
      <c r="RST5" s="119"/>
      <c r="RSU5" s="119"/>
      <c r="RSV5" s="119"/>
      <c r="RSW5" s="119"/>
      <c r="RSX5" s="119"/>
      <c r="RSY5" s="119"/>
      <c r="RSZ5" s="119"/>
      <c r="RTA5" s="119"/>
      <c r="RTB5" s="119"/>
      <c r="RTC5" s="119"/>
      <c r="RTD5" s="119"/>
      <c r="RTE5" s="119"/>
      <c r="RTF5" s="119"/>
      <c r="RTG5" s="119"/>
      <c r="RTH5" s="119"/>
      <c r="RTI5" s="119"/>
      <c r="RTJ5" s="119"/>
      <c r="RTK5" s="119"/>
      <c r="RTL5" s="119"/>
      <c r="RTM5" s="119"/>
      <c r="RTN5" s="119"/>
      <c r="RTO5" s="119"/>
      <c r="RTP5" s="119"/>
      <c r="RTQ5" s="119"/>
      <c r="RTR5" s="119"/>
      <c r="RTS5" s="119"/>
      <c r="RTT5" s="119"/>
      <c r="RTU5" s="119"/>
      <c r="RTV5" s="119"/>
      <c r="RTW5" s="119"/>
      <c r="RTX5" s="119"/>
      <c r="RTY5" s="119"/>
      <c r="RTZ5" s="119"/>
      <c r="RUA5" s="119"/>
      <c r="RUB5" s="119"/>
      <c r="RUC5" s="119"/>
      <c r="RUD5" s="119"/>
      <c r="RUE5" s="119"/>
      <c r="RUF5" s="119"/>
      <c r="RUG5" s="119"/>
      <c r="RUH5" s="119"/>
      <c r="RUI5" s="119"/>
      <c r="RUJ5" s="119"/>
      <c r="RUK5" s="119"/>
      <c r="RUL5" s="119"/>
      <c r="RUM5" s="119"/>
      <c r="RUN5" s="119"/>
      <c r="RUO5" s="119"/>
      <c r="RUP5" s="119"/>
      <c r="RUQ5" s="119"/>
      <c r="RUR5" s="119"/>
      <c r="RUS5" s="119"/>
      <c r="RUT5" s="119"/>
      <c r="RUU5" s="119"/>
      <c r="RUV5" s="119"/>
      <c r="RUW5" s="119"/>
      <c r="RUX5" s="119"/>
      <c r="RUY5" s="119"/>
      <c r="RUZ5" s="119"/>
      <c r="RVA5" s="119"/>
      <c r="RVB5" s="119"/>
      <c r="RVC5" s="119"/>
      <c r="RVD5" s="119"/>
      <c r="RVE5" s="119"/>
      <c r="RVF5" s="119"/>
      <c r="RVG5" s="119"/>
      <c r="RVH5" s="119"/>
      <c r="RVI5" s="119"/>
      <c r="RVJ5" s="119"/>
      <c r="RVK5" s="119"/>
      <c r="RVL5" s="119"/>
      <c r="RVM5" s="119"/>
      <c r="RVN5" s="119"/>
      <c r="RVO5" s="119"/>
      <c r="RVP5" s="119"/>
      <c r="RVQ5" s="119"/>
      <c r="RVR5" s="119"/>
      <c r="RVS5" s="119"/>
      <c r="RVT5" s="119"/>
      <c r="RVU5" s="119"/>
      <c r="RVV5" s="119"/>
      <c r="RVW5" s="119"/>
      <c r="RVX5" s="119"/>
      <c r="RVY5" s="119"/>
      <c r="RVZ5" s="119"/>
      <c r="RWA5" s="119"/>
      <c r="RWB5" s="119"/>
      <c r="RWC5" s="119"/>
      <c r="RWD5" s="119"/>
      <c r="RWE5" s="119"/>
      <c r="RWF5" s="119"/>
      <c r="RWG5" s="119"/>
      <c r="RWH5" s="119"/>
      <c r="RWI5" s="119"/>
      <c r="RWJ5" s="119"/>
      <c r="RWK5" s="119"/>
      <c r="RWL5" s="119"/>
      <c r="RWM5" s="119"/>
      <c r="RWN5" s="119"/>
      <c r="RWO5" s="119"/>
      <c r="RWP5" s="119"/>
      <c r="RWQ5" s="119"/>
      <c r="RWR5" s="119"/>
      <c r="RWS5" s="119"/>
      <c r="RWT5" s="119"/>
      <c r="RWU5" s="119"/>
      <c r="RWV5" s="119"/>
      <c r="RWW5" s="119"/>
      <c r="RWX5" s="119"/>
      <c r="RWY5" s="119"/>
      <c r="RWZ5" s="119"/>
      <c r="RXA5" s="119"/>
      <c r="RXB5" s="119"/>
      <c r="RXC5" s="119"/>
      <c r="RXD5" s="119"/>
      <c r="RXE5" s="119"/>
      <c r="RXF5" s="119"/>
      <c r="RXG5" s="119"/>
      <c r="RXH5" s="119"/>
      <c r="RXI5" s="119"/>
      <c r="RXJ5" s="119"/>
      <c r="RXK5" s="119"/>
      <c r="RXL5" s="119"/>
      <c r="RXM5" s="119"/>
      <c r="RXN5" s="119"/>
      <c r="RXO5" s="119"/>
      <c r="RXP5" s="119"/>
      <c r="RXQ5" s="119"/>
      <c r="RXR5" s="119"/>
      <c r="RXS5" s="119"/>
      <c r="RXT5" s="119"/>
      <c r="RXU5" s="119"/>
      <c r="RXV5" s="119"/>
      <c r="RXW5" s="119"/>
      <c r="RXX5" s="119"/>
      <c r="RXY5" s="119"/>
      <c r="RXZ5" s="119"/>
      <c r="RYA5" s="119"/>
      <c r="RYB5" s="119"/>
      <c r="RYC5" s="119"/>
      <c r="RYD5" s="119"/>
      <c r="RYE5" s="119"/>
      <c r="RYF5" s="119"/>
      <c r="RYG5" s="119"/>
      <c r="RYH5" s="119"/>
      <c r="RYI5" s="119"/>
      <c r="RYJ5" s="119"/>
      <c r="RYK5" s="119"/>
      <c r="RYL5" s="119"/>
      <c r="RYM5" s="119"/>
      <c r="RYN5" s="119"/>
      <c r="RYO5" s="119"/>
      <c r="RYP5" s="119"/>
      <c r="RYQ5" s="119"/>
      <c r="RYR5" s="119"/>
      <c r="RYS5" s="119"/>
      <c r="RYT5" s="119"/>
      <c r="RYU5" s="119"/>
      <c r="RYV5" s="119"/>
      <c r="RYW5" s="119"/>
      <c r="RYX5" s="119"/>
      <c r="RYY5" s="119"/>
      <c r="RYZ5" s="119"/>
      <c r="RZA5" s="119"/>
      <c r="RZB5" s="119"/>
      <c r="RZC5" s="119"/>
      <c r="RZD5" s="119"/>
      <c r="RZE5" s="119"/>
      <c r="RZF5" s="119"/>
      <c r="RZG5" s="119"/>
      <c r="RZH5" s="119"/>
      <c r="RZI5" s="119"/>
      <c r="RZJ5" s="119"/>
      <c r="RZK5" s="119"/>
      <c r="RZL5" s="119"/>
      <c r="RZM5" s="119"/>
      <c r="RZN5" s="119"/>
      <c r="RZO5" s="119"/>
      <c r="RZP5" s="119"/>
      <c r="RZQ5" s="119"/>
      <c r="RZR5" s="119"/>
      <c r="RZS5" s="119"/>
      <c r="RZT5" s="119"/>
      <c r="RZU5" s="119"/>
      <c r="RZV5" s="119"/>
      <c r="RZW5" s="119"/>
      <c r="RZX5" s="119"/>
      <c r="RZY5" s="119"/>
      <c r="RZZ5" s="119"/>
      <c r="SAA5" s="119"/>
      <c r="SAB5" s="119"/>
      <c r="SAC5" s="119"/>
      <c r="SAD5" s="119"/>
      <c r="SAE5" s="119"/>
      <c r="SAF5" s="119"/>
      <c r="SAG5" s="119"/>
      <c r="SAH5" s="119"/>
      <c r="SAI5" s="119"/>
      <c r="SAJ5" s="119"/>
      <c r="SAK5" s="119"/>
      <c r="SAL5" s="119"/>
      <c r="SAM5" s="119"/>
      <c r="SAN5" s="119"/>
      <c r="SAO5" s="119"/>
      <c r="SAP5" s="119"/>
      <c r="SAQ5" s="119"/>
      <c r="SAR5" s="119"/>
      <c r="SAS5" s="119"/>
      <c r="SAT5" s="119"/>
      <c r="SAU5" s="119"/>
      <c r="SAV5" s="119"/>
      <c r="SAW5" s="119"/>
      <c r="SAX5" s="119"/>
      <c r="SAY5" s="119"/>
      <c r="SAZ5" s="119"/>
      <c r="SBA5" s="119"/>
      <c r="SBB5" s="119"/>
      <c r="SBC5" s="119"/>
      <c r="SBD5" s="119"/>
      <c r="SBE5" s="119"/>
      <c r="SBF5" s="119"/>
      <c r="SBG5" s="119"/>
      <c r="SBH5" s="119"/>
      <c r="SBI5" s="119"/>
      <c r="SBJ5" s="119"/>
      <c r="SBK5" s="119"/>
      <c r="SBL5" s="119"/>
      <c r="SBM5" s="119"/>
      <c r="SBN5" s="119"/>
      <c r="SBO5" s="119"/>
      <c r="SBP5" s="119"/>
      <c r="SBQ5" s="119"/>
      <c r="SBR5" s="119"/>
      <c r="SBS5" s="119"/>
      <c r="SBT5" s="119"/>
      <c r="SBU5" s="119"/>
      <c r="SBV5" s="119"/>
      <c r="SBW5" s="119"/>
      <c r="SBX5" s="119"/>
      <c r="SBY5" s="119"/>
      <c r="SBZ5" s="119"/>
      <c r="SCA5" s="119"/>
      <c r="SCB5" s="119"/>
      <c r="SCC5" s="119"/>
      <c r="SCD5" s="119"/>
      <c r="SCE5" s="119"/>
      <c r="SCF5" s="119"/>
      <c r="SCG5" s="119"/>
      <c r="SCH5" s="119"/>
      <c r="SCI5" s="119"/>
      <c r="SCJ5" s="119"/>
      <c r="SCK5" s="119"/>
      <c r="SCL5" s="119"/>
      <c r="SCM5" s="119"/>
      <c r="SCN5" s="119"/>
      <c r="SCO5" s="119"/>
      <c r="SCP5" s="119"/>
      <c r="SCQ5" s="119"/>
      <c r="SCR5" s="119"/>
      <c r="SCS5" s="119"/>
      <c r="SCT5" s="119"/>
      <c r="SCU5" s="119"/>
      <c r="SCV5" s="119"/>
      <c r="SCW5" s="119"/>
      <c r="SCX5" s="119"/>
      <c r="SCY5" s="119"/>
      <c r="SCZ5" s="119"/>
      <c r="SDA5" s="119"/>
      <c r="SDB5" s="119"/>
      <c r="SDC5" s="119"/>
      <c r="SDD5" s="119"/>
      <c r="SDE5" s="119"/>
      <c r="SDF5" s="119"/>
      <c r="SDG5" s="119"/>
      <c r="SDH5" s="119"/>
      <c r="SDI5" s="119"/>
      <c r="SDJ5" s="119"/>
      <c r="SDK5" s="119"/>
      <c r="SDL5" s="119"/>
      <c r="SDM5" s="119"/>
      <c r="SDN5" s="119"/>
      <c r="SDO5" s="119"/>
      <c r="SDP5" s="119"/>
      <c r="SDQ5" s="119"/>
      <c r="SDR5" s="119"/>
      <c r="SDS5" s="119"/>
      <c r="SDT5" s="119"/>
      <c r="SDU5" s="119"/>
      <c r="SDV5" s="119"/>
      <c r="SDW5" s="119"/>
      <c r="SDX5" s="119"/>
      <c r="SDY5" s="119"/>
      <c r="SDZ5" s="119"/>
      <c r="SEA5" s="119"/>
      <c r="SEB5" s="119"/>
      <c r="SEC5" s="119"/>
      <c r="SED5" s="119"/>
      <c r="SEE5" s="119"/>
      <c r="SEF5" s="119"/>
      <c r="SEG5" s="119"/>
      <c r="SEH5" s="119"/>
      <c r="SEI5" s="119"/>
      <c r="SEJ5" s="119"/>
      <c r="SEK5" s="119"/>
      <c r="SEL5" s="119"/>
      <c r="SEM5" s="119"/>
      <c r="SEN5" s="119"/>
      <c r="SEO5" s="119"/>
      <c r="SEP5" s="119"/>
      <c r="SEQ5" s="119"/>
      <c r="SER5" s="119"/>
      <c r="SES5" s="119"/>
      <c r="SET5" s="119"/>
      <c r="SEU5" s="119"/>
      <c r="SEV5" s="119"/>
      <c r="SEW5" s="119"/>
      <c r="SEX5" s="119"/>
      <c r="SEY5" s="119"/>
      <c r="SEZ5" s="119"/>
      <c r="SFA5" s="119"/>
      <c r="SFB5" s="119"/>
      <c r="SFC5" s="119"/>
      <c r="SFD5" s="119"/>
      <c r="SFE5" s="119"/>
      <c r="SFF5" s="119"/>
      <c r="SFG5" s="119"/>
      <c r="SFH5" s="119"/>
      <c r="SFI5" s="119"/>
      <c r="SFJ5" s="119"/>
      <c r="SFK5" s="119"/>
      <c r="SFL5" s="119"/>
      <c r="SFM5" s="119"/>
      <c r="SFN5" s="119"/>
      <c r="SFO5" s="119"/>
      <c r="SFP5" s="119"/>
      <c r="SFQ5" s="119"/>
      <c r="SFR5" s="119"/>
      <c r="SFS5" s="119"/>
      <c r="SFT5" s="119"/>
      <c r="SFU5" s="119"/>
      <c r="SFV5" s="119"/>
      <c r="SFW5" s="119"/>
      <c r="SFX5" s="119"/>
      <c r="SFY5" s="119"/>
      <c r="SFZ5" s="119"/>
      <c r="SGA5" s="119"/>
      <c r="SGB5" s="119"/>
      <c r="SGC5" s="119"/>
      <c r="SGD5" s="119"/>
      <c r="SGE5" s="119"/>
      <c r="SGF5" s="119"/>
      <c r="SGG5" s="119"/>
      <c r="SGH5" s="119"/>
      <c r="SGI5" s="119"/>
      <c r="SGJ5" s="119"/>
      <c r="SGK5" s="119"/>
      <c r="SGL5" s="119"/>
      <c r="SGM5" s="119"/>
      <c r="SGN5" s="119"/>
      <c r="SGO5" s="119"/>
      <c r="SGP5" s="119"/>
      <c r="SGQ5" s="119"/>
      <c r="SGR5" s="119"/>
      <c r="SGS5" s="119"/>
      <c r="SGT5" s="119"/>
      <c r="SGU5" s="119"/>
      <c r="SGV5" s="119"/>
      <c r="SGW5" s="119"/>
      <c r="SGX5" s="119"/>
      <c r="SGY5" s="119"/>
      <c r="SGZ5" s="119"/>
      <c r="SHA5" s="119"/>
      <c r="SHB5" s="119"/>
      <c r="SHC5" s="119"/>
      <c r="SHD5" s="119"/>
      <c r="SHE5" s="119"/>
      <c r="SHF5" s="119"/>
      <c r="SHG5" s="119"/>
      <c r="SHH5" s="119"/>
      <c r="SHI5" s="119"/>
      <c r="SHJ5" s="119"/>
      <c r="SHK5" s="119"/>
      <c r="SHL5" s="119"/>
      <c r="SHM5" s="119"/>
      <c r="SHN5" s="119"/>
      <c r="SHO5" s="119"/>
      <c r="SHP5" s="119"/>
      <c r="SHQ5" s="119"/>
      <c r="SHR5" s="119"/>
      <c r="SHS5" s="119"/>
      <c r="SHT5" s="119"/>
      <c r="SHU5" s="119"/>
      <c r="SHV5" s="119"/>
      <c r="SHW5" s="119"/>
      <c r="SHX5" s="119"/>
      <c r="SHY5" s="119"/>
      <c r="SHZ5" s="119"/>
      <c r="SIA5" s="119"/>
      <c r="SIB5" s="119"/>
      <c r="SIC5" s="119"/>
      <c r="SID5" s="119"/>
      <c r="SIE5" s="119"/>
      <c r="SIF5" s="119"/>
      <c r="SIG5" s="119"/>
      <c r="SIH5" s="119"/>
      <c r="SII5" s="119"/>
      <c r="SIJ5" s="119"/>
      <c r="SIK5" s="119"/>
      <c r="SIL5" s="119"/>
      <c r="SIM5" s="119"/>
      <c r="SIN5" s="119"/>
      <c r="SIO5" s="119"/>
      <c r="SIP5" s="119"/>
      <c r="SIQ5" s="119"/>
      <c r="SIR5" s="119"/>
      <c r="SIS5" s="119"/>
      <c r="SIT5" s="119"/>
      <c r="SIU5" s="119"/>
      <c r="SIV5" s="119"/>
      <c r="SIW5" s="119"/>
      <c r="SIX5" s="119"/>
      <c r="SIY5" s="119"/>
      <c r="SIZ5" s="119"/>
      <c r="SJA5" s="119"/>
      <c r="SJB5" s="119"/>
      <c r="SJC5" s="119"/>
      <c r="SJD5" s="119"/>
      <c r="SJE5" s="119"/>
      <c r="SJF5" s="119"/>
      <c r="SJG5" s="119"/>
      <c r="SJH5" s="119"/>
      <c r="SJI5" s="119"/>
      <c r="SJJ5" s="119"/>
      <c r="SJK5" s="119"/>
      <c r="SJL5" s="119"/>
      <c r="SJM5" s="119"/>
      <c r="SJN5" s="119"/>
      <c r="SJO5" s="119"/>
      <c r="SJP5" s="119"/>
      <c r="SJQ5" s="119"/>
      <c r="SJR5" s="119"/>
      <c r="SJS5" s="119"/>
      <c r="SJT5" s="119"/>
      <c r="SJU5" s="119"/>
      <c r="SJV5" s="119"/>
      <c r="SJW5" s="119"/>
      <c r="SJX5" s="119"/>
      <c r="SJY5" s="119"/>
      <c r="SJZ5" s="119"/>
      <c r="SKA5" s="119"/>
      <c r="SKB5" s="119"/>
      <c r="SKC5" s="119"/>
      <c r="SKD5" s="119"/>
      <c r="SKE5" s="119"/>
      <c r="SKF5" s="119"/>
      <c r="SKG5" s="119"/>
      <c r="SKH5" s="119"/>
      <c r="SKI5" s="119"/>
      <c r="SKJ5" s="119"/>
      <c r="SKK5" s="119"/>
      <c r="SKL5" s="119"/>
      <c r="SKM5" s="119"/>
      <c r="SKN5" s="119"/>
      <c r="SKO5" s="119"/>
      <c r="SKP5" s="119"/>
      <c r="SKQ5" s="119"/>
      <c r="SKR5" s="119"/>
      <c r="SKS5" s="119"/>
      <c r="SKT5" s="119"/>
      <c r="SKU5" s="119"/>
      <c r="SKV5" s="119"/>
      <c r="SKW5" s="119"/>
      <c r="SKX5" s="119"/>
      <c r="SKY5" s="119"/>
      <c r="SKZ5" s="119"/>
      <c r="SLA5" s="119"/>
      <c r="SLB5" s="119"/>
      <c r="SLC5" s="119"/>
      <c r="SLD5" s="119"/>
      <c r="SLE5" s="119"/>
      <c r="SLF5" s="119"/>
      <c r="SLG5" s="119"/>
      <c r="SLH5" s="119"/>
      <c r="SLI5" s="119"/>
      <c r="SLJ5" s="119"/>
      <c r="SLK5" s="119"/>
      <c r="SLL5" s="119"/>
      <c r="SLM5" s="119"/>
      <c r="SLN5" s="119"/>
      <c r="SLO5" s="119"/>
      <c r="SLP5" s="119"/>
      <c r="SLQ5" s="119"/>
      <c r="SLR5" s="119"/>
      <c r="SLS5" s="119"/>
      <c r="SLT5" s="119"/>
      <c r="SLU5" s="119"/>
      <c r="SLV5" s="119"/>
      <c r="SLW5" s="119"/>
      <c r="SLX5" s="119"/>
      <c r="SLY5" s="119"/>
      <c r="SLZ5" s="119"/>
      <c r="SMA5" s="119"/>
      <c r="SMB5" s="119"/>
      <c r="SMC5" s="119"/>
      <c r="SMD5" s="119"/>
      <c r="SME5" s="119"/>
      <c r="SMF5" s="119"/>
      <c r="SMG5" s="119"/>
      <c r="SMH5" s="119"/>
      <c r="SMI5" s="119"/>
      <c r="SMJ5" s="119"/>
      <c r="SMK5" s="119"/>
      <c r="SML5" s="119"/>
      <c r="SMM5" s="119"/>
      <c r="SMN5" s="119"/>
      <c r="SMO5" s="119"/>
      <c r="SMP5" s="119"/>
      <c r="SMQ5" s="119"/>
      <c r="SMR5" s="119"/>
      <c r="SMS5" s="119"/>
      <c r="SMT5" s="119"/>
      <c r="SMU5" s="119"/>
      <c r="SMV5" s="119"/>
      <c r="SMW5" s="119"/>
      <c r="SMX5" s="119"/>
      <c r="SMY5" s="119"/>
      <c r="SMZ5" s="119"/>
      <c r="SNA5" s="119"/>
      <c r="SNB5" s="119"/>
      <c r="SNC5" s="119"/>
      <c r="SND5" s="119"/>
      <c r="SNE5" s="119"/>
      <c r="SNF5" s="119"/>
      <c r="SNG5" s="119"/>
      <c r="SNH5" s="119"/>
      <c r="SNI5" s="119"/>
      <c r="SNJ5" s="119"/>
      <c r="SNK5" s="119"/>
      <c r="SNL5" s="119"/>
      <c r="SNM5" s="119"/>
      <c r="SNN5" s="119"/>
      <c r="SNO5" s="119"/>
      <c r="SNP5" s="119"/>
      <c r="SNQ5" s="119"/>
      <c r="SNR5" s="119"/>
      <c r="SNS5" s="119"/>
      <c r="SNT5" s="119"/>
      <c r="SNU5" s="119"/>
      <c r="SNV5" s="119"/>
      <c r="SNW5" s="119"/>
      <c r="SNX5" s="119"/>
      <c r="SNY5" s="119"/>
      <c r="SNZ5" s="119"/>
      <c r="SOA5" s="119"/>
      <c r="SOB5" s="119"/>
      <c r="SOC5" s="119"/>
      <c r="SOD5" s="119"/>
      <c r="SOE5" s="119"/>
      <c r="SOF5" s="119"/>
      <c r="SOG5" s="119"/>
      <c r="SOH5" s="119"/>
      <c r="SOI5" s="119"/>
      <c r="SOJ5" s="119"/>
      <c r="SOK5" s="119"/>
      <c r="SOL5" s="119"/>
      <c r="SOM5" s="119"/>
      <c r="SON5" s="119"/>
      <c r="SOO5" s="119"/>
      <c r="SOP5" s="119"/>
      <c r="SOQ5" s="119"/>
      <c r="SOR5" s="119"/>
      <c r="SOS5" s="119"/>
      <c r="SOT5" s="119"/>
      <c r="SOU5" s="119"/>
      <c r="SOV5" s="119"/>
      <c r="SOW5" s="119"/>
      <c r="SOX5" s="119"/>
      <c r="SOY5" s="119"/>
      <c r="SOZ5" s="119"/>
      <c r="SPA5" s="119"/>
      <c r="SPB5" s="119"/>
      <c r="SPC5" s="119"/>
      <c r="SPD5" s="119"/>
      <c r="SPE5" s="119"/>
      <c r="SPF5" s="119"/>
      <c r="SPG5" s="119"/>
      <c r="SPH5" s="119"/>
      <c r="SPI5" s="119"/>
      <c r="SPJ5" s="119"/>
      <c r="SPK5" s="119"/>
      <c r="SPL5" s="119"/>
      <c r="SPM5" s="119"/>
      <c r="SPN5" s="119"/>
      <c r="SPO5" s="119"/>
      <c r="SPP5" s="119"/>
      <c r="SPQ5" s="119"/>
      <c r="SPR5" s="119"/>
      <c r="SPS5" s="119"/>
      <c r="SPT5" s="119"/>
      <c r="SPU5" s="119"/>
      <c r="SPV5" s="119"/>
      <c r="SPW5" s="119"/>
      <c r="SPX5" s="119"/>
      <c r="SPY5" s="119"/>
      <c r="SPZ5" s="119"/>
      <c r="SQA5" s="119"/>
      <c r="SQB5" s="119"/>
      <c r="SQC5" s="119"/>
      <c r="SQD5" s="119"/>
      <c r="SQE5" s="119"/>
      <c r="SQF5" s="119"/>
      <c r="SQG5" s="119"/>
      <c r="SQH5" s="119"/>
      <c r="SQI5" s="119"/>
      <c r="SQJ5" s="119"/>
      <c r="SQK5" s="119"/>
      <c r="SQL5" s="119"/>
      <c r="SQM5" s="119"/>
      <c r="SQN5" s="119"/>
      <c r="SQO5" s="119"/>
      <c r="SQP5" s="119"/>
      <c r="SQQ5" s="119"/>
      <c r="SQR5" s="119"/>
      <c r="SQS5" s="119"/>
      <c r="SQT5" s="119"/>
      <c r="SQU5" s="119"/>
      <c r="SQV5" s="119"/>
      <c r="SQW5" s="119"/>
      <c r="SQX5" s="119"/>
      <c r="SQY5" s="119"/>
      <c r="SQZ5" s="119"/>
      <c r="SRA5" s="119"/>
      <c r="SRB5" s="119"/>
      <c r="SRC5" s="119"/>
      <c r="SRD5" s="119"/>
      <c r="SRE5" s="119"/>
      <c r="SRF5" s="119"/>
      <c r="SRG5" s="119"/>
      <c r="SRH5" s="119"/>
      <c r="SRI5" s="119"/>
      <c r="SRJ5" s="119"/>
      <c r="SRK5" s="119"/>
      <c r="SRL5" s="119"/>
      <c r="SRM5" s="119"/>
      <c r="SRN5" s="119"/>
      <c r="SRO5" s="119"/>
      <c r="SRP5" s="119"/>
      <c r="SRQ5" s="119"/>
      <c r="SRR5" s="119"/>
      <c r="SRS5" s="119"/>
      <c r="SRT5" s="119"/>
      <c r="SRU5" s="119"/>
      <c r="SRV5" s="119"/>
      <c r="SRW5" s="119"/>
      <c r="SRX5" s="119"/>
      <c r="SRY5" s="119"/>
      <c r="SRZ5" s="119"/>
      <c r="SSA5" s="119"/>
      <c r="SSB5" s="119"/>
      <c r="SSC5" s="119"/>
      <c r="SSD5" s="119"/>
      <c r="SSE5" s="119"/>
      <c r="SSF5" s="119"/>
      <c r="SSG5" s="119"/>
      <c r="SSH5" s="119"/>
      <c r="SSI5" s="119"/>
      <c r="SSJ5" s="119"/>
      <c r="SSK5" s="119"/>
      <c r="SSL5" s="119"/>
      <c r="SSM5" s="119"/>
      <c r="SSN5" s="119"/>
      <c r="SSO5" s="119"/>
      <c r="SSP5" s="119"/>
      <c r="SSQ5" s="119"/>
      <c r="SSR5" s="119"/>
      <c r="SSS5" s="119"/>
      <c r="SST5" s="119"/>
      <c r="SSU5" s="119"/>
      <c r="SSV5" s="119"/>
      <c r="SSW5" s="119"/>
      <c r="SSX5" s="119"/>
      <c r="SSY5" s="119"/>
      <c r="SSZ5" s="119"/>
      <c r="STA5" s="119"/>
      <c r="STB5" s="119"/>
      <c r="STC5" s="119"/>
      <c r="STD5" s="119"/>
      <c r="STE5" s="119"/>
      <c r="STF5" s="119"/>
      <c r="STG5" s="119"/>
      <c r="STH5" s="119"/>
      <c r="STI5" s="119"/>
      <c r="STJ5" s="119"/>
      <c r="STK5" s="119"/>
      <c r="STL5" s="119"/>
      <c r="STM5" s="119"/>
      <c r="STN5" s="119"/>
      <c r="STO5" s="119"/>
      <c r="STP5" s="119"/>
      <c r="STQ5" s="119"/>
      <c r="STR5" s="119"/>
      <c r="STS5" s="119"/>
      <c r="STT5" s="119"/>
      <c r="STU5" s="119"/>
      <c r="STV5" s="119"/>
      <c r="STW5" s="119"/>
      <c r="STX5" s="119"/>
      <c r="STY5" s="119"/>
      <c r="STZ5" s="119"/>
      <c r="SUA5" s="119"/>
      <c r="SUB5" s="119"/>
      <c r="SUC5" s="119"/>
      <c r="SUD5" s="119"/>
      <c r="SUE5" s="119"/>
      <c r="SUF5" s="119"/>
      <c r="SUG5" s="119"/>
      <c r="SUH5" s="119"/>
      <c r="SUI5" s="119"/>
      <c r="SUJ5" s="119"/>
      <c r="SUK5" s="119"/>
      <c r="SUL5" s="119"/>
      <c r="SUM5" s="119"/>
      <c r="SUN5" s="119"/>
      <c r="SUO5" s="119"/>
      <c r="SUP5" s="119"/>
      <c r="SUQ5" s="119"/>
      <c r="SUR5" s="119"/>
      <c r="SUS5" s="119"/>
      <c r="SUT5" s="119"/>
      <c r="SUU5" s="119"/>
      <c r="SUV5" s="119"/>
      <c r="SUW5" s="119"/>
      <c r="SUX5" s="119"/>
      <c r="SUY5" s="119"/>
      <c r="SUZ5" s="119"/>
      <c r="SVA5" s="119"/>
      <c r="SVB5" s="119"/>
      <c r="SVC5" s="119"/>
      <c r="SVD5" s="119"/>
      <c r="SVE5" s="119"/>
      <c r="SVF5" s="119"/>
      <c r="SVG5" s="119"/>
      <c r="SVH5" s="119"/>
      <c r="SVI5" s="119"/>
      <c r="SVJ5" s="119"/>
      <c r="SVK5" s="119"/>
      <c r="SVL5" s="119"/>
      <c r="SVM5" s="119"/>
      <c r="SVN5" s="119"/>
      <c r="SVO5" s="119"/>
      <c r="SVP5" s="119"/>
      <c r="SVQ5" s="119"/>
      <c r="SVR5" s="119"/>
      <c r="SVS5" s="119"/>
      <c r="SVT5" s="119"/>
      <c r="SVU5" s="119"/>
      <c r="SVV5" s="119"/>
      <c r="SVW5" s="119"/>
      <c r="SVX5" s="119"/>
      <c r="SVY5" s="119"/>
      <c r="SVZ5" s="119"/>
      <c r="SWA5" s="119"/>
      <c r="SWB5" s="119"/>
      <c r="SWC5" s="119"/>
      <c r="SWD5" s="119"/>
      <c r="SWE5" s="119"/>
      <c r="SWF5" s="119"/>
      <c r="SWG5" s="119"/>
      <c r="SWH5" s="119"/>
      <c r="SWI5" s="119"/>
      <c r="SWJ5" s="119"/>
      <c r="SWK5" s="119"/>
      <c r="SWL5" s="119"/>
      <c r="SWM5" s="119"/>
      <c r="SWN5" s="119"/>
      <c r="SWO5" s="119"/>
      <c r="SWP5" s="119"/>
      <c r="SWQ5" s="119"/>
      <c r="SWR5" s="119"/>
      <c r="SWS5" s="119"/>
      <c r="SWT5" s="119"/>
      <c r="SWU5" s="119"/>
      <c r="SWV5" s="119"/>
      <c r="SWW5" s="119"/>
      <c r="SWX5" s="119"/>
      <c r="SWY5" s="119"/>
      <c r="SWZ5" s="119"/>
      <c r="SXA5" s="119"/>
      <c r="SXB5" s="119"/>
      <c r="SXC5" s="119"/>
      <c r="SXD5" s="119"/>
      <c r="SXE5" s="119"/>
      <c r="SXF5" s="119"/>
      <c r="SXG5" s="119"/>
      <c r="SXH5" s="119"/>
      <c r="SXI5" s="119"/>
      <c r="SXJ5" s="119"/>
      <c r="SXK5" s="119"/>
      <c r="SXL5" s="119"/>
      <c r="SXM5" s="119"/>
      <c r="SXN5" s="119"/>
      <c r="SXO5" s="119"/>
      <c r="SXP5" s="119"/>
      <c r="SXQ5" s="119"/>
      <c r="SXR5" s="119"/>
      <c r="SXS5" s="119"/>
      <c r="SXT5" s="119"/>
      <c r="SXU5" s="119"/>
      <c r="SXV5" s="119"/>
      <c r="SXW5" s="119"/>
      <c r="SXX5" s="119"/>
      <c r="SXY5" s="119"/>
      <c r="SXZ5" s="119"/>
      <c r="SYA5" s="119"/>
      <c r="SYB5" s="119"/>
      <c r="SYC5" s="119"/>
      <c r="SYD5" s="119"/>
      <c r="SYE5" s="119"/>
      <c r="SYF5" s="119"/>
      <c r="SYG5" s="119"/>
      <c r="SYH5" s="119"/>
      <c r="SYI5" s="119"/>
      <c r="SYJ5" s="119"/>
      <c r="SYK5" s="119"/>
      <c r="SYL5" s="119"/>
      <c r="SYM5" s="119"/>
      <c r="SYN5" s="119"/>
      <c r="SYO5" s="119"/>
      <c r="SYP5" s="119"/>
      <c r="SYQ5" s="119"/>
      <c r="SYR5" s="119"/>
      <c r="SYS5" s="119"/>
      <c r="SYT5" s="119"/>
      <c r="SYU5" s="119"/>
      <c r="SYV5" s="119"/>
      <c r="SYW5" s="119"/>
      <c r="SYX5" s="119"/>
      <c r="SYY5" s="119"/>
      <c r="SYZ5" s="119"/>
      <c r="SZA5" s="119"/>
      <c r="SZB5" s="119"/>
      <c r="SZC5" s="119"/>
      <c r="SZD5" s="119"/>
      <c r="SZE5" s="119"/>
      <c r="SZF5" s="119"/>
      <c r="SZG5" s="119"/>
      <c r="SZH5" s="119"/>
      <c r="SZI5" s="119"/>
      <c r="SZJ5" s="119"/>
      <c r="SZK5" s="119"/>
      <c r="SZL5" s="119"/>
      <c r="SZM5" s="119"/>
      <c r="SZN5" s="119"/>
      <c r="SZO5" s="119"/>
      <c r="SZP5" s="119"/>
      <c r="SZQ5" s="119"/>
      <c r="SZR5" s="119"/>
      <c r="SZS5" s="119"/>
      <c r="SZT5" s="119"/>
      <c r="SZU5" s="119"/>
      <c r="SZV5" s="119"/>
      <c r="SZW5" s="119"/>
      <c r="SZX5" s="119"/>
      <c r="SZY5" s="119"/>
      <c r="SZZ5" s="119"/>
      <c r="TAA5" s="119"/>
      <c r="TAB5" s="119"/>
      <c r="TAC5" s="119"/>
      <c r="TAD5" s="119"/>
      <c r="TAE5" s="119"/>
      <c r="TAF5" s="119"/>
      <c r="TAG5" s="119"/>
      <c r="TAH5" s="119"/>
      <c r="TAI5" s="119"/>
      <c r="TAJ5" s="119"/>
      <c r="TAK5" s="119"/>
      <c r="TAL5" s="119"/>
      <c r="TAM5" s="119"/>
      <c r="TAN5" s="119"/>
      <c r="TAO5" s="119"/>
      <c r="TAP5" s="119"/>
      <c r="TAQ5" s="119"/>
      <c r="TAR5" s="119"/>
      <c r="TAS5" s="119"/>
      <c r="TAT5" s="119"/>
      <c r="TAU5" s="119"/>
      <c r="TAV5" s="119"/>
      <c r="TAW5" s="119"/>
      <c r="TAX5" s="119"/>
      <c r="TAY5" s="119"/>
      <c r="TAZ5" s="119"/>
      <c r="TBA5" s="119"/>
      <c r="TBB5" s="119"/>
      <c r="TBC5" s="119"/>
      <c r="TBD5" s="119"/>
      <c r="TBE5" s="119"/>
      <c r="TBF5" s="119"/>
      <c r="TBG5" s="119"/>
      <c r="TBH5" s="119"/>
      <c r="TBI5" s="119"/>
      <c r="TBJ5" s="119"/>
      <c r="TBK5" s="119"/>
      <c r="TBL5" s="119"/>
      <c r="TBM5" s="119"/>
      <c r="TBN5" s="119"/>
      <c r="TBO5" s="119"/>
      <c r="TBP5" s="119"/>
      <c r="TBQ5" s="119"/>
      <c r="TBR5" s="119"/>
      <c r="TBS5" s="119"/>
      <c r="TBT5" s="119"/>
      <c r="TBU5" s="119"/>
      <c r="TBV5" s="119"/>
      <c r="TBW5" s="119"/>
      <c r="TBX5" s="119"/>
      <c r="TBY5" s="119"/>
      <c r="TBZ5" s="119"/>
      <c r="TCA5" s="119"/>
      <c r="TCB5" s="119"/>
      <c r="TCC5" s="119"/>
      <c r="TCD5" s="119"/>
      <c r="TCE5" s="119"/>
      <c r="TCF5" s="119"/>
      <c r="TCG5" s="119"/>
      <c r="TCH5" s="119"/>
      <c r="TCI5" s="119"/>
      <c r="TCJ5" s="119"/>
      <c r="TCK5" s="119"/>
      <c r="TCL5" s="119"/>
      <c r="TCM5" s="119"/>
      <c r="TCN5" s="119"/>
      <c r="TCO5" s="119"/>
      <c r="TCP5" s="119"/>
      <c r="TCQ5" s="119"/>
      <c r="TCR5" s="119"/>
      <c r="TCS5" s="119"/>
      <c r="TCT5" s="119"/>
      <c r="TCU5" s="119"/>
      <c r="TCV5" s="119"/>
      <c r="TCW5" s="119"/>
      <c r="TCX5" s="119"/>
      <c r="TCY5" s="119"/>
      <c r="TCZ5" s="119"/>
      <c r="TDA5" s="119"/>
      <c r="TDB5" s="119"/>
      <c r="TDC5" s="119"/>
      <c r="TDD5" s="119"/>
      <c r="TDE5" s="119"/>
      <c r="TDF5" s="119"/>
      <c r="TDG5" s="119"/>
      <c r="TDH5" s="119"/>
      <c r="TDI5" s="119"/>
      <c r="TDJ5" s="119"/>
      <c r="TDK5" s="119"/>
      <c r="TDL5" s="119"/>
      <c r="TDM5" s="119"/>
      <c r="TDN5" s="119"/>
      <c r="TDO5" s="119"/>
      <c r="TDP5" s="119"/>
      <c r="TDQ5" s="119"/>
      <c r="TDR5" s="119"/>
      <c r="TDS5" s="119"/>
      <c r="TDT5" s="119"/>
      <c r="TDU5" s="119"/>
      <c r="TDV5" s="119"/>
      <c r="TDW5" s="119"/>
      <c r="TDX5" s="119"/>
      <c r="TDY5" s="119"/>
      <c r="TDZ5" s="119"/>
      <c r="TEA5" s="119"/>
      <c r="TEB5" s="119"/>
      <c r="TEC5" s="119"/>
      <c r="TED5" s="119"/>
      <c r="TEE5" s="119"/>
      <c r="TEF5" s="119"/>
      <c r="TEG5" s="119"/>
      <c r="TEH5" s="119"/>
      <c r="TEI5" s="119"/>
      <c r="TEJ5" s="119"/>
      <c r="TEK5" s="119"/>
      <c r="TEL5" s="119"/>
      <c r="TEM5" s="119"/>
      <c r="TEN5" s="119"/>
      <c r="TEO5" s="119"/>
      <c r="TEP5" s="119"/>
      <c r="TEQ5" s="119"/>
      <c r="TER5" s="119"/>
      <c r="TES5" s="119"/>
      <c r="TET5" s="119"/>
      <c r="TEU5" s="119"/>
      <c r="TEV5" s="119"/>
      <c r="TEW5" s="119"/>
      <c r="TEX5" s="119"/>
      <c r="TEY5" s="119"/>
      <c r="TEZ5" s="119"/>
      <c r="TFA5" s="119"/>
      <c r="TFB5" s="119"/>
      <c r="TFC5" s="119"/>
      <c r="TFD5" s="119"/>
      <c r="TFE5" s="119"/>
      <c r="TFF5" s="119"/>
      <c r="TFG5" s="119"/>
      <c r="TFH5" s="119"/>
      <c r="TFI5" s="119"/>
      <c r="TFJ5" s="119"/>
      <c r="TFK5" s="119"/>
      <c r="TFL5" s="119"/>
      <c r="TFM5" s="119"/>
      <c r="TFN5" s="119"/>
      <c r="TFO5" s="119"/>
      <c r="TFP5" s="119"/>
      <c r="TFQ5" s="119"/>
      <c r="TFR5" s="119"/>
      <c r="TFS5" s="119"/>
      <c r="TFT5" s="119"/>
      <c r="TFU5" s="119"/>
      <c r="TFV5" s="119"/>
      <c r="TFW5" s="119"/>
      <c r="TFX5" s="119"/>
      <c r="TFY5" s="119"/>
      <c r="TFZ5" s="119"/>
      <c r="TGA5" s="119"/>
      <c r="TGB5" s="119"/>
      <c r="TGC5" s="119"/>
      <c r="TGD5" s="119"/>
      <c r="TGE5" s="119"/>
      <c r="TGF5" s="119"/>
      <c r="TGG5" s="119"/>
      <c r="TGH5" s="119"/>
      <c r="TGI5" s="119"/>
      <c r="TGJ5" s="119"/>
      <c r="TGK5" s="119"/>
      <c r="TGL5" s="119"/>
      <c r="TGM5" s="119"/>
      <c r="TGN5" s="119"/>
      <c r="TGO5" s="119"/>
      <c r="TGP5" s="119"/>
      <c r="TGQ5" s="119"/>
      <c r="TGR5" s="119"/>
      <c r="TGS5" s="119"/>
      <c r="TGT5" s="119"/>
      <c r="TGU5" s="119"/>
      <c r="TGV5" s="119"/>
      <c r="TGW5" s="119"/>
      <c r="TGX5" s="119"/>
      <c r="TGY5" s="119"/>
      <c r="TGZ5" s="119"/>
      <c r="THA5" s="119"/>
      <c r="THB5" s="119"/>
      <c r="THC5" s="119"/>
      <c r="THD5" s="119"/>
      <c r="THE5" s="119"/>
      <c r="THF5" s="119"/>
      <c r="THG5" s="119"/>
      <c r="THH5" s="119"/>
      <c r="THI5" s="119"/>
      <c r="THJ5" s="119"/>
      <c r="THK5" s="119"/>
      <c r="THL5" s="119"/>
      <c r="THM5" s="119"/>
      <c r="THN5" s="119"/>
      <c r="THO5" s="119"/>
      <c r="THP5" s="119"/>
      <c r="THQ5" s="119"/>
      <c r="THR5" s="119"/>
      <c r="THS5" s="119"/>
      <c r="THT5" s="119"/>
      <c r="THU5" s="119"/>
      <c r="THV5" s="119"/>
      <c r="THW5" s="119"/>
      <c r="THX5" s="119"/>
      <c r="THY5" s="119"/>
      <c r="THZ5" s="119"/>
      <c r="TIA5" s="119"/>
      <c r="TIB5" s="119"/>
      <c r="TIC5" s="119"/>
      <c r="TID5" s="119"/>
      <c r="TIE5" s="119"/>
      <c r="TIF5" s="119"/>
      <c r="TIG5" s="119"/>
      <c r="TIH5" s="119"/>
      <c r="TII5" s="119"/>
      <c r="TIJ5" s="119"/>
      <c r="TIK5" s="119"/>
      <c r="TIL5" s="119"/>
      <c r="TIM5" s="119"/>
      <c r="TIN5" s="119"/>
      <c r="TIO5" s="119"/>
      <c r="TIP5" s="119"/>
      <c r="TIQ5" s="119"/>
      <c r="TIR5" s="119"/>
      <c r="TIS5" s="119"/>
      <c r="TIT5" s="119"/>
      <c r="TIU5" s="119"/>
      <c r="TIV5" s="119"/>
      <c r="TIW5" s="119"/>
      <c r="TIX5" s="119"/>
      <c r="TIY5" s="119"/>
      <c r="TIZ5" s="119"/>
      <c r="TJA5" s="119"/>
      <c r="TJB5" s="119"/>
      <c r="TJC5" s="119"/>
      <c r="TJD5" s="119"/>
      <c r="TJE5" s="119"/>
      <c r="TJF5" s="119"/>
      <c r="TJG5" s="119"/>
      <c r="TJH5" s="119"/>
      <c r="TJI5" s="119"/>
      <c r="TJJ5" s="119"/>
      <c r="TJK5" s="119"/>
      <c r="TJL5" s="119"/>
      <c r="TJM5" s="119"/>
      <c r="TJN5" s="119"/>
      <c r="TJO5" s="119"/>
      <c r="TJP5" s="119"/>
      <c r="TJQ5" s="119"/>
      <c r="TJR5" s="119"/>
      <c r="TJS5" s="119"/>
      <c r="TJT5" s="119"/>
      <c r="TJU5" s="119"/>
      <c r="TJV5" s="119"/>
      <c r="TJW5" s="119"/>
      <c r="TJX5" s="119"/>
      <c r="TJY5" s="119"/>
      <c r="TJZ5" s="119"/>
      <c r="TKA5" s="119"/>
      <c r="TKB5" s="119"/>
      <c r="TKC5" s="119"/>
      <c r="TKD5" s="119"/>
      <c r="TKE5" s="119"/>
      <c r="TKF5" s="119"/>
      <c r="TKG5" s="119"/>
      <c r="TKH5" s="119"/>
      <c r="TKI5" s="119"/>
      <c r="TKJ5" s="119"/>
      <c r="TKK5" s="119"/>
      <c r="TKL5" s="119"/>
      <c r="TKM5" s="119"/>
      <c r="TKN5" s="119"/>
      <c r="TKO5" s="119"/>
      <c r="TKP5" s="119"/>
      <c r="TKQ5" s="119"/>
      <c r="TKR5" s="119"/>
      <c r="TKS5" s="119"/>
      <c r="TKT5" s="119"/>
      <c r="TKU5" s="119"/>
      <c r="TKV5" s="119"/>
      <c r="TKW5" s="119"/>
      <c r="TKX5" s="119"/>
      <c r="TKY5" s="119"/>
      <c r="TKZ5" s="119"/>
      <c r="TLA5" s="119"/>
      <c r="TLB5" s="119"/>
      <c r="TLC5" s="119"/>
      <c r="TLD5" s="119"/>
      <c r="TLE5" s="119"/>
      <c r="TLF5" s="119"/>
      <c r="TLG5" s="119"/>
      <c r="TLH5" s="119"/>
      <c r="TLI5" s="119"/>
      <c r="TLJ5" s="119"/>
      <c r="TLK5" s="119"/>
      <c r="TLL5" s="119"/>
      <c r="TLM5" s="119"/>
      <c r="TLN5" s="119"/>
      <c r="TLO5" s="119"/>
      <c r="TLP5" s="119"/>
      <c r="TLQ5" s="119"/>
      <c r="TLR5" s="119"/>
      <c r="TLS5" s="119"/>
      <c r="TLT5" s="119"/>
      <c r="TLU5" s="119"/>
      <c r="TLV5" s="119"/>
      <c r="TLW5" s="119"/>
      <c r="TLX5" s="119"/>
      <c r="TLY5" s="119"/>
      <c r="TLZ5" s="119"/>
      <c r="TMA5" s="119"/>
      <c r="TMB5" s="119"/>
      <c r="TMC5" s="119"/>
      <c r="TMD5" s="119"/>
      <c r="TME5" s="119"/>
      <c r="TMF5" s="119"/>
      <c r="TMG5" s="119"/>
      <c r="TMH5" s="119"/>
      <c r="TMI5" s="119"/>
      <c r="TMJ5" s="119"/>
      <c r="TMK5" s="119"/>
      <c r="TML5" s="119"/>
      <c r="TMM5" s="119"/>
      <c r="TMN5" s="119"/>
      <c r="TMO5" s="119"/>
      <c r="TMP5" s="119"/>
      <c r="TMQ5" s="119"/>
      <c r="TMR5" s="119"/>
      <c r="TMS5" s="119"/>
      <c r="TMT5" s="119"/>
      <c r="TMU5" s="119"/>
      <c r="TMV5" s="119"/>
      <c r="TMW5" s="119"/>
      <c r="TMX5" s="119"/>
      <c r="TMY5" s="119"/>
      <c r="TMZ5" s="119"/>
      <c r="TNA5" s="119"/>
      <c r="TNB5" s="119"/>
      <c r="TNC5" s="119"/>
      <c r="TND5" s="119"/>
      <c r="TNE5" s="119"/>
      <c r="TNF5" s="119"/>
      <c r="TNG5" s="119"/>
      <c r="TNH5" s="119"/>
      <c r="TNI5" s="119"/>
      <c r="TNJ5" s="119"/>
      <c r="TNK5" s="119"/>
      <c r="TNL5" s="119"/>
      <c r="TNM5" s="119"/>
      <c r="TNN5" s="119"/>
      <c r="TNO5" s="119"/>
      <c r="TNP5" s="119"/>
      <c r="TNQ5" s="119"/>
      <c r="TNR5" s="119"/>
      <c r="TNS5" s="119"/>
      <c r="TNT5" s="119"/>
      <c r="TNU5" s="119"/>
      <c r="TNV5" s="119"/>
      <c r="TNW5" s="119"/>
      <c r="TNX5" s="119"/>
      <c r="TNY5" s="119"/>
      <c r="TNZ5" s="119"/>
      <c r="TOA5" s="119"/>
      <c r="TOB5" s="119"/>
      <c r="TOC5" s="119"/>
      <c r="TOD5" s="119"/>
      <c r="TOE5" s="119"/>
      <c r="TOF5" s="119"/>
      <c r="TOG5" s="119"/>
      <c r="TOH5" s="119"/>
      <c r="TOI5" s="119"/>
      <c r="TOJ5" s="119"/>
      <c r="TOK5" s="119"/>
      <c r="TOL5" s="119"/>
      <c r="TOM5" s="119"/>
      <c r="TON5" s="119"/>
      <c r="TOO5" s="119"/>
      <c r="TOP5" s="119"/>
      <c r="TOQ5" s="119"/>
      <c r="TOR5" s="119"/>
      <c r="TOS5" s="119"/>
      <c r="TOT5" s="119"/>
      <c r="TOU5" s="119"/>
      <c r="TOV5" s="119"/>
      <c r="TOW5" s="119"/>
      <c r="TOX5" s="119"/>
      <c r="TOY5" s="119"/>
      <c r="TOZ5" s="119"/>
      <c r="TPA5" s="119"/>
      <c r="TPB5" s="119"/>
      <c r="TPC5" s="119"/>
      <c r="TPD5" s="119"/>
      <c r="TPE5" s="119"/>
      <c r="TPF5" s="119"/>
      <c r="TPG5" s="119"/>
      <c r="TPH5" s="119"/>
      <c r="TPI5" s="119"/>
      <c r="TPJ5" s="119"/>
      <c r="TPK5" s="119"/>
      <c r="TPL5" s="119"/>
      <c r="TPM5" s="119"/>
      <c r="TPN5" s="119"/>
      <c r="TPO5" s="119"/>
      <c r="TPP5" s="119"/>
      <c r="TPQ5" s="119"/>
      <c r="TPR5" s="119"/>
      <c r="TPS5" s="119"/>
      <c r="TPT5" s="119"/>
      <c r="TPU5" s="119"/>
      <c r="TPV5" s="119"/>
      <c r="TPW5" s="119"/>
      <c r="TPX5" s="119"/>
      <c r="TPY5" s="119"/>
      <c r="TPZ5" s="119"/>
      <c r="TQA5" s="119"/>
      <c r="TQB5" s="119"/>
      <c r="TQC5" s="119"/>
      <c r="TQD5" s="119"/>
      <c r="TQE5" s="119"/>
      <c r="TQF5" s="119"/>
      <c r="TQG5" s="119"/>
      <c r="TQH5" s="119"/>
      <c r="TQI5" s="119"/>
      <c r="TQJ5" s="119"/>
      <c r="TQK5" s="119"/>
      <c r="TQL5" s="119"/>
      <c r="TQM5" s="119"/>
      <c r="TQN5" s="119"/>
      <c r="TQO5" s="119"/>
      <c r="TQP5" s="119"/>
      <c r="TQQ5" s="119"/>
      <c r="TQR5" s="119"/>
      <c r="TQS5" s="119"/>
      <c r="TQT5" s="119"/>
      <c r="TQU5" s="119"/>
      <c r="TQV5" s="119"/>
      <c r="TQW5" s="119"/>
      <c r="TQX5" s="119"/>
      <c r="TQY5" s="119"/>
      <c r="TQZ5" s="119"/>
      <c r="TRA5" s="119"/>
      <c r="TRB5" s="119"/>
      <c r="TRC5" s="119"/>
      <c r="TRD5" s="119"/>
      <c r="TRE5" s="119"/>
      <c r="TRF5" s="119"/>
      <c r="TRG5" s="119"/>
      <c r="TRH5" s="119"/>
      <c r="TRI5" s="119"/>
      <c r="TRJ5" s="119"/>
      <c r="TRK5" s="119"/>
      <c r="TRL5" s="119"/>
      <c r="TRM5" s="119"/>
      <c r="TRN5" s="119"/>
      <c r="TRO5" s="119"/>
      <c r="TRP5" s="119"/>
      <c r="TRQ5" s="119"/>
      <c r="TRR5" s="119"/>
      <c r="TRS5" s="119"/>
      <c r="TRT5" s="119"/>
      <c r="TRU5" s="119"/>
      <c r="TRV5" s="119"/>
      <c r="TRW5" s="119"/>
      <c r="TRX5" s="119"/>
      <c r="TRY5" s="119"/>
      <c r="TRZ5" s="119"/>
      <c r="TSA5" s="119"/>
      <c r="TSB5" s="119"/>
      <c r="TSC5" s="119"/>
      <c r="TSD5" s="119"/>
      <c r="TSE5" s="119"/>
      <c r="TSF5" s="119"/>
      <c r="TSG5" s="119"/>
      <c r="TSH5" s="119"/>
      <c r="TSI5" s="119"/>
      <c r="TSJ5" s="119"/>
      <c r="TSK5" s="119"/>
      <c r="TSL5" s="119"/>
      <c r="TSM5" s="119"/>
      <c r="TSN5" s="119"/>
      <c r="TSO5" s="119"/>
      <c r="TSP5" s="119"/>
      <c r="TSQ5" s="119"/>
      <c r="TSR5" s="119"/>
      <c r="TSS5" s="119"/>
      <c r="TST5" s="119"/>
      <c r="TSU5" s="119"/>
      <c r="TSV5" s="119"/>
      <c r="TSW5" s="119"/>
      <c r="TSX5" s="119"/>
      <c r="TSY5" s="119"/>
      <c r="TSZ5" s="119"/>
      <c r="TTA5" s="119"/>
      <c r="TTB5" s="119"/>
      <c r="TTC5" s="119"/>
      <c r="TTD5" s="119"/>
      <c r="TTE5" s="119"/>
      <c r="TTF5" s="119"/>
      <c r="TTG5" s="119"/>
      <c r="TTH5" s="119"/>
      <c r="TTI5" s="119"/>
      <c r="TTJ5" s="119"/>
      <c r="TTK5" s="119"/>
      <c r="TTL5" s="119"/>
      <c r="TTM5" s="119"/>
      <c r="TTN5" s="119"/>
      <c r="TTO5" s="119"/>
      <c r="TTP5" s="119"/>
      <c r="TTQ5" s="119"/>
      <c r="TTR5" s="119"/>
      <c r="TTS5" s="119"/>
      <c r="TTT5" s="119"/>
      <c r="TTU5" s="119"/>
      <c r="TTV5" s="119"/>
      <c r="TTW5" s="119"/>
      <c r="TTX5" s="119"/>
      <c r="TTY5" s="119"/>
      <c r="TTZ5" s="119"/>
      <c r="TUA5" s="119"/>
      <c r="TUB5" s="119"/>
      <c r="TUC5" s="119"/>
      <c r="TUD5" s="119"/>
      <c r="TUE5" s="119"/>
      <c r="TUF5" s="119"/>
      <c r="TUG5" s="119"/>
      <c r="TUH5" s="119"/>
      <c r="TUI5" s="119"/>
      <c r="TUJ5" s="119"/>
      <c r="TUK5" s="119"/>
      <c r="TUL5" s="119"/>
      <c r="TUM5" s="119"/>
      <c r="TUN5" s="119"/>
      <c r="TUO5" s="119"/>
      <c r="TUP5" s="119"/>
      <c r="TUQ5" s="119"/>
      <c r="TUR5" s="119"/>
      <c r="TUS5" s="119"/>
      <c r="TUT5" s="119"/>
      <c r="TUU5" s="119"/>
      <c r="TUV5" s="119"/>
      <c r="TUW5" s="119"/>
      <c r="TUX5" s="119"/>
      <c r="TUY5" s="119"/>
      <c r="TUZ5" s="119"/>
      <c r="TVA5" s="119"/>
      <c r="TVB5" s="119"/>
      <c r="TVC5" s="119"/>
      <c r="TVD5" s="119"/>
      <c r="TVE5" s="119"/>
      <c r="TVF5" s="119"/>
      <c r="TVG5" s="119"/>
      <c r="TVH5" s="119"/>
      <c r="TVI5" s="119"/>
      <c r="TVJ5" s="119"/>
      <c r="TVK5" s="119"/>
      <c r="TVL5" s="119"/>
      <c r="TVM5" s="119"/>
      <c r="TVN5" s="119"/>
      <c r="TVO5" s="119"/>
      <c r="TVP5" s="119"/>
      <c r="TVQ5" s="119"/>
      <c r="TVR5" s="119"/>
      <c r="TVS5" s="119"/>
      <c r="TVT5" s="119"/>
      <c r="TVU5" s="119"/>
      <c r="TVV5" s="119"/>
      <c r="TVW5" s="119"/>
      <c r="TVX5" s="119"/>
      <c r="TVY5" s="119"/>
      <c r="TVZ5" s="119"/>
      <c r="TWA5" s="119"/>
      <c r="TWB5" s="119"/>
      <c r="TWC5" s="119"/>
      <c r="TWD5" s="119"/>
      <c r="TWE5" s="119"/>
      <c r="TWF5" s="119"/>
      <c r="TWG5" s="119"/>
      <c r="TWH5" s="119"/>
      <c r="TWI5" s="119"/>
      <c r="TWJ5" s="119"/>
      <c r="TWK5" s="119"/>
      <c r="TWL5" s="119"/>
      <c r="TWM5" s="119"/>
      <c r="TWN5" s="119"/>
      <c r="TWO5" s="119"/>
      <c r="TWP5" s="119"/>
      <c r="TWQ5" s="119"/>
      <c r="TWR5" s="119"/>
      <c r="TWS5" s="119"/>
      <c r="TWT5" s="119"/>
      <c r="TWU5" s="119"/>
      <c r="TWV5" s="119"/>
      <c r="TWW5" s="119"/>
      <c r="TWX5" s="119"/>
      <c r="TWY5" s="119"/>
      <c r="TWZ5" s="119"/>
      <c r="TXA5" s="119"/>
      <c r="TXB5" s="119"/>
      <c r="TXC5" s="119"/>
      <c r="TXD5" s="119"/>
      <c r="TXE5" s="119"/>
      <c r="TXF5" s="119"/>
      <c r="TXG5" s="119"/>
      <c r="TXH5" s="119"/>
      <c r="TXI5" s="119"/>
      <c r="TXJ5" s="119"/>
      <c r="TXK5" s="119"/>
      <c r="TXL5" s="119"/>
      <c r="TXM5" s="119"/>
      <c r="TXN5" s="119"/>
      <c r="TXO5" s="119"/>
      <c r="TXP5" s="119"/>
      <c r="TXQ5" s="119"/>
      <c r="TXR5" s="119"/>
      <c r="TXS5" s="119"/>
      <c r="TXT5" s="119"/>
      <c r="TXU5" s="119"/>
      <c r="TXV5" s="119"/>
      <c r="TXW5" s="119"/>
      <c r="TXX5" s="119"/>
      <c r="TXY5" s="119"/>
      <c r="TXZ5" s="119"/>
      <c r="TYA5" s="119"/>
      <c r="TYB5" s="119"/>
      <c r="TYC5" s="119"/>
      <c r="TYD5" s="119"/>
      <c r="TYE5" s="119"/>
      <c r="TYF5" s="119"/>
      <c r="TYG5" s="119"/>
      <c r="TYH5" s="119"/>
      <c r="TYI5" s="119"/>
      <c r="TYJ5" s="119"/>
      <c r="TYK5" s="119"/>
      <c r="TYL5" s="119"/>
      <c r="TYM5" s="119"/>
      <c r="TYN5" s="119"/>
      <c r="TYO5" s="119"/>
      <c r="TYP5" s="119"/>
      <c r="TYQ5" s="119"/>
      <c r="TYR5" s="119"/>
      <c r="TYS5" s="119"/>
      <c r="TYT5" s="119"/>
      <c r="TYU5" s="119"/>
      <c r="TYV5" s="119"/>
      <c r="TYW5" s="119"/>
      <c r="TYX5" s="119"/>
      <c r="TYY5" s="119"/>
      <c r="TYZ5" s="119"/>
      <c r="TZA5" s="119"/>
      <c r="TZB5" s="119"/>
      <c r="TZC5" s="119"/>
      <c r="TZD5" s="119"/>
      <c r="TZE5" s="119"/>
      <c r="TZF5" s="119"/>
      <c r="TZG5" s="119"/>
      <c r="TZH5" s="119"/>
      <c r="TZI5" s="119"/>
      <c r="TZJ5" s="119"/>
      <c r="TZK5" s="119"/>
      <c r="TZL5" s="119"/>
      <c r="TZM5" s="119"/>
      <c r="TZN5" s="119"/>
      <c r="TZO5" s="119"/>
      <c r="TZP5" s="119"/>
      <c r="TZQ5" s="119"/>
      <c r="TZR5" s="119"/>
      <c r="TZS5" s="119"/>
      <c r="TZT5" s="119"/>
      <c r="TZU5" s="119"/>
      <c r="TZV5" s="119"/>
      <c r="TZW5" s="119"/>
      <c r="TZX5" s="119"/>
      <c r="TZY5" s="119"/>
      <c r="TZZ5" s="119"/>
      <c r="UAA5" s="119"/>
      <c r="UAB5" s="119"/>
      <c r="UAC5" s="119"/>
      <c r="UAD5" s="119"/>
      <c r="UAE5" s="119"/>
      <c r="UAF5" s="119"/>
      <c r="UAG5" s="119"/>
      <c r="UAH5" s="119"/>
      <c r="UAI5" s="119"/>
      <c r="UAJ5" s="119"/>
      <c r="UAK5" s="119"/>
      <c r="UAL5" s="119"/>
      <c r="UAM5" s="119"/>
      <c r="UAN5" s="119"/>
      <c r="UAO5" s="119"/>
      <c r="UAP5" s="119"/>
      <c r="UAQ5" s="119"/>
      <c r="UAR5" s="119"/>
      <c r="UAS5" s="119"/>
      <c r="UAT5" s="119"/>
      <c r="UAU5" s="119"/>
      <c r="UAV5" s="119"/>
      <c r="UAW5" s="119"/>
      <c r="UAX5" s="119"/>
      <c r="UAY5" s="119"/>
      <c r="UAZ5" s="119"/>
      <c r="UBA5" s="119"/>
      <c r="UBB5" s="119"/>
      <c r="UBC5" s="119"/>
      <c r="UBD5" s="119"/>
      <c r="UBE5" s="119"/>
      <c r="UBF5" s="119"/>
      <c r="UBG5" s="119"/>
      <c r="UBH5" s="119"/>
      <c r="UBI5" s="119"/>
      <c r="UBJ5" s="119"/>
      <c r="UBK5" s="119"/>
      <c r="UBL5" s="119"/>
      <c r="UBM5" s="119"/>
      <c r="UBN5" s="119"/>
      <c r="UBO5" s="119"/>
      <c r="UBP5" s="119"/>
      <c r="UBQ5" s="119"/>
      <c r="UBR5" s="119"/>
      <c r="UBS5" s="119"/>
      <c r="UBT5" s="119"/>
      <c r="UBU5" s="119"/>
      <c r="UBV5" s="119"/>
      <c r="UBW5" s="119"/>
      <c r="UBX5" s="119"/>
      <c r="UBY5" s="119"/>
      <c r="UBZ5" s="119"/>
      <c r="UCA5" s="119"/>
      <c r="UCB5" s="119"/>
      <c r="UCC5" s="119"/>
      <c r="UCD5" s="119"/>
      <c r="UCE5" s="119"/>
      <c r="UCF5" s="119"/>
      <c r="UCG5" s="119"/>
      <c r="UCH5" s="119"/>
      <c r="UCI5" s="119"/>
      <c r="UCJ5" s="119"/>
      <c r="UCK5" s="119"/>
      <c r="UCL5" s="119"/>
      <c r="UCM5" s="119"/>
      <c r="UCN5" s="119"/>
      <c r="UCO5" s="119"/>
      <c r="UCP5" s="119"/>
      <c r="UCQ5" s="119"/>
      <c r="UCR5" s="119"/>
      <c r="UCS5" s="119"/>
      <c r="UCT5" s="119"/>
      <c r="UCU5" s="119"/>
      <c r="UCV5" s="119"/>
      <c r="UCW5" s="119"/>
      <c r="UCX5" s="119"/>
      <c r="UCY5" s="119"/>
      <c r="UCZ5" s="119"/>
      <c r="UDA5" s="119"/>
      <c r="UDB5" s="119"/>
      <c r="UDC5" s="119"/>
      <c r="UDD5" s="119"/>
      <c r="UDE5" s="119"/>
      <c r="UDF5" s="119"/>
      <c r="UDG5" s="119"/>
      <c r="UDH5" s="119"/>
      <c r="UDI5" s="119"/>
      <c r="UDJ5" s="119"/>
      <c r="UDK5" s="119"/>
      <c r="UDL5" s="119"/>
      <c r="UDM5" s="119"/>
      <c r="UDN5" s="119"/>
      <c r="UDO5" s="119"/>
      <c r="UDP5" s="119"/>
      <c r="UDQ5" s="119"/>
      <c r="UDR5" s="119"/>
      <c r="UDS5" s="119"/>
      <c r="UDT5" s="119"/>
      <c r="UDU5" s="119"/>
      <c r="UDV5" s="119"/>
      <c r="UDW5" s="119"/>
      <c r="UDX5" s="119"/>
      <c r="UDY5" s="119"/>
      <c r="UDZ5" s="119"/>
      <c r="UEA5" s="119"/>
      <c r="UEB5" s="119"/>
      <c r="UEC5" s="119"/>
      <c r="UED5" s="119"/>
      <c r="UEE5" s="119"/>
      <c r="UEF5" s="119"/>
      <c r="UEG5" s="119"/>
      <c r="UEH5" s="119"/>
      <c r="UEI5" s="119"/>
      <c r="UEJ5" s="119"/>
      <c r="UEK5" s="119"/>
      <c r="UEL5" s="119"/>
      <c r="UEM5" s="119"/>
      <c r="UEN5" s="119"/>
      <c r="UEO5" s="119"/>
      <c r="UEP5" s="119"/>
      <c r="UEQ5" s="119"/>
      <c r="UER5" s="119"/>
      <c r="UES5" s="119"/>
      <c r="UET5" s="119"/>
      <c r="UEU5" s="119"/>
      <c r="UEV5" s="119"/>
      <c r="UEW5" s="119"/>
      <c r="UEX5" s="119"/>
      <c r="UEY5" s="119"/>
      <c r="UEZ5" s="119"/>
      <c r="UFA5" s="119"/>
      <c r="UFB5" s="119"/>
      <c r="UFC5" s="119"/>
      <c r="UFD5" s="119"/>
      <c r="UFE5" s="119"/>
      <c r="UFF5" s="119"/>
      <c r="UFG5" s="119"/>
      <c r="UFH5" s="119"/>
      <c r="UFI5" s="119"/>
      <c r="UFJ5" s="119"/>
      <c r="UFK5" s="119"/>
      <c r="UFL5" s="119"/>
      <c r="UFM5" s="119"/>
      <c r="UFN5" s="119"/>
      <c r="UFO5" s="119"/>
      <c r="UFP5" s="119"/>
      <c r="UFQ5" s="119"/>
      <c r="UFR5" s="119"/>
      <c r="UFS5" s="119"/>
      <c r="UFT5" s="119"/>
      <c r="UFU5" s="119"/>
      <c r="UFV5" s="119"/>
      <c r="UFW5" s="119"/>
      <c r="UFX5" s="119"/>
      <c r="UFY5" s="119"/>
      <c r="UFZ5" s="119"/>
      <c r="UGA5" s="119"/>
      <c r="UGB5" s="119"/>
      <c r="UGC5" s="119"/>
      <c r="UGD5" s="119"/>
      <c r="UGE5" s="119"/>
      <c r="UGF5" s="119"/>
      <c r="UGG5" s="119"/>
      <c r="UGH5" s="119"/>
      <c r="UGI5" s="119"/>
      <c r="UGJ5" s="119"/>
      <c r="UGK5" s="119"/>
      <c r="UGL5" s="119"/>
      <c r="UGM5" s="119"/>
      <c r="UGN5" s="119"/>
      <c r="UGO5" s="119"/>
      <c r="UGP5" s="119"/>
      <c r="UGQ5" s="119"/>
      <c r="UGR5" s="119"/>
      <c r="UGS5" s="119"/>
      <c r="UGT5" s="119"/>
      <c r="UGU5" s="119"/>
      <c r="UGV5" s="119"/>
      <c r="UGW5" s="119"/>
      <c r="UGX5" s="119"/>
      <c r="UGY5" s="119"/>
      <c r="UGZ5" s="119"/>
      <c r="UHA5" s="119"/>
      <c r="UHB5" s="119"/>
      <c r="UHC5" s="119"/>
      <c r="UHD5" s="119"/>
      <c r="UHE5" s="119"/>
      <c r="UHF5" s="119"/>
      <c r="UHG5" s="119"/>
      <c r="UHH5" s="119"/>
      <c r="UHI5" s="119"/>
      <c r="UHJ5" s="119"/>
      <c r="UHK5" s="119"/>
      <c r="UHL5" s="119"/>
      <c r="UHM5" s="119"/>
      <c r="UHN5" s="119"/>
      <c r="UHO5" s="119"/>
      <c r="UHP5" s="119"/>
      <c r="UHQ5" s="119"/>
      <c r="UHR5" s="119"/>
      <c r="UHS5" s="119"/>
      <c r="UHT5" s="119"/>
      <c r="UHU5" s="119"/>
      <c r="UHV5" s="119"/>
      <c r="UHW5" s="119"/>
      <c r="UHX5" s="119"/>
      <c r="UHY5" s="119"/>
      <c r="UHZ5" s="119"/>
      <c r="UIA5" s="119"/>
      <c r="UIB5" s="119"/>
      <c r="UIC5" s="119"/>
      <c r="UID5" s="119"/>
      <c r="UIE5" s="119"/>
      <c r="UIF5" s="119"/>
      <c r="UIG5" s="119"/>
      <c r="UIH5" s="119"/>
      <c r="UII5" s="119"/>
      <c r="UIJ5" s="119"/>
      <c r="UIK5" s="119"/>
      <c r="UIL5" s="119"/>
      <c r="UIM5" s="119"/>
      <c r="UIN5" s="119"/>
      <c r="UIO5" s="119"/>
      <c r="UIP5" s="119"/>
      <c r="UIQ5" s="119"/>
      <c r="UIR5" s="119"/>
      <c r="UIS5" s="119"/>
      <c r="UIT5" s="119"/>
      <c r="UIU5" s="119"/>
      <c r="UIV5" s="119"/>
      <c r="UIW5" s="119"/>
      <c r="UIX5" s="119"/>
      <c r="UIY5" s="119"/>
      <c r="UIZ5" s="119"/>
      <c r="UJA5" s="119"/>
      <c r="UJB5" s="119"/>
      <c r="UJC5" s="119"/>
      <c r="UJD5" s="119"/>
      <c r="UJE5" s="119"/>
      <c r="UJF5" s="119"/>
      <c r="UJG5" s="119"/>
      <c r="UJH5" s="119"/>
      <c r="UJI5" s="119"/>
      <c r="UJJ5" s="119"/>
      <c r="UJK5" s="119"/>
      <c r="UJL5" s="119"/>
      <c r="UJM5" s="119"/>
      <c r="UJN5" s="119"/>
      <c r="UJO5" s="119"/>
      <c r="UJP5" s="119"/>
      <c r="UJQ5" s="119"/>
      <c r="UJR5" s="119"/>
      <c r="UJS5" s="119"/>
      <c r="UJT5" s="119"/>
      <c r="UJU5" s="119"/>
      <c r="UJV5" s="119"/>
      <c r="UJW5" s="119"/>
      <c r="UJX5" s="119"/>
      <c r="UJY5" s="119"/>
      <c r="UJZ5" s="119"/>
      <c r="UKA5" s="119"/>
      <c r="UKB5" s="119"/>
      <c r="UKC5" s="119"/>
      <c r="UKD5" s="119"/>
      <c r="UKE5" s="119"/>
      <c r="UKF5" s="119"/>
      <c r="UKG5" s="119"/>
      <c r="UKH5" s="119"/>
      <c r="UKI5" s="119"/>
      <c r="UKJ5" s="119"/>
      <c r="UKK5" s="119"/>
      <c r="UKL5" s="119"/>
      <c r="UKM5" s="119"/>
      <c r="UKN5" s="119"/>
      <c r="UKO5" s="119"/>
      <c r="UKP5" s="119"/>
      <c r="UKQ5" s="119"/>
      <c r="UKR5" s="119"/>
      <c r="UKS5" s="119"/>
      <c r="UKT5" s="119"/>
      <c r="UKU5" s="119"/>
      <c r="UKV5" s="119"/>
      <c r="UKW5" s="119"/>
      <c r="UKX5" s="119"/>
      <c r="UKY5" s="119"/>
      <c r="UKZ5" s="119"/>
      <c r="ULA5" s="119"/>
      <c r="ULB5" s="119"/>
      <c r="ULC5" s="119"/>
      <c r="ULD5" s="119"/>
      <c r="ULE5" s="119"/>
      <c r="ULF5" s="119"/>
      <c r="ULG5" s="119"/>
      <c r="ULH5" s="119"/>
      <c r="ULI5" s="119"/>
      <c r="ULJ5" s="119"/>
      <c r="ULK5" s="119"/>
      <c r="ULL5" s="119"/>
      <c r="ULM5" s="119"/>
      <c r="ULN5" s="119"/>
      <c r="ULO5" s="119"/>
      <c r="ULP5" s="119"/>
      <c r="ULQ5" s="119"/>
      <c r="ULR5" s="119"/>
      <c r="ULS5" s="119"/>
      <c r="ULT5" s="119"/>
      <c r="ULU5" s="119"/>
      <c r="ULV5" s="119"/>
      <c r="ULW5" s="119"/>
      <c r="ULX5" s="119"/>
      <c r="ULY5" s="119"/>
      <c r="ULZ5" s="119"/>
      <c r="UMA5" s="119"/>
      <c r="UMB5" s="119"/>
      <c r="UMC5" s="119"/>
      <c r="UMD5" s="119"/>
      <c r="UME5" s="119"/>
      <c r="UMF5" s="119"/>
      <c r="UMG5" s="119"/>
      <c r="UMH5" s="119"/>
      <c r="UMI5" s="119"/>
      <c r="UMJ5" s="119"/>
      <c r="UMK5" s="119"/>
      <c r="UML5" s="119"/>
      <c r="UMM5" s="119"/>
      <c r="UMN5" s="119"/>
      <c r="UMO5" s="119"/>
      <c r="UMP5" s="119"/>
      <c r="UMQ5" s="119"/>
      <c r="UMR5" s="119"/>
      <c r="UMS5" s="119"/>
      <c r="UMT5" s="119"/>
      <c r="UMU5" s="119"/>
      <c r="UMV5" s="119"/>
      <c r="UMW5" s="119"/>
      <c r="UMX5" s="119"/>
      <c r="UMY5" s="119"/>
      <c r="UMZ5" s="119"/>
      <c r="UNA5" s="119"/>
      <c r="UNB5" s="119"/>
      <c r="UNC5" s="119"/>
      <c r="UND5" s="119"/>
      <c r="UNE5" s="119"/>
      <c r="UNF5" s="119"/>
      <c r="UNG5" s="119"/>
      <c r="UNH5" s="119"/>
      <c r="UNI5" s="119"/>
      <c r="UNJ5" s="119"/>
      <c r="UNK5" s="119"/>
      <c r="UNL5" s="119"/>
      <c r="UNM5" s="119"/>
      <c r="UNN5" s="119"/>
      <c r="UNO5" s="119"/>
      <c r="UNP5" s="119"/>
      <c r="UNQ5" s="119"/>
      <c r="UNR5" s="119"/>
      <c r="UNS5" s="119"/>
      <c r="UNT5" s="119"/>
      <c r="UNU5" s="119"/>
      <c r="UNV5" s="119"/>
      <c r="UNW5" s="119"/>
      <c r="UNX5" s="119"/>
      <c r="UNY5" s="119"/>
      <c r="UNZ5" s="119"/>
      <c r="UOA5" s="119"/>
      <c r="UOB5" s="119"/>
      <c r="UOC5" s="119"/>
      <c r="UOD5" s="119"/>
      <c r="UOE5" s="119"/>
      <c r="UOF5" s="119"/>
      <c r="UOG5" s="119"/>
      <c r="UOH5" s="119"/>
      <c r="UOI5" s="119"/>
      <c r="UOJ5" s="119"/>
      <c r="UOK5" s="119"/>
      <c r="UOL5" s="119"/>
      <c r="UOM5" s="119"/>
      <c r="UON5" s="119"/>
      <c r="UOO5" s="119"/>
      <c r="UOP5" s="119"/>
      <c r="UOQ5" s="119"/>
      <c r="UOR5" s="119"/>
      <c r="UOS5" s="119"/>
      <c r="UOT5" s="119"/>
      <c r="UOU5" s="119"/>
      <c r="UOV5" s="119"/>
      <c r="UOW5" s="119"/>
      <c r="UOX5" s="119"/>
      <c r="UOY5" s="119"/>
      <c r="UOZ5" s="119"/>
      <c r="UPA5" s="119"/>
      <c r="UPB5" s="119"/>
      <c r="UPC5" s="119"/>
      <c r="UPD5" s="119"/>
      <c r="UPE5" s="119"/>
      <c r="UPF5" s="119"/>
      <c r="UPG5" s="119"/>
      <c r="UPH5" s="119"/>
      <c r="UPI5" s="119"/>
      <c r="UPJ5" s="119"/>
      <c r="UPK5" s="119"/>
      <c r="UPL5" s="119"/>
      <c r="UPM5" s="119"/>
      <c r="UPN5" s="119"/>
      <c r="UPO5" s="119"/>
      <c r="UPP5" s="119"/>
      <c r="UPQ5" s="119"/>
      <c r="UPR5" s="119"/>
      <c r="UPS5" s="119"/>
      <c r="UPT5" s="119"/>
      <c r="UPU5" s="119"/>
      <c r="UPV5" s="119"/>
      <c r="UPW5" s="119"/>
      <c r="UPX5" s="119"/>
      <c r="UPY5" s="119"/>
      <c r="UPZ5" s="119"/>
      <c r="UQA5" s="119"/>
      <c r="UQB5" s="119"/>
      <c r="UQC5" s="119"/>
      <c r="UQD5" s="119"/>
      <c r="UQE5" s="119"/>
      <c r="UQF5" s="119"/>
      <c r="UQG5" s="119"/>
      <c r="UQH5" s="119"/>
      <c r="UQI5" s="119"/>
      <c r="UQJ5" s="119"/>
      <c r="UQK5" s="119"/>
      <c r="UQL5" s="119"/>
      <c r="UQM5" s="119"/>
      <c r="UQN5" s="119"/>
      <c r="UQO5" s="119"/>
      <c r="UQP5" s="119"/>
      <c r="UQQ5" s="119"/>
      <c r="UQR5" s="119"/>
      <c r="UQS5" s="119"/>
      <c r="UQT5" s="119"/>
      <c r="UQU5" s="119"/>
      <c r="UQV5" s="119"/>
      <c r="UQW5" s="119"/>
      <c r="UQX5" s="119"/>
      <c r="UQY5" s="119"/>
      <c r="UQZ5" s="119"/>
      <c r="URA5" s="119"/>
      <c r="URB5" s="119"/>
      <c r="URC5" s="119"/>
      <c r="URD5" s="119"/>
      <c r="URE5" s="119"/>
      <c r="URF5" s="119"/>
      <c r="URG5" s="119"/>
      <c r="URH5" s="119"/>
      <c r="URI5" s="119"/>
      <c r="URJ5" s="119"/>
      <c r="URK5" s="119"/>
      <c r="URL5" s="119"/>
      <c r="URM5" s="119"/>
      <c r="URN5" s="119"/>
      <c r="URO5" s="119"/>
      <c r="URP5" s="119"/>
      <c r="URQ5" s="119"/>
      <c r="URR5" s="119"/>
      <c r="URS5" s="119"/>
      <c r="URT5" s="119"/>
      <c r="URU5" s="119"/>
      <c r="URV5" s="119"/>
      <c r="URW5" s="119"/>
      <c r="URX5" s="119"/>
      <c r="URY5" s="119"/>
      <c r="URZ5" s="119"/>
      <c r="USA5" s="119"/>
      <c r="USB5" s="119"/>
      <c r="USC5" s="119"/>
      <c r="USD5" s="119"/>
      <c r="USE5" s="119"/>
      <c r="USF5" s="119"/>
      <c r="USG5" s="119"/>
      <c r="USH5" s="119"/>
      <c r="USI5" s="119"/>
      <c r="USJ5" s="119"/>
      <c r="USK5" s="119"/>
      <c r="USL5" s="119"/>
      <c r="USM5" s="119"/>
      <c r="USN5" s="119"/>
      <c r="USO5" s="119"/>
      <c r="USP5" s="119"/>
      <c r="USQ5" s="119"/>
      <c r="USR5" s="119"/>
      <c r="USS5" s="119"/>
      <c r="UST5" s="119"/>
      <c r="USU5" s="119"/>
      <c r="USV5" s="119"/>
      <c r="USW5" s="119"/>
      <c r="USX5" s="119"/>
      <c r="USY5" s="119"/>
      <c r="USZ5" s="119"/>
      <c r="UTA5" s="119"/>
      <c r="UTB5" s="119"/>
      <c r="UTC5" s="119"/>
      <c r="UTD5" s="119"/>
      <c r="UTE5" s="119"/>
      <c r="UTF5" s="119"/>
      <c r="UTG5" s="119"/>
      <c r="UTH5" s="119"/>
      <c r="UTI5" s="119"/>
      <c r="UTJ5" s="119"/>
      <c r="UTK5" s="119"/>
      <c r="UTL5" s="119"/>
      <c r="UTM5" s="119"/>
      <c r="UTN5" s="119"/>
      <c r="UTO5" s="119"/>
      <c r="UTP5" s="119"/>
      <c r="UTQ5" s="119"/>
      <c r="UTR5" s="119"/>
      <c r="UTS5" s="119"/>
      <c r="UTT5" s="119"/>
      <c r="UTU5" s="119"/>
      <c r="UTV5" s="119"/>
      <c r="UTW5" s="119"/>
      <c r="UTX5" s="119"/>
      <c r="UTY5" s="119"/>
      <c r="UTZ5" s="119"/>
      <c r="UUA5" s="119"/>
      <c r="UUB5" s="119"/>
      <c r="UUC5" s="119"/>
      <c r="UUD5" s="119"/>
      <c r="UUE5" s="119"/>
      <c r="UUF5" s="119"/>
      <c r="UUG5" s="119"/>
      <c r="UUH5" s="119"/>
      <c r="UUI5" s="119"/>
      <c r="UUJ5" s="119"/>
      <c r="UUK5" s="119"/>
      <c r="UUL5" s="119"/>
      <c r="UUM5" s="119"/>
      <c r="UUN5" s="119"/>
      <c r="UUO5" s="119"/>
      <c r="UUP5" s="119"/>
      <c r="UUQ5" s="119"/>
      <c r="UUR5" s="119"/>
      <c r="UUS5" s="119"/>
      <c r="UUT5" s="119"/>
      <c r="UUU5" s="119"/>
      <c r="UUV5" s="119"/>
      <c r="UUW5" s="119"/>
      <c r="UUX5" s="119"/>
      <c r="UUY5" s="119"/>
      <c r="UUZ5" s="119"/>
      <c r="UVA5" s="119"/>
      <c r="UVB5" s="119"/>
      <c r="UVC5" s="119"/>
      <c r="UVD5" s="119"/>
      <c r="UVE5" s="119"/>
      <c r="UVF5" s="119"/>
      <c r="UVG5" s="119"/>
      <c r="UVH5" s="119"/>
      <c r="UVI5" s="119"/>
      <c r="UVJ5" s="119"/>
      <c r="UVK5" s="119"/>
      <c r="UVL5" s="119"/>
      <c r="UVM5" s="119"/>
      <c r="UVN5" s="119"/>
      <c r="UVO5" s="119"/>
      <c r="UVP5" s="119"/>
      <c r="UVQ5" s="119"/>
      <c r="UVR5" s="119"/>
      <c r="UVS5" s="119"/>
      <c r="UVT5" s="119"/>
      <c r="UVU5" s="119"/>
      <c r="UVV5" s="119"/>
      <c r="UVW5" s="119"/>
      <c r="UVX5" s="119"/>
      <c r="UVY5" s="119"/>
      <c r="UVZ5" s="119"/>
      <c r="UWA5" s="119"/>
      <c r="UWB5" s="119"/>
      <c r="UWC5" s="119"/>
      <c r="UWD5" s="119"/>
      <c r="UWE5" s="119"/>
      <c r="UWF5" s="119"/>
      <c r="UWG5" s="119"/>
      <c r="UWH5" s="119"/>
      <c r="UWI5" s="119"/>
      <c r="UWJ5" s="119"/>
      <c r="UWK5" s="119"/>
      <c r="UWL5" s="119"/>
      <c r="UWM5" s="119"/>
      <c r="UWN5" s="119"/>
      <c r="UWO5" s="119"/>
      <c r="UWP5" s="119"/>
      <c r="UWQ5" s="119"/>
      <c r="UWR5" s="119"/>
      <c r="UWS5" s="119"/>
      <c r="UWT5" s="119"/>
      <c r="UWU5" s="119"/>
      <c r="UWV5" s="119"/>
      <c r="UWW5" s="119"/>
      <c r="UWX5" s="119"/>
      <c r="UWY5" s="119"/>
      <c r="UWZ5" s="119"/>
      <c r="UXA5" s="119"/>
      <c r="UXB5" s="119"/>
      <c r="UXC5" s="119"/>
      <c r="UXD5" s="119"/>
      <c r="UXE5" s="119"/>
      <c r="UXF5" s="119"/>
      <c r="UXG5" s="119"/>
      <c r="UXH5" s="119"/>
      <c r="UXI5" s="119"/>
      <c r="UXJ5" s="119"/>
      <c r="UXK5" s="119"/>
      <c r="UXL5" s="119"/>
      <c r="UXM5" s="119"/>
      <c r="UXN5" s="119"/>
      <c r="UXO5" s="119"/>
      <c r="UXP5" s="119"/>
      <c r="UXQ5" s="119"/>
      <c r="UXR5" s="119"/>
      <c r="UXS5" s="119"/>
      <c r="UXT5" s="119"/>
      <c r="UXU5" s="119"/>
      <c r="UXV5" s="119"/>
      <c r="UXW5" s="119"/>
      <c r="UXX5" s="119"/>
      <c r="UXY5" s="119"/>
      <c r="UXZ5" s="119"/>
      <c r="UYA5" s="119"/>
      <c r="UYB5" s="119"/>
      <c r="UYC5" s="119"/>
      <c r="UYD5" s="119"/>
      <c r="UYE5" s="119"/>
      <c r="UYF5" s="119"/>
      <c r="UYG5" s="119"/>
      <c r="UYH5" s="119"/>
      <c r="UYI5" s="119"/>
      <c r="UYJ5" s="119"/>
      <c r="UYK5" s="119"/>
      <c r="UYL5" s="119"/>
      <c r="UYM5" s="119"/>
      <c r="UYN5" s="119"/>
      <c r="UYO5" s="119"/>
      <c r="UYP5" s="119"/>
      <c r="UYQ5" s="119"/>
      <c r="UYR5" s="119"/>
      <c r="UYS5" s="119"/>
      <c r="UYT5" s="119"/>
      <c r="UYU5" s="119"/>
      <c r="UYV5" s="119"/>
      <c r="UYW5" s="119"/>
      <c r="UYX5" s="119"/>
      <c r="UYY5" s="119"/>
      <c r="UYZ5" s="119"/>
      <c r="UZA5" s="119"/>
      <c r="UZB5" s="119"/>
      <c r="UZC5" s="119"/>
      <c r="UZD5" s="119"/>
      <c r="UZE5" s="119"/>
      <c r="UZF5" s="119"/>
      <c r="UZG5" s="119"/>
      <c r="UZH5" s="119"/>
      <c r="UZI5" s="119"/>
      <c r="UZJ5" s="119"/>
      <c r="UZK5" s="119"/>
      <c r="UZL5" s="119"/>
      <c r="UZM5" s="119"/>
      <c r="UZN5" s="119"/>
      <c r="UZO5" s="119"/>
      <c r="UZP5" s="119"/>
      <c r="UZQ5" s="119"/>
      <c r="UZR5" s="119"/>
      <c r="UZS5" s="119"/>
      <c r="UZT5" s="119"/>
      <c r="UZU5" s="119"/>
      <c r="UZV5" s="119"/>
      <c r="UZW5" s="119"/>
      <c r="UZX5" s="119"/>
      <c r="UZY5" s="119"/>
      <c r="UZZ5" s="119"/>
      <c r="VAA5" s="119"/>
      <c r="VAB5" s="119"/>
      <c r="VAC5" s="119"/>
      <c r="VAD5" s="119"/>
      <c r="VAE5" s="119"/>
      <c r="VAF5" s="119"/>
      <c r="VAG5" s="119"/>
      <c r="VAH5" s="119"/>
      <c r="VAI5" s="119"/>
      <c r="VAJ5" s="119"/>
      <c r="VAK5" s="119"/>
      <c r="VAL5" s="119"/>
      <c r="VAM5" s="119"/>
      <c r="VAN5" s="119"/>
      <c r="VAO5" s="119"/>
      <c r="VAP5" s="119"/>
      <c r="VAQ5" s="119"/>
      <c r="VAR5" s="119"/>
      <c r="VAS5" s="119"/>
      <c r="VAT5" s="119"/>
      <c r="VAU5" s="119"/>
      <c r="VAV5" s="119"/>
      <c r="VAW5" s="119"/>
      <c r="VAX5" s="119"/>
      <c r="VAY5" s="119"/>
      <c r="VAZ5" s="119"/>
      <c r="VBA5" s="119"/>
      <c r="VBB5" s="119"/>
      <c r="VBC5" s="119"/>
      <c r="VBD5" s="119"/>
      <c r="VBE5" s="119"/>
      <c r="VBF5" s="119"/>
      <c r="VBG5" s="119"/>
      <c r="VBH5" s="119"/>
      <c r="VBI5" s="119"/>
      <c r="VBJ5" s="119"/>
      <c r="VBK5" s="119"/>
      <c r="VBL5" s="119"/>
      <c r="VBM5" s="119"/>
      <c r="VBN5" s="119"/>
      <c r="VBO5" s="119"/>
      <c r="VBP5" s="119"/>
      <c r="VBQ5" s="119"/>
      <c r="VBR5" s="119"/>
      <c r="VBS5" s="119"/>
      <c r="VBT5" s="119"/>
      <c r="VBU5" s="119"/>
      <c r="VBV5" s="119"/>
      <c r="VBW5" s="119"/>
      <c r="VBX5" s="119"/>
      <c r="VBY5" s="119"/>
      <c r="VBZ5" s="119"/>
      <c r="VCA5" s="119"/>
      <c r="VCB5" s="119"/>
      <c r="VCC5" s="119"/>
      <c r="VCD5" s="119"/>
      <c r="VCE5" s="119"/>
      <c r="VCF5" s="119"/>
      <c r="VCG5" s="119"/>
      <c r="VCH5" s="119"/>
      <c r="VCI5" s="119"/>
      <c r="VCJ5" s="119"/>
      <c r="VCK5" s="119"/>
      <c r="VCL5" s="119"/>
      <c r="VCM5" s="119"/>
      <c r="VCN5" s="119"/>
      <c r="VCO5" s="119"/>
      <c r="VCP5" s="119"/>
      <c r="VCQ5" s="119"/>
      <c r="VCR5" s="119"/>
      <c r="VCS5" s="119"/>
      <c r="VCT5" s="119"/>
      <c r="VCU5" s="119"/>
      <c r="VCV5" s="119"/>
      <c r="VCW5" s="119"/>
      <c r="VCX5" s="119"/>
      <c r="VCY5" s="119"/>
      <c r="VCZ5" s="119"/>
      <c r="VDA5" s="119"/>
      <c r="VDB5" s="119"/>
      <c r="VDC5" s="119"/>
      <c r="VDD5" s="119"/>
      <c r="VDE5" s="119"/>
      <c r="VDF5" s="119"/>
      <c r="VDG5" s="119"/>
      <c r="VDH5" s="119"/>
      <c r="VDI5" s="119"/>
      <c r="VDJ5" s="119"/>
      <c r="VDK5" s="119"/>
      <c r="VDL5" s="119"/>
      <c r="VDM5" s="119"/>
      <c r="VDN5" s="119"/>
      <c r="VDO5" s="119"/>
      <c r="VDP5" s="119"/>
      <c r="VDQ5" s="119"/>
      <c r="VDR5" s="119"/>
      <c r="VDS5" s="119"/>
      <c r="VDT5" s="119"/>
      <c r="VDU5" s="119"/>
      <c r="VDV5" s="119"/>
      <c r="VDW5" s="119"/>
      <c r="VDX5" s="119"/>
      <c r="VDY5" s="119"/>
      <c r="VDZ5" s="119"/>
      <c r="VEA5" s="119"/>
      <c r="VEB5" s="119"/>
      <c r="VEC5" s="119"/>
      <c r="VED5" s="119"/>
      <c r="VEE5" s="119"/>
      <c r="VEF5" s="119"/>
      <c r="VEG5" s="119"/>
      <c r="VEH5" s="119"/>
      <c r="VEI5" s="119"/>
      <c r="VEJ5" s="119"/>
      <c r="VEK5" s="119"/>
      <c r="VEL5" s="119"/>
      <c r="VEM5" s="119"/>
      <c r="VEN5" s="119"/>
      <c r="VEO5" s="119"/>
      <c r="VEP5" s="119"/>
      <c r="VEQ5" s="119"/>
      <c r="VER5" s="119"/>
      <c r="VES5" s="119"/>
      <c r="VET5" s="119"/>
      <c r="VEU5" s="119"/>
      <c r="VEV5" s="119"/>
      <c r="VEW5" s="119"/>
      <c r="VEX5" s="119"/>
      <c r="VEY5" s="119"/>
      <c r="VEZ5" s="119"/>
      <c r="VFA5" s="119"/>
      <c r="VFB5" s="119"/>
      <c r="VFC5" s="119"/>
      <c r="VFD5" s="119"/>
      <c r="VFE5" s="119"/>
      <c r="VFF5" s="119"/>
      <c r="VFG5" s="119"/>
      <c r="VFH5" s="119"/>
      <c r="VFI5" s="119"/>
      <c r="VFJ5" s="119"/>
      <c r="VFK5" s="119"/>
      <c r="VFL5" s="119"/>
      <c r="VFM5" s="119"/>
      <c r="VFN5" s="119"/>
      <c r="VFO5" s="119"/>
      <c r="VFP5" s="119"/>
      <c r="VFQ5" s="119"/>
      <c r="VFR5" s="119"/>
      <c r="VFS5" s="119"/>
      <c r="VFT5" s="119"/>
      <c r="VFU5" s="119"/>
      <c r="VFV5" s="119"/>
      <c r="VFW5" s="119"/>
      <c r="VFX5" s="119"/>
      <c r="VFY5" s="119"/>
      <c r="VFZ5" s="119"/>
      <c r="VGA5" s="119"/>
      <c r="VGB5" s="119"/>
      <c r="VGC5" s="119"/>
      <c r="VGD5" s="119"/>
      <c r="VGE5" s="119"/>
      <c r="VGF5" s="119"/>
      <c r="VGG5" s="119"/>
      <c r="VGH5" s="119"/>
      <c r="VGI5" s="119"/>
      <c r="VGJ5" s="119"/>
      <c r="VGK5" s="119"/>
      <c r="VGL5" s="119"/>
      <c r="VGM5" s="119"/>
      <c r="VGN5" s="119"/>
      <c r="VGO5" s="119"/>
      <c r="VGP5" s="119"/>
      <c r="VGQ5" s="119"/>
      <c r="VGR5" s="119"/>
      <c r="VGS5" s="119"/>
      <c r="VGT5" s="119"/>
      <c r="VGU5" s="119"/>
      <c r="VGV5" s="119"/>
      <c r="VGW5" s="119"/>
      <c r="VGX5" s="119"/>
      <c r="VGY5" s="119"/>
      <c r="VGZ5" s="119"/>
      <c r="VHA5" s="119"/>
      <c r="VHB5" s="119"/>
      <c r="VHC5" s="119"/>
      <c r="VHD5" s="119"/>
      <c r="VHE5" s="119"/>
      <c r="VHF5" s="119"/>
      <c r="VHG5" s="119"/>
      <c r="VHH5" s="119"/>
      <c r="VHI5" s="119"/>
      <c r="VHJ5" s="119"/>
      <c r="VHK5" s="119"/>
      <c r="VHL5" s="119"/>
      <c r="VHM5" s="119"/>
      <c r="VHN5" s="119"/>
      <c r="VHO5" s="119"/>
      <c r="VHP5" s="119"/>
      <c r="VHQ5" s="119"/>
      <c r="VHR5" s="119"/>
      <c r="VHS5" s="119"/>
      <c r="VHT5" s="119"/>
      <c r="VHU5" s="119"/>
      <c r="VHV5" s="119"/>
      <c r="VHW5" s="119"/>
      <c r="VHX5" s="119"/>
      <c r="VHY5" s="119"/>
      <c r="VHZ5" s="119"/>
      <c r="VIA5" s="119"/>
      <c r="VIB5" s="119"/>
      <c r="VIC5" s="119"/>
      <c r="VID5" s="119"/>
      <c r="VIE5" s="119"/>
      <c r="VIF5" s="119"/>
      <c r="VIG5" s="119"/>
      <c r="VIH5" s="119"/>
      <c r="VII5" s="119"/>
      <c r="VIJ5" s="119"/>
      <c r="VIK5" s="119"/>
      <c r="VIL5" s="119"/>
      <c r="VIM5" s="119"/>
      <c r="VIN5" s="119"/>
      <c r="VIO5" s="119"/>
      <c r="VIP5" s="119"/>
      <c r="VIQ5" s="119"/>
      <c r="VIR5" s="119"/>
      <c r="VIS5" s="119"/>
      <c r="VIT5" s="119"/>
      <c r="VIU5" s="119"/>
      <c r="VIV5" s="119"/>
      <c r="VIW5" s="119"/>
      <c r="VIX5" s="119"/>
      <c r="VIY5" s="119"/>
      <c r="VIZ5" s="119"/>
      <c r="VJA5" s="119"/>
      <c r="VJB5" s="119"/>
      <c r="VJC5" s="119"/>
      <c r="VJD5" s="119"/>
      <c r="VJE5" s="119"/>
      <c r="VJF5" s="119"/>
      <c r="VJG5" s="119"/>
      <c r="VJH5" s="119"/>
      <c r="VJI5" s="119"/>
      <c r="VJJ5" s="119"/>
      <c r="VJK5" s="119"/>
      <c r="VJL5" s="119"/>
      <c r="VJM5" s="119"/>
      <c r="VJN5" s="119"/>
      <c r="VJO5" s="119"/>
      <c r="VJP5" s="119"/>
      <c r="VJQ5" s="119"/>
      <c r="VJR5" s="119"/>
      <c r="VJS5" s="119"/>
      <c r="VJT5" s="119"/>
      <c r="VJU5" s="119"/>
      <c r="VJV5" s="119"/>
      <c r="VJW5" s="119"/>
      <c r="VJX5" s="119"/>
      <c r="VJY5" s="119"/>
      <c r="VJZ5" s="119"/>
      <c r="VKA5" s="119"/>
      <c r="VKB5" s="119"/>
      <c r="VKC5" s="119"/>
      <c r="VKD5" s="119"/>
      <c r="VKE5" s="119"/>
      <c r="VKF5" s="119"/>
      <c r="VKG5" s="119"/>
      <c r="VKH5" s="119"/>
      <c r="VKI5" s="119"/>
      <c r="VKJ5" s="119"/>
      <c r="VKK5" s="119"/>
      <c r="VKL5" s="119"/>
      <c r="VKM5" s="119"/>
      <c r="VKN5" s="119"/>
      <c r="VKO5" s="119"/>
      <c r="VKP5" s="119"/>
      <c r="VKQ5" s="119"/>
      <c r="VKR5" s="119"/>
      <c r="VKS5" s="119"/>
      <c r="VKT5" s="119"/>
      <c r="VKU5" s="119"/>
      <c r="VKV5" s="119"/>
      <c r="VKW5" s="119"/>
      <c r="VKX5" s="119"/>
      <c r="VKY5" s="119"/>
      <c r="VKZ5" s="119"/>
      <c r="VLA5" s="119"/>
      <c r="VLB5" s="119"/>
      <c r="VLC5" s="119"/>
      <c r="VLD5" s="119"/>
      <c r="VLE5" s="119"/>
      <c r="VLF5" s="119"/>
      <c r="VLG5" s="119"/>
      <c r="VLH5" s="119"/>
      <c r="VLI5" s="119"/>
      <c r="VLJ5" s="119"/>
      <c r="VLK5" s="119"/>
      <c r="VLL5" s="119"/>
      <c r="VLM5" s="119"/>
      <c r="VLN5" s="119"/>
      <c r="VLO5" s="119"/>
      <c r="VLP5" s="119"/>
      <c r="VLQ5" s="119"/>
      <c r="VLR5" s="119"/>
      <c r="VLS5" s="119"/>
      <c r="VLT5" s="119"/>
      <c r="VLU5" s="119"/>
      <c r="VLV5" s="119"/>
      <c r="VLW5" s="119"/>
      <c r="VLX5" s="119"/>
      <c r="VLY5" s="119"/>
      <c r="VLZ5" s="119"/>
      <c r="VMA5" s="119"/>
      <c r="VMB5" s="119"/>
      <c r="VMC5" s="119"/>
      <c r="VMD5" s="119"/>
      <c r="VME5" s="119"/>
      <c r="VMF5" s="119"/>
      <c r="VMG5" s="119"/>
      <c r="VMH5" s="119"/>
      <c r="VMI5" s="119"/>
      <c r="VMJ5" s="119"/>
      <c r="VMK5" s="119"/>
      <c r="VML5" s="119"/>
      <c r="VMM5" s="119"/>
      <c r="VMN5" s="119"/>
      <c r="VMO5" s="119"/>
      <c r="VMP5" s="119"/>
      <c r="VMQ5" s="119"/>
      <c r="VMR5" s="119"/>
      <c r="VMS5" s="119"/>
      <c r="VMT5" s="119"/>
      <c r="VMU5" s="119"/>
      <c r="VMV5" s="119"/>
      <c r="VMW5" s="119"/>
      <c r="VMX5" s="119"/>
      <c r="VMY5" s="119"/>
      <c r="VMZ5" s="119"/>
      <c r="VNA5" s="119"/>
      <c r="VNB5" s="119"/>
      <c r="VNC5" s="119"/>
      <c r="VND5" s="119"/>
      <c r="VNE5" s="119"/>
      <c r="VNF5" s="119"/>
      <c r="VNG5" s="119"/>
      <c r="VNH5" s="119"/>
      <c r="VNI5" s="119"/>
      <c r="VNJ5" s="119"/>
      <c r="VNK5" s="119"/>
      <c r="VNL5" s="119"/>
      <c r="VNM5" s="119"/>
      <c r="VNN5" s="119"/>
      <c r="VNO5" s="119"/>
      <c r="VNP5" s="119"/>
      <c r="VNQ5" s="119"/>
      <c r="VNR5" s="119"/>
      <c r="VNS5" s="119"/>
      <c r="VNT5" s="119"/>
      <c r="VNU5" s="119"/>
      <c r="VNV5" s="119"/>
      <c r="VNW5" s="119"/>
      <c r="VNX5" s="119"/>
      <c r="VNY5" s="119"/>
      <c r="VNZ5" s="119"/>
      <c r="VOA5" s="119"/>
      <c r="VOB5" s="119"/>
      <c r="VOC5" s="119"/>
      <c r="VOD5" s="119"/>
      <c r="VOE5" s="119"/>
      <c r="VOF5" s="119"/>
      <c r="VOG5" s="119"/>
      <c r="VOH5" s="119"/>
      <c r="VOI5" s="119"/>
      <c r="VOJ5" s="119"/>
      <c r="VOK5" s="119"/>
      <c r="VOL5" s="119"/>
      <c r="VOM5" s="119"/>
      <c r="VON5" s="119"/>
      <c r="VOO5" s="119"/>
      <c r="VOP5" s="119"/>
      <c r="VOQ5" s="119"/>
      <c r="VOR5" s="119"/>
      <c r="VOS5" s="119"/>
      <c r="VOT5" s="119"/>
      <c r="VOU5" s="119"/>
      <c r="VOV5" s="119"/>
      <c r="VOW5" s="119"/>
      <c r="VOX5" s="119"/>
      <c r="VOY5" s="119"/>
      <c r="VOZ5" s="119"/>
      <c r="VPA5" s="119"/>
      <c r="VPB5" s="119"/>
      <c r="VPC5" s="119"/>
      <c r="VPD5" s="119"/>
      <c r="VPE5" s="119"/>
      <c r="VPF5" s="119"/>
      <c r="VPG5" s="119"/>
      <c r="VPH5" s="119"/>
      <c r="VPI5" s="119"/>
      <c r="VPJ5" s="119"/>
      <c r="VPK5" s="119"/>
      <c r="VPL5" s="119"/>
      <c r="VPM5" s="119"/>
      <c r="VPN5" s="119"/>
      <c r="VPO5" s="119"/>
      <c r="VPP5" s="119"/>
      <c r="VPQ5" s="119"/>
      <c r="VPR5" s="119"/>
      <c r="VPS5" s="119"/>
      <c r="VPT5" s="119"/>
      <c r="VPU5" s="119"/>
      <c r="VPV5" s="119"/>
      <c r="VPW5" s="119"/>
      <c r="VPX5" s="119"/>
      <c r="VPY5" s="119"/>
      <c r="VPZ5" s="119"/>
      <c r="VQA5" s="119"/>
      <c r="VQB5" s="119"/>
      <c r="VQC5" s="119"/>
      <c r="VQD5" s="119"/>
      <c r="VQE5" s="119"/>
      <c r="VQF5" s="119"/>
      <c r="VQG5" s="119"/>
      <c r="VQH5" s="119"/>
      <c r="VQI5" s="119"/>
      <c r="VQJ5" s="119"/>
      <c r="VQK5" s="119"/>
      <c r="VQL5" s="119"/>
      <c r="VQM5" s="119"/>
      <c r="VQN5" s="119"/>
      <c r="VQO5" s="119"/>
      <c r="VQP5" s="119"/>
      <c r="VQQ5" s="119"/>
      <c r="VQR5" s="119"/>
      <c r="VQS5" s="119"/>
      <c r="VQT5" s="119"/>
      <c r="VQU5" s="119"/>
      <c r="VQV5" s="119"/>
      <c r="VQW5" s="119"/>
      <c r="VQX5" s="119"/>
      <c r="VQY5" s="119"/>
      <c r="VQZ5" s="119"/>
      <c r="VRA5" s="119"/>
      <c r="VRB5" s="119"/>
      <c r="VRC5" s="119"/>
      <c r="VRD5" s="119"/>
      <c r="VRE5" s="119"/>
      <c r="VRF5" s="119"/>
      <c r="VRG5" s="119"/>
      <c r="VRH5" s="119"/>
      <c r="VRI5" s="119"/>
      <c r="VRJ5" s="119"/>
      <c r="VRK5" s="119"/>
      <c r="VRL5" s="119"/>
      <c r="VRM5" s="119"/>
      <c r="VRN5" s="119"/>
      <c r="VRO5" s="119"/>
      <c r="VRP5" s="119"/>
      <c r="VRQ5" s="119"/>
      <c r="VRR5" s="119"/>
      <c r="VRS5" s="119"/>
      <c r="VRT5" s="119"/>
      <c r="VRU5" s="119"/>
      <c r="VRV5" s="119"/>
      <c r="VRW5" s="119"/>
      <c r="VRX5" s="119"/>
      <c r="VRY5" s="119"/>
      <c r="VRZ5" s="119"/>
      <c r="VSA5" s="119"/>
      <c r="VSB5" s="119"/>
      <c r="VSC5" s="119"/>
      <c r="VSD5" s="119"/>
      <c r="VSE5" s="119"/>
      <c r="VSF5" s="119"/>
      <c r="VSG5" s="119"/>
      <c r="VSH5" s="119"/>
      <c r="VSI5" s="119"/>
      <c r="VSJ5" s="119"/>
      <c r="VSK5" s="119"/>
      <c r="VSL5" s="119"/>
      <c r="VSM5" s="119"/>
      <c r="VSN5" s="119"/>
      <c r="VSO5" s="119"/>
      <c r="VSP5" s="119"/>
      <c r="VSQ5" s="119"/>
      <c r="VSR5" s="119"/>
      <c r="VSS5" s="119"/>
      <c r="VST5" s="119"/>
      <c r="VSU5" s="119"/>
      <c r="VSV5" s="119"/>
      <c r="VSW5" s="119"/>
      <c r="VSX5" s="119"/>
      <c r="VSY5" s="119"/>
      <c r="VSZ5" s="119"/>
      <c r="VTA5" s="119"/>
      <c r="VTB5" s="119"/>
      <c r="VTC5" s="119"/>
      <c r="VTD5" s="119"/>
      <c r="VTE5" s="119"/>
      <c r="VTF5" s="119"/>
      <c r="VTG5" s="119"/>
      <c r="VTH5" s="119"/>
      <c r="VTI5" s="119"/>
      <c r="VTJ5" s="119"/>
      <c r="VTK5" s="119"/>
      <c r="VTL5" s="119"/>
      <c r="VTM5" s="119"/>
      <c r="VTN5" s="119"/>
      <c r="VTO5" s="119"/>
      <c r="VTP5" s="119"/>
      <c r="VTQ5" s="119"/>
      <c r="VTR5" s="119"/>
      <c r="VTS5" s="119"/>
      <c r="VTT5" s="119"/>
      <c r="VTU5" s="119"/>
      <c r="VTV5" s="119"/>
      <c r="VTW5" s="119"/>
      <c r="VTX5" s="119"/>
      <c r="VTY5" s="119"/>
      <c r="VTZ5" s="119"/>
      <c r="VUA5" s="119"/>
      <c r="VUB5" s="119"/>
      <c r="VUC5" s="119"/>
      <c r="VUD5" s="119"/>
      <c r="VUE5" s="119"/>
      <c r="VUF5" s="119"/>
      <c r="VUG5" s="119"/>
      <c r="VUH5" s="119"/>
      <c r="VUI5" s="119"/>
      <c r="VUJ5" s="119"/>
      <c r="VUK5" s="119"/>
      <c r="VUL5" s="119"/>
      <c r="VUM5" s="119"/>
      <c r="VUN5" s="119"/>
      <c r="VUO5" s="119"/>
      <c r="VUP5" s="119"/>
      <c r="VUQ5" s="119"/>
      <c r="VUR5" s="119"/>
      <c r="VUS5" s="119"/>
      <c r="VUT5" s="119"/>
      <c r="VUU5" s="119"/>
      <c r="VUV5" s="119"/>
      <c r="VUW5" s="119"/>
      <c r="VUX5" s="119"/>
      <c r="VUY5" s="119"/>
      <c r="VUZ5" s="119"/>
      <c r="VVA5" s="119"/>
      <c r="VVB5" s="119"/>
      <c r="VVC5" s="119"/>
      <c r="VVD5" s="119"/>
      <c r="VVE5" s="119"/>
      <c r="VVF5" s="119"/>
      <c r="VVG5" s="119"/>
      <c r="VVH5" s="119"/>
      <c r="VVI5" s="119"/>
      <c r="VVJ5" s="119"/>
      <c r="VVK5" s="119"/>
      <c r="VVL5" s="119"/>
      <c r="VVM5" s="119"/>
      <c r="VVN5" s="119"/>
      <c r="VVO5" s="119"/>
      <c r="VVP5" s="119"/>
      <c r="VVQ5" s="119"/>
      <c r="VVR5" s="119"/>
      <c r="VVS5" s="119"/>
      <c r="VVT5" s="119"/>
      <c r="VVU5" s="119"/>
      <c r="VVV5" s="119"/>
      <c r="VVW5" s="119"/>
      <c r="VVX5" s="119"/>
      <c r="VVY5" s="119"/>
      <c r="VVZ5" s="119"/>
      <c r="VWA5" s="119"/>
      <c r="VWB5" s="119"/>
      <c r="VWC5" s="119"/>
      <c r="VWD5" s="119"/>
      <c r="VWE5" s="119"/>
      <c r="VWF5" s="119"/>
      <c r="VWG5" s="119"/>
      <c r="VWH5" s="119"/>
      <c r="VWI5" s="119"/>
      <c r="VWJ5" s="119"/>
      <c r="VWK5" s="119"/>
      <c r="VWL5" s="119"/>
      <c r="VWM5" s="119"/>
      <c r="VWN5" s="119"/>
      <c r="VWO5" s="119"/>
      <c r="VWP5" s="119"/>
      <c r="VWQ5" s="119"/>
      <c r="VWR5" s="119"/>
      <c r="VWS5" s="119"/>
      <c r="VWT5" s="119"/>
      <c r="VWU5" s="119"/>
      <c r="VWV5" s="119"/>
      <c r="VWW5" s="119"/>
      <c r="VWX5" s="119"/>
      <c r="VWY5" s="119"/>
      <c r="VWZ5" s="119"/>
      <c r="VXA5" s="119"/>
      <c r="VXB5" s="119"/>
      <c r="VXC5" s="119"/>
      <c r="VXD5" s="119"/>
      <c r="VXE5" s="119"/>
      <c r="VXF5" s="119"/>
      <c r="VXG5" s="119"/>
      <c r="VXH5" s="119"/>
      <c r="VXI5" s="119"/>
      <c r="VXJ5" s="119"/>
      <c r="VXK5" s="119"/>
      <c r="VXL5" s="119"/>
      <c r="VXM5" s="119"/>
      <c r="VXN5" s="119"/>
      <c r="VXO5" s="119"/>
      <c r="VXP5" s="119"/>
      <c r="VXQ5" s="119"/>
      <c r="VXR5" s="119"/>
      <c r="VXS5" s="119"/>
      <c r="VXT5" s="119"/>
      <c r="VXU5" s="119"/>
      <c r="VXV5" s="119"/>
      <c r="VXW5" s="119"/>
      <c r="VXX5" s="119"/>
      <c r="VXY5" s="119"/>
      <c r="VXZ5" s="119"/>
      <c r="VYA5" s="119"/>
      <c r="VYB5" s="119"/>
      <c r="VYC5" s="119"/>
      <c r="VYD5" s="119"/>
      <c r="VYE5" s="119"/>
      <c r="VYF5" s="119"/>
      <c r="VYG5" s="119"/>
      <c r="VYH5" s="119"/>
      <c r="VYI5" s="119"/>
      <c r="VYJ5" s="119"/>
      <c r="VYK5" s="119"/>
      <c r="VYL5" s="119"/>
      <c r="VYM5" s="119"/>
      <c r="VYN5" s="119"/>
      <c r="VYO5" s="119"/>
      <c r="VYP5" s="119"/>
      <c r="VYQ5" s="119"/>
      <c r="VYR5" s="119"/>
      <c r="VYS5" s="119"/>
      <c r="VYT5" s="119"/>
      <c r="VYU5" s="119"/>
      <c r="VYV5" s="119"/>
      <c r="VYW5" s="119"/>
      <c r="VYX5" s="119"/>
      <c r="VYY5" s="119"/>
      <c r="VYZ5" s="119"/>
      <c r="VZA5" s="119"/>
      <c r="VZB5" s="119"/>
      <c r="VZC5" s="119"/>
      <c r="VZD5" s="119"/>
      <c r="VZE5" s="119"/>
      <c r="VZF5" s="119"/>
      <c r="VZG5" s="119"/>
      <c r="VZH5" s="119"/>
      <c r="VZI5" s="119"/>
      <c r="VZJ5" s="119"/>
      <c r="VZK5" s="119"/>
      <c r="VZL5" s="119"/>
      <c r="VZM5" s="119"/>
      <c r="VZN5" s="119"/>
      <c r="VZO5" s="119"/>
      <c r="VZP5" s="119"/>
      <c r="VZQ5" s="119"/>
      <c r="VZR5" s="119"/>
      <c r="VZS5" s="119"/>
      <c r="VZT5" s="119"/>
      <c r="VZU5" s="119"/>
      <c r="VZV5" s="119"/>
      <c r="VZW5" s="119"/>
      <c r="VZX5" s="119"/>
      <c r="VZY5" s="119"/>
      <c r="VZZ5" s="119"/>
      <c r="WAA5" s="119"/>
      <c r="WAB5" s="119"/>
      <c r="WAC5" s="119"/>
      <c r="WAD5" s="119"/>
      <c r="WAE5" s="119"/>
      <c r="WAF5" s="119"/>
      <c r="WAG5" s="119"/>
      <c r="WAH5" s="119"/>
      <c r="WAI5" s="119"/>
      <c r="WAJ5" s="119"/>
      <c r="WAK5" s="119"/>
      <c r="WAL5" s="119"/>
      <c r="WAM5" s="119"/>
      <c r="WAN5" s="119"/>
      <c r="WAO5" s="119"/>
      <c r="WAP5" s="119"/>
      <c r="WAQ5" s="119"/>
      <c r="WAR5" s="119"/>
      <c r="WAS5" s="119"/>
      <c r="WAT5" s="119"/>
      <c r="WAU5" s="119"/>
      <c r="WAV5" s="119"/>
      <c r="WAW5" s="119"/>
      <c r="WAX5" s="119"/>
      <c r="WAY5" s="119"/>
      <c r="WAZ5" s="119"/>
      <c r="WBA5" s="119"/>
      <c r="WBB5" s="119"/>
      <c r="WBC5" s="119"/>
      <c r="WBD5" s="119"/>
      <c r="WBE5" s="119"/>
      <c r="WBF5" s="119"/>
      <c r="WBG5" s="119"/>
      <c r="WBH5" s="119"/>
      <c r="WBI5" s="119"/>
      <c r="WBJ5" s="119"/>
      <c r="WBK5" s="119"/>
      <c r="WBL5" s="119"/>
      <c r="WBM5" s="119"/>
      <c r="WBN5" s="119"/>
      <c r="WBO5" s="119"/>
      <c r="WBP5" s="119"/>
      <c r="WBQ5" s="119"/>
      <c r="WBR5" s="119"/>
      <c r="WBS5" s="119"/>
      <c r="WBT5" s="119"/>
      <c r="WBU5" s="119"/>
      <c r="WBV5" s="119"/>
      <c r="WBW5" s="119"/>
      <c r="WBX5" s="119"/>
      <c r="WBY5" s="119"/>
      <c r="WBZ5" s="119"/>
      <c r="WCA5" s="119"/>
      <c r="WCB5" s="119"/>
      <c r="WCC5" s="119"/>
      <c r="WCD5" s="119"/>
      <c r="WCE5" s="119"/>
      <c r="WCF5" s="119"/>
      <c r="WCG5" s="119"/>
      <c r="WCH5" s="119"/>
      <c r="WCI5" s="119"/>
      <c r="WCJ5" s="119"/>
      <c r="WCK5" s="119"/>
      <c r="WCL5" s="119"/>
      <c r="WCM5" s="119"/>
      <c r="WCN5" s="119"/>
      <c r="WCO5" s="119"/>
      <c r="WCP5" s="119"/>
      <c r="WCQ5" s="119"/>
      <c r="WCR5" s="119"/>
      <c r="WCS5" s="119"/>
      <c r="WCT5" s="119"/>
      <c r="WCU5" s="119"/>
      <c r="WCV5" s="119"/>
      <c r="WCW5" s="119"/>
      <c r="WCX5" s="119"/>
      <c r="WCY5" s="119"/>
      <c r="WCZ5" s="119"/>
      <c r="WDA5" s="119"/>
      <c r="WDB5" s="119"/>
      <c r="WDC5" s="119"/>
      <c r="WDD5" s="119"/>
      <c r="WDE5" s="119"/>
      <c r="WDF5" s="119"/>
      <c r="WDG5" s="119"/>
      <c r="WDH5" s="119"/>
      <c r="WDI5" s="119"/>
      <c r="WDJ5" s="119"/>
      <c r="WDK5" s="119"/>
      <c r="WDL5" s="119"/>
      <c r="WDM5" s="119"/>
      <c r="WDN5" s="119"/>
      <c r="WDO5" s="119"/>
      <c r="WDP5" s="119"/>
      <c r="WDQ5" s="119"/>
      <c r="WDR5" s="119"/>
      <c r="WDS5" s="119"/>
      <c r="WDT5" s="119"/>
      <c r="WDU5" s="119"/>
      <c r="WDV5" s="119"/>
      <c r="WDW5" s="119"/>
      <c r="WDX5" s="119"/>
      <c r="WDY5" s="119"/>
      <c r="WDZ5" s="119"/>
      <c r="WEA5" s="119"/>
      <c r="WEB5" s="119"/>
      <c r="WEC5" s="119"/>
      <c r="WED5" s="119"/>
      <c r="WEE5" s="119"/>
      <c r="WEF5" s="119"/>
      <c r="WEG5" s="119"/>
      <c r="WEH5" s="119"/>
      <c r="WEI5" s="119"/>
      <c r="WEJ5" s="119"/>
      <c r="WEK5" s="119"/>
      <c r="WEL5" s="119"/>
      <c r="WEM5" s="119"/>
      <c r="WEN5" s="119"/>
      <c r="WEO5" s="119"/>
      <c r="WEP5" s="119"/>
      <c r="WEQ5" s="119"/>
      <c r="WER5" s="119"/>
      <c r="WES5" s="119"/>
      <c r="WET5" s="119"/>
      <c r="WEU5" s="119"/>
      <c r="WEV5" s="119"/>
      <c r="WEW5" s="119"/>
      <c r="WEX5" s="119"/>
      <c r="WEY5" s="119"/>
      <c r="WEZ5" s="119"/>
      <c r="WFA5" s="119"/>
      <c r="WFB5" s="119"/>
      <c r="WFC5" s="119"/>
      <c r="WFD5" s="119"/>
      <c r="WFE5" s="119"/>
      <c r="WFF5" s="119"/>
      <c r="WFG5" s="119"/>
      <c r="WFH5" s="119"/>
      <c r="WFI5" s="119"/>
      <c r="WFJ5" s="119"/>
      <c r="WFK5" s="119"/>
      <c r="WFL5" s="119"/>
      <c r="WFM5" s="119"/>
      <c r="WFN5" s="119"/>
      <c r="WFO5" s="119"/>
      <c r="WFP5" s="119"/>
      <c r="WFQ5" s="119"/>
      <c r="WFR5" s="119"/>
      <c r="WFS5" s="119"/>
      <c r="WFT5" s="119"/>
      <c r="WFU5" s="119"/>
      <c r="WFV5" s="119"/>
      <c r="WFW5" s="119"/>
      <c r="WFX5" s="119"/>
      <c r="WFY5" s="119"/>
      <c r="WFZ5" s="119"/>
      <c r="WGA5" s="119"/>
      <c r="WGB5" s="119"/>
      <c r="WGC5" s="119"/>
      <c r="WGD5" s="119"/>
      <c r="WGE5" s="119"/>
      <c r="WGF5" s="119"/>
      <c r="WGG5" s="119"/>
      <c r="WGH5" s="119"/>
      <c r="WGI5" s="119"/>
      <c r="WGJ5" s="119"/>
      <c r="WGK5" s="119"/>
      <c r="WGL5" s="119"/>
      <c r="WGM5" s="119"/>
      <c r="WGN5" s="119"/>
      <c r="WGO5" s="119"/>
      <c r="WGP5" s="119"/>
      <c r="WGQ5" s="119"/>
      <c r="WGR5" s="119"/>
      <c r="WGS5" s="119"/>
      <c r="WGT5" s="119"/>
      <c r="WGU5" s="119"/>
      <c r="WGV5" s="119"/>
      <c r="WGW5" s="119"/>
      <c r="WGX5" s="119"/>
      <c r="WGY5" s="119"/>
      <c r="WGZ5" s="119"/>
      <c r="WHA5" s="119"/>
      <c r="WHB5" s="119"/>
      <c r="WHC5" s="119"/>
      <c r="WHD5" s="119"/>
      <c r="WHE5" s="119"/>
      <c r="WHF5" s="119"/>
      <c r="WHG5" s="119"/>
      <c r="WHH5" s="119"/>
      <c r="WHI5" s="119"/>
      <c r="WHJ5" s="119"/>
      <c r="WHK5" s="119"/>
      <c r="WHL5" s="119"/>
      <c r="WHM5" s="119"/>
      <c r="WHN5" s="119"/>
      <c r="WHO5" s="119"/>
      <c r="WHP5" s="119"/>
      <c r="WHQ5" s="119"/>
      <c r="WHR5" s="119"/>
      <c r="WHS5" s="119"/>
      <c r="WHT5" s="119"/>
      <c r="WHU5" s="119"/>
      <c r="WHV5" s="119"/>
      <c r="WHW5" s="119"/>
      <c r="WHX5" s="119"/>
      <c r="WHY5" s="119"/>
      <c r="WHZ5" s="119"/>
      <c r="WIA5" s="119"/>
      <c r="WIB5" s="119"/>
      <c r="WIC5" s="119"/>
      <c r="WID5" s="119"/>
      <c r="WIE5" s="119"/>
      <c r="WIF5" s="119"/>
      <c r="WIG5" s="119"/>
      <c r="WIH5" s="119"/>
      <c r="WII5" s="119"/>
      <c r="WIJ5" s="119"/>
      <c r="WIK5" s="119"/>
      <c r="WIL5" s="119"/>
      <c r="WIM5" s="119"/>
      <c r="WIN5" s="119"/>
      <c r="WIO5" s="119"/>
      <c r="WIP5" s="119"/>
      <c r="WIQ5" s="119"/>
      <c r="WIR5" s="119"/>
      <c r="WIS5" s="119"/>
      <c r="WIT5" s="119"/>
      <c r="WIU5" s="119"/>
      <c r="WIV5" s="119"/>
      <c r="WIW5" s="119"/>
      <c r="WIX5" s="119"/>
      <c r="WIY5" s="119"/>
      <c r="WIZ5" s="119"/>
      <c r="WJA5" s="119"/>
      <c r="WJB5" s="119"/>
      <c r="WJC5" s="119"/>
      <c r="WJD5" s="119"/>
      <c r="WJE5" s="119"/>
      <c r="WJF5" s="119"/>
      <c r="WJG5" s="119"/>
      <c r="WJH5" s="119"/>
      <c r="WJI5" s="119"/>
      <c r="WJJ5" s="119"/>
      <c r="WJK5" s="119"/>
      <c r="WJL5" s="119"/>
      <c r="WJM5" s="119"/>
      <c r="WJN5" s="119"/>
      <c r="WJO5" s="119"/>
      <c r="WJP5" s="119"/>
      <c r="WJQ5" s="119"/>
      <c r="WJR5" s="119"/>
      <c r="WJS5" s="119"/>
      <c r="WJT5" s="119"/>
      <c r="WJU5" s="119"/>
      <c r="WJV5" s="119"/>
      <c r="WJW5" s="119"/>
      <c r="WJX5" s="119"/>
      <c r="WJY5" s="119"/>
      <c r="WJZ5" s="119"/>
      <c r="WKA5" s="119"/>
      <c r="WKB5" s="119"/>
      <c r="WKC5" s="119"/>
      <c r="WKD5" s="119"/>
      <c r="WKE5" s="119"/>
      <c r="WKF5" s="119"/>
      <c r="WKG5" s="119"/>
      <c r="WKH5" s="119"/>
      <c r="WKI5" s="119"/>
      <c r="WKJ5" s="119"/>
      <c r="WKK5" s="119"/>
      <c r="WKL5" s="119"/>
      <c r="WKM5" s="119"/>
      <c r="WKN5" s="119"/>
      <c r="WKO5" s="119"/>
      <c r="WKP5" s="119"/>
      <c r="WKQ5" s="119"/>
      <c r="WKR5" s="119"/>
      <c r="WKS5" s="119"/>
      <c r="WKT5" s="119"/>
      <c r="WKU5" s="119"/>
      <c r="WKV5" s="119"/>
      <c r="WKW5" s="119"/>
      <c r="WKX5" s="119"/>
      <c r="WKY5" s="119"/>
      <c r="WKZ5" s="119"/>
      <c r="WLA5" s="119"/>
      <c r="WLB5" s="119"/>
      <c r="WLC5" s="119"/>
      <c r="WLD5" s="119"/>
      <c r="WLE5" s="119"/>
      <c r="WLF5" s="119"/>
      <c r="WLG5" s="119"/>
      <c r="WLH5" s="119"/>
      <c r="WLI5" s="119"/>
      <c r="WLJ5" s="119"/>
      <c r="WLK5" s="119"/>
      <c r="WLL5" s="119"/>
      <c r="WLM5" s="119"/>
      <c r="WLN5" s="119"/>
      <c r="WLO5" s="119"/>
      <c r="WLP5" s="119"/>
      <c r="WLQ5" s="119"/>
      <c r="WLR5" s="119"/>
      <c r="WLS5" s="119"/>
      <c r="WLT5" s="119"/>
      <c r="WLU5" s="119"/>
      <c r="WLV5" s="119"/>
      <c r="WLW5" s="119"/>
      <c r="WLX5" s="119"/>
      <c r="WLY5" s="119"/>
      <c r="WLZ5" s="119"/>
      <c r="WMA5" s="119"/>
      <c r="WMB5" s="119"/>
      <c r="WMC5" s="119"/>
      <c r="WMD5" s="119"/>
      <c r="WME5" s="119"/>
      <c r="WMF5" s="119"/>
      <c r="WMG5" s="119"/>
      <c r="WMH5" s="119"/>
      <c r="WMI5" s="119"/>
      <c r="WMJ5" s="119"/>
      <c r="WMK5" s="119"/>
      <c r="WML5" s="119"/>
      <c r="WMM5" s="119"/>
      <c r="WMN5" s="119"/>
      <c r="WMO5" s="119"/>
      <c r="WMP5" s="119"/>
      <c r="WMQ5" s="119"/>
      <c r="WMR5" s="119"/>
      <c r="WMS5" s="119"/>
      <c r="WMT5" s="119"/>
      <c r="WMU5" s="119"/>
      <c r="WMV5" s="119"/>
      <c r="WMW5" s="119"/>
      <c r="WMX5" s="119"/>
      <c r="WMY5" s="119"/>
      <c r="WMZ5" s="119"/>
      <c r="WNA5" s="119"/>
      <c r="WNB5" s="119"/>
      <c r="WNC5" s="119"/>
      <c r="WND5" s="119"/>
      <c r="WNE5" s="119"/>
      <c r="WNF5" s="119"/>
      <c r="WNG5" s="119"/>
      <c r="WNH5" s="119"/>
      <c r="WNI5" s="119"/>
      <c r="WNJ5" s="119"/>
      <c r="WNK5" s="119"/>
      <c r="WNL5" s="119"/>
      <c r="WNM5" s="119"/>
      <c r="WNN5" s="119"/>
      <c r="WNO5" s="119"/>
      <c r="WNP5" s="119"/>
      <c r="WNQ5" s="119"/>
      <c r="WNR5" s="119"/>
      <c r="WNS5" s="119"/>
      <c r="WNT5" s="119"/>
      <c r="WNU5" s="119"/>
      <c r="WNV5" s="119"/>
      <c r="WNW5" s="119"/>
      <c r="WNX5" s="119"/>
      <c r="WNY5" s="119"/>
      <c r="WNZ5" s="119"/>
      <c r="WOA5" s="119"/>
      <c r="WOB5" s="119"/>
      <c r="WOC5" s="119"/>
      <c r="WOD5" s="119"/>
      <c r="WOE5" s="119"/>
      <c r="WOF5" s="119"/>
      <c r="WOG5" s="119"/>
      <c r="WOH5" s="119"/>
      <c r="WOI5" s="119"/>
      <c r="WOJ5" s="119"/>
      <c r="WOK5" s="119"/>
      <c r="WOL5" s="119"/>
      <c r="WOM5" s="119"/>
      <c r="WON5" s="119"/>
      <c r="WOO5" s="119"/>
      <c r="WOP5" s="119"/>
      <c r="WOQ5" s="119"/>
      <c r="WOR5" s="119"/>
      <c r="WOS5" s="119"/>
      <c r="WOT5" s="119"/>
      <c r="WOU5" s="119"/>
      <c r="WOV5" s="119"/>
      <c r="WOW5" s="119"/>
      <c r="WOX5" s="119"/>
      <c r="WOY5" s="119"/>
      <c r="WOZ5" s="119"/>
      <c r="WPA5" s="119"/>
      <c r="WPB5" s="119"/>
      <c r="WPC5" s="119"/>
      <c r="WPD5" s="119"/>
      <c r="WPE5" s="119"/>
      <c r="WPF5" s="119"/>
      <c r="WPG5" s="119"/>
      <c r="WPH5" s="119"/>
      <c r="WPI5" s="119"/>
      <c r="WPJ5" s="119"/>
      <c r="WPK5" s="119"/>
      <c r="WPL5" s="119"/>
      <c r="WPM5" s="119"/>
      <c r="WPN5" s="119"/>
      <c r="WPO5" s="119"/>
      <c r="WPP5" s="119"/>
      <c r="WPQ5" s="119"/>
      <c r="WPR5" s="119"/>
      <c r="WPS5" s="119"/>
      <c r="WPT5" s="119"/>
      <c r="WPU5" s="119"/>
      <c r="WPV5" s="119"/>
      <c r="WPW5" s="119"/>
      <c r="WPX5" s="119"/>
      <c r="WPY5" s="119"/>
      <c r="WPZ5" s="119"/>
      <c r="WQA5" s="119"/>
      <c r="WQB5" s="119"/>
      <c r="WQC5" s="119"/>
      <c r="WQD5" s="119"/>
      <c r="WQE5" s="119"/>
      <c r="WQF5" s="119"/>
      <c r="WQG5" s="119"/>
      <c r="WQH5" s="119"/>
      <c r="WQI5" s="119"/>
      <c r="WQJ5" s="119"/>
      <c r="WQK5" s="119"/>
      <c r="WQL5" s="119"/>
      <c r="WQM5" s="119"/>
      <c r="WQN5" s="119"/>
      <c r="WQO5" s="119"/>
      <c r="WQP5" s="119"/>
      <c r="WQQ5" s="119"/>
      <c r="WQR5" s="119"/>
      <c r="WQS5" s="119"/>
      <c r="WQT5" s="119"/>
      <c r="WQU5" s="119"/>
      <c r="WQV5" s="119"/>
      <c r="WQW5" s="119"/>
      <c r="WQX5" s="119"/>
      <c r="WQY5" s="119"/>
      <c r="WQZ5" s="119"/>
      <c r="WRA5" s="119"/>
      <c r="WRB5" s="119"/>
      <c r="WRC5" s="119"/>
      <c r="WRD5" s="119"/>
      <c r="WRE5" s="119"/>
      <c r="WRF5" s="119"/>
      <c r="WRG5" s="119"/>
      <c r="WRH5" s="119"/>
      <c r="WRI5" s="119"/>
      <c r="WRJ5" s="119"/>
      <c r="WRK5" s="119"/>
      <c r="WRL5" s="119"/>
      <c r="WRM5" s="119"/>
      <c r="WRN5" s="119"/>
      <c r="WRO5" s="119"/>
      <c r="WRP5" s="119"/>
      <c r="WRQ5" s="119"/>
      <c r="WRR5" s="119"/>
      <c r="WRS5" s="119"/>
      <c r="WRT5" s="119"/>
      <c r="WRU5" s="119"/>
      <c r="WRV5" s="119"/>
      <c r="WRW5" s="119"/>
      <c r="WRX5" s="119"/>
      <c r="WRY5" s="119"/>
      <c r="WRZ5" s="119"/>
      <c r="WSA5" s="119"/>
      <c r="WSB5" s="119"/>
      <c r="WSC5" s="119"/>
      <c r="WSD5" s="119"/>
      <c r="WSE5" s="119"/>
      <c r="WSF5" s="119"/>
      <c r="WSG5" s="119"/>
      <c r="WSH5" s="119"/>
      <c r="WSI5" s="119"/>
      <c r="WSJ5" s="119"/>
      <c r="WSK5" s="119"/>
      <c r="WSL5" s="119"/>
      <c r="WSM5" s="119"/>
      <c r="WSN5" s="119"/>
      <c r="WSO5" s="119"/>
      <c r="WSP5" s="119"/>
      <c r="WSQ5" s="119"/>
      <c r="WSR5" s="119"/>
      <c r="WSS5" s="119"/>
      <c r="WST5" s="119"/>
      <c r="WSU5" s="119"/>
      <c r="WSV5" s="119"/>
      <c r="WSW5" s="119"/>
      <c r="WSX5" s="119"/>
      <c r="WSY5" s="119"/>
      <c r="WSZ5" s="119"/>
      <c r="WTA5" s="119"/>
      <c r="WTB5" s="119"/>
      <c r="WTC5" s="119"/>
      <c r="WTD5" s="119"/>
      <c r="WTE5" s="119"/>
      <c r="WTF5" s="119"/>
      <c r="WTG5" s="119"/>
      <c r="WTH5" s="119"/>
      <c r="WTI5" s="119"/>
      <c r="WTJ5" s="119"/>
      <c r="WTK5" s="119"/>
      <c r="WTL5" s="119"/>
      <c r="WTM5" s="119"/>
      <c r="WTN5" s="119"/>
      <c r="WTO5" s="119"/>
      <c r="WTP5" s="119"/>
      <c r="WTQ5" s="119"/>
      <c r="WTR5" s="119"/>
      <c r="WTS5" s="119"/>
      <c r="WTT5" s="119"/>
      <c r="WTU5" s="119"/>
      <c r="WTV5" s="119"/>
      <c r="WTW5" s="119"/>
      <c r="WTX5" s="119"/>
      <c r="WTY5" s="119"/>
      <c r="WTZ5" s="119"/>
      <c r="WUA5" s="119"/>
      <c r="WUB5" s="119"/>
      <c r="WUC5" s="119"/>
      <c r="WUD5" s="119"/>
      <c r="WUE5" s="119"/>
      <c r="WUF5" s="119"/>
      <c r="WUG5" s="119"/>
      <c r="WUH5" s="119"/>
      <c r="WUI5" s="119"/>
      <c r="WUJ5" s="119"/>
      <c r="WUK5" s="119"/>
      <c r="WUL5" s="119"/>
      <c r="WUM5" s="119"/>
      <c r="WUN5" s="119"/>
      <c r="WUO5" s="119"/>
      <c r="WUP5" s="119"/>
      <c r="WUQ5" s="119"/>
      <c r="WUR5" s="119"/>
      <c r="WUS5" s="119"/>
      <c r="WUT5" s="119"/>
      <c r="WUU5" s="119"/>
      <c r="WUV5" s="119"/>
      <c r="WUW5" s="119"/>
      <c r="WUX5" s="119"/>
      <c r="WUY5" s="119"/>
      <c r="WUZ5" s="119"/>
      <c r="WVA5" s="119"/>
      <c r="WVB5" s="119"/>
      <c r="WVC5" s="119"/>
      <c r="WVD5" s="119"/>
      <c r="WVE5" s="119"/>
      <c r="WVF5" s="119"/>
      <c r="WVG5" s="119"/>
      <c r="WVH5" s="119"/>
      <c r="WVI5" s="119"/>
      <c r="WVJ5" s="119"/>
      <c r="WVK5" s="119"/>
      <c r="WVL5" s="119"/>
      <c r="WVM5" s="119"/>
      <c r="WVN5" s="119"/>
      <c r="WVO5" s="119"/>
      <c r="WVP5" s="119"/>
      <c r="WVQ5" s="119"/>
      <c r="WVR5" s="119"/>
      <c r="WVS5" s="119"/>
      <c r="WVT5" s="119"/>
      <c r="WVU5" s="119"/>
      <c r="WVV5" s="119"/>
      <c r="WVW5" s="119"/>
      <c r="WVX5" s="119"/>
      <c r="WVY5" s="119"/>
      <c r="WVZ5" s="119"/>
      <c r="WWA5" s="119"/>
      <c r="WWB5" s="119"/>
      <c r="WWC5" s="119"/>
      <c r="WWD5" s="119"/>
      <c r="WWE5" s="119"/>
      <c r="WWF5" s="119"/>
      <c r="WWG5" s="119"/>
      <c r="WWH5" s="119"/>
      <c r="WWI5" s="119"/>
      <c r="WWJ5" s="119"/>
      <c r="WWK5" s="119"/>
      <c r="WWL5" s="119"/>
      <c r="WWM5" s="119"/>
      <c r="WWN5" s="119"/>
      <c r="WWO5" s="119"/>
      <c r="WWP5" s="119"/>
      <c r="WWQ5" s="119"/>
      <c r="WWR5" s="119"/>
      <c r="WWS5" s="119"/>
      <c r="WWT5" s="119"/>
      <c r="WWU5" s="119"/>
      <c r="WWV5" s="119"/>
      <c r="WWW5" s="119"/>
      <c r="WWX5" s="119"/>
      <c r="WWY5" s="119"/>
      <c r="WWZ5" s="119"/>
      <c r="WXA5" s="119"/>
      <c r="WXB5" s="119"/>
      <c r="WXC5" s="119"/>
      <c r="WXD5" s="119"/>
      <c r="WXE5" s="119"/>
      <c r="WXF5" s="119"/>
      <c r="WXG5" s="119"/>
      <c r="WXH5" s="119"/>
      <c r="WXI5" s="119"/>
      <c r="WXJ5" s="119"/>
      <c r="WXK5" s="119"/>
      <c r="WXL5" s="119"/>
      <c r="WXM5" s="119"/>
      <c r="WXN5" s="119"/>
      <c r="WXO5" s="119"/>
      <c r="WXP5" s="119"/>
      <c r="WXQ5" s="119"/>
      <c r="WXR5" s="119"/>
      <c r="WXS5" s="119"/>
      <c r="WXT5" s="119"/>
      <c r="WXU5" s="119"/>
      <c r="WXV5" s="119"/>
      <c r="WXW5" s="119"/>
      <c r="WXX5" s="119"/>
      <c r="WXY5" s="119"/>
      <c r="WXZ5" s="119"/>
      <c r="WYA5" s="119"/>
      <c r="WYB5" s="119"/>
      <c r="WYC5" s="119"/>
      <c r="WYD5" s="119"/>
      <c r="WYE5" s="119"/>
      <c r="WYF5" s="119"/>
      <c r="WYG5" s="119"/>
      <c r="WYH5" s="119"/>
      <c r="WYI5" s="119"/>
      <c r="WYJ5" s="119"/>
      <c r="WYK5" s="119"/>
      <c r="WYL5" s="119"/>
      <c r="WYM5" s="119"/>
      <c r="WYN5" s="119"/>
      <c r="WYO5" s="119"/>
      <c r="WYP5" s="119"/>
      <c r="WYQ5" s="119"/>
      <c r="WYR5" s="119"/>
      <c r="WYS5" s="119"/>
      <c r="WYT5" s="119"/>
      <c r="WYU5" s="119"/>
      <c r="WYV5" s="119"/>
      <c r="WYW5" s="119"/>
      <c r="WYX5" s="119"/>
      <c r="WYY5" s="119"/>
      <c r="WYZ5" s="119"/>
      <c r="WZA5" s="119"/>
      <c r="WZB5" s="119"/>
      <c r="WZC5" s="119"/>
      <c r="WZD5" s="119"/>
      <c r="WZE5" s="119"/>
      <c r="WZF5" s="119"/>
      <c r="WZG5" s="119"/>
      <c r="WZH5" s="119"/>
      <c r="WZI5" s="119"/>
      <c r="WZJ5" s="119"/>
      <c r="WZK5" s="119"/>
      <c r="WZL5" s="119"/>
      <c r="WZM5" s="119"/>
      <c r="WZN5" s="119"/>
      <c r="WZO5" s="119"/>
      <c r="WZP5" s="119"/>
      <c r="WZQ5" s="119"/>
      <c r="WZR5" s="119"/>
      <c r="WZS5" s="119"/>
      <c r="WZT5" s="119"/>
      <c r="WZU5" s="119"/>
      <c r="WZV5" s="119"/>
      <c r="WZW5" s="119"/>
      <c r="WZX5" s="119"/>
      <c r="WZY5" s="119"/>
      <c r="WZZ5" s="119"/>
      <c r="XAA5" s="119"/>
      <c r="XAB5" s="119"/>
      <c r="XAC5" s="119"/>
      <c r="XAD5" s="119"/>
      <c r="XAE5" s="119"/>
      <c r="XAF5" s="119"/>
      <c r="XAG5" s="119"/>
      <c r="XAH5" s="119"/>
      <c r="XAI5" s="119"/>
      <c r="XAJ5" s="119"/>
      <c r="XAK5" s="119"/>
      <c r="XAL5" s="119"/>
      <c r="XAM5" s="119"/>
      <c r="XAN5" s="119"/>
      <c r="XAO5" s="119"/>
      <c r="XAP5" s="119"/>
      <c r="XAQ5" s="119"/>
      <c r="XAR5" s="119"/>
      <c r="XAS5" s="119"/>
      <c r="XAT5" s="119"/>
      <c r="XAU5" s="119"/>
      <c r="XAV5" s="119"/>
      <c r="XAW5" s="119"/>
      <c r="XAX5" s="119"/>
      <c r="XAY5" s="119"/>
      <c r="XAZ5" s="119"/>
      <c r="XBA5" s="119"/>
      <c r="XBB5" s="119"/>
      <c r="XBC5" s="119"/>
      <c r="XBD5" s="119"/>
      <c r="XBE5" s="119"/>
      <c r="XBF5" s="119"/>
      <c r="XBG5" s="119"/>
      <c r="XBH5" s="119"/>
      <c r="XBI5" s="119"/>
      <c r="XBJ5" s="119"/>
      <c r="XBK5" s="119"/>
      <c r="XBL5" s="119"/>
      <c r="XBM5" s="119"/>
      <c r="XBN5" s="119"/>
      <c r="XBO5" s="119"/>
      <c r="XBP5" s="119"/>
      <c r="XBQ5" s="119"/>
      <c r="XBR5" s="119"/>
      <c r="XBS5" s="119"/>
      <c r="XBT5" s="119"/>
      <c r="XBU5" s="119"/>
      <c r="XBV5" s="119"/>
      <c r="XBW5" s="119"/>
      <c r="XBX5" s="119"/>
      <c r="XBY5" s="119"/>
      <c r="XBZ5" s="119"/>
      <c r="XCA5" s="119"/>
      <c r="XCB5" s="119"/>
      <c r="XCC5" s="119"/>
      <c r="XCD5" s="119"/>
      <c r="XCE5" s="119"/>
      <c r="XCF5" s="119"/>
      <c r="XCG5" s="119"/>
      <c r="XCH5" s="119"/>
      <c r="XCI5" s="119"/>
      <c r="XCJ5" s="119"/>
      <c r="XCK5" s="119"/>
      <c r="XCL5" s="119"/>
      <c r="XCM5" s="119"/>
      <c r="XCN5" s="119"/>
      <c r="XCO5" s="119"/>
      <c r="XCP5" s="119"/>
      <c r="XCQ5" s="119"/>
      <c r="XCR5" s="119"/>
      <c r="XCS5" s="119"/>
      <c r="XCT5" s="119"/>
      <c r="XCU5" s="119"/>
      <c r="XCV5" s="119"/>
      <c r="XCW5" s="119"/>
      <c r="XCX5" s="119"/>
      <c r="XCY5" s="119"/>
      <c r="XCZ5" s="119"/>
      <c r="XDA5" s="119"/>
      <c r="XDB5" s="119"/>
      <c r="XDC5" s="119"/>
      <c r="XDD5" s="119"/>
      <c r="XDE5" s="119"/>
      <c r="XDF5" s="119"/>
      <c r="XDG5" s="119"/>
      <c r="XDH5" s="119"/>
      <c r="XDI5" s="119"/>
      <c r="XDJ5" s="119"/>
      <c r="XDK5" s="119"/>
      <c r="XDL5" s="119"/>
      <c r="XDM5" s="119"/>
      <c r="XDN5" s="119"/>
      <c r="XDO5" s="119"/>
      <c r="XDP5" s="119"/>
      <c r="XDQ5" s="119"/>
      <c r="XDR5" s="119"/>
      <c r="XDS5" s="119"/>
      <c r="XDT5" s="119"/>
      <c r="XDU5" s="119"/>
      <c r="XDV5" s="119"/>
      <c r="XDW5" s="119"/>
      <c r="XDX5" s="119"/>
      <c r="XDY5" s="119"/>
      <c r="XDZ5" s="119"/>
      <c r="XEA5" s="119"/>
      <c r="XEB5" s="119"/>
      <c r="XEC5" s="119"/>
      <c r="XED5" s="119"/>
      <c r="XEE5" s="119"/>
      <c r="XEF5" s="119"/>
      <c r="XEG5" s="119"/>
      <c r="XEH5" s="119"/>
      <c r="XEI5" s="119"/>
      <c r="XEJ5" s="119"/>
      <c r="XEK5" s="119"/>
      <c r="XEL5" s="119"/>
      <c r="XEM5" s="119"/>
      <c r="XEN5" s="119"/>
      <c r="XEO5" s="119"/>
      <c r="XEP5" s="119"/>
      <c r="XEQ5" s="119"/>
      <c r="XER5" s="119"/>
      <c r="XES5" s="120"/>
      <c r="XET5" s="120"/>
      <c r="XEU5" s="120"/>
      <c r="XEV5" s="120"/>
      <c r="XEW5" s="120"/>
      <c r="XEX5" s="120"/>
      <c r="XEY5" s="120"/>
      <c r="XEZ5" s="120"/>
      <c r="XFA5" s="120"/>
    </row>
    <row r="6" s="1" customFormat="1" customHeight="1" spans="1:20">
      <c r="A6" s="31">
        <v>2</v>
      </c>
      <c r="B6" s="31" t="s">
        <v>27</v>
      </c>
      <c r="C6" s="40">
        <v>141233</v>
      </c>
      <c r="D6" s="34" t="s">
        <v>881</v>
      </c>
      <c r="E6" s="34" t="str">
        <f t="shared" si="0"/>
        <v>141233,</v>
      </c>
      <c r="F6" s="40" t="s">
        <v>896</v>
      </c>
      <c r="G6" s="40" t="s">
        <v>897</v>
      </c>
      <c r="H6" s="40" t="s">
        <v>898</v>
      </c>
      <c r="I6" s="31">
        <v>22.39</v>
      </c>
      <c r="J6" s="31">
        <v>32</v>
      </c>
      <c r="K6" s="54">
        <f t="shared" si="1"/>
        <v>0.3003125</v>
      </c>
      <c r="L6" s="55" t="s">
        <v>899</v>
      </c>
      <c r="M6" s="32">
        <v>10927</v>
      </c>
      <c r="N6" s="32">
        <v>13628</v>
      </c>
      <c r="O6" s="110">
        <v>0.06</v>
      </c>
      <c r="P6" s="110">
        <v>0.08</v>
      </c>
      <c r="Q6" s="110">
        <v>0.05</v>
      </c>
      <c r="R6" s="32" t="s">
        <v>900</v>
      </c>
      <c r="S6" s="36"/>
      <c r="T6" s="36"/>
    </row>
    <row r="7" s="1" customFormat="1" customHeight="1" spans="1:20">
      <c r="A7" s="31"/>
      <c r="B7" s="31"/>
      <c r="C7" s="40">
        <v>137775</v>
      </c>
      <c r="D7" s="34" t="s">
        <v>881</v>
      </c>
      <c r="E7" s="34" t="str">
        <f t="shared" si="0"/>
        <v>137775,</v>
      </c>
      <c r="F7" s="40" t="s">
        <v>896</v>
      </c>
      <c r="G7" s="40" t="s">
        <v>901</v>
      </c>
      <c r="H7" s="40" t="s">
        <v>898</v>
      </c>
      <c r="I7" s="31">
        <v>25.14</v>
      </c>
      <c r="J7" s="31">
        <v>36</v>
      </c>
      <c r="K7" s="54">
        <f t="shared" si="1"/>
        <v>0.301666666666667</v>
      </c>
      <c r="L7" s="55" t="s">
        <v>899</v>
      </c>
      <c r="M7" s="36"/>
      <c r="N7" s="36"/>
      <c r="O7" s="113"/>
      <c r="P7" s="113"/>
      <c r="Q7" s="113"/>
      <c r="R7" s="36"/>
      <c r="S7" s="36"/>
      <c r="T7" s="36"/>
    </row>
    <row r="8" s="1" customFormat="1" customHeight="1" spans="1:20">
      <c r="A8" s="31"/>
      <c r="B8" s="31"/>
      <c r="C8" s="40">
        <v>139379</v>
      </c>
      <c r="D8" s="34" t="s">
        <v>881</v>
      </c>
      <c r="E8" s="34" t="str">
        <f t="shared" si="0"/>
        <v>139379,</v>
      </c>
      <c r="F8" s="40" t="s">
        <v>902</v>
      </c>
      <c r="G8" s="40" t="s">
        <v>903</v>
      </c>
      <c r="H8" s="40" t="s">
        <v>904</v>
      </c>
      <c r="I8" s="31">
        <v>8.4</v>
      </c>
      <c r="J8" s="31">
        <v>24</v>
      </c>
      <c r="K8" s="54">
        <f t="shared" si="1"/>
        <v>0.65</v>
      </c>
      <c r="L8" s="55" t="s">
        <v>899</v>
      </c>
      <c r="M8" s="57"/>
      <c r="N8" s="57"/>
      <c r="O8" s="114"/>
      <c r="P8" s="114"/>
      <c r="Q8" s="114"/>
      <c r="R8" s="57"/>
      <c r="S8" s="36"/>
      <c r="T8" s="36"/>
    </row>
    <row r="9" s="1" customFormat="1" customHeight="1" spans="1:20">
      <c r="A9" s="31">
        <v>3</v>
      </c>
      <c r="B9" s="31" t="s">
        <v>28</v>
      </c>
      <c r="C9" s="40">
        <v>32596</v>
      </c>
      <c r="D9" s="34" t="s">
        <v>881</v>
      </c>
      <c r="E9" s="34" t="str">
        <f t="shared" ref="E9:E30" si="2">C9&amp;D9</f>
        <v>32596,</v>
      </c>
      <c r="F9" s="40" t="s">
        <v>905</v>
      </c>
      <c r="G9" s="31" t="s">
        <v>906</v>
      </c>
      <c r="H9" s="31" t="s">
        <v>907</v>
      </c>
      <c r="I9" s="31">
        <v>15.833</v>
      </c>
      <c r="J9" s="31">
        <v>39.8</v>
      </c>
      <c r="K9" s="54">
        <f t="shared" ref="K6:K25" si="3">(J9-I9)/J9</f>
        <v>0.602185929648241</v>
      </c>
      <c r="L9" s="54" t="s">
        <v>908</v>
      </c>
      <c r="M9" s="31">
        <v>7705</v>
      </c>
      <c r="N9" s="31">
        <v>10023</v>
      </c>
      <c r="O9" s="115">
        <v>0.08</v>
      </c>
      <c r="P9" s="115">
        <v>0.1</v>
      </c>
      <c r="Q9" s="115">
        <v>0.06</v>
      </c>
      <c r="R9" s="40" t="s">
        <v>886</v>
      </c>
      <c r="S9" s="36"/>
      <c r="T9" s="36"/>
    </row>
    <row r="10" s="1" customFormat="1" customHeight="1" spans="1:20">
      <c r="A10" s="31"/>
      <c r="B10" s="31"/>
      <c r="C10" s="31">
        <v>161198</v>
      </c>
      <c r="D10" s="34" t="s">
        <v>881</v>
      </c>
      <c r="E10" s="34" t="str">
        <f t="shared" si="2"/>
        <v>161198,</v>
      </c>
      <c r="F10" s="31" t="s">
        <v>909</v>
      </c>
      <c r="G10" s="31" t="s">
        <v>910</v>
      </c>
      <c r="H10" s="31" t="s">
        <v>911</v>
      </c>
      <c r="I10" s="31">
        <v>13.9</v>
      </c>
      <c r="J10" s="31">
        <v>32</v>
      </c>
      <c r="K10" s="54">
        <f t="shared" si="3"/>
        <v>0.565625</v>
      </c>
      <c r="L10" s="55" t="s">
        <v>912</v>
      </c>
      <c r="M10" s="31"/>
      <c r="N10" s="31"/>
      <c r="O10" s="40"/>
      <c r="P10" s="40"/>
      <c r="Q10" s="40"/>
      <c r="R10" s="40"/>
      <c r="S10" s="36"/>
      <c r="T10" s="36"/>
    </row>
    <row r="11" s="1" customFormat="1" customHeight="1" spans="1:20">
      <c r="A11" s="31"/>
      <c r="B11" s="31"/>
      <c r="C11" s="31">
        <v>144423</v>
      </c>
      <c r="D11" s="34" t="s">
        <v>881</v>
      </c>
      <c r="E11" s="34" t="str">
        <f t="shared" si="2"/>
        <v>144423,</v>
      </c>
      <c r="F11" s="31" t="s">
        <v>913</v>
      </c>
      <c r="G11" s="31" t="s">
        <v>914</v>
      </c>
      <c r="H11" s="31" t="s">
        <v>911</v>
      </c>
      <c r="I11" s="31">
        <v>8.5</v>
      </c>
      <c r="J11" s="31">
        <v>18</v>
      </c>
      <c r="K11" s="54">
        <f t="shared" si="3"/>
        <v>0.527777777777778</v>
      </c>
      <c r="L11" s="55" t="s">
        <v>915</v>
      </c>
      <c r="M11" s="31"/>
      <c r="N11" s="31"/>
      <c r="O11" s="40"/>
      <c r="P11" s="40"/>
      <c r="Q11" s="40"/>
      <c r="R11" s="40"/>
      <c r="S11" s="36"/>
      <c r="T11" s="36"/>
    </row>
    <row r="12" s="1" customFormat="1" customHeight="1" spans="1:20">
      <c r="A12" s="31"/>
      <c r="B12" s="31"/>
      <c r="C12" s="40">
        <v>58522</v>
      </c>
      <c r="D12" s="34" t="s">
        <v>881</v>
      </c>
      <c r="E12" s="34" t="str">
        <f t="shared" si="2"/>
        <v>58522,</v>
      </c>
      <c r="F12" s="40" t="s">
        <v>916</v>
      </c>
      <c r="G12" s="40" t="s">
        <v>917</v>
      </c>
      <c r="H12" s="40" t="s">
        <v>918</v>
      </c>
      <c r="I12" s="31">
        <v>11.812</v>
      </c>
      <c r="J12" s="31">
        <v>35</v>
      </c>
      <c r="K12" s="54">
        <f t="shared" si="3"/>
        <v>0.662514285714286</v>
      </c>
      <c r="L12" s="55" t="s">
        <v>919</v>
      </c>
      <c r="M12" s="31"/>
      <c r="N12" s="31"/>
      <c r="O12" s="40"/>
      <c r="P12" s="40"/>
      <c r="Q12" s="40"/>
      <c r="R12" s="40"/>
      <c r="S12" s="36"/>
      <c r="T12" s="36"/>
    </row>
    <row r="13" s="1" customFormat="1" customHeight="1" spans="1:20">
      <c r="A13" s="31">
        <v>4</v>
      </c>
      <c r="B13" s="31" t="s">
        <v>29</v>
      </c>
      <c r="C13" s="40">
        <v>184082</v>
      </c>
      <c r="D13" s="34" t="s">
        <v>881</v>
      </c>
      <c r="E13" s="34" t="str">
        <f t="shared" si="2"/>
        <v>184082,</v>
      </c>
      <c r="F13" s="40" t="s">
        <v>920</v>
      </c>
      <c r="G13" s="31" t="s">
        <v>921</v>
      </c>
      <c r="H13" s="31" t="s">
        <v>922</v>
      </c>
      <c r="I13" s="31">
        <v>19.08</v>
      </c>
      <c r="J13" s="31">
        <v>59</v>
      </c>
      <c r="K13" s="54">
        <f t="shared" si="3"/>
        <v>0.676610169491525</v>
      </c>
      <c r="L13" s="55" t="s">
        <v>886</v>
      </c>
      <c r="M13" s="31">
        <v>1223</v>
      </c>
      <c r="N13" s="31">
        <v>1626</v>
      </c>
      <c r="O13" s="115">
        <v>0.08</v>
      </c>
      <c r="P13" s="115">
        <v>0.1</v>
      </c>
      <c r="Q13" s="115">
        <v>0.06</v>
      </c>
      <c r="R13" s="31" t="s">
        <v>900</v>
      </c>
      <c r="S13" s="36"/>
      <c r="T13" s="36"/>
    </row>
    <row r="14" s="1" customFormat="1" customHeight="1" spans="1:20">
      <c r="A14" s="31"/>
      <c r="B14" s="31"/>
      <c r="C14" s="40">
        <v>48233</v>
      </c>
      <c r="D14" s="34" t="s">
        <v>881</v>
      </c>
      <c r="E14" s="34" t="str">
        <f t="shared" si="2"/>
        <v>48233,</v>
      </c>
      <c r="F14" s="40" t="s">
        <v>920</v>
      </c>
      <c r="G14" s="31" t="s">
        <v>923</v>
      </c>
      <c r="H14" s="31" t="s">
        <v>922</v>
      </c>
      <c r="I14" s="31">
        <v>11.14</v>
      </c>
      <c r="J14" s="31">
        <v>29.8</v>
      </c>
      <c r="K14" s="54">
        <f t="shared" si="3"/>
        <v>0.626174496644295</v>
      </c>
      <c r="L14" s="55" t="s">
        <v>886</v>
      </c>
      <c r="M14" s="31"/>
      <c r="N14" s="31"/>
      <c r="O14" s="40"/>
      <c r="P14" s="40"/>
      <c r="Q14" s="40"/>
      <c r="R14" s="31"/>
      <c r="S14" s="36"/>
      <c r="T14" s="36"/>
    </row>
    <row r="15" s="1" customFormat="1" customHeight="1" spans="1:20">
      <c r="A15" s="40">
        <v>5</v>
      </c>
      <c r="B15" s="31" t="s">
        <v>30</v>
      </c>
      <c r="C15" s="44">
        <v>201264</v>
      </c>
      <c r="D15" s="34" t="s">
        <v>881</v>
      </c>
      <c r="E15" s="34" t="str">
        <f t="shared" si="2"/>
        <v>201264,</v>
      </c>
      <c r="F15" s="33" t="s">
        <v>924</v>
      </c>
      <c r="G15" s="33" t="s">
        <v>925</v>
      </c>
      <c r="H15" s="33" t="s">
        <v>926</v>
      </c>
      <c r="I15" s="31">
        <v>120</v>
      </c>
      <c r="J15" s="31">
        <v>248</v>
      </c>
      <c r="K15" s="54">
        <f t="shared" si="3"/>
        <v>0.516129032258065</v>
      </c>
      <c r="L15" s="58" t="s">
        <v>927</v>
      </c>
      <c r="M15" s="31">
        <v>12679</v>
      </c>
      <c r="N15" s="31">
        <v>15169</v>
      </c>
      <c r="O15" s="115">
        <v>0.08</v>
      </c>
      <c r="P15" s="115">
        <v>0.1</v>
      </c>
      <c r="Q15" s="115">
        <v>0.06</v>
      </c>
      <c r="R15" s="40" t="s">
        <v>886</v>
      </c>
      <c r="S15" s="36"/>
      <c r="T15" s="36"/>
    </row>
    <row r="16" s="1" customFormat="1" customHeight="1" spans="1:20">
      <c r="A16" s="40"/>
      <c r="B16" s="31"/>
      <c r="C16" s="44">
        <v>201495</v>
      </c>
      <c r="D16" s="34" t="s">
        <v>881</v>
      </c>
      <c r="E16" s="34" t="str">
        <f t="shared" si="2"/>
        <v>201495,</v>
      </c>
      <c r="F16" s="33" t="s">
        <v>928</v>
      </c>
      <c r="G16" s="33" t="s">
        <v>929</v>
      </c>
      <c r="H16" s="33" t="s">
        <v>926</v>
      </c>
      <c r="I16" s="31">
        <v>137</v>
      </c>
      <c r="J16" s="31">
        <v>268</v>
      </c>
      <c r="K16" s="54">
        <f t="shared" si="3"/>
        <v>0.488805970149254</v>
      </c>
      <c r="L16" s="58" t="s">
        <v>927</v>
      </c>
      <c r="M16" s="31"/>
      <c r="N16" s="31"/>
      <c r="O16" s="115"/>
      <c r="P16" s="115"/>
      <c r="Q16" s="115"/>
      <c r="R16" s="40"/>
      <c r="S16" s="36"/>
      <c r="T16" s="36"/>
    </row>
    <row r="17" s="1" customFormat="1" ht="37" customHeight="1" spans="1:20">
      <c r="A17" s="40"/>
      <c r="B17" s="31"/>
      <c r="C17" s="40">
        <v>174232</v>
      </c>
      <c r="D17" s="34" t="s">
        <v>881</v>
      </c>
      <c r="E17" s="34" t="str">
        <f t="shared" si="2"/>
        <v>174232,</v>
      </c>
      <c r="F17" s="31" t="s">
        <v>930</v>
      </c>
      <c r="G17" s="31" t="s">
        <v>931</v>
      </c>
      <c r="H17" s="31" t="s">
        <v>932</v>
      </c>
      <c r="I17" s="31">
        <v>69</v>
      </c>
      <c r="J17" s="31">
        <v>138</v>
      </c>
      <c r="K17" s="54">
        <f t="shared" si="3"/>
        <v>0.5</v>
      </c>
      <c r="L17" s="55" t="s">
        <v>933</v>
      </c>
      <c r="M17" s="31"/>
      <c r="N17" s="31"/>
      <c r="O17" s="40"/>
      <c r="P17" s="40"/>
      <c r="Q17" s="40"/>
      <c r="R17" s="40"/>
      <c r="S17" s="36"/>
      <c r="T17" s="36"/>
    </row>
    <row r="18" s="1" customFormat="1" ht="39" customHeight="1" spans="1:20">
      <c r="A18" s="40"/>
      <c r="B18" s="31"/>
      <c r="C18" s="40">
        <v>181356</v>
      </c>
      <c r="D18" s="34" t="s">
        <v>881</v>
      </c>
      <c r="E18" s="34" t="str">
        <f t="shared" si="2"/>
        <v>181356,</v>
      </c>
      <c r="F18" s="40" t="s">
        <v>934</v>
      </c>
      <c r="G18" s="31" t="s">
        <v>935</v>
      </c>
      <c r="H18" s="31" t="s">
        <v>936</v>
      </c>
      <c r="I18" s="31">
        <v>44.5</v>
      </c>
      <c r="J18" s="31">
        <v>78</v>
      </c>
      <c r="K18" s="54">
        <f t="shared" si="3"/>
        <v>0.429487179487179</v>
      </c>
      <c r="L18" s="55" t="s">
        <v>937</v>
      </c>
      <c r="M18" s="31"/>
      <c r="N18" s="31"/>
      <c r="O18" s="40"/>
      <c r="P18" s="40"/>
      <c r="Q18" s="40"/>
      <c r="R18" s="40"/>
      <c r="S18" s="36"/>
      <c r="T18" s="36"/>
    </row>
    <row r="19" s="1" customFormat="1" customHeight="1" spans="1:20">
      <c r="A19" s="40"/>
      <c r="B19" s="31"/>
      <c r="C19" s="40">
        <v>67665</v>
      </c>
      <c r="D19" s="34" t="s">
        <v>881</v>
      </c>
      <c r="E19" s="34" t="str">
        <f t="shared" si="2"/>
        <v>67665,</v>
      </c>
      <c r="F19" s="40" t="s">
        <v>938</v>
      </c>
      <c r="G19" s="40" t="s">
        <v>939</v>
      </c>
      <c r="H19" s="40" t="s">
        <v>940</v>
      </c>
      <c r="I19" s="31">
        <v>15.92</v>
      </c>
      <c r="J19" s="31">
        <v>39.8</v>
      </c>
      <c r="K19" s="54">
        <f t="shared" si="3"/>
        <v>0.6</v>
      </c>
      <c r="L19" s="55" t="s">
        <v>941</v>
      </c>
      <c r="M19" s="31"/>
      <c r="N19" s="31"/>
      <c r="O19" s="40"/>
      <c r="P19" s="40"/>
      <c r="Q19" s="40"/>
      <c r="R19" s="40"/>
      <c r="S19" s="36"/>
      <c r="T19" s="36"/>
    </row>
    <row r="20" s="1" customFormat="1" ht="22" customHeight="1" spans="1:20">
      <c r="A20" s="40"/>
      <c r="B20" s="31"/>
      <c r="C20" s="40">
        <v>169668</v>
      </c>
      <c r="D20" s="34" t="s">
        <v>881</v>
      </c>
      <c r="E20" s="34" t="str">
        <f t="shared" si="2"/>
        <v>169668,</v>
      </c>
      <c r="F20" s="40" t="s">
        <v>942</v>
      </c>
      <c r="G20" s="31" t="s">
        <v>943</v>
      </c>
      <c r="H20" s="31" t="s">
        <v>944</v>
      </c>
      <c r="I20" s="31">
        <v>34.8</v>
      </c>
      <c r="J20" s="31">
        <v>87</v>
      </c>
      <c r="K20" s="54">
        <f t="shared" si="3"/>
        <v>0.6</v>
      </c>
      <c r="L20" s="55" t="s">
        <v>945</v>
      </c>
      <c r="M20" s="31"/>
      <c r="N20" s="31"/>
      <c r="O20" s="40"/>
      <c r="P20" s="40"/>
      <c r="Q20" s="40"/>
      <c r="R20" s="40"/>
      <c r="S20" s="36"/>
      <c r="T20" s="36"/>
    </row>
    <row r="21" s="1" customFormat="1" customHeight="1" spans="1:20">
      <c r="A21" s="40"/>
      <c r="B21" s="31"/>
      <c r="C21" s="40">
        <v>184102</v>
      </c>
      <c r="D21" s="34" t="s">
        <v>881</v>
      </c>
      <c r="E21" s="34" t="str">
        <f t="shared" si="2"/>
        <v>184102,</v>
      </c>
      <c r="F21" s="40" t="s">
        <v>938</v>
      </c>
      <c r="G21" s="40" t="s">
        <v>946</v>
      </c>
      <c r="H21" s="40" t="s">
        <v>940</v>
      </c>
      <c r="I21" s="31">
        <v>17.65</v>
      </c>
      <c r="J21" s="31">
        <v>43.8</v>
      </c>
      <c r="K21" s="54">
        <f t="shared" si="3"/>
        <v>0.59703196347032</v>
      </c>
      <c r="L21" s="55" t="s">
        <v>941</v>
      </c>
      <c r="M21" s="31"/>
      <c r="N21" s="31"/>
      <c r="O21" s="40"/>
      <c r="P21" s="40"/>
      <c r="Q21" s="40"/>
      <c r="R21" s="40"/>
      <c r="S21" s="36"/>
      <c r="T21" s="36"/>
    </row>
    <row r="22" s="1" customFormat="1" customHeight="1" spans="1:20">
      <c r="A22" s="40"/>
      <c r="B22" s="31"/>
      <c r="C22" s="31">
        <v>183439</v>
      </c>
      <c r="D22" s="34" t="s">
        <v>881</v>
      </c>
      <c r="E22" s="34" t="str">
        <f t="shared" si="2"/>
        <v>183439,</v>
      </c>
      <c r="F22" s="31" t="s">
        <v>947</v>
      </c>
      <c r="G22" s="31" t="s">
        <v>948</v>
      </c>
      <c r="H22" s="31" t="s">
        <v>949</v>
      </c>
      <c r="I22" s="31">
        <v>56</v>
      </c>
      <c r="J22" s="31">
        <v>112</v>
      </c>
      <c r="K22" s="54">
        <f t="shared" si="3"/>
        <v>0.5</v>
      </c>
      <c r="L22" s="55" t="s">
        <v>919</v>
      </c>
      <c r="M22" s="31"/>
      <c r="N22" s="31"/>
      <c r="O22" s="40"/>
      <c r="P22" s="40"/>
      <c r="Q22" s="40"/>
      <c r="R22" s="40"/>
      <c r="S22" s="36"/>
      <c r="T22" s="36"/>
    </row>
    <row r="23" s="1" customFormat="1" customHeight="1" spans="1:20">
      <c r="A23" s="31">
        <v>6</v>
      </c>
      <c r="B23" s="31" t="s">
        <v>31</v>
      </c>
      <c r="C23" s="31">
        <v>84174</v>
      </c>
      <c r="D23" s="34" t="s">
        <v>881</v>
      </c>
      <c r="E23" s="34" t="str">
        <f t="shared" si="2"/>
        <v>84174,</v>
      </c>
      <c r="F23" s="31" t="s">
        <v>950</v>
      </c>
      <c r="G23" s="31" t="s">
        <v>951</v>
      </c>
      <c r="H23" s="31" t="s">
        <v>904</v>
      </c>
      <c r="I23" s="31">
        <v>12.25</v>
      </c>
      <c r="J23" s="31">
        <v>35</v>
      </c>
      <c r="K23" s="54">
        <f t="shared" si="3"/>
        <v>0.65</v>
      </c>
      <c r="L23" s="55" t="s">
        <v>952</v>
      </c>
      <c r="M23" s="31">
        <v>2577</v>
      </c>
      <c r="N23" s="31">
        <v>3077</v>
      </c>
      <c r="O23" s="115">
        <v>0.08</v>
      </c>
      <c r="P23" s="115">
        <v>0.1</v>
      </c>
      <c r="Q23" s="115">
        <v>0.06</v>
      </c>
      <c r="R23" s="40" t="s">
        <v>886</v>
      </c>
      <c r="S23" s="36"/>
      <c r="T23" s="36"/>
    </row>
    <row r="24" s="1" customFormat="1" ht="26" customHeight="1" spans="1:20">
      <c r="A24" s="40">
        <v>7</v>
      </c>
      <c r="B24" s="40" t="s">
        <v>953</v>
      </c>
      <c r="C24" s="40">
        <v>201173</v>
      </c>
      <c r="D24" s="34" t="s">
        <v>881</v>
      </c>
      <c r="E24" s="34" t="str">
        <f t="shared" si="2"/>
        <v>201173,</v>
      </c>
      <c r="F24" s="40" t="s">
        <v>32</v>
      </c>
      <c r="G24" s="40" t="s">
        <v>954</v>
      </c>
      <c r="H24" s="40" t="s">
        <v>955</v>
      </c>
      <c r="I24" s="31">
        <v>12</v>
      </c>
      <c r="J24" s="31">
        <v>29.9</v>
      </c>
      <c r="K24" s="54">
        <f t="shared" si="3"/>
        <v>0.598662207357859</v>
      </c>
      <c r="L24" s="55" t="s">
        <v>956</v>
      </c>
      <c r="M24" s="40">
        <v>3215</v>
      </c>
      <c r="N24" s="40">
        <v>3888</v>
      </c>
      <c r="O24" s="115">
        <v>0.08</v>
      </c>
      <c r="P24" s="115">
        <v>0.1</v>
      </c>
      <c r="Q24" s="115">
        <v>0.06</v>
      </c>
      <c r="R24" s="40" t="s">
        <v>886</v>
      </c>
      <c r="S24" s="36"/>
      <c r="T24" s="36"/>
    </row>
    <row r="25" customHeight="1" spans="1:20">
      <c r="A25" s="40">
        <v>8</v>
      </c>
      <c r="B25" s="40" t="s">
        <v>33</v>
      </c>
      <c r="C25" s="40">
        <v>132393</v>
      </c>
      <c r="D25" s="34" t="s">
        <v>881</v>
      </c>
      <c r="E25" s="34" t="str">
        <f t="shared" si="2"/>
        <v>132393,</v>
      </c>
      <c r="F25" s="40" t="s">
        <v>957</v>
      </c>
      <c r="G25" s="31" t="s">
        <v>958</v>
      </c>
      <c r="H25" s="31" t="s">
        <v>959</v>
      </c>
      <c r="I25" s="31">
        <v>7.02</v>
      </c>
      <c r="J25" s="31">
        <v>19.5</v>
      </c>
      <c r="K25" s="54">
        <f t="shared" si="3"/>
        <v>0.64</v>
      </c>
      <c r="L25" s="55" t="s">
        <v>960</v>
      </c>
      <c r="M25" s="40">
        <v>2728</v>
      </c>
      <c r="N25" s="40">
        <v>3568</v>
      </c>
      <c r="O25" s="115">
        <v>0.08</v>
      </c>
      <c r="P25" s="115">
        <v>0.1</v>
      </c>
      <c r="Q25" s="115">
        <v>0.06</v>
      </c>
      <c r="R25" s="40" t="s">
        <v>886</v>
      </c>
      <c r="S25" s="36"/>
      <c r="T25" s="36"/>
    </row>
    <row r="26" customHeight="1" spans="1:20">
      <c r="A26" s="40"/>
      <c r="B26" s="40"/>
      <c r="C26" s="45">
        <v>53857</v>
      </c>
      <c r="D26" s="34" t="s">
        <v>881</v>
      </c>
      <c r="E26" s="34" t="str">
        <f t="shared" si="2"/>
        <v>53857,</v>
      </c>
      <c r="F26" s="33" t="s">
        <v>961</v>
      </c>
      <c r="G26" s="33" t="s">
        <v>962</v>
      </c>
      <c r="H26" s="33" t="s">
        <v>963</v>
      </c>
      <c r="I26" s="31">
        <v>4.5</v>
      </c>
      <c r="J26" s="31">
        <v>21</v>
      </c>
      <c r="K26" s="54">
        <f t="shared" ref="K25:K37" si="4">(J26-I26)/J26</f>
        <v>0.785714285714286</v>
      </c>
      <c r="L26" s="55" t="s">
        <v>886</v>
      </c>
      <c r="M26" s="40"/>
      <c r="N26" s="40"/>
      <c r="O26" s="115"/>
      <c r="P26" s="115"/>
      <c r="Q26" s="115"/>
      <c r="R26" s="40"/>
      <c r="S26" s="36"/>
      <c r="T26" s="36"/>
    </row>
    <row r="27" customHeight="1" spans="1:20">
      <c r="A27" s="3">
        <v>9</v>
      </c>
      <c r="B27" s="35" t="s">
        <v>964</v>
      </c>
      <c r="C27" s="47">
        <v>101716</v>
      </c>
      <c r="D27" s="34" t="s">
        <v>881</v>
      </c>
      <c r="E27" s="34" t="str">
        <f t="shared" si="2"/>
        <v>101716,</v>
      </c>
      <c r="F27" s="47" t="s">
        <v>965</v>
      </c>
      <c r="G27" s="47" t="s">
        <v>224</v>
      </c>
      <c r="H27" s="48" t="s">
        <v>966</v>
      </c>
      <c r="I27" s="31">
        <v>102.9</v>
      </c>
      <c r="J27" s="31">
        <v>138</v>
      </c>
      <c r="K27" s="54">
        <f t="shared" si="4"/>
        <v>0.254347826086956</v>
      </c>
      <c r="L27" s="54" t="s">
        <v>886</v>
      </c>
      <c r="M27" s="3">
        <v>4064</v>
      </c>
      <c r="N27" s="3">
        <v>4864</v>
      </c>
      <c r="O27" s="47" t="s">
        <v>967</v>
      </c>
      <c r="P27" s="47" t="s">
        <v>968</v>
      </c>
      <c r="Q27" s="47" t="s">
        <v>967</v>
      </c>
      <c r="R27" s="31" t="s">
        <v>969</v>
      </c>
      <c r="S27" s="36"/>
      <c r="T27" s="36"/>
    </row>
    <row r="28" customHeight="1" spans="1:20">
      <c r="A28" s="3"/>
      <c r="B28" s="35"/>
      <c r="C28" s="47">
        <v>101715</v>
      </c>
      <c r="D28" s="34" t="s">
        <v>881</v>
      </c>
      <c r="E28" s="34" t="str">
        <f t="shared" si="2"/>
        <v>101715,</v>
      </c>
      <c r="F28" s="47" t="s">
        <v>965</v>
      </c>
      <c r="G28" s="47" t="s">
        <v>223</v>
      </c>
      <c r="H28" s="48" t="s">
        <v>966</v>
      </c>
      <c r="I28" s="31">
        <v>371</v>
      </c>
      <c r="J28" s="31">
        <v>495</v>
      </c>
      <c r="K28" s="54">
        <f t="shared" si="4"/>
        <v>0.250505050505051</v>
      </c>
      <c r="L28" s="54" t="s">
        <v>886</v>
      </c>
      <c r="M28" s="3"/>
      <c r="N28" s="3"/>
      <c r="O28" s="47" t="s">
        <v>970</v>
      </c>
      <c r="P28" s="47" t="s">
        <v>971</v>
      </c>
      <c r="Q28" s="47" t="s">
        <v>970</v>
      </c>
      <c r="R28" s="31"/>
      <c r="S28" s="36"/>
      <c r="T28" s="36"/>
    </row>
    <row r="29" customHeight="1" spans="1:20">
      <c r="A29" s="3"/>
      <c r="B29" s="35"/>
      <c r="C29" s="47">
        <v>117756</v>
      </c>
      <c r="D29" s="34" t="s">
        <v>881</v>
      </c>
      <c r="E29" s="34" t="str">
        <f t="shared" si="2"/>
        <v>117756,</v>
      </c>
      <c r="F29" s="47" t="s">
        <v>965</v>
      </c>
      <c r="G29" s="47" t="s">
        <v>225</v>
      </c>
      <c r="H29" s="48" t="s">
        <v>966</v>
      </c>
      <c r="I29" s="31">
        <v>716.55</v>
      </c>
      <c r="J29" s="31">
        <v>900</v>
      </c>
      <c r="K29" s="54">
        <f t="shared" si="4"/>
        <v>0.203833333333333</v>
      </c>
      <c r="L29" s="55" t="s">
        <v>972</v>
      </c>
      <c r="M29" s="3"/>
      <c r="N29" s="3"/>
      <c r="O29" s="47" t="s">
        <v>973</v>
      </c>
      <c r="P29" s="47" t="s">
        <v>974</v>
      </c>
      <c r="Q29" s="47" t="s">
        <v>973</v>
      </c>
      <c r="R29" s="31"/>
      <c r="S29" s="36"/>
      <c r="T29" s="36"/>
    </row>
    <row r="30" customHeight="1" spans="1:20">
      <c r="A30" s="3"/>
      <c r="B30" s="35"/>
      <c r="C30" s="47">
        <v>141310</v>
      </c>
      <c r="D30" s="34" t="s">
        <v>881</v>
      </c>
      <c r="E30" s="34" t="str">
        <f t="shared" si="2"/>
        <v>141310,</v>
      </c>
      <c r="F30" s="47" t="s">
        <v>965</v>
      </c>
      <c r="G30" s="47" t="s">
        <v>229</v>
      </c>
      <c r="H30" s="48" t="s">
        <v>966</v>
      </c>
      <c r="I30" s="31">
        <v>723.71</v>
      </c>
      <c r="J30" s="31">
        <v>950</v>
      </c>
      <c r="K30" s="54">
        <f t="shared" si="4"/>
        <v>0.2382</v>
      </c>
      <c r="L30" s="55" t="s">
        <v>975</v>
      </c>
      <c r="M30" s="3"/>
      <c r="N30" s="3"/>
      <c r="O30" s="47" t="s">
        <v>973</v>
      </c>
      <c r="P30" s="47" t="s">
        <v>974</v>
      </c>
      <c r="Q30" s="47" t="s">
        <v>973</v>
      </c>
      <c r="R30" s="31"/>
      <c r="S30" s="36"/>
      <c r="T30" s="36"/>
    </row>
    <row r="31" ht="25" customHeight="1" spans="1:20">
      <c r="A31" s="3"/>
      <c r="B31" s="35"/>
      <c r="C31" s="49">
        <v>118078</v>
      </c>
      <c r="D31" s="34" t="s">
        <v>881</v>
      </c>
      <c r="E31" s="34" t="str">
        <f t="shared" ref="E31:E37" si="5">C31&amp;D31</f>
        <v>118078,</v>
      </c>
      <c r="F31" s="49" t="s">
        <v>976</v>
      </c>
      <c r="G31" s="49" t="s">
        <v>226</v>
      </c>
      <c r="H31" s="50" t="s">
        <v>977</v>
      </c>
      <c r="I31" s="31">
        <v>768.2</v>
      </c>
      <c r="J31" s="31">
        <v>965</v>
      </c>
      <c r="K31" s="54">
        <f t="shared" si="4"/>
        <v>0.203937823834197</v>
      </c>
      <c r="L31" s="55" t="s">
        <v>978</v>
      </c>
      <c r="M31" s="3"/>
      <c r="N31" s="3"/>
      <c r="O31" s="116" t="s">
        <v>979</v>
      </c>
      <c r="P31" s="49" t="s">
        <v>980</v>
      </c>
      <c r="Q31" s="116" t="s">
        <v>979</v>
      </c>
      <c r="R31" s="31"/>
      <c r="S31" s="36"/>
      <c r="T31" s="36"/>
    </row>
    <row r="32" customHeight="1" spans="1:20">
      <c r="A32" s="3"/>
      <c r="B32" s="35"/>
      <c r="C32" s="49">
        <v>23896</v>
      </c>
      <c r="D32" s="34" t="s">
        <v>881</v>
      </c>
      <c r="E32" s="34" t="str">
        <f t="shared" si="5"/>
        <v>23896,</v>
      </c>
      <c r="F32" s="49" t="s">
        <v>976</v>
      </c>
      <c r="G32" s="49" t="s">
        <v>222</v>
      </c>
      <c r="H32" s="50" t="s">
        <v>977</v>
      </c>
      <c r="I32" s="31">
        <v>394.1</v>
      </c>
      <c r="J32" s="31">
        <v>495</v>
      </c>
      <c r="K32" s="54">
        <f t="shared" si="4"/>
        <v>0.203838383838384</v>
      </c>
      <c r="L32" s="55"/>
      <c r="M32" s="3"/>
      <c r="N32" s="3"/>
      <c r="O32" s="116" t="s">
        <v>981</v>
      </c>
      <c r="P32" s="49" t="s">
        <v>982</v>
      </c>
      <c r="Q32" s="116" t="s">
        <v>981</v>
      </c>
      <c r="R32" s="31"/>
      <c r="S32" s="36"/>
      <c r="T32" s="36"/>
    </row>
    <row r="33" customHeight="1" spans="1:20">
      <c r="A33" s="3"/>
      <c r="B33" s="35"/>
      <c r="C33" s="49">
        <v>23895</v>
      </c>
      <c r="D33" s="34" t="s">
        <v>881</v>
      </c>
      <c r="E33" s="34" t="str">
        <f t="shared" si="5"/>
        <v>23895,</v>
      </c>
      <c r="F33" s="49" t="s">
        <v>976</v>
      </c>
      <c r="G33" s="49" t="s">
        <v>221</v>
      </c>
      <c r="H33" s="50" t="s">
        <v>977</v>
      </c>
      <c r="I33" s="31">
        <v>96.55</v>
      </c>
      <c r="J33" s="31">
        <v>128</v>
      </c>
      <c r="K33" s="54">
        <f t="shared" si="4"/>
        <v>0.245703125</v>
      </c>
      <c r="L33" s="55" t="s">
        <v>886</v>
      </c>
      <c r="M33" s="3"/>
      <c r="N33" s="3"/>
      <c r="O33" s="116" t="s">
        <v>967</v>
      </c>
      <c r="P33" s="49" t="s">
        <v>983</v>
      </c>
      <c r="Q33" s="116" t="s">
        <v>967</v>
      </c>
      <c r="R33" s="31"/>
      <c r="S33" s="36"/>
      <c r="T33" s="36"/>
    </row>
    <row r="34" customHeight="1" spans="1:20">
      <c r="A34" s="3"/>
      <c r="B34" s="35"/>
      <c r="C34" s="49">
        <v>23455</v>
      </c>
      <c r="D34" s="34" t="s">
        <v>881</v>
      </c>
      <c r="E34" s="34" t="str">
        <f t="shared" si="5"/>
        <v>23455,</v>
      </c>
      <c r="F34" s="49" t="s">
        <v>976</v>
      </c>
      <c r="G34" s="49" t="s">
        <v>220</v>
      </c>
      <c r="H34" s="50" t="s">
        <v>977</v>
      </c>
      <c r="I34" s="31">
        <v>103.5</v>
      </c>
      <c r="J34" s="31">
        <v>159</v>
      </c>
      <c r="K34" s="54">
        <f t="shared" si="4"/>
        <v>0.349056603773585</v>
      </c>
      <c r="L34" s="55" t="s">
        <v>886</v>
      </c>
      <c r="M34" s="3"/>
      <c r="N34" s="3"/>
      <c r="O34" s="116" t="s">
        <v>983</v>
      </c>
      <c r="P34" s="49" t="s">
        <v>984</v>
      </c>
      <c r="Q34" s="116" t="s">
        <v>983</v>
      </c>
      <c r="R34" s="31"/>
      <c r="S34" s="36"/>
      <c r="T34" s="36"/>
    </row>
    <row r="35" customHeight="1" spans="1:20">
      <c r="A35" s="3"/>
      <c r="B35" s="35"/>
      <c r="C35" s="49">
        <v>140822</v>
      </c>
      <c r="D35" s="34" t="s">
        <v>881</v>
      </c>
      <c r="E35" s="34" t="str">
        <f t="shared" si="5"/>
        <v>140822,</v>
      </c>
      <c r="F35" s="49" t="s">
        <v>976</v>
      </c>
      <c r="G35" s="49" t="s">
        <v>227</v>
      </c>
      <c r="H35" s="50" t="s">
        <v>977</v>
      </c>
      <c r="I35" s="31">
        <v>410</v>
      </c>
      <c r="J35" s="31">
        <v>636</v>
      </c>
      <c r="K35" s="54">
        <f t="shared" si="4"/>
        <v>0.355345911949686</v>
      </c>
      <c r="L35" s="55" t="s">
        <v>886</v>
      </c>
      <c r="M35" s="3"/>
      <c r="N35" s="3"/>
      <c r="O35" s="116" t="s">
        <v>985</v>
      </c>
      <c r="P35" s="49" t="s">
        <v>983</v>
      </c>
      <c r="Q35" s="116" t="s">
        <v>985</v>
      </c>
      <c r="R35" s="31"/>
      <c r="S35" s="36"/>
      <c r="T35" s="36"/>
    </row>
    <row r="36" customHeight="1" spans="1:20">
      <c r="A36" s="3"/>
      <c r="B36" s="35"/>
      <c r="C36" s="49">
        <v>198582</v>
      </c>
      <c r="D36" s="34" t="s">
        <v>881</v>
      </c>
      <c r="E36" s="34" t="str">
        <f t="shared" si="5"/>
        <v>198582,</v>
      </c>
      <c r="F36" s="49" t="s">
        <v>976</v>
      </c>
      <c r="G36" s="49" t="s">
        <v>230</v>
      </c>
      <c r="H36" s="50" t="s">
        <v>977</v>
      </c>
      <c r="I36" s="31">
        <v>54.4</v>
      </c>
      <c r="J36" s="31">
        <v>78</v>
      </c>
      <c r="K36" s="54">
        <f t="shared" si="4"/>
        <v>0.302564102564103</v>
      </c>
      <c r="L36" s="55" t="s">
        <v>986</v>
      </c>
      <c r="M36" s="3"/>
      <c r="N36" s="3"/>
      <c r="O36" s="116" t="s">
        <v>982</v>
      </c>
      <c r="P36" s="49" t="s">
        <v>987</v>
      </c>
      <c r="Q36" s="116" t="s">
        <v>982</v>
      </c>
      <c r="R36" s="31"/>
      <c r="S36" s="36"/>
      <c r="T36" s="36"/>
    </row>
    <row r="37" customHeight="1" spans="1:20">
      <c r="A37" s="3"/>
      <c r="B37" s="35"/>
      <c r="C37" s="49">
        <v>140823</v>
      </c>
      <c r="D37" s="34" t="s">
        <v>881</v>
      </c>
      <c r="E37" s="34" t="str">
        <f t="shared" si="5"/>
        <v>140823,</v>
      </c>
      <c r="F37" s="49" t="s">
        <v>976</v>
      </c>
      <c r="G37" s="49" t="s">
        <v>228</v>
      </c>
      <c r="H37" s="50" t="s">
        <v>977</v>
      </c>
      <c r="I37" s="31">
        <v>214.4</v>
      </c>
      <c r="J37" s="31">
        <v>288</v>
      </c>
      <c r="K37" s="54">
        <f t="shared" si="4"/>
        <v>0.255555555555556</v>
      </c>
      <c r="L37" s="55" t="s">
        <v>988</v>
      </c>
      <c r="M37" s="3"/>
      <c r="N37" s="3"/>
      <c r="O37" s="116" t="s">
        <v>980</v>
      </c>
      <c r="P37" s="49" t="s">
        <v>982</v>
      </c>
      <c r="Q37" s="116" t="s">
        <v>980</v>
      </c>
      <c r="R37" s="31"/>
      <c r="S37" s="57"/>
      <c r="T37" s="57"/>
    </row>
  </sheetData>
  <sheetProtection formatCells="0" insertHyperlinks="0" autoFilter="0"/>
  <mergeCells count="60">
    <mergeCell ref="A1:L1"/>
    <mergeCell ref="M1:N1"/>
    <mergeCell ref="O1:Q1"/>
    <mergeCell ref="A3:A5"/>
    <mergeCell ref="A6:A8"/>
    <mergeCell ref="A9:A12"/>
    <mergeCell ref="A13:A14"/>
    <mergeCell ref="A15:A22"/>
    <mergeCell ref="A25:A26"/>
    <mergeCell ref="A27:A37"/>
    <mergeCell ref="B3:B5"/>
    <mergeCell ref="B6:B8"/>
    <mergeCell ref="B9:B12"/>
    <mergeCell ref="B13:B14"/>
    <mergeCell ref="B15:B22"/>
    <mergeCell ref="B25:B26"/>
    <mergeCell ref="B27:B37"/>
    <mergeCell ref="M3:M5"/>
    <mergeCell ref="M6:M8"/>
    <mergeCell ref="M9:M12"/>
    <mergeCell ref="M13:M14"/>
    <mergeCell ref="M15:M22"/>
    <mergeCell ref="M25:M26"/>
    <mergeCell ref="M27:M37"/>
    <mergeCell ref="N3:N5"/>
    <mergeCell ref="N6:N8"/>
    <mergeCell ref="N9:N12"/>
    <mergeCell ref="N13:N14"/>
    <mergeCell ref="N15:N22"/>
    <mergeCell ref="N25:N26"/>
    <mergeCell ref="N27:N37"/>
    <mergeCell ref="O3:O5"/>
    <mergeCell ref="O6:O8"/>
    <mergeCell ref="O9:O12"/>
    <mergeCell ref="O13:O14"/>
    <mergeCell ref="O15:O22"/>
    <mergeCell ref="O25:O26"/>
    <mergeCell ref="P3:P5"/>
    <mergeCell ref="P6:P8"/>
    <mergeCell ref="P9:P12"/>
    <mergeCell ref="P13:P14"/>
    <mergeCell ref="P15:P22"/>
    <mergeCell ref="P25:P26"/>
    <mergeCell ref="Q3:Q5"/>
    <mergeCell ref="Q6:Q8"/>
    <mergeCell ref="Q9:Q12"/>
    <mergeCell ref="Q13:Q14"/>
    <mergeCell ref="Q15:Q22"/>
    <mergeCell ref="Q25:Q26"/>
    <mergeCell ref="R3:R5"/>
    <mergeCell ref="R6:R8"/>
    <mergeCell ref="R9:R12"/>
    <mergeCell ref="R13:R14"/>
    <mergeCell ref="R15:R22"/>
    <mergeCell ref="R25:R26"/>
    <mergeCell ref="R27:R37"/>
    <mergeCell ref="S1:S2"/>
    <mergeCell ref="S3:S37"/>
    <mergeCell ref="T1:T2"/>
    <mergeCell ref="T3:T37"/>
  </mergeCells>
  <pageMargins left="0.275" right="0.156944444444444" top="0.196527777777778" bottom="0.236111111111111" header="0.236111111111111" footer="0.156944444444444"/>
  <pageSetup paperSize="9" scale="67" orientation="landscape"/>
  <headerFooter alignWithMargins="0" scaleWithDoc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7" sqref="A7:K9"/>
    </sheetView>
  </sheetViews>
  <sheetFormatPr defaultColWidth="9" defaultRowHeight="13.5"/>
  <sheetData>
    <row r="1" ht="41.25" spans="1:11">
      <c r="A1" s="93" t="s">
        <v>220</v>
      </c>
      <c r="B1" s="94" t="s">
        <v>221</v>
      </c>
      <c r="C1" s="93" t="s">
        <v>222</v>
      </c>
      <c r="D1" s="93" t="s">
        <v>230</v>
      </c>
      <c r="E1" s="94" t="s">
        <v>226</v>
      </c>
      <c r="F1" s="94" t="s">
        <v>227</v>
      </c>
      <c r="G1" s="94" t="s">
        <v>228</v>
      </c>
      <c r="H1" s="95" t="s">
        <v>224</v>
      </c>
      <c r="I1" s="102" t="s">
        <v>223</v>
      </c>
      <c r="J1" s="97" t="s">
        <v>225</v>
      </c>
      <c r="K1" s="96" t="s">
        <v>229</v>
      </c>
    </row>
    <row r="2" ht="14.25" spans="1:11">
      <c r="A2" s="96">
        <v>2</v>
      </c>
      <c r="B2" s="97">
        <v>3</v>
      </c>
      <c r="C2" s="96">
        <v>15</v>
      </c>
      <c r="D2" s="96">
        <v>10</v>
      </c>
      <c r="E2" s="97">
        <v>50</v>
      </c>
      <c r="F2" s="97">
        <v>4</v>
      </c>
      <c r="G2" s="97">
        <v>20</v>
      </c>
      <c r="H2" s="98">
        <v>3</v>
      </c>
      <c r="I2" s="103">
        <v>15</v>
      </c>
      <c r="J2" s="100">
        <v>40</v>
      </c>
      <c r="K2" s="99">
        <v>40</v>
      </c>
    </row>
    <row r="3" ht="14.25" spans="1:11">
      <c r="A3" s="99">
        <v>1</v>
      </c>
      <c r="B3" s="100">
        <v>2</v>
      </c>
      <c r="C3" s="99">
        <v>10</v>
      </c>
      <c r="D3" s="99">
        <v>5</v>
      </c>
      <c r="E3" s="100">
        <v>20</v>
      </c>
      <c r="F3" s="100">
        <v>2</v>
      </c>
      <c r="G3" s="100">
        <v>10</v>
      </c>
      <c r="H3" s="98">
        <v>3</v>
      </c>
      <c r="I3" s="103">
        <v>9</v>
      </c>
      <c r="J3" s="100">
        <v>16</v>
      </c>
      <c r="K3" s="99">
        <v>21</v>
      </c>
    </row>
    <row r="7" spans="1:11">
      <c r="A7" s="101">
        <v>2</v>
      </c>
      <c r="B7" s="40">
        <v>3</v>
      </c>
      <c r="C7" s="101">
        <v>15</v>
      </c>
      <c r="D7" s="101">
        <v>15</v>
      </c>
      <c r="E7" s="40">
        <v>3</v>
      </c>
      <c r="F7" s="40">
        <v>40</v>
      </c>
      <c r="G7" s="40">
        <v>50</v>
      </c>
      <c r="H7" s="40">
        <v>4</v>
      </c>
      <c r="I7" s="40">
        <v>20</v>
      </c>
      <c r="J7" s="101">
        <v>40</v>
      </c>
      <c r="K7" s="101">
        <v>10</v>
      </c>
    </row>
    <row r="8" spans="1:11">
      <c r="A8" s="101">
        <v>1</v>
      </c>
      <c r="B8" s="40">
        <v>2</v>
      </c>
      <c r="C8" s="101">
        <v>10</v>
      </c>
      <c r="D8" s="101">
        <v>9</v>
      </c>
      <c r="E8" s="40">
        <v>3</v>
      </c>
      <c r="F8" s="40">
        <v>16</v>
      </c>
      <c r="G8" s="40">
        <v>20</v>
      </c>
      <c r="H8" s="40">
        <v>2</v>
      </c>
      <c r="I8" s="40">
        <v>10</v>
      </c>
      <c r="J8" s="101">
        <v>21</v>
      </c>
      <c r="K8" s="101">
        <v>5</v>
      </c>
    </row>
    <row r="9" spans="1:11">
      <c r="A9" s="63">
        <v>23455</v>
      </c>
      <c r="B9" s="63">
        <v>23455</v>
      </c>
      <c r="C9" s="63">
        <v>23896</v>
      </c>
      <c r="D9" s="63">
        <v>101715</v>
      </c>
      <c r="E9" s="63">
        <v>101716</v>
      </c>
      <c r="F9" s="63">
        <v>117756</v>
      </c>
      <c r="G9" s="63">
        <v>118078</v>
      </c>
      <c r="H9" s="63">
        <v>140822</v>
      </c>
      <c r="I9" s="63">
        <v>140823</v>
      </c>
      <c r="J9" s="63">
        <v>141310</v>
      </c>
      <c r="K9" s="63">
        <v>198582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24" customHeight="1"/>
  <cols>
    <col min="1" max="1" width="5.25" customWidth="1"/>
    <col min="3" max="3" width="13" customWidth="1"/>
    <col min="4" max="4" width="21.25" customWidth="1"/>
    <col min="5" max="5" width="20.5" customWidth="1"/>
    <col min="6" max="6" width="20.875" customWidth="1"/>
    <col min="7" max="7" width="16.875" style="76" customWidth="1"/>
    <col min="8" max="8" width="18.375" style="77" customWidth="1"/>
    <col min="9" max="9" width="12" customWidth="1"/>
    <col min="10" max="10" width="12.375" customWidth="1"/>
    <col min="11" max="13" width="15.75" style="24" customWidth="1"/>
  </cols>
  <sheetData>
    <row r="1" s="75" customFormat="1" ht="36" customHeight="1" spans="1:13">
      <c r="A1" s="63" t="s">
        <v>989</v>
      </c>
      <c r="B1" s="63"/>
      <c r="C1" s="63"/>
      <c r="D1" s="63"/>
      <c r="E1" s="63"/>
      <c r="F1" s="63"/>
      <c r="G1" s="63"/>
      <c r="H1" s="78"/>
      <c r="I1" s="63" t="s">
        <v>990</v>
      </c>
      <c r="J1" s="63"/>
      <c r="K1" s="63" t="s">
        <v>868</v>
      </c>
      <c r="L1" s="63"/>
      <c r="M1" s="63"/>
    </row>
    <row r="2" ht="41" customHeight="1" spans="1:13">
      <c r="A2" s="31" t="s">
        <v>35</v>
      </c>
      <c r="B2" s="31" t="s">
        <v>35</v>
      </c>
      <c r="C2" s="31" t="s">
        <v>872</v>
      </c>
      <c r="D2" s="31" t="s">
        <v>873</v>
      </c>
      <c r="E2" s="31" t="s">
        <v>874</v>
      </c>
      <c r="F2" s="31" t="s">
        <v>875</v>
      </c>
      <c r="G2" s="31" t="s">
        <v>991</v>
      </c>
      <c r="H2" s="78" t="s">
        <v>992</v>
      </c>
      <c r="I2" s="63" t="s">
        <v>993</v>
      </c>
      <c r="J2" s="63" t="s">
        <v>994</v>
      </c>
      <c r="K2" s="63" t="s">
        <v>39</v>
      </c>
      <c r="L2" s="63" t="s">
        <v>40</v>
      </c>
      <c r="M2" s="63" t="s">
        <v>880</v>
      </c>
    </row>
    <row r="3" customHeight="1" spans="1:13">
      <c r="A3" s="31">
        <v>1</v>
      </c>
      <c r="B3" s="31" t="s">
        <v>26</v>
      </c>
      <c r="C3" s="33">
        <v>104690</v>
      </c>
      <c r="D3" s="35" t="s">
        <v>882</v>
      </c>
      <c r="E3" s="33" t="s">
        <v>883</v>
      </c>
      <c r="F3" s="35" t="s">
        <v>884</v>
      </c>
      <c r="G3" s="79" t="s">
        <v>885</v>
      </c>
      <c r="H3" s="78" t="s">
        <v>995</v>
      </c>
      <c r="I3" s="31"/>
      <c r="J3" s="31"/>
      <c r="K3" s="54">
        <v>0.08</v>
      </c>
      <c r="L3" s="54">
        <v>0.1</v>
      </c>
      <c r="M3" s="54">
        <v>0.06</v>
      </c>
    </row>
    <row r="4" customHeight="1" spans="1:13">
      <c r="A4" s="31"/>
      <c r="B4" s="31"/>
      <c r="C4" s="31">
        <v>40935</v>
      </c>
      <c r="D4" s="31" t="s">
        <v>893</v>
      </c>
      <c r="E4" s="31" t="s">
        <v>894</v>
      </c>
      <c r="F4" s="31" t="s">
        <v>895</v>
      </c>
      <c r="G4" s="79" t="s">
        <v>885</v>
      </c>
      <c r="H4" s="78" t="s">
        <v>996</v>
      </c>
      <c r="I4" s="31"/>
      <c r="J4" s="31"/>
      <c r="K4" s="54"/>
      <c r="L4" s="54"/>
      <c r="M4" s="54"/>
    </row>
    <row r="5" customHeight="1" spans="1:13">
      <c r="A5" s="31"/>
      <c r="B5" s="31"/>
      <c r="C5" s="33">
        <v>110795</v>
      </c>
      <c r="D5" s="35" t="s">
        <v>889</v>
      </c>
      <c r="E5" s="33" t="s">
        <v>890</v>
      </c>
      <c r="F5" s="33" t="s">
        <v>891</v>
      </c>
      <c r="G5" s="79" t="s">
        <v>892</v>
      </c>
      <c r="H5" s="78" t="s">
        <v>997</v>
      </c>
      <c r="I5" s="31"/>
      <c r="J5" s="31"/>
      <c r="K5" s="54"/>
      <c r="L5" s="54"/>
      <c r="M5" s="54"/>
    </row>
    <row r="6" customHeight="1" spans="1:13">
      <c r="A6" s="31">
        <v>2</v>
      </c>
      <c r="B6" s="31" t="s">
        <v>27</v>
      </c>
      <c r="C6" s="40">
        <v>141233</v>
      </c>
      <c r="D6" s="40" t="s">
        <v>896</v>
      </c>
      <c r="E6" s="40" t="s">
        <v>897</v>
      </c>
      <c r="F6" s="40" t="s">
        <v>898</v>
      </c>
      <c r="G6" s="79" t="s">
        <v>899</v>
      </c>
      <c r="H6" s="78" t="s">
        <v>998</v>
      </c>
      <c r="I6" s="31"/>
      <c r="J6" s="31"/>
      <c r="K6" s="54">
        <v>0.06</v>
      </c>
      <c r="L6" s="54">
        <v>0.08</v>
      </c>
      <c r="M6" s="54">
        <v>0.05</v>
      </c>
    </row>
    <row r="7" customHeight="1" spans="1:13">
      <c r="A7" s="31"/>
      <c r="B7" s="31"/>
      <c r="C7" s="40">
        <v>137775</v>
      </c>
      <c r="D7" s="40" t="s">
        <v>896</v>
      </c>
      <c r="E7" s="40" t="s">
        <v>901</v>
      </c>
      <c r="F7" s="40" t="s">
        <v>898</v>
      </c>
      <c r="G7" s="79" t="s">
        <v>899</v>
      </c>
      <c r="H7" s="78" t="s">
        <v>998</v>
      </c>
      <c r="I7" s="31"/>
      <c r="J7" s="31"/>
      <c r="K7" s="54"/>
      <c r="L7" s="54"/>
      <c r="M7" s="54"/>
    </row>
    <row r="8" customHeight="1" spans="1:13">
      <c r="A8" s="31"/>
      <c r="B8" s="31"/>
      <c r="C8" s="40">
        <v>139379</v>
      </c>
      <c r="D8" s="40" t="s">
        <v>902</v>
      </c>
      <c r="E8" s="40" t="s">
        <v>903</v>
      </c>
      <c r="F8" s="40" t="s">
        <v>904</v>
      </c>
      <c r="G8" s="79" t="s">
        <v>899</v>
      </c>
      <c r="H8" s="78" t="s">
        <v>999</v>
      </c>
      <c r="I8" s="31"/>
      <c r="J8" s="31"/>
      <c r="K8" s="54"/>
      <c r="L8" s="54"/>
      <c r="M8" s="54"/>
    </row>
    <row r="9" customHeight="1" spans="1:13">
      <c r="A9" s="31">
        <v>3</v>
      </c>
      <c r="B9" s="31" t="s">
        <v>184</v>
      </c>
      <c r="C9" s="40">
        <v>32596</v>
      </c>
      <c r="D9" s="40" t="s">
        <v>905</v>
      </c>
      <c r="E9" s="31" t="s">
        <v>906</v>
      </c>
      <c r="F9" s="31" t="s">
        <v>907</v>
      </c>
      <c r="G9" s="79" t="s">
        <v>908</v>
      </c>
      <c r="H9" s="78" t="s">
        <v>1000</v>
      </c>
      <c r="I9" s="31"/>
      <c r="J9" s="31"/>
      <c r="K9" s="91">
        <v>0.08</v>
      </c>
      <c r="L9" s="91">
        <v>0.1</v>
      </c>
      <c r="M9" s="91">
        <v>0.06</v>
      </c>
    </row>
    <row r="10" customHeight="1" spans="1:13">
      <c r="A10" s="31"/>
      <c r="B10" s="31"/>
      <c r="C10" s="31">
        <v>161198</v>
      </c>
      <c r="D10" s="31" t="s">
        <v>909</v>
      </c>
      <c r="E10" s="31" t="s">
        <v>910</v>
      </c>
      <c r="F10" s="31" t="s">
        <v>911</v>
      </c>
      <c r="G10" s="79" t="s">
        <v>912</v>
      </c>
      <c r="H10" s="78" t="s">
        <v>1001</v>
      </c>
      <c r="I10" s="31"/>
      <c r="J10" s="31"/>
      <c r="K10" s="54"/>
      <c r="L10" s="54"/>
      <c r="M10" s="54"/>
    </row>
    <row r="11" customHeight="1" spans="1:13">
      <c r="A11" s="31"/>
      <c r="B11" s="31"/>
      <c r="C11" s="31">
        <v>144423</v>
      </c>
      <c r="D11" s="31" t="s">
        <v>913</v>
      </c>
      <c r="E11" s="31" t="s">
        <v>914</v>
      </c>
      <c r="F11" s="31" t="s">
        <v>911</v>
      </c>
      <c r="G11" s="79" t="s">
        <v>915</v>
      </c>
      <c r="H11" s="78" t="s">
        <v>1002</v>
      </c>
      <c r="I11" s="31"/>
      <c r="J11" s="31"/>
      <c r="K11" s="54"/>
      <c r="L11" s="54"/>
      <c r="M11" s="54"/>
    </row>
    <row r="12" customHeight="1" spans="1:13">
      <c r="A12" s="31"/>
      <c r="B12" s="31"/>
      <c r="C12" s="40">
        <v>58522</v>
      </c>
      <c r="D12" s="40" t="s">
        <v>916</v>
      </c>
      <c r="E12" s="40" t="s">
        <v>917</v>
      </c>
      <c r="F12" s="40" t="s">
        <v>918</v>
      </c>
      <c r="G12" s="79" t="s">
        <v>919</v>
      </c>
      <c r="H12" s="78" t="s">
        <v>1003</v>
      </c>
      <c r="I12" s="31"/>
      <c r="J12" s="31"/>
      <c r="K12" s="54"/>
      <c r="L12" s="54"/>
      <c r="M12" s="54"/>
    </row>
    <row r="13" customHeight="1" spans="1:13">
      <c r="A13" s="31">
        <v>5</v>
      </c>
      <c r="B13" s="31" t="s">
        <v>29</v>
      </c>
      <c r="C13" s="40">
        <v>184082</v>
      </c>
      <c r="D13" s="40" t="s">
        <v>920</v>
      </c>
      <c r="E13" s="31" t="s">
        <v>921</v>
      </c>
      <c r="F13" s="31" t="s">
        <v>922</v>
      </c>
      <c r="G13" s="79" t="s">
        <v>886</v>
      </c>
      <c r="H13" s="78" t="s">
        <v>1004</v>
      </c>
      <c r="I13" s="31"/>
      <c r="J13" s="31"/>
      <c r="K13" s="54">
        <v>0.08</v>
      </c>
      <c r="L13" s="54">
        <v>0.1</v>
      </c>
      <c r="M13" s="54">
        <v>0.06</v>
      </c>
    </row>
    <row r="14" customHeight="1" spans="1:13">
      <c r="A14" s="31"/>
      <c r="B14" s="31"/>
      <c r="C14" s="40">
        <v>48233</v>
      </c>
      <c r="D14" s="40" t="s">
        <v>920</v>
      </c>
      <c r="E14" s="31" t="s">
        <v>923</v>
      </c>
      <c r="F14" s="31" t="s">
        <v>922</v>
      </c>
      <c r="G14" s="79" t="s">
        <v>886</v>
      </c>
      <c r="H14" s="78" t="s">
        <v>1004</v>
      </c>
      <c r="I14" s="31"/>
      <c r="J14" s="31"/>
      <c r="K14" s="54"/>
      <c r="L14" s="54"/>
      <c r="M14" s="54"/>
    </row>
    <row r="15" customHeight="1" spans="1:13">
      <c r="A15" s="40">
        <v>6</v>
      </c>
      <c r="B15" s="31" t="s">
        <v>30</v>
      </c>
      <c r="C15" s="44">
        <v>201264</v>
      </c>
      <c r="D15" s="33" t="s">
        <v>924</v>
      </c>
      <c r="E15" s="33" t="s">
        <v>925</v>
      </c>
      <c r="F15" s="33" t="s">
        <v>926</v>
      </c>
      <c r="G15" s="79" t="s">
        <v>927</v>
      </c>
      <c r="H15" s="78" t="s">
        <v>1005</v>
      </c>
      <c r="I15" s="31"/>
      <c r="J15" s="31"/>
      <c r="K15" s="54">
        <v>0.08</v>
      </c>
      <c r="L15" s="54">
        <v>0.1</v>
      </c>
      <c r="M15" s="54">
        <v>0.06</v>
      </c>
    </row>
    <row r="16" customHeight="1" spans="1:13">
      <c r="A16" s="40"/>
      <c r="B16" s="31"/>
      <c r="C16" s="44">
        <v>201495</v>
      </c>
      <c r="D16" s="33" t="s">
        <v>928</v>
      </c>
      <c r="E16" s="33" t="s">
        <v>929</v>
      </c>
      <c r="F16" s="33" t="s">
        <v>926</v>
      </c>
      <c r="G16" s="79" t="s">
        <v>927</v>
      </c>
      <c r="H16" s="78" t="s">
        <v>1006</v>
      </c>
      <c r="I16" s="31"/>
      <c r="J16" s="31"/>
      <c r="K16" s="54"/>
      <c r="L16" s="54"/>
      <c r="M16" s="54"/>
    </row>
    <row r="17" customHeight="1" spans="1:13">
      <c r="A17" s="40"/>
      <c r="B17" s="31"/>
      <c r="C17" s="40">
        <v>174232</v>
      </c>
      <c r="D17" s="31" t="s">
        <v>930</v>
      </c>
      <c r="E17" s="31" t="s">
        <v>931</v>
      </c>
      <c r="F17" s="31" t="s">
        <v>932</v>
      </c>
      <c r="G17" s="79" t="s">
        <v>933</v>
      </c>
      <c r="H17" s="78" t="s">
        <v>1007</v>
      </c>
      <c r="I17" s="31"/>
      <c r="J17" s="31"/>
      <c r="K17" s="54"/>
      <c r="L17" s="54"/>
      <c r="M17" s="54"/>
    </row>
    <row r="18" customHeight="1" spans="1:13">
      <c r="A18" s="40"/>
      <c r="B18" s="31"/>
      <c r="C18" s="40">
        <v>181356</v>
      </c>
      <c r="D18" s="40" t="s">
        <v>934</v>
      </c>
      <c r="E18" s="31" t="s">
        <v>935</v>
      </c>
      <c r="F18" s="31" t="s">
        <v>936</v>
      </c>
      <c r="G18" s="79" t="s">
        <v>937</v>
      </c>
      <c r="H18" s="78" t="s">
        <v>1008</v>
      </c>
      <c r="I18" s="31"/>
      <c r="J18" s="31"/>
      <c r="K18" s="54"/>
      <c r="L18" s="54"/>
      <c r="M18" s="54"/>
    </row>
    <row r="19" customHeight="1" spans="1:13">
      <c r="A19" s="40"/>
      <c r="B19" s="31"/>
      <c r="C19" s="40">
        <v>67665</v>
      </c>
      <c r="D19" s="40" t="s">
        <v>938</v>
      </c>
      <c r="E19" s="40" t="s">
        <v>939</v>
      </c>
      <c r="F19" s="40" t="s">
        <v>940</v>
      </c>
      <c r="G19" s="79" t="s">
        <v>941</v>
      </c>
      <c r="H19" s="78" t="s">
        <v>1009</v>
      </c>
      <c r="I19" s="31"/>
      <c r="J19" s="31"/>
      <c r="K19" s="54"/>
      <c r="L19" s="54"/>
      <c r="M19" s="54"/>
    </row>
    <row r="20" customHeight="1" spans="1:13">
      <c r="A20" s="40"/>
      <c r="B20" s="31"/>
      <c r="C20" s="40">
        <v>169668</v>
      </c>
      <c r="D20" s="40" t="s">
        <v>942</v>
      </c>
      <c r="E20" s="31" t="s">
        <v>943</v>
      </c>
      <c r="F20" s="31" t="s">
        <v>944</v>
      </c>
      <c r="G20" s="79" t="s">
        <v>945</v>
      </c>
      <c r="H20" s="78" t="s">
        <v>1010</v>
      </c>
      <c r="I20" s="31"/>
      <c r="J20" s="31"/>
      <c r="K20" s="54"/>
      <c r="L20" s="54"/>
      <c r="M20" s="54"/>
    </row>
    <row r="21" customHeight="1" spans="1:13">
      <c r="A21" s="40"/>
      <c r="B21" s="31"/>
      <c r="C21" s="40">
        <v>184102</v>
      </c>
      <c r="D21" s="40" t="s">
        <v>938</v>
      </c>
      <c r="E21" s="40" t="s">
        <v>946</v>
      </c>
      <c r="F21" s="40" t="s">
        <v>940</v>
      </c>
      <c r="G21" s="79" t="s">
        <v>941</v>
      </c>
      <c r="H21" s="78" t="s">
        <v>1009</v>
      </c>
      <c r="I21" s="31"/>
      <c r="J21" s="31"/>
      <c r="K21" s="54"/>
      <c r="L21" s="54"/>
      <c r="M21" s="54"/>
    </row>
    <row r="22" customHeight="1" spans="1:13">
      <c r="A22" s="40"/>
      <c r="B22" s="31"/>
      <c r="C22" s="31">
        <v>183439</v>
      </c>
      <c r="D22" s="31" t="s">
        <v>947</v>
      </c>
      <c r="E22" s="31" t="s">
        <v>948</v>
      </c>
      <c r="F22" s="31" t="s">
        <v>949</v>
      </c>
      <c r="G22" s="79" t="s">
        <v>919</v>
      </c>
      <c r="H22" s="78" t="s">
        <v>1011</v>
      </c>
      <c r="I22" s="31"/>
      <c r="J22" s="31"/>
      <c r="K22" s="54"/>
      <c r="L22" s="54"/>
      <c r="M22" s="54"/>
    </row>
    <row r="23" customHeight="1" spans="1:13">
      <c r="A23" s="31">
        <v>7</v>
      </c>
      <c r="B23" s="31" t="s">
        <v>31</v>
      </c>
      <c r="C23" s="31">
        <v>84174</v>
      </c>
      <c r="D23" s="31" t="s">
        <v>950</v>
      </c>
      <c r="E23" s="31" t="s">
        <v>951</v>
      </c>
      <c r="F23" s="31" t="s">
        <v>904</v>
      </c>
      <c r="G23" s="79" t="s">
        <v>952</v>
      </c>
      <c r="H23" s="78" t="s">
        <v>1012</v>
      </c>
      <c r="I23" s="31"/>
      <c r="J23" s="31"/>
      <c r="K23" s="54">
        <v>0.08</v>
      </c>
      <c r="L23" s="54">
        <v>0.1</v>
      </c>
      <c r="M23" s="54">
        <v>0.06</v>
      </c>
    </row>
    <row r="24" customHeight="1" spans="1:13">
      <c r="A24" s="40">
        <v>9</v>
      </c>
      <c r="B24" s="40" t="s">
        <v>953</v>
      </c>
      <c r="C24" s="40">
        <v>201173</v>
      </c>
      <c r="D24" s="40" t="s">
        <v>32</v>
      </c>
      <c r="E24" s="40" t="s">
        <v>954</v>
      </c>
      <c r="F24" s="40" t="s">
        <v>955</v>
      </c>
      <c r="G24" s="79" t="s">
        <v>956</v>
      </c>
      <c r="H24" s="78" t="s">
        <v>1013</v>
      </c>
      <c r="I24" s="40"/>
      <c r="J24" s="40"/>
      <c r="K24" s="92">
        <v>0.08</v>
      </c>
      <c r="L24" s="92">
        <v>0.1</v>
      </c>
      <c r="M24" s="92">
        <v>0.06</v>
      </c>
    </row>
    <row r="25" customHeight="1" spans="1:13">
      <c r="A25" s="40">
        <v>10</v>
      </c>
      <c r="B25" s="40" t="s">
        <v>33</v>
      </c>
      <c r="C25" s="40">
        <v>132393</v>
      </c>
      <c r="D25" s="40" t="s">
        <v>957</v>
      </c>
      <c r="E25" s="31" t="s">
        <v>958</v>
      </c>
      <c r="F25" s="31" t="s">
        <v>959</v>
      </c>
      <c r="G25" s="79" t="s">
        <v>960</v>
      </c>
      <c r="H25" s="78" t="s">
        <v>1014</v>
      </c>
      <c r="I25" s="40"/>
      <c r="J25" s="40"/>
      <c r="K25" s="92">
        <v>0.08</v>
      </c>
      <c r="L25" s="92">
        <v>0.1</v>
      </c>
      <c r="M25" s="92">
        <v>0.06</v>
      </c>
    </row>
    <row r="26" customHeight="1" spans="1:13">
      <c r="A26" s="40"/>
      <c r="B26" s="40"/>
      <c r="C26" s="33">
        <v>53857</v>
      </c>
      <c r="D26" s="33" t="s">
        <v>961</v>
      </c>
      <c r="E26" s="33" t="s">
        <v>962</v>
      </c>
      <c r="F26" s="33" t="s">
        <v>963</v>
      </c>
      <c r="G26" s="79" t="s">
        <v>886</v>
      </c>
      <c r="H26" s="78" t="s">
        <v>1015</v>
      </c>
      <c r="I26" s="40"/>
      <c r="J26" s="40"/>
      <c r="K26" s="92"/>
      <c r="L26" s="92"/>
      <c r="M26" s="92"/>
    </row>
    <row r="27" customHeight="1" spans="1:14">
      <c r="A27" s="80">
        <v>11</v>
      </c>
      <c r="B27" s="81" t="s">
        <v>34</v>
      </c>
      <c r="C27" s="47">
        <v>101716</v>
      </c>
      <c r="D27" s="47" t="s">
        <v>965</v>
      </c>
      <c r="E27" s="47" t="s">
        <v>224</v>
      </c>
      <c r="F27" s="48" t="s">
        <v>966</v>
      </c>
      <c r="G27" s="79" t="s">
        <v>886</v>
      </c>
      <c r="H27" s="78" t="s">
        <v>1016</v>
      </c>
      <c r="I27" s="81"/>
      <c r="J27" s="81"/>
      <c r="K27" s="35" t="s">
        <v>967</v>
      </c>
      <c r="L27" s="35" t="s">
        <v>968</v>
      </c>
      <c r="M27" s="35" t="s">
        <v>967</v>
      </c>
      <c r="N27" s="76" t="s">
        <v>969</v>
      </c>
    </row>
    <row r="28" customHeight="1" spans="1:14">
      <c r="A28" s="82"/>
      <c r="B28" s="83"/>
      <c r="C28" s="47">
        <v>101715</v>
      </c>
      <c r="D28" s="47" t="s">
        <v>965</v>
      </c>
      <c r="E28" s="47" t="s">
        <v>223</v>
      </c>
      <c r="F28" s="48" t="s">
        <v>966</v>
      </c>
      <c r="G28" s="79" t="s">
        <v>886</v>
      </c>
      <c r="H28" s="78"/>
      <c r="I28" s="83"/>
      <c r="J28" s="83"/>
      <c r="K28" s="35" t="s">
        <v>970</v>
      </c>
      <c r="L28" s="35" t="s">
        <v>971</v>
      </c>
      <c r="M28" s="35" t="s">
        <v>970</v>
      </c>
      <c r="N28" s="76"/>
    </row>
    <row r="29" customHeight="1" spans="1:14">
      <c r="A29" s="82"/>
      <c r="B29" s="83"/>
      <c r="C29" s="47">
        <v>117756</v>
      </c>
      <c r="D29" s="47" t="s">
        <v>965</v>
      </c>
      <c r="E29" s="47" t="s">
        <v>225</v>
      </c>
      <c r="F29" s="48" t="s">
        <v>966</v>
      </c>
      <c r="G29" s="79" t="s">
        <v>972</v>
      </c>
      <c r="H29" s="78"/>
      <c r="I29" s="83"/>
      <c r="J29" s="83"/>
      <c r="K29" s="35" t="s">
        <v>973</v>
      </c>
      <c r="L29" s="35" t="s">
        <v>974</v>
      </c>
      <c r="M29" s="35" t="s">
        <v>973</v>
      </c>
      <c r="N29" s="76"/>
    </row>
    <row r="30" ht="33" customHeight="1" spans="1:14">
      <c r="A30" s="82"/>
      <c r="B30" s="83"/>
      <c r="C30" s="47">
        <v>141310</v>
      </c>
      <c r="D30" s="47" t="s">
        <v>965</v>
      </c>
      <c r="E30" s="47" t="s">
        <v>229</v>
      </c>
      <c r="F30" s="48" t="s">
        <v>966</v>
      </c>
      <c r="G30" s="79" t="s">
        <v>975</v>
      </c>
      <c r="H30" s="78" t="s">
        <v>1017</v>
      </c>
      <c r="I30" s="83"/>
      <c r="J30" s="83"/>
      <c r="K30" s="35" t="s">
        <v>973</v>
      </c>
      <c r="L30" s="35" t="s">
        <v>1018</v>
      </c>
      <c r="M30" s="35" t="s">
        <v>973</v>
      </c>
      <c r="N30" s="76"/>
    </row>
    <row r="31" ht="80" customHeight="1" spans="1:14">
      <c r="A31" s="82"/>
      <c r="B31" s="83"/>
      <c r="C31" s="84">
        <v>118078</v>
      </c>
      <c r="D31" s="84" t="str">
        <f>VLOOKUP(C:C,[1]Sheet1!$A$1:$B$65536,2,0)</f>
        <v>枸橼酸西地那非片(万艾可)按10片计</v>
      </c>
      <c r="E31" s="84" t="s">
        <v>1019</v>
      </c>
      <c r="F31" s="50" t="s">
        <v>977</v>
      </c>
      <c r="G31" s="79" t="s">
        <v>978</v>
      </c>
      <c r="H31" s="85" t="s">
        <v>1020</v>
      </c>
      <c r="I31" s="83"/>
      <c r="J31" s="83"/>
      <c r="K31" s="35" t="str">
        <f>VLOOKUP(C:C,[1]Sheet1!$A$1:$D$65536,4,0)</f>
        <v>50元</v>
      </c>
      <c r="L31" s="35" t="s">
        <v>980</v>
      </c>
      <c r="M31" s="35" t="s">
        <v>979</v>
      </c>
      <c r="N31" s="76"/>
    </row>
    <row r="32" customHeight="1" spans="1:14">
      <c r="A32" s="82"/>
      <c r="B32" s="83"/>
      <c r="C32" s="84">
        <v>23896</v>
      </c>
      <c r="D32" s="84" t="str">
        <f>VLOOKUP(C:C,[1]Sheet1!$A$1:$B$65536,2,0)</f>
        <v>枸橼酸西地那非片(万艾可)按5片计</v>
      </c>
      <c r="E32" s="84" t="s">
        <v>1021</v>
      </c>
      <c r="F32" s="50" t="s">
        <v>977</v>
      </c>
      <c r="G32" s="79" t="s">
        <v>886</v>
      </c>
      <c r="H32" s="86"/>
      <c r="I32" s="83"/>
      <c r="J32" s="83"/>
      <c r="K32" s="35" t="str">
        <f>VLOOKUP(C:C,[1]Sheet1!$A$1:$D$65536,4,0)</f>
        <v>15元</v>
      </c>
      <c r="L32" s="35" t="s">
        <v>982</v>
      </c>
      <c r="M32" s="35" t="s">
        <v>981</v>
      </c>
      <c r="N32" s="76"/>
    </row>
    <row r="33" customHeight="1" spans="1:14">
      <c r="A33" s="82"/>
      <c r="B33" s="83"/>
      <c r="C33" s="84">
        <v>23895</v>
      </c>
      <c r="D33" s="84" t="str">
        <f>VLOOKUP(C:C,[1]Sheet1!$A$1:$B$65536,2,0)</f>
        <v>枸橼酸西地那非片(万艾可)按1片计</v>
      </c>
      <c r="E33" s="84" t="s">
        <v>1022</v>
      </c>
      <c r="F33" s="50" t="s">
        <v>977</v>
      </c>
      <c r="G33" s="79" t="s">
        <v>886</v>
      </c>
      <c r="H33" s="86"/>
      <c r="I33" s="83"/>
      <c r="J33" s="83"/>
      <c r="K33" s="35" t="str">
        <f>VLOOKUP(C:C,[1]Sheet1!$A$1:$D$65536,4,0)</f>
        <v>3元</v>
      </c>
      <c r="L33" s="35" t="s">
        <v>983</v>
      </c>
      <c r="M33" s="35" t="s">
        <v>967</v>
      </c>
      <c r="N33" s="76"/>
    </row>
    <row r="34" customHeight="1" spans="1:14">
      <c r="A34" s="82"/>
      <c r="B34" s="83"/>
      <c r="C34" s="87">
        <v>23455</v>
      </c>
      <c r="D34" s="84" t="str">
        <f>VLOOKUP(C:C,[1]Sheet1!$A$1:$B$65536,2,0)</f>
        <v>枸橼酸西地那非片(万艾可)按0.5片计</v>
      </c>
      <c r="E34" s="87" t="s">
        <v>1023</v>
      </c>
      <c r="F34" s="50" t="s">
        <v>977</v>
      </c>
      <c r="G34" s="79" t="s">
        <v>886</v>
      </c>
      <c r="H34" s="86"/>
      <c r="I34" s="83"/>
      <c r="J34" s="83"/>
      <c r="K34" s="35" t="str">
        <f>VLOOKUP(C:C,[1]Sheet1!$A$1:$D$65536,4,0)</f>
        <v>2元</v>
      </c>
      <c r="L34" s="35" t="s">
        <v>984</v>
      </c>
      <c r="M34" s="35" t="s">
        <v>983</v>
      </c>
      <c r="N34" s="76"/>
    </row>
    <row r="35" customHeight="1" spans="1:14">
      <c r="A35" s="82"/>
      <c r="B35" s="83"/>
      <c r="C35" s="87">
        <v>140822</v>
      </c>
      <c r="D35" s="84" t="str">
        <f>VLOOKUP(C:C,[1]Sheet1!$A$1:$B$65536,2,0)</f>
        <v>枸橼酸西地那非片(万艾可)按1片计</v>
      </c>
      <c r="E35" s="84" t="s">
        <v>1024</v>
      </c>
      <c r="F35" s="50" t="s">
        <v>977</v>
      </c>
      <c r="G35" s="79" t="s">
        <v>886</v>
      </c>
      <c r="H35" s="86"/>
      <c r="I35" s="83"/>
      <c r="J35" s="83"/>
      <c r="K35" s="35" t="str">
        <f>VLOOKUP(C:C,[1]Sheet1!$A$1:$D$65536,4,0)</f>
        <v>4元</v>
      </c>
      <c r="L35" s="35" t="s">
        <v>983</v>
      </c>
      <c r="M35" s="35" t="s">
        <v>985</v>
      </c>
      <c r="N35" s="76"/>
    </row>
    <row r="36" customHeight="1" spans="1:14">
      <c r="A36" s="82"/>
      <c r="B36" s="83"/>
      <c r="C36" s="87">
        <v>198582</v>
      </c>
      <c r="D36" s="84" t="str">
        <f>VLOOKUP(C:C,[1]Sheet1!$A$1:$B$65536,2,0)</f>
        <v>枸橼酸西地那非片(万艾可)按2.5片计</v>
      </c>
      <c r="E36" s="87" t="s">
        <v>1025</v>
      </c>
      <c r="F36" s="50" t="s">
        <v>977</v>
      </c>
      <c r="G36" s="79" t="s">
        <v>986</v>
      </c>
      <c r="H36" s="86"/>
      <c r="I36" s="83"/>
      <c r="J36" s="83"/>
      <c r="K36" s="35" t="str">
        <f>VLOOKUP(C:C,[1]Sheet1!$A$1:$D$65536,4,0)</f>
        <v>10元</v>
      </c>
      <c r="L36" s="35" t="s">
        <v>987</v>
      </c>
      <c r="M36" s="35" t="s">
        <v>982</v>
      </c>
      <c r="N36" s="76"/>
    </row>
    <row r="37" customHeight="1" spans="1:14">
      <c r="A37" s="88"/>
      <c r="B37" s="89"/>
      <c r="C37" s="87">
        <v>140823</v>
      </c>
      <c r="D37" s="84" t="str">
        <f>VLOOKUP(C:C,[1]Sheet1!$A$1:$B$65536,2,0)</f>
        <v>枸橼酸西地那非片(万艾可)按5片计</v>
      </c>
      <c r="E37" s="84" t="s">
        <v>1026</v>
      </c>
      <c r="F37" s="50" t="s">
        <v>977</v>
      </c>
      <c r="G37" s="79" t="s">
        <v>988</v>
      </c>
      <c r="H37" s="90"/>
      <c r="I37" s="89"/>
      <c r="J37" s="89"/>
      <c r="K37" s="35" t="str">
        <f>VLOOKUP(C:C,[1]Sheet1!$A$1:$D$65536,4,0)</f>
        <v>20元</v>
      </c>
      <c r="L37" s="35" t="s">
        <v>982</v>
      </c>
      <c r="M37" s="35" t="s">
        <v>980</v>
      </c>
      <c r="N37" s="76"/>
    </row>
  </sheetData>
  <sheetProtection formatCells="0" insertHyperlinks="0" autoFilter="0"/>
  <mergeCells count="52">
    <mergeCell ref="A1:H1"/>
    <mergeCell ref="I1:J1"/>
    <mergeCell ref="K1:M1"/>
    <mergeCell ref="A3:A5"/>
    <mergeCell ref="A6:A8"/>
    <mergeCell ref="A9:A12"/>
    <mergeCell ref="A13:A14"/>
    <mergeCell ref="A15:A22"/>
    <mergeCell ref="A25:A26"/>
    <mergeCell ref="A27:A37"/>
    <mergeCell ref="B3:B5"/>
    <mergeCell ref="B6:B8"/>
    <mergeCell ref="B9:B12"/>
    <mergeCell ref="B13:B14"/>
    <mergeCell ref="B15:B22"/>
    <mergeCell ref="B25:B26"/>
    <mergeCell ref="B27:B37"/>
    <mergeCell ref="H27:H29"/>
    <mergeCell ref="H31:H37"/>
    <mergeCell ref="I3:I5"/>
    <mergeCell ref="I6:I8"/>
    <mergeCell ref="I9:I12"/>
    <mergeCell ref="I13:I14"/>
    <mergeCell ref="I15:I22"/>
    <mergeCell ref="I25:I26"/>
    <mergeCell ref="I27:I37"/>
    <mergeCell ref="J3:J5"/>
    <mergeCell ref="J6:J8"/>
    <mergeCell ref="J9:J12"/>
    <mergeCell ref="J13:J14"/>
    <mergeCell ref="J15:J22"/>
    <mergeCell ref="J25:J26"/>
    <mergeCell ref="J27:J37"/>
    <mergeCell ref="K3:K5"/>
    <mergeCell ref="K6:K8"/>
    <mergeCell ref="K9:K12"/>
    <mergeCell ref="K13:K14"/>
    <mergeCell ref="K15:K22"/>
    <mergeCell ref="K25:K26"/>
    <mergeCell ref="L3:L5"/>
    <mergeCell ref="L6:L8"/>
    <mergeCell ref="L9:L12"/>
    <mergeCell ref="L13:L14"/>
    <mergeCell ref="L15:L22"/>
    <mergeCell ref="L25:L26"/>
    <mergeCell ref="M3:M5"/>
    <mergeCell ref="M6:M8"/>
    <mergeCell ref="M9:M12"/>
    <mergeCell ref="M13:M14"/>
    <mergeCell ref="M15:M22"/>
    <mergeCell ref="M25:M26"/>
    <mergeCell ref="N27:N37"/>
  </mergeCells>
  <pageMargins left="0.7" right="0.7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6"/>
  <sheetViews>
    <sheetView topLeftCell="J21" workbookViewId="0">
      <selection activeCell="T41" sqref="T41"/>
    </sheetView>
  </sheetViews>
  <sheetFormatPr defaultColWidth="9" defaultRowHeight="28" customHeight="1"/>
  <cols>
    <col min="1" max="1" width="3.875" customWidth="1"/>
    <col min="4" max="5" width="9" hidden="1" customWidth="1"/>
    <col min="6" max="6" width="23.875" customWidth="1"/>
    <col min="7" max="7" width="18" customWidth="1"/>
    <col min="8" max="8" width="23.125" customWidth="1"/>
    <col min="12" max="12" width="9" hidden="1" customWidth="1"/>
    <col min="13" max="14" width="9" customWidth="1"/>
    <col min="15" max="15" width="9.375" style="27" hidden="1" customWidth="1"/>
    <col min="16" max="16" width="16.625" style="27" hidden="1" customWidth="1"/>
    <col min="17" max="17" width="13.75" style="27" hidden="1" customWidth="1"/>
    <col min="18" max="20" width="13.75"/>
    <col min="21" max="21" width="12.625"/>
    <col min="22" max="27" width="8.125" customWidth="1"/>
    <col min="28" max="28" width="8.125" style="29" customWidth="1"/>
    <col min="29" max="31" width="8.125" customWidth="1"/>
  </cols>
  <sheetData>
    <row r="1" customHeight="1" spans="1:31">
      <c r="A1" s="30" t="s">
        <v>866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51" t="s">
        <v>867</v>
      </c>
      <c r="N1" s="51"/>
      <c r="O1" s="52" t="s">
        <v>1027</v>
      </c>
      <c r="P1" s="52"/>
      <c r="Q1" s="52"/>
      <c r="R1" s="62" t="s">
        <v>1027</v>
      </c>
      <c r="S1" s="62"/>
      <c r="T1" s="62"/>
      <c r="U1" s="63" t="s">
        <v>1028</v>
      </c>
      <c r="V1" s="62" t="s">
        <v>1029</v>
      </c>
      <c r="W1" s="62"/>
      <c r="X1" s="62"/>
      <c r="Y1" s="62" t="s">
        <v>1030</v>
      </c>
      <c r="Z1" s="62"/>
      <c r="AA1" s="62"/>
      <c r="AB1" s="69" t="s">
        <v>1031</v>
      </c>
      <c r="AC1" s="62"/>
      <c r="AD1" s="62"/>
      <c r="AE1" s="62"/>
    </row>
    <row r="2" customHeight="1" spans="1:31">
      <c r="A2" s="31" t="s">
        <v>35</v>
      </c>
      <c r="B2" s="31" t="s">
        <v>35</v>
      </c>
      <c r="C2" s="31" t="s">
        <v>872</v>
      </c>
      <c r="D2" s="31"/>
      <c r="E2" s="31"/>
      <c r="F2" s="31" t="s">
        <v>873</v>
      </c>
      <c r="G2" s="31" t="s">
        <v>874</v>
      </c>
      <c r="H2" s="31" t="s">
        <v>875</v>
      </c>
      <c r="I2" s="31" t="s">
        <v>876</v>
      </c>
      <c r="J2" s="31" t="s">
        <v>877</v>
      </c>
      <c r="K2" s="31" t="s">
        <v>878</v>
      </c>
      <c r="L2" s="31" t="s">
        <v>879</v>
      </c>
      <c r="M2" s="53" t="s">
        <v>39</v>
      </c>
      <c r="N2" s="53" t="s">
        <v>40</v>
      </c>
      <c r="O2" s="52" t="s">
        <v>205</v>
      </c>
      <c r="P2" s="52" t="s">
        <v>196</v>
      </c>
      <c r="Q2" s="52" t="s">
        <v>878</v>
      </c>
      <c r="R2" s="62" t="s">
        <v>205</v>
      </c>
      <c r="S2" s="62" t="s">
        <v>196</v>
      </c>
      <c r="T2" s="62" t="s">
        <v>878</v>
      </c>
      <c r="U2" s="63"/>
      <c r="V2" s="62" t="s">
        <v>205</v>
      </c>
      <c r="W2" s="62" t="s">
        <v>196</v>
      </c>
      <c r="X2" s="62" t="s">
        <v>878</v>
      </c>
      <c r="Y2" s="62" t="s">
        <v>205</v>
      </c>
      <c r="Z2" s="62" t="s">
        <v>196</v>
      </c>
      <c r="AA2" s="62" t="s">
        <v>878</v>
      </c>
      <c r="AB2" s="70" t="s">
        <v>1032</v>
      </c>
      <c r="AC2" s="63" t="s">
        <v>1033</v>
      </c>
      <c r="AD2" s="63" t="s">
        <v>1034</v>
      </c>
      <c r="AE2" s="63" t="s">
        <v>1035</v>
      </c>
    </row>
    <row r="3" customHeight="1" spans="1:31">
      <c r="A3" s="32">
        <v>1</v>
      </c>
      <c r="B3" s="32" t="s">
        <v>26</v>
      </c>
      <c r="C3" s="33">
        <v>104690</v>
      </c>
      <c r="D3" s="34" t="s">
        <v>881</v>
      </c>
      <c r="E3" s="34" t="str">
        <f>C3&amp;D3</f>
        <v>104690,</v>
      </c>
      <c r="F3" s="35" t="s">
        <v>882</v>
      </c>
      <c r="G3" s="33" t="s">
        <v>883</v>
      </c>
      <c r="H3" s="35" t="s">
        <v>884</v>
      </c>
      <c r="I3" s="31">
        <v>18</v>
      </c>
      <c r="J3" s="31">
        <v>29</v>
      </c>
      <c r="K3" s="54">
        <f>(J3-I3)/J3</f>
        <v>0.379310344827586</v>
      </c>
      <c r="L3" s="55" t="s">
        <v>885</v>
      </c>
      <c r="M3" s="32">
        <v>6410</v>
      </c>
      <c r="N3" s="32">
        <v>7687</v>
      </c>
      <c r="O3" s="52">
        <f>VLOOKUP(C:C,[2]查询指定品种销售汇总!$B$1:$U$65536,20,0)</f>
        <v>2036</v>
      </c>
      <c r="P3" s="52">
        <f>VLOOKUP(C:C,[2]查询指定品种销售汇总!$B$1:$V$65536,21,0)</f>
        <v>53610.47</v>
      </c>
      <c r="Q3" s="64" t="str">
        <f>VLOOKUP(C:C,[2]查询指定品种销售汇总!$B$1:$X$65536,23,0)</f>
        <v>31.63%</v>
      </c>
      <c r="R3" s="65">
        <v>2036</v>
      </c>
      <c r="S3" s="65">
        <v>53610.47</v>
      </c>
      <c r="T3" s="65" t="s">
        <v>1036</v>
      </c>
      <c r="U3" s="66">
        <f>(R3+R4+R5)/M3</f>
        <v>0.724960998439938</v>
      </c>
      <c r="V3" s="62">
        <v>1692</v>
      </c>
      <c r="W3" s="62">
        <v>44921.69</v>
      </c>
      <c r="X3" s="62" t="s">
        <v>1037</v>
      </c>
      <c r="Y3" s="62">
        <v>2944</v>
      </c>
      <c r="Z3" s="62">
        <v>78104.77</v>
      </c>
      <c r="AA3" s="62" t="s">
        <v>1038</v>
      </c>
      <c r="AB3" s="71">
        <f t="shared" ref="AB3:AB16" si="0">(R3-V3)/V3</f>
        <v>0.203309692671395</v>
      </c>
      <c r="AC3" s="66">
        <f t="shared" ref="AC3:AC16" si="1">(S3-W3)/W3</f>
        <v>0.193420594817337</v>
      </c>
      <c r="AD3" s="66">
        <f t="shared" ref="AD3:AD32" si="2">(R3-Y3)/Y3</f>
        <v>-0.308423913043478</v>
      </c>
      <c r="AE3" s="66">
        <f t="shared" ref="AE3:AE32" si="3">(S3-Z3)/Z3</f>
        <v>-0.313608246973904</v>
      </c>
    </row>
    <row r="4" customHeight="1" spans="1:31">
      <c r="A4" s="36"/>
      <c r="B4" s="36"/>
      <c r="C4" s="33">
        <v>110795</v>
      </c>
      <c r="D4" s="34" t="s">
        <v>881</v>
      </c>
      <c r="E4" s="34" t="str">
        <f>C4&amp;D4</f>
        <v>110795,</v>
      </c>
      <c r="F4" s="37" t="s">
        <v>889</v>
      </c>
      <c r="G4" s="33" t="s">
        <v>890</v>
      </c>
      <c r="H4" s="33" t="s">
        <v>891</v>
      </c>
      <c r="I4" s="31">
        <v>16</v>
      </c>
      <c r="J4" s="31">
        <v>27.8</v>
      </c>
      <c r="K4" s="54">
        <f>(J4-I4)/J4</f>
        <v>0.424460431654676</v>
      </c>
      <c r="L4" s="55" t="s">
        <v>892</v>
      </c>
      <c r="M4" s="36"/>
      <c r="N4" s="36"/>
      <c r="O4" s="52">
        <f>VLOOKUP(C:C,[2]查询指定品种销售汇总!$B$1:$U$65536,20,0)</f>
        <v>925</v>
      </c>
      <c r="P4" s="52">
        <f>VLOOKUP(C:C,[2]查询指定品种销售汇总!$B$1:$V$65536,21,0)</f>
        <v>21895.84</v>
      </c>
      <c r="Q4" s="64" t="str">
        <f>VLOOKUP(C:C,[2]查询指定品种销售汇总!$B$1:$X$65536,23,0)</f>
        <v>32.38%</v>
      </c>
      <c r="R4" s="65">
        <v>925</v>
      </c>
      <c r="S4" s="65">
        <v>21895.84</v>
      </c>
      <c r="T4" s="65" t="s">
        <v>1039</v>
      </c>
      <c r="U4" s="66"/>
      <c r="V4" s="62">
        <v>29</v>
      </c>
      <c r="W4" s="62">
        <v>665.35</v>
      </c>
      <c r="X4" s="62" t="s">
        <v>1040</v>
      </c>
      <c r="Y4" s="62">
        <v>262</v>
      </c>
      <c r="Z4" s="62">
        <v>6619.95</v>
      </c>
      <c r="AA4" s="62" t="s">
        <v>1041</v>
      </c>
      <c r="AB4" s="71">
        <f t="shared" si="0"/>
        <v>30.8965517241379</v>
      </c>
      <c r="AC4" s="66">
        <f t="shared" si="1"/>
        <v>31.9087547907117</v>
      </c>
      <c r="AD4" s="66">
        <f t="shared" si="2"/>
        <v>2.53053435114504</v>
      </c>
      <c r="AE4" s="66">
        <f t="shared" si="3"/>
        <v>2.30755368242963</v>
      </c>
    </row>
    <row r="5" customHeight="1" spans="1:31">
      <c r="A5" s="36"/>
      <c r="B5" s="36"/>
      <c r="C5" s="31">
        <v>40935</v>
      </c>
      <c r="D5" s="34" t="s">
        <v>881</v>
      </c>
      <c r="E5" s="34" t="str">
        <f>C5&amp;D5</f>
        <v>40935,</v>
      </c>
      <c r="F5" s="31" t="s">
        <v>893</v>
      </c>
      <c r="G5" s="31" t="s">
        <v>894</v>
      </c>
      <c r="H5" s="31" t="s">
        <v>895</v>
      </c>
      <c r="I5" s="31">
        <v>12.5</v>
      </c>
      <c r="J5" s="31">
        <v>25</v>
      </c>
      <c r="K5" s="54">
        <f>(J5-I5)/J5</f>
        <v>0.5</v>
      </c>
      <c r="L5" s="56" t="s">
        <v>885</v>
      </c>
      <c r="M5" s="57"/>
      <c r="N5" s="57"/>
      <c r="O5" s="52">
        <f>VLOOKUP(C:C,[2]查询指定品种销售汇总!$B$1:$U$65536,20,0)</f>
        <v>1686</v>
      </c>
      <c r="P5" s="52">
        <f>VLOOKUP(C:C,[2]查询指定品种销售汇总!$B$1:$V$65536,21,0)</f>
        <v>41656.68</v>
      </c>
      <c r="Q5" s="64" t="str">
        <f>VLOOKUP(C:C,[2]查询指定品种销售汇总!$B$1:$X$65536,23,0)</f>
        <v>49.4%</v>
      </c>
      <c r="R5" s="65">
        <v>1686</v>
      </c>
      <c r="S5" s="65">
        <v>41656.68</v>
      </c>
      <c r="T5" s="65" t="s">
        <v>1042</v>
      </c>
      <c r="U5" s="66"/>
      <c r="V5" s="62">
        <v>950</v>
      </c>
      <c r="W5" s="62">
        <v>21584.58</v>
      </c>
      <c r="X5" s="62" t="s">
        <v>1043</v>
      </c>
      <c r="Y5" s="62">
        <v>1946</v>
      </c>
      <c r="Z5" s="62">
        <v>47696.42</v>
      </c>
      <c r="AA5" s="62" t="s">
        <v>1044</v>
      </c>
      <c r="AB5" s="71">
        <f t="shared" si="0"/>
        <v>0.774736842105263</v>
      </c>
      <c r="AC5" s="66">
        <f t="shared" si="1"/>
        <v>0.929927753979924</v>
      </c>
      <c r="AD5" s="66">
        <f t="shared" si="2"/>
        <v>-0.13360739979445</v>
      </c>
      <c r="AE5" s="66">
        <f t="shared" si="3"/>
        <v>-0.126628791007795</v>
      </c>
    </row>
    <row r="6" s="27" customFormat="1" customHeight="1" spans="1:31">
      <c r="A6" s="38"/>
      <c r="B6" s="38"/>
      <c r="C6" s="39"/>
      <c r="D6" s="39"/>
      <c r="E6" s="39"/>
      <c r="F6" s="39"/>
      <c r="G6" s="39"/>
      <c r="H6" s="39"/>
      <c r="I6" s="39"/>
      <c r="J6" s="39"/>
      <c r="K6" s="58"/>
      <c r="L6" s="56"/>
      <c r="M6" s="38"/>
      <c r="N6" s="38"/>
      <c r="O6" s="52"/>
      <c r="P6" s="52"/>
      <c r="Q6" s="64"/>
      <c r="R6" s="64">
        <f>SUM(R3:R5)</f>
        <v>4647</v>
      </c>
      <c r="S6" s="64">
        <f>SUM(S3:S5)</f>
        <v>117162.99</v>
      </c>
      <c r="T6" s="64" t="s">
        <v>1045</v>
      </c>
      <c r="U6" s="64"/>
      <c r="V6" s="67">
        <f>SUM(V3:V5)</f>
        <v>2671</v>
      </c>
      <c r="W6" s="67">
        <f>SUM(W3:W5)</f>
        <v>67171.62</v>
      </c>
      <c r="X6" s="52" t="s">
        <v>1046</v>
      </c>
      <c r="Y6" s="67">
        <f>SUM(Y3:Y5)</f>
        <v>5152</v>
      </c>
      <c r="Z6" s="67">
        <f>SUM(Z3:Z5)</f>
        <v>132421.14</v>
      </c>
      <c r="AA6" s="62" t="s">
        <v>1047</v>
      </c>
      <c r="AB6" s="71">
        <f t="shared" si="0"/>
        <v>0.739797828528641</v>
      </c>
      <c r="AC6" s="66">
        <f t="shared" si="1"/>
        <v>0.744233502184405</v>
      </c>
      <c r="AD6" s="68">
        <f t="shared" si="2"/>
        <v>-0.0980201863354037</v>
      </c>
      <c r="AE6" s="66">
        <f t="shared" si="3"/>
        <v>-0.115224427157175</v>
      </c>
    </row>
    <row r="7" customHeight="1" spans="1:31">
      <c r="A7" s="31">
        <v>2</v>
      </c>
      <c r="B7" s="31" t="s">
        <v>27</v>
      </c>
      <c r="C7" s="40">
        <v>141233</v>
      </c>
      <c r="D7" s="34" t="s">
        <v>881</v>
      </c>
      <c r="E7" s="34" t="str">
        <f>C7&amp;D7</f>
        <v>141233,</v>
      </c>
      <c r="F7" s="40" t="s">
        <v>896</v>
      </c>
      <c r="G7" s="40" t="s">
        <v>897</v>
      </c>
      <c r="H7" s="40" t="s">
        <v>898</v>
      </c>
      <c r="I7" s="31">
        <v>22.39</v>
      </c>
      <c r="J7" s="31">
        <v>32</v>
      </c>
      <c r="K7" s="54">
        <f>(J7-I7)/J7</f>
        <v>0.3003125</v>
      </c>
      <c r="L7" s="55" t="s">
        <v>899</v>
      </c>
      <c r="M7" s="32">
        <v>10927</v>
      </c>
      <c r="N7" s="32">
        <v>13628</v>
      </c>
      <c r="O7" s="52">
        <f>VLOOKUP(C:C,[2]查询指定品种销售汇总!$B$1:$U$65536,20,0)</f>
        <v>4864</v>
      </c>
      <c r="P7" s="52">
        <f>VLOOKUP(C:C,[2]查询指定品种销售汇总!$B$1:$V$65536,21,0)</f>
        <v>123725.92</v>
      </c>
      <c r="Q7" s="64" t="str">
        <f>VLOOKUP(C:C,[2]查询指定品种销售汇总!$B$1:$X$65536,23,0)</f>
        <v>11.98%</v>
      </c>
      <c r="R7" s="65">
        <v>4864</v>
      </c>
      <c r="S7" s="65">
        <v>123725.92</v>
      </c>
      <c r="T7" s="65" t="s">
        <v>1048</v>
      </c>
      <c r="U7" s="66">
        <f>(R7+R8+R9)/M7</f>
        <v>1.39837100759586</v>
      </c>
      <c r="V7" s="62">
        <v>2115</v>
      </c>
      <c r="W7" s="62">
        <v>59594.81</v>
      </c>
      <c r="X7" s="62" t="s">
        <v>1049</v>
      </c>
      <c r="Y7" s="62">
        <v>3198</v>
      </c>
      <c r="Z7" s="62">
        <v>80751.28</v>
      </c>
      <c r="AA7" s="62" t="s">
        <v>1050</v>
      </c>
      <c r="AB7" s="71">
        <f t="shared" si="0"/>
        <v>1.29976359338061</v>
      </c>
      <c r="AC7" s="66">
        <f t="shared" si="1"/>
        <v>1.07611904459466</v>
      </c>
      <c r="AD7" s="66">
        <f t="shared" si="2"/>
        <v>0.520950594121326</v>
      </c>
      <c r="AE7" s="66">
        <f t="shared" si="3"/>
        <v>0.532185248332906</v>
      </c>
    </row>
    <row r="8" customHeight="1" spans="1:31">
      <c r="A8" s="31"/>
      <c r="B8" s="31"/>
      <c r="C8" s="40">
        <v>137775</v>
      </c>
      <c r="D8" s="34" t="s">
        <v>881</v>
      </c>
      <c r="E8" s="34" t="str">
        <f>C8&amp;D8</f>
        <v>137775,</v>
      </c>
      <c r="F8" s="40" t="s">
        <v>896</v>
      </c>
      <c r="G8" s="40" t="s">
        <v>901</v>
      </c>
      <c r="H8" s="40" t="s">
        <v>898</v>
      </c>
      <c r="I8" s="31">
        <v>25.14</v>
      </c>
      <c r="J8" s="31">
        <v>36</v>
      </c>
      <c r="K8" s="54">
        <f>(J8-I8)/J8</f>
        <v>0.301666666666667</v>
      </c>
      <c r="L8" s="55" t="s">
        <v>899</v>
      </c>
      <c r="M8" s="36"/>
      <c r="N8" s="36"/>
      <c r="O8" s="52">
        <f>VLOOKUP(C:C,[2]查询指定品种销售汇总!$B$1:$U$65536,20,0)</f>
        <v>4167</v>
      </c>
      <c r="P8" s="52">
        <f>VLOOKUP(C:C,[2]查询指定品种销售汇总!$B$1:$V$65536,21,0)</f>
        <v>119784.09</v>
      </c>
      <c r="Q8" s="64" t="str">
        <f>VLOOKUP(C:C,[2]查询指定品种销售汇总!$B$1:$X$65536,23,0)</f>
        <v>12.54%</v>
      </c>
      <c r="R8" s="65">
        <v>4167</v>
      </c>
      <c r="S8" s="65">
        <v>119784.09</v>
      </c>
      <c r="T8" s="65" t="s">
        <v>1051</v>
      </c>
      <c r="U8" s="66"/>
      <c r="V8" s="62">
        <v>1724</v>
      </c>
      <c r="W8" s="62">
        <v>57282.25</v>
      </c>
      <c r="X8" s="62" t="s">
        <v>1052</v>
      </c>
      <c r="Y8" s="62">
        <v>3010</v>
      </c>
      <c r="Z8" s="62">
        <v>86061.9</v>
      </c>
      <c r="AA8" s="62" t="s">
        <v>1053</v>
      </c>
      <c r="AB8" s="71">
        <f t="shared" si="0"/>
        <v>1.41705336426914</v>
      </c>
      <c r="AC8" s="66">
        <f t="shared" si="1"/>
        <v>1.09112054781368</v>
      </c>
      <c r="AD8" s="66">
        <f t="shared" si="2"/>
        <v>0.384385382059801</v>
      </c>
      <c r="AE8" s="66">
        <f t="shared" si="3"/>
        <v>0.391836457247632</v>
      </c>
    </row>
    <row r="9" customHeight="1" spans="1:31">
      <c r="A9" s="31"/>
      <c r="B9" s="31"/>
      <c r="C9" s="40">
        <v>139379</v>
      </c>
      <c r="D9" s="34" t="s">
        <v>881</v>
      </c>
      <c r="E9" s="34" t="str">
        <f>C9&amp;D9</f>
        <v>139379,</v>
      </c>
      <c r="F9" s="40" t="s">
        <v>902</v>
      </c>
      <c r="G9" s="40" t="s">
        <v>903</v>
      </c>
      <c r="H9" s="40" t="s">
        <v>904</v>
      </c>
      <c r="I9" s="31">
        <v>8.4</v>
      </c>
      <c r="J9" s="31">
        <v>24</v>
      </c>
      <c r="K9" s="54">
        <f>(J9-I9)/J9</f>
        <v>0.65</v>
      </c>
      <c r="L9" s="55" t="s">
        <v>899</v>
      </c>
      <c r="M9" s="57"/>
      <c r="N9" s="57"/>
      <c r="O9" s="52">
        <f>VLOOKUP(C:C,[2]查询指定品种销售汇总!$B$1:$U$65536,20,0)</f>
        <v>6249</v>
      </c>
      <c r="P9" s="52">
        <f>VLOOKUP(C:C,[2]查询指定品种销售汇总!$B$1:$V$65536,21,0)</f>
        <v>126314.22</v>
      </c>
      <c r="Q9" s="64" t="str">
        <f>VLOOKUP(C:C,[2]查询指定品种销售汇总!$B$1:$X$65536,23,0)</f>
        <v>58.44%</v>
      </c>
      <c r="R9" s="65">
        <v>6249</v>
      </c>
      <c r="S9" s="65">
        <v>126314.22</v>
      </c>
      <c r="T9" s="65" t="s">
        <v>1054</v>
      </c>
      <c r="U9" s="66"/>
      <c r="V9" s="62">
        <v>3395.01</v>
      </c>
      <c r="W9" s="62">
        <v>70853.68</v>
      </c>
      <c r="X9" s="62" t="s">
        <v>1055</v>
      </c>
      <c r="Y9" s="62">
        <v>5652</v>
      </c>
      <c r="Z9" s="62">
        <v>112675.02</v>
      </c>
      <c r="AA9" s="62" t="s">
        <v>1056</v>
      </c>
      <c r="AB9" s="71">
        <f t="shared" si="0"/>
        <v>0.840642590154373</v>
      </c>
      <c r="AC9" s="66">
        <f t="shared" si="1"/>
        <v>0.78274748749818</v>
      </c>
      <c r="AD9" s="66">
        <f t="shared" si="2"/>
        <v>0.105626326963907</v>
      </c>
      <c r="AE9" s="66">
        <f t="shared" si="3"/>
        <v>0.1210490133483</v>
      </c>
    </row>
    <row r="10" s="28" customFormat="1" customHeight="1" spans="1:31">
      <c r="A10" s="41"/>
      <c r="B10" s="41"/>
      <c r="C10" s="42"/>
      <c r="D10" s="41"/>
      <c r="E10" s="41"/>
      <c r="F10" s="42"/>
      <c r="G10" s="42"/>
      <c r="H10" s="42"/>
      <c r="I10" s="41"/>
      <c r="J10" s="41"/>
      <c r="K10" s="59"/>
      <c r="L10" s="59"/>
      <c r="M10" s="60"/>
      <c r="N10" s="60"/>
      <c r="O10" s="61"/>
      <c r="P10" s="61"/>
      <c r="Q10" s="67"/>
      <c r="R10" s="67">
        <f>SUM(R7:R9)</f>
        <v>15280</v>
      </c>
      <c r="S10" s="67">
        <f t="shared" ref="S10:AE10" si="4">SUM(S7:S9)</f>
        <v>369824.23</v>
      </c>
      <c r="T10" s="67" t="s">
        <v>1057</v>
      </c>
      <c r="U10" s="67">
        <f t="shared" si="4"/>
        <v>1.39837100759586</v>
      </c>
      <c r="V10" s="67">
        <f t="shared" si="4"/>
        <v>7234.01</v>
      </c>
      <c r="W10" s="67">
        <f t="shared" si="4"/>
        <v>187730.74</v>
      </c>
      <c r="X10" s="61" t="s">
        <v>1058</v>
      </c>
      <c r="Y10" s="67">
        <f t="shared" si="4"/>
        <v>11860</v>
      </c>
      <c r="Z10" s="67">
        <f t="shared" si="4"/>
        <v>279488.2</v>
      </c>
      <c r="AA10" s="62" t="s">
        <v>1059</v>
      </c>
      <c r="AB10" s="71">
        <f t="shared" si="0"/>
        <v>1.11224479921924</v>
      </c>
      <c r="AC10" s="66">
        <f t="shared" si="1"/>
        <v>0.969971619991484</v>
      </c>
      <c r="AD10" s="66">
        <f t="shared" si="2"/>
        <v>0.288364249578415</v>
      </c>
      <c r="AE10" s="66">
        <f t="shared" si="3"/>
        <v>0.323219477602274</v>
      </c>
    </row>
    <row r="11" customHeight="1" spans="1:31">
      <c r="A11" s="31">
        <v>3</v>
      </c>
      <c r="B11" s="31" t="s">
        <v>28</v>
      </c>
      <c r="C11" s="40">
        <v>32596</v>
      </c>
      <c r="D11" s="34" t="s">
        <v>881</v>
      </c>
      <c r="E11" s="34" t="str">
        <f>C11&amp;D11</f>
        <v>32596,</v>
      </c>
      <c r="F11" s="40" t="s">
        <v>905</v>
      </c>
      <c r="G11" s="31" t="s">
        <v>906</v>
      </c>
      <c r="H11" s="31" t="s">
        <v>907</v>
      </c>
      <c r="I11" s="31">
        <v>15.833</v>
      </c>
      <c r="J11" s="31">
        <v>39.8</v>
      </c>
      <c r="K11" s="54">
        <f>(J11-I11)/J11</f>
        <v>0.602185929648241</v>
      </c>
      <c r="L11" s="54" t="s">
        <v>908</v>
      </c>
      <c r="M11" s="31">
        <v>7705</v>
      </c>
      <c r="N11" s="31">
        <v>10023</v>
      </c>
      <c r="O11" s="52">
        <f>VLOOKUP(C:C,[2]查询指定品种销售汇总!$B$1:$U$65536,20,0)</f>
        <v>336</v>
      </c>
      <c r="P11" s="52">
        <f>VLOOKUP(C:C,[2]查询指定品种销售汇总!$B$1:$V$65536,21,0)</f>
        <v>11794.33</v>
      </c>
      <c r="Q11" s="64" t="str">
        <f>VLOOKUP(C:C,[2]查询指定品种销售汇总!$B$1:$X$65536,23,0)</f>
        <v>55.09%</v>
      </c>
      <c r="R11" s="65">
        <v>336</v>
      </c>
      <c r="S11" s="65">
        <v>11794.33</v>
      </c>
      <c r="T11" s="65" t="s">
        <v>1060</v>
      </c>
      <c r="U11" s="66">
        <f>(R11+R12+R13+R14)/M11</f>
        <v>0.861713173264114</v>
      </c>
      <c r="V11" s="62">
        <v>482</v>
      </c>
      <c r="W11" s="62">
        <v>17677.02</v>
      </c>
      <c r="X11" s="62" t="s">
        <v>1061</v>
      </c>
      <c r="Y11" s="62">
        <v>385.3</v>
      </c>
      <c r="Z11" s="62">
        <v>13523.34</v>
      </c>
      <c r="AA11" s="62" t="s">
        <v>1062</v>
      </c>
      <c r="AB11" s="71">
        <f t="shared" si="0"/>
        <v>-0.302904564315353</v>
      </c>
      <c r="AC11" s="66">
        <f t="shared" si="1"/>
        <v>-0.332787426840044</v>
      </c>
      <c r="AD11" s="66">
        <f t="shared" si="2"/>
        <v>-0.127952245003893</v>
      </c>
      <c r="AE11" s="66">
        <f t="shared" si="3"/>
        <v>-0.127853769852714</v>
      </c>
    </row>
    <row r="12" customHeight="1" spans="1:31">
      <c r="A12" s="31"/>
      <c r="B12" s="31"/>
      <c r="C12" s="31">
        <v>161198</v>
      </c>
      <c r="D12" s="34" t="s">
        <v>881</v>
      </c>
      <c r="E12" s="34" t="str">
        <f>C12&amp;D12</f>
        <v>161198,</v>
      </c>
      <c r="F12" s="31" t="s">
        <v>909</v>
      </c>
      <c r="G12" s="31" t="s">
        <v>910</v>
      </c>
      <c r="H12" s="31" t="s">
        <v>911</v>
      </c>
      <c r="I12" s="31">
        <v>13.9</v>
      </c>
      <c r="J12" s="31">
        <v>32</v>
      </c>
      <c r="K12" s="54">
        <f>(J12-I12)/J12</f>
        <v>0.565625</v>
      </c>
      <c r="L12" s="55" t="s">
        <v>912</v>
      </c>
      <c r="M12" s="31"/>
      <c r="N12" s="31"/>
      <c r="O12" s="52">
        <f>VLOOKUP(C:C,[2]查询指定品种销售汇总!$B$1:$U$65536,20,0)</f>
        <v>2111.5</v>
      </c>
      <c r="P12" s="52">
        <f>VLOOKUP(C:C,[2]查询指定品种销售汇总!$B$1:$V$65536,21,0)</f>
        <v>51548.82</v>
      </c>
      <c r="Q12" s="64" t="str">
        <f>VLOOKUP(C:C,[2]查询指定品种销售汇总!$B$1:$X$65536,23,0)</f>
        <v>47.03%</v>
      </c>
      <c r="R12" s="65">
        <v>2111.5</v>
      </c>
      <c r="S12" s="65">
        <v>51548.82</v>
      </c>
      <c r="T12" s="65" t="s">
        <v>1063</v>
      </c>
      <c r="U12" s="66"/>
      <c r="V12" s="62">
        <v>2860</v>
      </c>
      <c r="W12" s="62">
        <v>69520.54</v>
      </c>
      <c r="X12" s="62" t="s">
        <v>1064</v>
      </c>
      <c r="Y12" s="62">
        <v>2157</v>
      </c>
      <c r="Z12" s="62">
        <v>50250.61</v>
      </c>
      <c r="AA12" s="62" t="s">
        <v>1065</v>
      </c>
      <c r="AB12" s="71">
        <f t="shared" si="0"/>
        <v>-0.261713286713287</v>
      </c>
      <c r="AC12" s="66">
        <f t="shared" si="1"/>
        <v>-0.258509499494682</v>
      </c>
      <c r="AD12" s="66">
        <f t="shared" si="2"/>
        <v>-0.0210941121928605</v>
      </c>
      <c r="AE12" s="66">
        <f t="shared" si="3"/>
        <v>0.0258347112602215</v>
      </c>
    </row>
    <row r="13" customHeight="1" spans="1:31">
      <c r="A13" s="31"/>
      <c r="B13" s="31"/>
      <c r="C13" s="31">
        <v>144423</v>
      </c>
      <c r="D13" s="34" t="s">
        <v>881</v>
      </c>
      <c r="E13" s="34" t="str">
        <f>C13&amp;D13</f>
        <v>144423,</v>
      </c>
      <c r="F13" s="31" t="s">
        <v>913</v>
      </c>
      <c r="G13" s="31" t="s">
        <v>914</v>
      </c>
      <c r="H13" s="31" t="s">
        <v>911</v>
      </c>
      <c r="I13" s="31">
        <v>8.5</v>
      </c>
      <c r="J13" s="31">
        <v>18</v>
      </c>
      <c r="K13" s="54">
        <f>(J13-I13)/J13</f>
        <v>0.527777777777778</v>
      </c>
      <c r="L13" s="55" t="s">
        <v>915</v>
      </c>
      <c r="M13" s="31"/>
      <c r="N13" s="31"/>
      <c r="O13" s="52">
        <f>VLOOKUP(C:C,[2]查询指定品种销售汇总!$B$1:$U$65536,20,0)</f>
        <v>1484</v>
      </c>
      <c r="P13" s="52">
        <f>VLOOKUP(C:C,[2]查询指定品种销售汇总!$B$1:$V$65536,21,0)</f>
        <v>22496</v>
      </c>
      <c r="Q13" s="64" t="str">
        <f>VLOOKUP(C:C,[2]查询指定品种销售汇总!$B$1:$X$65536,23,0)</f>
        <v>48.53%</v>
      </c>
      <c r="R13" s="65">
        <v>1484</v>
      </c>
      <c r="S13" s="65">
        <v>22496</v>
      </c>
      <c r="T13" s="65" t="s">
        <v>1066</v>
      </c>
      <c r="U13" s="66"/>
      <c r="V13" s="62">
        <v>2215</v>
      </c>
      <c r="W13" s="62">
        <v>32598.06</v>
      </c>
      <c r="X13" s="62" t="s">
        <v>1067</v>
      </c>
      <c r="Y13" s="62">
        <v>1619</v>
      </c>
      <c r="Z13" s="62">
        <v>25064.31</v>
      </c>
      <c r="AA13" s="62" t="s">
        <v>1068</v>
      </c>
      <c r="AB13" s="71">
        <f t="shared" si="0"/>
        <v>-0.330022573363431</v>
      </c>
      <c r="AC13" s="66">
        <f t="shared" si="1"/>
        <v>-0.309897582862293</v>
      </c>
      <c r="AD13" s="66">
        <f t="shared" si="2"/>
        <v>-0.083384805435454</v>
      </c>
      <c r="AE13" s="66">
        <f t="shared" si="3"/>
        <v>-0.102468809235124</v>
      </c>
    </row>
    <row r="14" customHeight="1" spans="1:31">
      <c r="A14" s="31"/>
      <c r="B14" s="31"/>
      <c r="C14" s="40">
        <v>58522</v>
      </c>
      <c r="D14" s="34" t="s">
        <v>881</v>
      </c>
      <c r="E14" s="34" t="str">
        <f>C14&amp;D14</f>
        <v>58522,</v>
      </c>
      <c r="F14" s="40" t="s">
        <v>916</v>
      </c>
      <c r="G14" s="40" t="s">
        <v>917</v>
      </c>
      <c r="H14" s="40" t="s">
        <v>918</v>
      </c>
      <c r="I14" s="31">
        <v>11.812</v>
      </c>
      <c r="J14" s="31">
        <v>35</v>
      </c>
      <c r="K14" s="54">
        <f>(J14-I14)/J14</f>
        <v>0.662514285714286</v>
      </c>
      <c r="L14" s="55" t="s">
        <v>919</v>
      </c>
      <c r="M14" s="31"/>
      <c r="N14" s="31"/>
      <c r="O14" s="52">
        <f>VLOOKUP(C:C,[2]查询指定品种销售汇总!$B$1:$U$65536,20,0)</f>
        <v>2708</v>
      </c>
      <c r="P14" s="52">
        <f>VLOOKUP(C:C,[2]查询指定品种销售汇总!$B$1:$V$65536,21,0)</f>
        <v>78813.21</v>
      </c>
      <c r="Q14" s="64" t="str">
        <f>VLOOKUP(C:C,[2]查询指定品种销售汇总!$B$1:$X$65536,23,0)</f>
        <v>59.5%</v>
      </c>
      <c r="R14" s="65">
        <v>2708</v>
      </c>
      <c r="S14" s="65">
        <v>78813.21</v>
      </c>
      <c r="T14" s="65" t="s">
        <v>1069</v>
      </c>
      <c r="U14" s="66"/>
      <c r="V14" s="62">
        <v>1649</v>
      </c>
      <c r="W14" s="62">
        <v>45017.08</v>
      </c>
      <c r="X14" s="62" t="s">
        <v>1070</v>
      </c>
      <c r="Y14" s="62">
        <v>2048</v>
      </c>
      <c r="Z14" s="62">
        <v>60503.85</v>
      </c>
      <c r="AA14" s="62" t="s">
        <v>1071</v>
      </c>
      <c r="AB14" s="71">
        <f t="shared" si="0"/>
        <v>0.642207398423287</v>
      </c>
      <c r="AC14" s="66">
        <f t="shared" si="1"/>
        <v>0.750740163511272</v>
      </c>
      <c r="AD14" s="66">
        <f t="shared" si="2"/>
        <v>0.322265625</v>
      </c>
      <c r="AE14" s="66">
        <f t="shared" si="3"/>
        <v>0.302614792281814</v>
      </c>
    </row>
    <row r="15" s="27" customFormat="1" customHeight="1" spans="1:31">
      <c r="A15" s="39"/>
      <c r="B15" s="39"/>
      <c r="C15" s="43"/>
      <c r="D15" s="39"/>
      <c r="E15" s="39"/>
      <c r="F15" s="43"/>
      <c r="G15" s="43"/>
      <c r="H15" s="43"/>
      <c r="I15" s="39"/>
      <c r="J15" s="39"/>
      <c r="K15" s="58"/>
      <c r="L15" s="58"/>
      <c r="M15" s="39"/>
      <c r="N15" s="39"/>
      <c r="O15" s="52"/>
      <c r="P15" s="52"/>
      <c r="Q15" s="64"/>
      <c r="R15" s="64">
        <f>SUM(R11:R14)</f>
        <v>6639.5</v>
      </c>
      <c r="S15" s="64">
        <f t="shared" ref="S15:AE15" si="5">SUM(S11:S14)</f>
        <v>164652.36</v>
      </c>
      <c r="T15" s="64">
        <f t="shared" si="5"/>
        <v>0</v>
      </c>
      <c r="U15" s="68">
        <f t="shared" si="5"/>
        <v>0.861713173264114</v>
      </c>
      <c r="V15" s="64">
        <f t="shared" si="5"/>
        <v>7206</v>
      </c>
      <c r="W15" s="64">
        <f t="shared" si="5"/>
        <v>164812.7</v>
      </c>
      <c r="X15" s="64">
        <f t="shared" si="5"/>
        <v>0</v>
      </c>
      <c r="Y15" s="64">
        <f t="shared" si="5"/>
        <v>6209.3</v>
      </c>
      <c r="Z15" s="64">
        <f t="shared" si="5"/>
        <v>149342.11</v>
      </c>
      <c r="AA15" s="64">
        <f t="shared" si="5"/>
        <v>0</v>
      </c>
      <c r="AB15" s="72">
        <f t="shared" si="0"/>
        <v>-0.0786150430197058</v>
      </c>
      <c r="AC15" s="66">
        <f t="shared" si="1"/>
        <v>-0.000972861921441889</v>
      </c>
      <c r="AD15" s="66">
        <f t="shared" si="2"/>
        <v>0.0692831720161693</v>
      </c>
      <c r="AE15" s="66">
        <f t="shared" si="3"/>
        <v>0.102517970316611</v>
      </c>
    </row>
    <row r="16" customHeight="1" spans="1:31">
      <c r="A16" s="31">
        <v>4</v>
      </c>
      <c r="B16" s="31" t="s">
        <v>29</v>
      </c>
      <c r="C16" s="40">
        <v>184082</v>
      </c>
      <c r="D16" s="34" t="s">
        <v>881</v>
      </c>
      <c r="E16" s="34" t="str">
        <f>C16&amp;D16</f>
        <v>184082,</v>
      </c>
      <c r="F16" s="40" t="s">
        <v>920</v>
      </c>
      <c r="G16" s="31" t="s">
        <v>921</v>
      </c>
      <c r="H16" s="31" t="s">
        <v>922</v>
      </c>
      <c r="I16" s="31">
        <v>19.08</v>
      </c>
      <c r="J16" s="31">
        <v>59</v>
      </c>
      <c r="K16" s="54">
        <f>(J16-I16)/J16</f>
        <v>0.676610169491525</v>
      </c>
      <c r="L16" s="55" t="s">
        <v>886</v>
      </c>
      <c r="M16" s="31">
        <v>1223</v>
      </c>
      <c r="N16" s="31">
        <v>1626</v>
      </c>
      <c r="O16" s="52">
        <f>VLOOKUP(C:C,[2]查询指定品种销售汇总!$B$1:$U$65536,20,0)</f>
        <v>280</v>
      </c>
      <c r="P16" s="52">
        <f>VLOOKUP(C:C,[2]查询指定品种销售汇总!$B$1:$V$65536,21,0)</f>
        <v>14903.98</v>
      </c>
      <c r="Q16" s="64" t="str">
        <f>VLOOKUP(C:C,[2]查询指定品种销售汇总!$B$1:$X$65536,23,0)</f>
        <v>63%</v>
      </c>
      <c r="R16" s="65">
        <v>280</v>
      </c>
      <c r="S16" s="65">
        <v>14903.98</v>
      </c>
      <c r="T16" s="65" t="s">
        <v>1072</v>
      </c>
      <c r="U16" s="66">
        <f>(R16+R17)/M16</f>
        <v>0.46034341782502</v>
      </c>
      <c r="V16" s="62">
        <v>36</v>
      </c>
      <c r="W16" s="62">
        <v>2027.4</v>
      </c>
      <c r="X16" s="62" t="s">
        <v>1073</v>
      </c>
      <c r="Y16" s="62">
        <v>325</v>
      </c>
      <c r="Z16" s="62">
        <v>16906.56</v>
      </c>
      <c r="AA16" s="62" t="s">
        <v>1074</v>
      </c>
      <c r="AB16" s="71">
        <f t="shared" si="0"/>
        <v>6.77777777777778</v>
      </c>
      <c r="AC16" s="66">
        <f t="shared" si="1"/>
        <v>6.35127749827365</v>
      </c>
      <c r="AD16" s="66">
        <f t="shared" si="2"/>
        <v>-0.138461538461538</v>
      </c>
      <c r="AE16" s="66">
        <f t="shared" si="3"/>
        <v>-0.118449879809967</v>
      </c>
    </row>
    <row r="17" customHeight="1" spans="1:31">
      <c r="A17" s="31"/>
      <c r="B17" s="31"/>
      <c r="C17" s="40">
        <v>48233</v>
      </c>
      <c r="D17" s="34" t="s">
        <v>881</v>
      </c>
      <c r="E17" s="34" t="str">
        <f>C17&amp;D17</f>
        <v>48233,</v>
      </c>
      <c r="F17" s="40" t="s">
        <v>920</v>
      </c>
      <c r="G17" s="31" t="s">
        <v>923</v>
      </c>
      <c r="H17" s="31" t="s">
        <v>922</v>
      </c>
      <c r="I17" s="31">
        <v>11.14</v>
      </c>
      <c r="J17" s="31">
        <v>29.8</v>
      </c>
      <c r="K17" s="54">
        <f>(J17-I17)/J17</f>
        <v>0.626174496644295</v>
      </c>
      <c r="L17" s="55" t="s">
        <v>886</v>
      </c>
      <c r="M17" s="31"/>
      <c r="N17" s="31"/>
      <c r="O17" s="52">
        <f>VLOOKUP(C:C,[2]查询指定品种销售汇总!$B$1:$U$65536,20,0)</f>
        <v>283</v>
      </c>
      <c r="P17" s="52">
        <f>VLOOKUP(C:C,[2]查询指定品种销售汇总!$B$1:$V$65536,21,0)</f>
        <v>7800.51</v>
      </c>
      <c r="Q17" s="64" t="str">
        <f>VLOOKUP(C:C,[2]查询指定品种销售汇总!$B$1:$X$65536,23,0)</f>
        <v>57.95%</v>
      </c>
      <c r="R17" s="65">
        <v>283</v>
      </c>
      <c r="S17" s="65">
        <v>7800.51</v>
      </c>
      <c r="T17" s="65" t="s">
        <v>1075</v>
      </c>
      <c r="U17" s="66"/>
      <c r="V17" s="62"/>
      <c r="W17" s="62"/>
      <c r="X17" s="62"/>
      <c r="Y17" s="62">
        <v>342</v>
      </c>
      <c r="Z17" s="62">
        <v>9078.05</v>
      </c>
      <c r="AA17" s="62" t="s">
        <v>1059</v>
      </c>
      <c r="AB17" s="71"/>
      <c r="AC17" s="66"/>
      <c r="AD17" s="66">
        <f t="shared" si="2"/>
        <v>-0.172514619883041</v>
      </c>
      <c r="AE17" s="66">
        <f t="shared" si="3"/>
        <v>-0.140728460407246</v>
      </c>
    </row>
    <row r="18" s="28" customFormat="1" customHeight="1" spans="1:31">
      <c r="A18" s="41"/>
      <c r="B18" s="41"/>
      <c r="C18" s="42"/>
      <c r="D18" s="41"/>
      <c r="E18" s="41"/>
      <c r="F18" s="42"/>
      <c r="G18" s="41"/>
      <c r="H18" s="41"/>
      <c r="I18" s="41"/>
      <c r="J18" s="41"/>
      <c r="K18" s="59"/>
      <c r="L18" s="59"/>
      <c r="M18" s="41"/>
      <c r="N18" s="41"/>
      <c r="O18" s="61"/>
      <c r="P18" s="61"/>
      <c r="Q18" s="67"/>
      <c r="R18" s="67">
        <f>SUM(R16:R17)</f>
        <v>563</v>
      </c>
      <c r="S18" s="67">
        <f t="shared" ref="S18:AE18" si="6">SUM(S16:S17)</f>
        <v>22704.49</v>
      </c>
      <c r="T18" s="67">
        <f t="shared" si="6"/>
        <v>0</v>
      </c>
      <c r="U18" s="67">
        <f t="shared" si="6"/>
        <v>0.46034341782502</v>
      </c>
      <c r="V18" s="67">
        <f t="shared" si="6"/>
        <v>36</v>
      </c>
      <c r="W18" s="67">
        <f t="shared" si="6"/>
        <v>2027.4</v>
      </c>
      <c r="X18" s="67">
        <f t="shared" si="6"/>
        <v>0</v>
      </c>
      <c r="Y18" s="67">
        <f t="shared" si="6"/>
        <v>667</v>
      </c>
      <c r="Z18" s="67">
        <f t="shared" si="6"/>
        <v>25984.61</v>
      </c>
      <c r="AA18" s="67">
        <f t="shared" si="6"/>
        <v>0</v>
      </c>
      <c r="AB18" s="73">
        <f>(R18-V18)/V18</f>
        <v>14.6388888888889</v>
      </c>
      <c r="AC18" s="74">
        <f>(S18-W18)/W18</f>
        <v>10.1988211502417</v>
      </c>
      <c r="AD18" s="74">
        <f t="shared" si="2"/>
        <v>-0.15592203898051</v>
      </c>
      <c r="AE18" s="74">
        <f t="shared" si="3"/>
        <v>-0.126233181871885</v>
      </c>
    </row>
    <row r="19" customHeight="1" spans="1:31">
      <c r="A19" s="40">
        <v>5</v>
      </c>
      <c r="B19" s="31" t="s">
        <v>30</v>
      </c>
      <c r="C19" s="44">
        <v>201264</v>
      </c>
      <c r="D19" s="34" t="s">
        <v>881</v>
      </c>
      <c r="E19" s="34" t="str">
        <f t="shared" ref="E19:E26" si="7">C19&amp;D19</f>
        <v>201264,</v>
      </c>
      <c r="F19" s="33" t="s">
        <v>924</v>
      </c>
      <c r="G19" s="33" t="s">
        <v>925</v>
      </c>
      <c r="H19" s="33" t="s">
        <v>926</v>
      </c>
      <c r="I19" s="31">
        <v>120</v>
      </c>
      <c r="J19" s="31">
        <v>248</v>
      </c>
      <c r="K19" s="54">
        <f t="shared" ref="K19:K26" si="8">(J19-I19)/J19</f>
        <v>0.516129032258065</v>
      </c>
      <c r="L19" s="58" t="s">
        <v>927</v>
      </c>
      <c r="M19" s="31">
        <v>12679</v>
      </c>
      <c r="N19" s="31">
        <v>15169</v>
      </c>
      <c r="O19" s="52">
        <f>VLOOKUP(C:C,[2]查询指定品种销售汇总!$B$1:$U$65536,20,0)</f>
        <v>129</v>
      </c>
      <c r="P19" s="52">
        <f>VLOOKUP(C:C,[2]查询指定品种销售汇总!$B$1:$V$65536,21,0)</f>
        <v>28334.46</v>
      </c>
      <c r="Q19" s="64" t="str">
        <f>VLOOKUP(C:C,[2]查询指定品种销售汇总!$B$1:$X$65536,23,0)</f>
        <v>43.74%</v>
      </c>
      <c r="R19" s="65">
        <v>129</v>
      </c>
      <c r="S19" s="65">
        <v>28334.46</v>
      </c>
      <c r="T19" s="65" t="s">
        <v>1076</v>
      </c>
      <c r="U19" s="66">
        <f>(R19+R20+R21+R22+R23+R24+R25+R26)/M19</f>
        <v>0.756844940452717</v>
      </c>
      <c r="V19" s="62"/>
      <c r="W19" s="62"/>
      <c r="X19" s="62"/>
      <c r="Y19" s="62">
        <v>134</v>
      </c>
      <c r="Z19" s="62">
        <v>28881.52</v>
      </c>
      <c r="AA19" s="62" t="s">
        <v>1077</v>
      </c>
      <c r="AB19" s="71"/>
      <c r="AC19" s="66"/>
      <c r="AD19" s="66">
        <f t="shared" si="2"/>
        <v>-0.0373134328358209</v>
      </c>
      <c r="AE19" s="66">
        <f t="shared" si="3"/>
        <v>-0.0189415238533152</v>
      </c>
    </row>
    <row r="20" customHeight="1" spans="1:31">
      <c r="A20" s="40"/>
      <c r="B20" s="31"/>
      <c r="C20" s="44">
        <v>201495</v>
      </c>
      <c r="D20" s="34" t="s">
        <v>881</v>
      </c>
      <c r="E20" s="34" t="str">
        <f t="shared" si="7"/>
        <v>201495,</v>
      </c>
      <c r="F20" s="33" t="s">
        <v>928</v>
      </c>
      <c r="G20" s="33" t="s">
        <v>929</v>
      </c>
      <c r="H20" s="33" t="s">
        <v>926</v>
      </c>
      <c r="I20" s="31">
        <v>137</v>
      </c>
      <c r="J20" s="31">
        <v>268</v>
      </c>
      <c r="K20" s="54">
        <f t="shared" si="8"/>
        <v>0.488805970149254</v>
      </c>
      <c r="L20" s="58" t="s">
        <v>927</v>
      </c>
      <c r="M20" s="31"/>
      <c r="N20" s="31"/>
      <c r="O20" s="52">
        <f>VLOOKUP(C:C,[2]查询指定品种销售汇总!$B$1:$U$65536,20,0)</f>
        <v>149</v>
      </c>
      <c r="P20" s="52">
        <f>VLOOKUP(C:C,[2]查询指定品种销售汇总!$B$1:$V$65536,21,0)</f>
        <v>34037.76</v>
      </c>
      <c r="Q20" s="64" t="str">
        <f>VLOOKUP(C:C,[2]查询指定品种销售汇总!$B$1:$X$65536,23,0)</f>
        <v>41%</v>
      </c>
      <c r="R20" s="65">
        <v>149</v>
      </c>
      <c r="S20" s="65">
        <v>34037.76</v>
      </c>
      <c r="T20" s="65" t="s">
        <v>1078</v>
      </c>
      <c r="U20" s="66"/>
      <c r="V20" s="62"/>
      <c r="W20" s="62"/>
      <c r="X20" s="62"/>
      <c r="Y20" s="62">
        <v>146</v>
      </c>
      <c r="Z20" s="62">
        <v>34319</v>
      </c>
      <c r="AA20" s="62" t="s">
        <v>1079</v>
      </c>
      <c r="AB20" s="71"/>
      <c r="AC20" s="66"/>
      <c r="AD20" s="66">
        <f t="shared" si="2"/>
        <v>0.0205479452054795</v>
      </c>
      <c r="AE20" s="66">
        <f t="shared" si="3"/>
        <v>-0.00819487747311979</v>
      </c>
    </row>
    <row r="21" customHeight="1" spans="1:31">
      <c r="A21" s="40"/>
      <c r="B21" s="31"/>
      <c r="C21" s="40">
        <v>174232</v>
      </c>
      <c r="D21" s="34" t="s">
        <v>881</v>
      </c>
      <c r="E21" s="34" t="str">
        <f t="shared" si="7"/>
        <v>174232,</v>
      </c>
      <c r="F21" s="31" t="s">
        <v>930</v>
      </c>
      <c r="G21" s="31" t="s">
        <v>931</v>
      </c>
      <c r="H21" s="31" t="s">
        <v>932</v>
      </c>
      <c r="I21" s="31">
        <v>69</v>
      </c>
      <c r="J21" s="31">
        <v>138</v>
      </c>
      <c r="K21" s="54">
        <f t="shared" si="8"/>
        <v>0.5</v>
      </c>
      <c r="L21" s="55" t="s">
        <v>933</v>
      </c>
      <c r="M21" s="31"/>
      <c r="N21" s="31"/>
      <c r="O21" s="52">
        <f>VLOOKUP(C:C,[2]查询指定品种销售汇总!$B$1:$U$65536,20,0)</f>
        <v>3682.037</v>
      </c>
      <c r="P21" s="52">
        <f>VLOOKUP(C:C,[2]查询指定品种销售汇总!$B$1:$V$65536,21,0)</f>
        <v>359276.32</v>
      </c>
      <c r="Q21" s="64" t="str">
        <f>VLOOKUP(C:C,[2]查询指定品种销售汇总!$B$1:$X$65536,23,0)</f>
        <v>29.15%</v>
      </c>
      <c r="R21" s="65">
        <v>3682.037</v>
      </c>
      <c r="S21" s="65">
        <v>359276.32</v>
      </c>
      <c r="T21" s="65" t="s">
        <v>1080</v>
      </c>
      <c r="U21" s="66"/>
      <c r="V21" s="62">
        <v>5367</v>
      </c>
      <c r="W21" s="62">
        <v>506301.36</v>
      </c>
      <c r="X21" s="62" t="s">
        <v>1081</v>
      </c>
      <c r="Y21" s="62">
        <v>6019</v>
      </c>
      <c r="Z21" s="62">
        <v>572509.95</v>
      </c>
      <c r="AA21" s="62" t="s">
        <v>1082</v>
      </c>
      <c r="AB21" s="71">
        <f>(R21-V21)/V21</f>
        <v>-0.313948760946525</v>
      </c>
      <c r="AC21" s="66">
        <f>(S21-W21)/W21</f>
        <v>-0.290390371457821</v>
      </c>
      <c r="AD21" s="66">
        <f t="shared" si="2"/>
        <v>-0.388264329622861</v>
      </c>
      <c r="AE21" s="66">
        <f t="shared" si="3"/>
        <v>-0.372454015864702</v>
      </c>
    </row>
    <row r="22" customHeight="1" spans="1:31">
      <c r="A22" s="40"/>
      <c r="B22" s="31"/>
      <c r="C22" s="40">
        <v>181356</v>
      </c>
      <c r="D22" s="34" t="s">
        <v>881</v>
      </c>
      <c r="E22" s="34" t="str">
        <f t="shared" si="7"/>
        <v>181356,</v>
      </c>
      <c r="F22" s="40" t="s">
        <v>934</v>
      </c>
      <c r="G22" s="31" t="s">
        <v>935</v>
      </c>
      <c r="H22" s="31" t="s">
        <v>936</v>
      </c>
      <c r="I22" s="31">
        <v>44.5</v>
      </c>
      <c r="J22" s="31">
        <v>78</v>
      </c>
      <c r="K22" s="54">
        <f t="shared" si="8"/>
        <v>0.429487179487179</v>
      </c>
      <c r="L22" s="55" t="s">
        <v>937</v>
      </c>
      <c r="M22" s="31"/>
      <c r="N22" s="31"/>
      <c r="O22" s="52">
        <f>VLOOKUP(C:C,[2]查询指定品种销售汇总!$B$1:$U$65536,20,0)</f>
        <v>818</v>
      </c>
      <c r="P22" s="52">
        <f>VLOOKUP(C:C,[2]查询指定品种销售汇总!$B$1:$V$65536,21,0)</f>
        <v>47246.33</v>
      </c>
      <c r="Q22" s="64" t="str">
        <f>VLOOKUP(C:C,[2]查询指定品种销售汇总!$B$1:$X$65536,23,0)</f>
        <v>28.27%</v>
      </c>
      <c r="R22" s="65">
        <v>818</v>
      </c>
      <c r="S22" s="65">
        <v>47246.33</v>
      </c>
      <c r="T22" s="65" t="s">
        <v>1083</v>
      </c>
      <c r="U22" s="66"/>
      <c r="V22" s="62">
        <v>372</v>
      </c>
      <c r="W22" s="62">
        <v>24381.46</v>
      </c>
      <c r="X22" s="62" t="s">
        <v>1084</v>
      </c>
      <c r="Y22" s="62">
        <v>859</v>
      </c>
      <c r="Z22" s="62">
        <v>50864.47</v>
      </c>
      <c r="AA22" s="62" t="s">
        <v>1085</v>
      </c>
      <c r="AB22" s="71">
        <f>(R22-V22)/V22</f>
        <v>1.1989247311828</v>
      </c>
      <c r="AC22" s="66">
        <f>(S22-W22)/W22</f>
        <v>0.937797408358646</v>
      </c>
      <c r="AD22" s="66">
        <f t="shared" si="2"/>
        <v>-0.0477299185098952</v>
      </c>
      <c r="AE22" s="66">
        <f t="shared" si="3"/>
        <v>-0.0711329539067251</v>
      </c>
    </row>
    <row r="23" customHeight="1" spans="1:31">
      <c r="A23" s="40"/>
      <c r="B23" s="31"/>
      <c r="C23" s="40">
        <v>67665</v>
      </c>
      <c r="D23" s="34" t="s">
        <v>881</v>
      </c>
      <c r="E23" s="34" t="str">
        <f t="shared" si="7"/>
        <v>67665,</v>
      </c>
      <c r="F23" s="40" t="s">
        <v>938</v>
      </c>
      <c r="G23" s="40" t="s">
        <v>939</v>
      </c>
      <c r="H23" s="40" t="s">
        <v>940</v>
      </c>
      <c r="I23" s="31">
        <v>15.92</v>
      </c>
      <c r="J23" s="31">
        <v>39.8</v>
      </c>
      <c r="K23" s="54">
        <f t="shared" si="8"/>
        <v>0.6</v>
      </c>
      <c r="L23" s="55" t="s">
        <v>941</v>
      </c>
      <c r="M23" s="31"/>
      <c r="N23" s="31"/>
      <c r="O23" s="52">
        <f>VLOOKUP(C:C,[2]查询指定品种销售汇总!$B$1:$U$65536,20,0)</f>
        <v>931</v>
      </c>
      <c r="P23" s="52">
        <f>VLOOKUP(C:C,[2]查询指定品种销售汇总!$B$1:$V$65536,21,0)</f>
        <v>23722.3</v>
      </c>
      <c r="Q23" s="64" t="str">
        <f>VLOOKUP(C:C,[2]查询指定品种销售汇总!$B$1:$X$65536,23,0)</f>
        <v>31.8%</v>
      </c>
      <c r="R23" s="65">
        <v>931</v>
      </c>
      <c r="S23" s="65">
        <v>23722.3</v>
      </c>
      <c r="T23" s="65" t="s">
        <v>1084</v>
      </c>
      <c r="U23" s="66"/>
      <c r="V23" s="62"/>
      <c r="W23" s="62"/>
      <c r="X23" s="62"/>
      <c r="Y23" s="62">
        <v>815</v>
      </c>
      <c r="Z23" s="62">
        <v>21232.14</v>
      </c>
      <c r="AA23" s="62" t="s">
        <v>1086</v>
      </c>
      <c r="AB23" s="71"/>
      <c r="AC23" s="66"/>
      <c r="AD23" s="66">
        <f t="shared" si="2"/>
        <v>0.142331288343558</v>
      </c>
      <c r="AE23" s="66">
        <f t="shared" si="3"/>
        <v>0.117282572552743</v>
      </c>
    </row>
    <row r="24" customHeight="1" spans="1:31">
      <c r="A24" s="40"/>
      <c r="B24" s="31"/>
      <c r="C24" s="40">
        <v>169668</v>
      </c>
      <c r="D24" s="34" t="s">
        <v>881</v>
      </c>
      <c r="E24" s="34" t="str">
        <f t="shared" si="7"/>
        <v>169668,</v>
      </c>
      <c r="F24" s="40" t="s">
        <v>942</v>
      </c>
      <c r="G24" s="31" t="s">
        <v>943</v>
      </c>
      <c r="H24" s="31" t="s">
        <v>944</v>
      </c>
      <c r="I24" s="31">
        <v>34.8</v>
      </c>
      <c r="J24" s="31">
        <v>87</v>
      </c>
      <c r="K24" s="54">
        <f t="shared" si="8"/>
        <v>0.6</v>
      </c>
      <c r="L24" s="55" t="s">
        <v>945</v>
      </c>
      <c r="M24" s="31"/>
      <c r="N24" s="31"/>
      <c r="O24" s="52">
        <f>VLOOKUP(C:C,[2]查询指定品种销售汇总!$B$1:$U$65536,20,0)</f>
        <v>900</v>
      </c>
      <c r="P24" s="52">
        <f>VLOOKUP(C:C,[2]查询指定品种销售汇总!$B$1:$V$65536,21,0)</f>
        <v>61838.81</v>
      </c>
      <c r="Q24" s="64" t="str">
        <f>VLOOKUP(C:C,[2]查询指定品种销售汇总!$B$1:$X$65536,23,0)</f>
        <v>49.34%</v>
      </c>
      <c r="R24" s="65">
        <v>900</v>
      </c>
      <c r="S24" s="65">
        <v>61838.81</v>
      </c>
      <c r="T24" s="65" t="s">
        <v>1087</v>
      </c>
      <c r="U24" s="66"/>
      <c r="V24" s="62">
        <v>510</v>
      </c>
      <c r="W24" s="62">
        <v>34810.36</v>
      </c>
      <c r="X24" s="62" t="s">
        <v>1088</v>
      </c>
      <c r="Y24" s="62">
        <v>1154</v>
      </c>
      <c r="Z24" s="62">
        <v>75591.5</v>
      </c>
      <c r="AA24" s="62" t="s">
        <v>1089</v>
      </c>
      <c r="AB24" s="71">
        <f>(R24-V24)/V24</f>
        <v>0.764705882352941</v>
      </c>
      <c r="AC24" s="66">
        <f>(S24-W24)/W24</f>
        <v>0.776448448105679</v>
      </c>
      <c r="AD24" s="66">
        <f t="shared" si="2"/>
        <v>-0.220103986135182</v>
      </c>
      <c r="AE24" s="66">
        <f t="shared" si="3"/>
        <v>-0.181934344469947</v>
      </c>
    </row>
    <row r="25" customHeight="1" spans="1:31">
      <c r="A25" s="40"/>
      <c r="B25" s="31"/>
      <c r="C25" s="40">
        <v>184102</v>
      </c>
      <c r="D25" s="34" t="s">
        <v>881</v>
      </c>
      <c r="E25" s="34" t="str">
        <f t="shared" si="7"/>
        <v>184102,</v>
      </c>
      <c r="F25" s="40" t="s">
        <v>938</v>
      </c>
      <c r="G25" s="40" t="s">
        <v>946</v>
      </c>
      <c r="H25" s="40" t="s">
        <v>940</v>
      </c>
      <c r="I25" s="31">
        <v>17.65</v>
      </c>
      <c r="J25" s="31">
        <v>43.8</v>
      </c>
      <c r="K25" s="54">
        <f t="shared" si="8"/>
        <v>0.59703196347032</v>
      </c>
      <c r="L25" s="55" t="s">
        <v>941</v>
      </c>
      <c r="M25" s="31"/>
      <c r="N25" s="31"/>
      <c r="O25" s="52">
        <f>VLOOKUP(C:C,[2]查询指定品种销售汇总!$B$1:$U$65536,20,0)</f>
        <v>759</v>
      </c>
      <c r="P25" s="52">
        <f>VLOOKUP(C:C,[2]查询指定品种销售汇总!$B$1:$V$65536,21,0)</f>
        <v>19727.87</v>
      </c>
      <c r="Q25" s="64" t="str">
        <f>VLOOKUP(C:C,[2]查询指定品种销售汇总!$B$1:$X$65536,23,0)</f>
        <v>32.9%</v>
      </c>
      <c r="R25" s="65">
        <v>759</v>
      </c>
      <c r="S25" s="65">
        <v>19727.87</v>
      </c>
      <c r="T25" s="65" t="s">
        <v>1090</v>
      </c>
      <c r="U25" s="66"/>
      <c r="V25" s="62">
        <v>218</v>
      </c>
      <c r="W25" s="62">
        <v>8430.69</v>
      </c>
      <c r="X25" s="62" t="s">
        <v>1091</v>
      </c>
      <c r="Y25" s="62">
        <v>628</v>
      </c>
      <c r="Z25" s="62">
        <v>16374.08</v>
      </c>
      <c r="AA25" s="62" t="s">
        <v>1092</v>
      </c>
      <c r="AB25" s="71">
        <f>(R25-V25)/V25</f>
        <v>2.48165137614679</v>
      </c>
      <c r="AC25" s="66">
        <f>(S25-W25)/W25</f>
        <v>1.34000657122964</v>
      </c>
      <c r="AD25" s="66">
        <f t="shared" si="2"/>
        <v>0.20859872611465</v>
      </c>
      <c r="AE25" s="66">
        <f t="shared" si="3"/>
        <v>0.204823110672477</v>
      </c>
    </row>
    <row r="26" customHeight="1" spans="1:31">
      <c r="A26" s="40"/>
      <c r="B26" s="31"/>
      <c r="C26" s="31">
        <v>183439</v>
      </c>
      <c r="D26" s="34" t="s">
        <v>881</v>
      </c>
      <c r="E26" s="34" t="str">
        <f t="shared" si="7"/>
        <v>183439,</v>
      </c>
      <c r="F26" s="31" t="s">
        <v>947</v>
      </c>
      <c r="G26" s="31" t="s">
        <v>948</v>
      </c>
      <c r="H26" s="31" t="s">
        <v>949</v>
      </c>
      <c r="I26" s="31">
        <v>56</v>
      </c>
      <c r="J26" s="31">
        <v>112</v>
      </c>
      <c r="K26" s="54">
        <f t="shared" si="8"/>
        <v>0.5</v>
      </c>
      <c r="L26" s="55" t="s">
        <v>919</v>
      </c>
      <c r="M26" s="31"/>
      <c r="N26" s="31"/>
      <c r="O26" s="52">
        <f>VLOOKUP(C:C,[2]查询指定品种销售汇总!$B$1:$U$65536,20,0)</f>
        <v>2228</v>
      </c>
      <c r="P26" s="52">
        <f>VLOOKUP(C:C,[2]查询指定品种销售汇总!$B$1:$V$65536,21,0)</f>
        <v>183814.25</v>
      </c>
      <c r="Q26" s="64" t="str">
        <f>VLOOKUP(C:C,[2]查询指定品种销售汇总!$B$1:$X$65536,23,0)</f>
        <v>32.12%</v>
      </c>
      <c r="R26" s="65">
        <v>2228</v>
      </c>
      <c r="S26" s="65">
        <v>183814.25</v>
      </c>
      <c r="T26" s="65" t="s">
        <v>1093</v>
      </c>
      <c r="U26" s="66"/>
      <c r="V26" s="62">
        <v>1812</v>
      </c>
      <c r="W26" s="62">
        <v>141404.06</v>
      </c>
      <c r="X26" s="62" t="s">
        <v>1094</v>
      </c>
      <c r="Y26" s="62">
        <v>2665</v>
      </c>
      <c r="Z26" s="62">
        <v>217428.13</v>
      </c>
      <c r="AA26" s="62" t="s">
        <v>1095</v>
      </c>
      <c r="AB26" s="71">
        <f>(R26-V26)/V26</f>
        <v>0.229580573951435</v>
      </c>
      <c r="AC26" s="66">
        <f>(S26-W26)/W26</f>
        <v>0.299922010725859</v>
      </c>
      <c r="AD26" s="66">
        <f t="shared" si="2"/>
        <v>-0.163977485928705</v>
      </c>
      <c r="AE26" s="66">
        <f t="shared" si="3"/>
        <v>-0.154597659465682</v>
      </c>
    </row>
    <row r="27" s="27" customFormat="1" customHeight="1" spans="1:31">
      <c r="A27" s="43"/>
      <c r="B27" s="39"/>
      <c r="C27" s="39"/>
      <c r="D27" s="39"/>
      <c r="E27" s="39"/>
      <c r="F27" s="39"/>
      <c r="G27" s="39"/>
      <c r="H27" s="39"/>
      <c r="I27" s="39"/>
      <c r="J27" s="39"/>
      <c r="K27" s="58"/>
      <c r="L27" s="58"/>
      <c r="M27" s="39"/>
      <c r="N27" s="39"/>
      <c r="O27" s="52"/>
      <c r="P27" s="52"/>
      <c r="Q27" s="64"/>
      <c r="R27" s="64">
        <f>SUM(R19:R26)</f>
        <v>9596.037</v>
      </c>
      <c r="S27" s="64">
        <f t="shared" ref="S27:AE27" si="9">SUM(S19:S26)</f>
        <v>757998.1</v>
      </c>
      <c r="T27" s="64">
        <f t="shared" si="9"/>
        <v>0</v>
      </c>
      <c r="U27" s="64">
        <f t="shared" si="9"/>
        <v>0.756844940452717</v>
      </c>
      <c r="V27" s="64">
        <f t="shared" si="9"/>
        <v>8279</v>
      </c>
      <c r="W27" s="64">
        <f t="shared" si="9"/>
        <v>715327.93</v>
      </c>
      <c r="X27" s="64">
        <f t="shared" si="9"/>
        <v>0</v>
      </c>
      <c r="Y27" s="64">
        <f t="shared" si="9"/>
        <v>12420</v>
      </c>
      <c r="Z27" s="64">
        <f t="shared" si="9"/>
        <v>1017200.79</v>
      </c>
      <c r="AA27" s="64">
        <f t="shared" si="9"/>
        <v>0</v>
      </c>
      <c r="AB27" s="71">
        <f>(R27-V27)/V27</f>
        <v>0.159081652373475</v>
      </c>
      <c r="AC27" s="66">
        <f>(S27-W27)/W27</f>
        <v>0.0596512008135906</v>
      </c>
      <c r="AD27" s="66">
        <f t="shared" si="2"/>
        <v>-0.227372222222222</v>
      </c>
      <c r="AE27" s="66">
        <f t="shared" si="3"/>
        <v>-0.254819591715024</v>
      </c>
    </row>
    <row r="28" customHeight="1" spans="1:31">
      <c r="A28" s="31">
        <v>6</v>
      </c>
      <c r="B28" s="31" t="s">
        <v>31</v>
      </c>
      <c r="C28" s="31">
        <v>84174</v>
      </c>
      <c r="D28" s="34" t="s">
        <v>881</v>
      </c>
      <c r="E28" s="34" t="str">
        <f>C28&amp;D28</f>
        <v>84174,</v>
      </c>
      <c r="F28" s="31" t="s">
        <v>950</v>
      </c>
      <c r="G28" s="31" t="s">
        <v>951</v>
      </c>
      <c r="H28" s="31" t="s">
        <v>904</v>
      </c>
      <c r="I28" s="31">
        <v>12.25</v>
      </c>
      <c r="J28" s="31">
        <v>35</v>
      </c>
      <c r="K28" s="54">
        <f>(J28-I28)/J28</f>
        <v>0.65</v>
      </c>
      <c r="L28" s="55" t="s">
        <v>952</v>
      </c>
      <c r="M28" s="31">
        <v>2577</v>
      </c>
      <c r="N28" s="31">
        <v>3077</v>
      </c>
      <c r="O28" s="52">
        <f>VLOOKUP(C:C,[2]查询指定品种销售汇总!$B$1:$U$65536,20,0)</f>
        <v>2447</v>
      </c>
      <c r="P28" s="52">
        <f>VLOOKUP(C:C,[2]查询指定品种销售汇总!$B$1:$V$65536,21,0)</f>
        <v>70741.08</v>
      </c>
      <c r="Q28" s="64" t="str">
        <f>VLOOKUP(C:C,[2]查询指定品种销售汇总!$B$1:$X$65536,23,0)</f>
        <v>57.61%</v>
      </c>
      <c r="R28" s="65">
        <v>2447</v>
      </c>
      <c r="S28" s="65">
        <v>70741.08</v>
      </c>
      <c r="T28" s="65" t="s">
        <v>1096</v>
      </c>
      <c r="U28" s="66">
        <f>R28/M28</f>
        <v>0.949553744664338</v>
      </c>
      <c r="V28" s="62">
        <v>2299</v>
      </c>
      <c r="W28" s="62">
        <v>65932.41</v>
      </c>
      <c r="X28" s="62" t="s">
        <v>1097</v>
      </c>
      <c r="Y28" s="62">
        <v>3145</v>
      </c>
      <c r="Z28" s="62">
        <v>86454.56</v>
      </c>
      <c r="AA28" s="62" t="s">
        <v>1098</v>
      </c>
      <c r="AB28" s="71">
        <f>(R28-V28)/V28</f>
        <v>0.0643758155719878</v>
      </c>
      <c r="AC28" s="66">
        <f>(S28-W28)/W28</f>
        <v>0.0729333267205006</v>
      </c>
      <c r="AD28" s="66">
        <f t="shared" si="2"/>
        <v>-0.221939586645469</v>
      </c>
      <c r="AE28" s="66">
        <f t="shared" si="3"/>
        <v>-0.181754207065538</v>
      </c>
    </row>
    <row r="29" customHeight="1" spans="1:31">
      <c r="A29" s="40">
        <v>7</v>
      </c>
      <c r="B29" s="40" t="s">
        <v>953</v>
      </c>
      <c r="C29" s="40">
        <v>201173</v>
      </c>
      <c r="D29" s="34" t="s">
        <v>881</v>
      </c>
      <c r="E29" s="34" t="str">
        <f>C29&amp;D29</f>
        <v>201173,</v>
      </c>
      <c r="F29" s="40" t="s">
        <v>32</v>
      </c>
      <c r="G29" s="40" t="s">
        <v>954</v>
      </c>
      <c r="H29" s="40" t="s">
        <v>955</v>
      </c>
      <c r="I29" s="31">
        <v>12</v>
      </c>
      <c r="J29" s="31">
        <v>29.9</v>
      </c>
      <c r="K29" s="54">
        <f>(J29-I29)/J29</f>
        <v>0.598662207357859</v>
      </c>
      <c r="L29" s="55" t="s">
        <v>956</v>
      </c>
      <c r="M29" s="40">
        <v>3215</v>
      </c>
      <c r="N29" s="40">
        <v>3888</v>
      </c>
      <c r="O29" s="52">
        <f>VLOOKUP(C:C,[2]查询指定品种销售汇总!$B$1:$U$65536,20,0)</f>
        <v>1363</v>
      </c>
      <c r="P29" s="52">
        <f>VLOOKUP(C:C,[2]查询指定品种销售汇总!$B$1:$V$65536,21,0)</f>
        <v>29170.31</v>
      </c>
      <c r="Q29" s="64" t="str">
        <f>VLOOKUP(C:C,[2]查询指定品种销售汇总!$B$1:$X$65536,23,0)</f>
        <v>55.68%</v>
      </c>
      <c r="R29" s="65">
        <v>1363</v>
      </c>
      <c r="S29" s="65">
        <v>29170.31</v>
      </c>
      <c r="T29" s="65" t="s">
        <v>1099</v>
      </c>
      <c r="U29" s="66">
        <f>R29/M29</f>
        <v>0.423950233281493</v>
      </c>
      <c r="V29" s="62"/>
      <c r="W29" s="62"/>
      <c r="X29" s="62"/>
      <c r="Y29" s="62">
        <v>6333</v>
      </c>
      <c r="Z29" s="62">
        <v>96854.53</v>
      </c>
      <c r="AA29" s="62" t="s">
        <v>1100</v>
      </c>
      <c r="AB29" s="71"/>
      <c r="AC29" s="66"/>
      <c r="AD29" s="66">
        <f t="shared" si="2"/>
        <v>-0.784778146218222</v>
      </c>
      <c r="AE29" s="66">
        <f t="shared" si="3"/>
        <v>-0.698823483011068</v>
      </c>
    </row>
    <row r="30" customHeight="1" spans="1:31">
      <c r="A30" s="40">
        <v>8</v>
      </c>
      <c r="B30" s="40" t="s">
        <v>33</v>
      </c>
      <c r="C30" s="40">
        <v>132393</v>
      </c>
      <c r="D30" s="34" t="s">
        <v>881</v>
      </c>
      <c r="E30" s="34" t="str">
        <f>C30&amp;D30</f>
        <v>132393,</v>
      </c>
      <c r="F30" s="40" t="s">
        <v>957</v>
      </c>
      <c r="G30" s="31" t="s">
        <v>958</v>
      </c>
      <c r="H30" s="31" t="s">
        <v>959</v>
      </c>
      <c r="I30" s="31">
        <v>7.02</v>
      </c>
      <c r="J30" s="31">
        <v>19.5</v>
      </c>
      <c r="K30" s="54">
        <f>(J30-I30)/J30</f>
        <v>0.64</v>
      </c>
      <c r="L30" s="55" t="s">
        <v>960</v>
      </c>
      <c r="M30" s="40">
        <v>2728</v>
      </c>
      <c r="N30" s="40">
        <v>3568</v>
      </c>
      <c r="O30" s="52">
        <f>VLOOKUP(C:C,[2]查询指定品种销售汇总!$B$1:$U$65536,20,0)</f>
        <v>452</v>
      </c>
      <c r="P30" s="52">
        <f>VLOOKUP(C:C,[2]查询指定品种销售汇总!$B$1:$V$65536,21,0)</f>
        <v>7041.07</v>
      </c>
      <c r="Q30" s="64" t="str">
        <f>VLOOKUP(C:C,[2]查询指定品种销售汇总!$B$1:$X$65536,23,0)</f>
        <v>55.66%</v>
      </c>
      <c r="R30" s="65">
        <v>452</v>
      </c>
      <c r="S30" s="65">
        <v>7041.07</v>
      </c>
      <c r="T30" s="65" t="s">
        <v>1101</v>
      </c>
      <c r="U30" s="66">
        <f>(R30+R31)/M30</f>
        <v>1.08577712609971</v>
      </c>
      <c r="V30" s="62">
        <v>691</v>
      </c>
      <c r="W30" s="62">
        <v>9962.5</v>
      </c>
      <c r="X30" s="62" t="s">
        <v>1102</v>
      </c>
      <c r="Y30" s="62">
        <v>886</v>
      </c>
      <c r="Z30" s="62">
        <v>12574.96</v>
      </c>
      <c r="AA30" s="62" t="s">
        <v>1103</v>
      </c>
      <c r="AB30" s="71">
        <f>(R30-V30)/V30</f>
        <v>-0.345875542691751</v>
      </c>
      <c r="AC30" s="66">
        <f>(S30-W30)/W30</f>
        <v>-0.293242659974906</v>
      </c>
      <c r="AD30" s="66">
        <f t="shared" si="2"/>
        <v>-0.489841986455982</v>
      </c>
      <c r="AE30" s="66">
        <f t="shared" si="3"/>
        <v>-0.440072175179881</v>
      </c>
    </row>
    <row r="31" customHeight="1" spans="1:31">
      <c r="A31" s="40"/>
      <c r="B31" s="40"/>
      <c r="C31" s="45">
        <v>53857</v>
      </c>
      <c r="D31" s="34" t="s">
        <v>881</v>
      </c>
      <c r="E31" s="34" t="str">
        <f>C31&amp;D31</f>
        <v>53857,</v>
      </c>
      <c r="F31" s="33" t="s">
        <v>961</v>
      </c>
      <c r="G31" s="33" t="s">
        <v>962</v>
      </c>
      <c r="H31" s="33" t="s">
        <v>963</v>
      </c>
      <c r="I31" s="31">
        <v>4.5</v>
      </c>
      <c r="J31" s="31">
        <v>21</v>
      </c>
      <c r="K31" s="54">
        <f>(J31-I31)/J31</f>
        <v>0.785714285714286</v>
      </c>
      <c r="L31" s="55" t="s">
        <v>886</v>
      </c>
      <c r="M31" s="40"/>
      <c r="N31" s="40"/>
      <c r="O31" s="52">
        <f>VLOOKUP(C:C,[2]查询指定品种销售汇总!$B$1:$U$65536,20,0)</f>
        <v>2510</v>
      </c>
      <c r="P31" s="52">
        <f>VLOOKUP(C:C,[2]查询指定品种销售汇总!$B$1:$V$65536,21,0)</f>
        <v>48404.26</v>
      </c>
      <c r="Q31" s="64" t="str">
        <f>VLOOKUP(C:C,[2]查询指定品种销售汇总!$B$1:$X$65536,23,0)</f>
        <v>63.23%</v>
      </c>
      <c r="R31" s="65">
        <v>2510</v>
      </c>
      <c r="S31" s="65">
        <v>48404.26</v>
      </c>
      <c r="T31" s="65" t="s">
        <v>1104</v>
      </c>
      <c r="U31" s="66"/>
      <c r="V31" s="62">
        <v>2878</v>
      </c>
      <c r="W31" s="62">
        <v>53141.92</v>
      </c>
      <c r="X31" s="62" t="s">
        <v>1105</v>
      </c>
      <c r="Y31" s="62">
        <v>2841</v>
      </c>
      <c r="Z31" s="62">
        <v>51718.71</v>
      </c>
      <c r="AA31" s="62" t="s">
        <v>1106</v>
      </c>
      <c r="AB31" s="71">
        <f>(R31-V31)/V31</f>
        <v>-0.127866574009729</v>
      </c>
      <c r="AC31" s="66">
        <f>(S31-W31)/W31</f>
        <v>-0.0891510882557498</v>
      </c>
      <c r="AD31" s="66">
        <f t="shared" si="2"/>
        <v>-0.116508271735304</v>
      </c>
      <c r="AE31" s="66">
        <f t="shared" si="3"/>
        <v>-0.0640860918611465</v>
      </c>
    </row>
    <row r="32" s="28" customFormat="1" customHeight="1" spans="1:31">
      <c r="A32" s="42"/>
      <c r="B32" s="42"/>
      <c r="C32" s="46"/>
      <c r="D32" s="41"/>
      <c r="E32" s="41"/>
      <c r="F32" s="44"/>
      <c r="G32" s="44"/>
      <c r="H32" s="44"/>
      <c r="I32" s="41"/>
      <c r="J32" s="41"/>
      <c r="K32" s="59"/>
      <c r="L32" s="59"/>
      <c r="M32" s="42"/>
      <c r="N32" s="42"/>
      <c r="O32" s="61"/>
      <c r="P32" s="61"/>
      <c r="Q32" s="67"/>
      <c r="R32" s="67">
        <f>SUM(R30:R31)</f>
        <v>2962</v>
      </c>
      <c r="S32" s="67">
        <f t="shared" ref="S32:AE32" si="10">SUM(S30:S31)</f>
        <v>55445.33</v>
      </c>
      <c r="T32" s="67">
        <f t="shared" si="10"/>
        <v>0</v>
      </c>
      <c r="U32" s="67">
        <f t="shared" si="10"/>
        <v>1.08577712609971</v>
      </c>
      <c r="V32" s="67">
        <f t="shared" si="10"/>
        <v>3569</v>
      </c>
      <c r="W32" s="67">
        <f t="shared" si="10"/>
        <v>63104.42</v>
      </c>
      <c r="X32" s="67">
        <f t="shared" si="10"/>
        <v>0</v>
      </c>
      <c r="Y32" s="67">
        <f t="shared" si="10"/>
        <v>3727</v>
      </c>
      <c r="Z32" s="67">
        <f t="shared" si="10"/>
        <v>64293.67</v>
      </c>
      <c r="AA32" s="67">
        <f t="shared" si="10"/>
        <v>0</v>
      </c>
      <c r="AB32" s="73">
        <f>(R32-V32)/V32</f>
        <v>-0.170075651442981</v>
      </c>
      <c r="AC32" s="74">
        <f>(S32-W32)/W32</f>
        <v>-0.121371688385695</v>
      </c>
      <c r="AD32" s="74">
        <f t="shared" si="2"/>
        <v>-0.205258921384492</v>
      </c>
      <c r="AE32" s="74">
        <f t="shared" si="3"/>
        <v>-0.137623812733042</v>
      </c>
    </row>
    <row r="33" customHeight="1" spans="1:31">
      <c r="A33" s="3">
        <v>9</v>
      </c>
      <c r="B33" s="35" t="s">
        <v>964</v>
      </c>
      <c r="C33" s="47">
        <v>101716</v>
      </c>
      <c r="D33" s="34" t="s">
        <v>881</v>
      </c>
      <c r="E33" s="34" t="str">
        <f t="shared" ref="E33:E43" si="11">C33&amp;D33</f>
        <v>101716,</v>
      </c>
      <c r="F33" s="47" t="s">
        <v>965</v>
      </c>
      <c r="G33" s="47" t="s">
        <v>224</v>
      </c>
      <c r="H33" s="48" t="s">
        <v>966</v>
      </c>
      <c r="I33" s="31">
        <v>102.9</v>
      </c>
      <c r="J33" s="31">
        <v>138</v>
      </c>
      <c r="K33" s="54">
        <f t="shared" ref="K33:K43" si="12">(J33-I33)/J33</f>
        <v>0.254347826086956</v>
      </c>
      <c r="L33" s="54" t="s">
        <v>886</v>
      </c>
      <c r="M33" s="3">
        <v>4064</v>
      </c>
      <c r="N33" s="3">
        <v>4864</v>
      </c>
      <c r="O33" s="52">
        <f>VLOOKUP(C:C,[2]查询指定品种销售汇总!$B$1:$U$65536,20,0)</f>
        <v>260</v>
      </c>
      <c r="P33" s="52">
        <f>VLOOKUP(C:C,[2]查询指定品种销售汇总!$B$1:$V$65536,21,0)</f>
        <v>34113.94</v>
      </c>
      <c r="Q33" s="64" t="str">
        <f>VLOOKUP(C:C,[2]查询指定品种销售汇总!$B$1:$X$65536,23,0)</f>
        <v>21.68%</v>
      </c>
      <c r="R33" s="65">
        <v>260</v>
      </c>
      <c r="S33" s="65">
        <v>34113.94</v>
      </c>
      <c r="T33" s="65" t="s">
        <v>1107</v>
      </c>
      <c r="U33" s="66">
        <f>(R33*1+R34*4+R35*8+R36*7+R37*10+R38*5+R39*1+R40*5+R41*1+R42*2.5+R43*5)/M33</f>
        <v>1.03900098425197</v>
      </c>
      <c r="V33" s="62">
        <v>249</v>
      </c>
      <c r="W33" s="62">
        <v>30678.15</v>
      </c>
      <c r="X33" s="62" t="s">
        <v>1108</v>
      </c>
      <c r="Y33" s="62">
        <v>327</v>
      </c>
      <c r="Z33" s="62">
        <v>43184.16</v>
      </c>
      <c r="AA33" s="62" t="s">
        <v>1109</v>
      </c>
      <c r="AB33" s="71">
        <f t="shared" ref="AB33:AB43" si="13">(R33-V33)/V33</f>
        <v>0.0441767068273092</v>
      </c>
      <c r="AC33" s="66">
        <f t="shared" ref="AC33:AC43" si="14">(S33-W33)/W33</f>
        <v>0.111994693291479</v>
      </c>
      <c r="AD33" s="66">
        <f t="shared" ref="AD33:AD43" si="15">(R33-Y33)/Y33</f>
        <v>-0.204892966360856</v>
      </c>
      <c r="AE33" s="66">
        <f t="shared" ref="AE33:AE43" si="16">(S33-Z33)/Z33</f>
        <v>-0.210035809426419</v>
      </c>
    </row>
    <row r="34" customHeight="1" spans="1:31">
      <c r="A34" s="3"/>
      <c r="B34" s="35"/>
      <c r="C34" s="47">
        <v>101715</v>
      </c>
      <c r="D34" s="34" t="s">
        <v>881</v>
      </c>
      <c r="E34" s="34" t="str">
        <f t="shared" si="11"/>
        <v>101715,</v>
      </c>
      <c r="F34" s="47" t="s">
        <v>965</v>
      </c>
      <c r="G34" s="47" t="s">
        <v>223</v>
      </c>
      <c r="H34" s="48" t="s">
        <v>966</v>
      </c>
      <c r="I34" s="31">
        <v>371</v>
      </c>
      <c r="J34" s="31">
        <v>495</v>
      </c>
      <c r="K34" s="54">
        <f t="shared" si="12"/>
        <v>0.250505050505051</v>
      </c>
      <c r="L34" s="54" t="s">
        <v>886</v>
      </c>
      <c r="M34" s="3"/>
      <c r="N34" s="3"/>
      <c r="O34" s="52">
        <f>VLOOKUP(C:C,[2]查询指定品种销售汇总!$B$1:$U$65536,20,0)</f>
        <v>51</v>
      </c>
      <c r="P34" s="52">
        <f>VLOOKUP(C:C,[2]查询指定品种销售汇总!$B$1:$V$65536,21,0)</f>
        <v>23300.72</v>
      </c>
      <c r="Q34" s="64" t="str">
        <f>VLOOKUP(C:C,[2]查询指定品种销售汇总!$B$1:$X$65536,23,0)</f>
        <v>18.51%</v>
      </c>
      <c r="R34" s="65">
        <v>51</v>
      </c>
      <c r="S34" s="65">
        <v>23300.72</v>
      </c>
      <c r="T34" s="65" t="s">
        <v>1110</v>
      </c>
      <c r="U34" s="66"/>
      <c r="V34" s="62">
        <v>61</v>
      </c>
      <c r="W34" s="62">
        <v>29793.7</v>
      </c>
      <c r="X34" s="62" t="s">
        <v>1111</v>
      </c>
      <c r="Y34" s="62">
        <v>66</v>
      </c>
      <c r="Z34" s="62">
        <v>30279.35</v>
      </c>
      <c r="AA34" s="62" t="s">
        <v>1112</v>
      </c>
      <c r="AB34" s="71">
        <f t="shared" si="13"/>
        <v>-0.163934426229508</v>
      </c>
      <c r="AC34" s="66">
        <f t="shared" si="14"/>
        <v>-0.217931307625438</v>
      </c>
      <c r="AD34" s="66">
        <f t="shared" si="15"/>
        <v>-0.227272727272727</v>
      </c>
      <c r="AE34" s="66">
        <f t="shared" si="16"/>
        <v>-0.23047489460639</v>
      </c>
    </row>
    <row r="35" customHeight="1" spans="1:31">
      <c r="A35" s="3"/>
      <c r="B35" s="35"/>
      <c r="C35" s="47">
        <v>117756</v>
      </c>
      <c r="D35" s="34" t="s">
        <v>881</v>
      </c>
      <c r="E35" s="34" t="str">
        <f t="shared" si="11"/>
        <v>117756,</v>
      </c>
      <c r="F35" s="47" t="s">
        <v>965</v>
      </c>
      <c r="G35" s="47" t="s">
        <v>225</v>
      </c>
      <c r="H35" s="48" t="s">
        <v>966</v>
      </c>
      <c r="I35" s="31">
        <v>716.55</v>
      </c>
      <c r="J35" s="31">
        <v>900</v>
      </c>
      <c r="K35" s="54">
        <f t="shared" si="12"/>
        <v>0.203833333333333</v>
      </c>
      <c r="L35" s="55" t="s">
        <v>972</v>
      </c>
      <c r="M35" s="3"/>
      <c r="N35" s="3"/>
      <c r="O35" s="52">
        <f>VLOOKUP(C:C,[2]查询指定品种销售汇总!$B$1:$U$65536,20,0)</f>
        <v>31</v>
      </c>
      <c r="P35" s="52">
        <f>VLOOKUP(C:C,[2]查询指定品种销售汇总!$B$1:$V$65536,21,0)</f>
        <v>24963.45</v>
      </c>
      <c r="Q35" s="64" t="str">
        <f>VLOOKUP(C:C,[2]查询指定品种销售汇总!$B$1:$X$65536,23,0)</f>
        <v>10.59%</v>
      </c>
      <c r="R35" s="65">
        <v>31</v>
      </c>
      <c r="S35" s="65">
        <v>24963.45</v>
      </c>
      <c r="T35" s="65" t="s">
        <v>1113</v>
      </c>
      <c r="U35" s="66"/>
      <c r="V35" s="62">
        <v>25</v>
      </c>
      <c r="W35" s="62">
        <v>22077.99</v>
      </c>
      <c r="X35" s="62" t="s">
        <v>1114</v>
      </c>
      <c r="Y35" s="62">
        <v>37</v>
      </c>
      <c r="Z35" s="62">
        <v>29894.97</v>
      </c>
      <c r="AA35" s="62" t="s">
        <v>1115</v>
      </c>
      <c r="AB35" s="71">
        <f t="shared" si="13"/>
        <v>0.24</v>
      </c>
      <c r="AC35" s="66">
        <f t="shared" si="14"/>
        <v>0.13069396262975</v>
      </c>
      <c r="AD35" s="66">
        <f t="shared" si="15"/>
        <v>-0.162162162162162</v>
      </c>
      <c r="AE35" s="66">
        <f t="shared" si="16"/>
        <v>-0.164961530317642</v>
      </c>
    </row>
    <row r="36" customHeight="1" spans="1:31">
      <c r="A36" s="3"/>
      <c r="B36" s="35"/>
      <c r="C36" s="47">
        <v>141310</v>
      </c>
      <c r="D36" s="34" t="s">
        <v>881</v>
      </c>
      <c r="E36" s="34" t="str">
        <f t="shared" si="11"/>
        <v>141310,</v>
      </c>
      <c r="F36" s="47" t="s">
        <v>965</v>
      </c>
      <c r="G36" s="47" t="s">
        <v>229</v>
      </c>
      <c r="H36" s="48" t="s">
        <v>966</v>
      </c>
      <c r="I36" s="31">
        <v>723.71</v>
      </c>
      <c r="J36" s="31">
        <v>950</v>
      </c>
      <c r="K36" s="54">
        <f t="shared" si="12"/>
        <v>0.2382</v>
      </c>
      <c r="L36" s="55" t="s">
        <v>975</v>
      </c>
      <c r="M36" s="3"/>
      <c r="N36" s="3"/>
      <c r="O36" s="52">
        <f>VLOOKUP(C:C,[2]查询指定品种销售汇总!$B$1:$U$65536,20,0)</f>
        <v>69</v>
      </c>
      <c r="P36" s="52">
        <f>VLOOKUP(C:C,[2]查询指定品种销售汇总!$B$1:$V$65536,21,0)</f>
        <v>58452.24</v>
      </c>
      <c r="Q36" s="64" t="str">
        <f>VLOOKUP(C:C,[2]查询指定品种销售汇总!$B$1:$X$65536,23,0)</f>
        <v>14.56%</v>
      </c>
      <c r="R36" s="65">
        <v>69</v>
      </c>
      <c r="S36" s="65">
        <v>58452.24</v>
      </c>
      <c r="T36" s="65" t="s">
        <v>1116</v>
      </c>
      <c r="U36" s="66"/>
      <c r="V36" s="62">
        <v>51</v>
      </c>
      <c r="W36" s="62">
        <v>44948.65</v>
      </c>
      <c r="X36" s="62" t="s">
        <v>1117</v>
      </c>
      <c r="Y36" s="62">
        <v>62</v>
      </c>
      <c r="Z36" s="62">
        <v>52186.16</v>
      </c>
      <c r="AA36" s="62" t="s">
        <v>1118</v>
      </c>
      <c r="AB36" s="71">
        <f t="shared" si="13"/>
        <v>0.352941176470588</v>
      </c>
      <c r="AC36" s="66">
        <f t="shared" si="14"/>
        <v>0.300422593337063</v>
      </c>
      <c r="AD36" s="66">
        <f t="shared" si="15"/>
        <v>0.112903225806452</v>
      </c>
      <c r="AE36" s="66">
        <f t="shared" si="16"/>
        <v>0.120071681840549</v>
      </c>
    </row>
    <row r="37" customHeight="1" spans="1:31">
      <c r="A37" s="3"/>
      <c r="B37" s="35"/>
      <c r="C37" s="49">
        <v>118078</v>
      </c>
      <c r="D37" s="34" t="s">
        <v>881</v>
      </c>
      <c r="E37" s="34" t="str">
        <f t="shared" si="11"/>
        <v>118078,</v>
      </c>
      <c r="F37" s="49" t="s">
        <v>976</v>
      </c>
      <c r="G37" s="49" t="s">
        <v>226</v>
      </c>
      <c r="H37" s="50" t="s">
        <v>977</v>
      </c>
      <c r="I37" s="31">
        <v>768.2</v>
      </c>
      <c r="J37" s="31">
        <v>965</v>
      </c>
      <c r="K37" s="54">
        <f t="shared" si="12"/>
        <v>0.203937823834197</v>
      </c>
      <c r="L37" s="55" t="s">
        <v>978</v>
      </c>
      <c r="M37" s="3"/>
      <c r="N37" s="3"/>
      <c r="O37" s="52">
        <f>VLOOKUP(C:C,[2]查询指定品种销售汇总!$B$1:$U$65536,20,0)</f>
        <v>60</v>
      </c>
      <c r="P37" s="52">
        <f>VLOOKUP(C:C,[2]查询指定品种销售汇总!$B$1:$V$65536,21,0)</f>
        <v>52757.65</v>
      </c>
      <c r="Q37" s="64" t="str">
        <f>VLOOKUP(C:C,[2]查询指定品种销售汇总!$B$1:$X$65536,23,0)</f>
        <v>12.62%</v>
      </c>
      <c r="R37" s="65">
        <v>60</v>
      </c>
      <c r="S37" s="65">
        <v>52757.65</v>
      </c>
      <c r="T37" s="65" t="s">
        <v>1119</v>
      </c>
      <c r="U37" s="66"/>
      <c r="V37" s="62">
        <v>85</v>
      </c>
      <c r="W37" s="62">
        <v>79512.82</v>
      </c>
      <c r="X37" s="62" t="s">
        <v>1120</v>
      </c>
      <c r="Y37" s="62">
        <v>74</v>
      </c>
      <c r="Z37" s="62">
        <v>61362.72</v>
      </c>
      <c r="AA37" s="62" t="s">
        <v>1121</v>
      </c>
      <c r="AB37" s="71">
        <f t="shared" si="13"/>
        <v>-0.294117647058824</v>
      </c>
      <c r="AC37" s="66">
        <f t="shared" si="14"/>
        <v>-0.33648875741044</v>
      </c>
      <c r="AD37" s="66">
        <f t="shared" si="15"/>
        <v>-0.189189189189189</v>
      </c>
      <c r="AE37" s="66">
        <f t="shared" si="16"/>
        <v>-0.14023286451448</v>
      </c>
    </row>
    <row r="38" customHeight="1" spans="1:31">
      <c r="A38" s="3"/>
      <c r="B38" s="35"/>
      <c r="C38" s="49">
        <v>23896</v>
      </c>
      <c r="D38" s="34" t="s">
        <v>881</v>
      </c>
      <c r="E38" s="34" t="str">
        <f t="shared" si="11"/>
        <v>23896,</v>
      </c>
      <c r="F38" s="49" t="s">
        <v>976</v>
      </c>
      <c r="G38" s="49" t="s">
        <v>222</v>
      </c>
      <c r="H38" s="50" t="s">
        <v>977</v>
      </c>
      <c r="I38" s="31">
        <v>394.1</v>
      </c>
      <c r="J38" s="31">
        <v>495</v>
      </c>
      <c r="K38" s="54">
        <f t="shared" si="12"/>
        <v>0.203838383838384</v>
      </c>
      <c r="L38" s="55"/>
      <c r="M38" s="3"/>
      <c r="N38" s="3"/>
      <c r="O38" s="52">
        <f>VLOOKUP(C:C,[2]查询指定品种销售汇总!$B$1:$U$65536,20,0)</f>
        <v>219</v>
      </c>
      <c r="P38" s="52">
        <f>VLOOKUP(C:C,[2]查询指定品种销售汇总!$B$1:$V$65536,21,0)</f>
        <v>100334.66</v>
      </c>
      <c r="Q38" s="64" t="str">
        <f>VLOOKUP(C:C,[2]查询指定品种销售汇总!$B$1:$X$65536,23,0)</f>
        <v>14.01%</v>
      </c>
      <c r="R38" s="65">
        <v>219</v>
      </c>
      <c r="S38" s="65">
        <v>100334.66</v>
      </c>
      <c r="T38" s="65" t="s">
        <v>1122</v>
      </c>
      <c r="U38" s="66"/>
      <c r="V38" s="62">
        <v>189</v>
      </c>
      <c r="W38" s="62">
        <v>92008</v>
      </c>
      <c r="X38" s="62" t="s">
        <v>1123</v>
      </c>
      <c r="Y38" s="62">
        <v>241</v>
      </c>
      <c r="Z38" s="62">
        <v>112898.51</v>
      </c>
      <c r="AA38" s="62" t="s">
        <v>1124</v>
      </c>
      <c r="AB38" s="71">
        <f t="shared" si="13"/>
        <v>0.158730158730159</v>
      </c>
      <c r="AC38" s="66">
        <f t="shared" si="14"/>
        <v>0.0904993044083124</v>
      </c>
      <c r="AD38" s="66">
        <f t="shared" si="15"/>
        <v>-0.0912863070539419</v>
      </c>
      <c r="AE38" s="66">
        <f t="shared" si="16"/>
        <v>-0.111284462478734</v>
      </c>
    </row>
    <row r="39" customHeight="1" spans="1:31">
      <c r="A39" s="3"/>
      <c r="B39" s="35"/>
      <c r="C39" s="49">
        <v>23895</v>
      </c>
      <c r="D39" s="34" t="s">
        <v>881</v>
      </c>
      <c r="E39" s="34" t="str">
        <f t="shared" si="11"/>
        <v>23895,</v>
      </c>
      <c r="F39" s="49" t="s">
        <v>976</v>
      </c>
      <c r="G39" s="49" t="s">
        <v>221</v>
      </c>
      <c r="H39" s="50" t="s">
        <v>977</v>
      </c>
      <c r="I39" s="31">
        <v>96.55</v>
      </c>
      <c r="J39" s="31">
        <v>128</v>
      </c>
      <c r="K39" s="54">
        <f t="shared" si="12"/>
        <v>0.245703125</v>
      </c>
      <c r="L39" s="55" t="s">
        <v>886</v>
      </c>
      <c r="M39" s="3"/>
      <c r="N39" s="3"/>
      <c r="O39" s="52">
        <f>VLOOKUP(C:C,[2]查询指定品种销售汇总!$B$1:$U$65536,20,0)</f>
        <v>607</v>
      </c>
      <c r="P39" s="52">
        <f>VLOOKUP(C:C,[2]查询指定品种销售汇总!$B$1:$V$65536,21,0)</f>
        <v>62129.1</v>
      </c>
      <c r="Q39" s="64" t="str">
        <f>VLOOKUP(C:C,[2]查询指定品种销售汇总!$B$1:$X$65536,23,0)</f>
        <v>42.54%</v>
      </c>
      <c r="R39" s="65">
        <v>607</v>
      </c>
      <c r="S39" s="65">
        <v>62129.1</v>
      </c>
      <c r="T39" s="65" t="s">
        <v>1125</v>
      </c>
      <c r="U39" s="66"/>
      <c r="V39" s="62">
        <v>530</v>
      </c>
      <c r="W39" s="62">
        <v>57243.97</v>
      </c>
      <c r="X39" s="62" t="s">
        <v>1126</v>
      </c>
      <c r="Y39" s="62">
        <v>709</v>
      </c>
      <c r="Z39" s="62">
        <v>71323.08</v>
      </c>
      <c r="AA39" s="62" t="s">
        <v>1127</v>
      </c>
      <c r="AB39" s="71">
        <f t="shared" si="13"/>
        <v>0.145283018867925</v>
      </c>
      <c r="AC39" s="66">
        <f t="shared" si="14"/>
        <v>0.0853387701796363</v>
      </c>
      <c r="AD39" s="66">
        <f t="shared" si="15"/>
        <v>-0.143864598025388</v>
      </c>
      <c r="AE39" s="66">
        <f t="shared" si="16"/>
        <v>-0.128906098839254</v>
      </c>
    </row>
    <row r="40" customHeight="1" spans="1:31">
      <c r="A40" s="3"/>
      <c r="B40" s="35"/>
      <c r="C40" s="49">
        <v>23455</v>
      </c>
      <c r="D40" s="34" t="s">
        <v>881</v>
      </c>
      <c r="E40" s="34" t="str">
        <f t="shared" si="11"/>
        <v>23455,</v>
      </c>
      <c r="F40" s="49" t="s">
        <v>976</v>
      </c>
      <c r="G40" s="49" t="s">
        <v>220</v>
      </c>
      <c r="H40" s="50" t="s">
        <v>977</v>
      </c>
      <c r="I40" s="31">
        <v>103.5</v>
      </c>
      <c r="J40" s="31">
        <v>159</v>
      </c>
      <c r="K40" s="54">
        <f t="shared" si="12"/>
        <v>0.349056603773585</v>
      </c>
      <c r="L40" s="55" t="s">
        <v>886</v>
      </c>
      <c r="M40" s="3"/>
      <c r="N40" s="3"/>
      <c r="O40" s="52">
        <f>VLOOKUP(C:C,[2]查询指定品种销售汇总!$B$1:$U$65536,20,0)</f>
        <v>125</v>
      </c>
      <c r="P40" s="52">
        <f>VLOOKUP(C:C,[2]查询指定品种销售汇总!$B$1:$V$65536,21,0)</f>
        <v>6264.58</v>
      </c>
      <c r="Q40" s="64" t="str">
        <f>VLOOKUP(C:C,[2]查询指定品种销售汇总!$B$1:$X$65536,23,0)</f>
        <v>59.95%</v>
      </c>
      <c r="R40" s="65">
        <v>125</v>
      </c>
      <c r="S40" s="65">
        <v>6264.58</v>
      </c>
      <c r="T40" s="65" t="s">
        <v>1128</v>
      </c>
      <c r="U40" s="66"/>
      <c r="V40" s="62"/>
      <c r="W40" s="62"/>
      <c r="X40" s="62"/>
      <c r="Y40" s="62">
        <v>70</v>
      </c>
      <c r="Z40" s="62">
        <v>3904.26</v>
      </c>
      <c r="AA40" s="62" t="s">
        <v>1129</v>
      </c>
      <c r="AB40" s="71"/>
      <c r="AC40" s="66"/>
      <c r="AD40" s="66">
        <f t="shared" si="15"/>
        <v>0.785714285714286</v>
      </c>
      <c r="AE40" s="66">
        <f t="shared" si="16"/>
        <v>0.604549901902025</v>
      </c>
    </row>
    <row r="41" customHeight="1" spans="1:31">
      <c r="A41" s="3"/>
      <c r="B41" s="35"/>
      <c r="C41" s="49">
        <v>140822</v>
      </c>
      <c r="D41" s="34" t="s">
        <v>881</v>
      </c>
      <c r="E41" s="34" t="str">
        <f t="shared" si="11"/>
        <v>140822,</v>
      </c>
      <c r="F41" s="49" t="s">
        <v>976</v>
      </c>
      <c r="G41" s="49" t="s">
        <v>227</v>
      </c>
      <c r="H41" s="50" t="s">
        <v>977</v>
      </c>
      <c r="I41" s="31">
        <v>410</v>
      </c>
      <c r="J41" s="31">
        <v>636</v>
      </c>
      <c r="K41" s="54">
        <f t="shared" si="12"/>
        <v>0.355345911949686</v>
      </c>
      <c r="L41" s="55" t="s">
        <v>886</v>
      </c>
      <c r="M41" s="3"/>
      <c r="N41" s="3"/>
      <c r="O41" s="52">
        <f>VLOOKUP(C:C,[2]查询指定品种销售汇总!$B$1:$U$65536,20,0)</f>
        <v>18</v>
      </c>
      <c r="P41" s="52">
        <f>VLOOKUP(C:C,[2]查询指定品种销售汇总!$B$1:$V$65536,21,0)</f>
        <v>2765.05</v>
      </c>
      <c r="Q41" s="64" t="str">
        <f>VLOOKUP(C:C,[2]查询指定品种销售汇总!$B$1:$X$65536,23,0)</f>
        <v>32.62%</v>
      </c>
      <c r="R41" s="65">
        <v>18</v>
      </c>
      <c r="S41" s="65">
        <v>2765.05</v>
      </c>
      <c r="T41" s="65" t="s">
        <v>1130</v>
      </c>
      <c r="U41" s="66"/>
      <c r="V41" s="62">
        <v>31</v>
      </c>
      <c r="W41" s="62">
        <v>4729.68</v>
      </c>
      <c r="X41" s="62" t="s">
        <v>1131</v>
      </c>
      <c r="Y41" s="62">
        <v>20</v>
      </c>
      <c r="Z41" s="62">
        <v>3020.55</v>
      </c>
      <c r="AA41" s="62" t="s">
        <v>1132</v>
      </c>
      <c r="AB41" s="71">
        <f t="shared" si="13"/>
        <v>-0.419354838709677</v>
      </c>
      <c r="AC41" s="66">
        <f t="shared" si="14"/>
        <v>-0.415383281744219</v>
      </c>
      <c r="AD41" s="66">
        <f t="shared" si="15"/>
        <v>-0.1</v>
      </c>
      <c r="AE41" s="66">
        <f t="shared" si="16"/>
        <v>-0.0845872440449587</v>
      </c>
    </row>
    <row r="42" customHeight="1" spans="1:31">
      <c r="A42" s="3"/>
      <c r="B42" s="35"/>
      <c r="C42" s="49">
        <v>198582</v>
      </c>
      <c r="D42" s="34" t="s">
        <v>881</v>
      </c>
      <c r="E42" s="34" t="str">
        <f t="shared" si="11"/>
        <v>198582,</v>
      </c>
      <c r="F42" s="49" t="s">
        <v>976</v>
      </c>
      <c r="G42" s="49" t="s">
        <v>230</v>
      </c>
      <c r="H42" s="50" t="s">
        <v>977</v>
      </c>
      <c r="I42" s="31">
        <v>54.4</v>
      </c>
      <c r="J42" s="31">
        <v>78</v>
      </c>
      <c r="K42" s="54">
        <f t="shared" si="12"/>
        <v>0.302564102564103</v>
      </c>
      <c r="L42" s="55" t="s">
        <v>986</v>
      </c>
      <c r="M42" s="3"/>
      <c r="N42" s="3"/>
      <c r="O42" s="52">
        <f>VLOOKUP(C:C,[2]查询指定品种销售汇总!$B$1:$U$65536,20,0)</f>
        <v>29</v>
      </c>
      <c r="P42" s="52">
        <f>VLOOKUP(C:C,[2]查询指定品种销售汇总!$B$1:$V$65536,21,0)</f>
        <v>7952.8</v>
      </c>
      <c r="Q42" s="64" t="str">
        <f>VLOOKUP(C:C,[2]查询指定品种销售汇总!$B$1:$X$65536,23,0)</f>
        <v>21.81%</v>
      </c>
      <c r="R42" s="65">
        <v>29</v>
      </c>
      <c r="S42" s="65">
        <v>7952.8</v>
      </c>
      <c r="T42" s="65" t="s">
        <v>1133</v>
      </c>
      <c r="U42" s="66"/>
      <c r="V42" s="62"/>
      <c r="W42" s="62"/>
      <c r="X42" s="62"/>
      <c r="Y42" s="62">
        <v>28</v>
      </c>
      <c r="Z42" s="62">
        <v>7943.06</v>
      </c>
      <c r="AA42" s="62" t="s">
        <v>1134</v>
      </c>
      <c r="AB42" s="71"/>
      <c r="AC42" s="66"/>
      <c r="AD42" s="66">
        <f t="shared" si="15"/>
        <v>0.0357142857142857</v>
      </c>
      <c r="AE42" s="66">
        <f t="shared" si="16"/>
        <v>0.0012262276754802</v>
      </c>
    </row>
    <row r="43" customHeight="1" spans="1:31">
      <c r="A43" s="3"/>
      <c r="B43" s="35"/>
      <c r="C43" s="49">
        <v>140823</v>
      </c>
      <c r="D43" s="34" t="s">
        <v>881</v>
      </c>
      <c r="E43" s="34" t="str">
        <f t="shared" si="11"/>
        <v>140823,</v>
      </c>
      <c r="F43" s="49" t="s">
        <v>976</v>
      </c>
      <c r="G43" s="49" t="s">
        <v>228</v>
      </c>
      <c r="H43" s="50" t="s">
        <v>977</v>
      </c>
      <c r="I43" s="31">
        <v>214.4</v>
      </c>
      <c r="J43" s="31">
        <v>288</v>
      </c>
      <c r="K43" s="54">
        <f t="shared" si="12"/>
        <v>0.255555555555556</v>
      </c>
      <c r="L43" s="55" t="s">
        <v>988</v>
      </c>
      <c r="M43" s="3"/>
      <c r="N43" s="3"/>
      <c r="O43" s="52">
        <f>VLOOKUP(C:C,[2]查询指定品种销售汇总!$B$1:$U$65536,20,0)</f>
        <v>2</v>
      </c>
      <c r="P43" s="52">
        <f>VLOOKUP(C:C,[2]查询指定品种销售汇总!$B$1:$V$65536,21,0)</f>
        <v>1202.52</v>
      </c>
      <c r="Q43" s="64" t="str">
        <f>VLOOKUP(C:C,[2]查询指定品种销售汇总!$B$1:$X$65536,23,0)</f>
        <v>31.8%</v>
      </c>
      <c r="R43" s="66">
        <v>2</v>
      </c>
      <c r="S43" s="66">
        <v>1202.52</v>
      </c>
      <c r="T43" s="66" t="s">
        <v>1084</v>
      </c>
      <c r="U43" s="66"/>
      <c r="V43" s="62"/>
      <c r="W43" s="62"/>
      <c r="X43" s="62"/>
      <c r="Y43" s="62">
        <v>5</v>
      </c>
      <c r="Z43" s="62">
        <v>2925.6</v>
      </c>
      <c r="AA43" s="62" t="s">
        <v>1135</v>
      </c>
      <c r="AB43" s="71"/>
      <c r="AC43" s="66"/>
      <c r="AD43" s="66">
        <f t="shared" si="15"/>
        <v>-0.6</v>
      </c>
      <c r="AE43" s="66">
        <f t="shared" si="16"/>
        <v>-0.588966365873667</v>
      </c>
    </row>
    <row r="44" customHeight="1" spans="21:26">
      <c r="U44">
        <f t="shared" ref="U44:Z44" si="17">(R33*1+R34*4+R35*8+R36*7+R37*10+R38*5+R39*1+R40*5+R41*1+R42*2.5+R43*5)</f>
        <v>4222.5</v>
      </c>
      <c r="V44">
        <f t="shared" si="17"/>
        <v>1887551.55</v>
      </c>
      <c r="W44">
        <f t="shared" si="17"/>
        <v>10.67045</v>
      </c>
      <c r="X44">
        <f t="shared" si="17"/>
        <v>1.03900098425197</v>
      </c>
      <c r="Y44">
        <f t="shared" si="17"/>
        <v>3406</v>
      </c>
      <c r="Z44">
        <f t="shared" si="17"/>
        <v>1958259.27</v>
      </c>
    </row>
    <row r="45" customHeight="1" spans="25:25">
      <c r="Y45">
        <f>U44-Y44</f>
        <v>816.5</v>
      </c>
    </row>
    <row r="46" customHeight="1" spans="25:25">
      <c r="Y46">
        <f>Y45/Y44</f>
        <v>0.239724016441574</v>
      </c>
    </row>
  </sheetData>
  <mergeCells count="43">
    <mergeCell ref="A1:L1"/>
    <mergeCell ref="M1:N1"/>
    <mergeCell ref="O1:Q1"/>
    <mergeCell ref="R1:T1"/>
    <mergeCell ref="V1:X1"/>
    <mergeCell ref="Y1:AA1"/>
    <mergeCell ref="AB1:AE1"/>
    <mergeCell ref="A3:A5"/>
    <mergeCell ref="A7:A9"/>
    <mergeCell ref="A11:A14"/>
    <mergeCell ref="A16:A17"/>
    <mergeCell ref="A19:A26"/>
    <mergeCell ref="A30:A31"/>
    <mergeCell ref="A33:A43"/>
    <mergeCell ref="B3:B5"/>
    <mergeCell ref="B7:B9"/>
    <mergeCell ref="B11:B14"/>
    <mergeCell ref="B16:B17"/>
    <mergeCell ref="B19:B26"/>
    <mergeCell ref="B30:B31"/>
    <mergeCell ref="B33:B43"/>
    <mergeCell ref="M3:M5"/>
    <mergeCell ref="M7:M9"/>
    <mergeCell ref="M11:M14"/>
    <mergeCell ref="M16:M17"/>
    <mergeCell ref="M19:M26"/>
    <mergeCell ref="M30:M31"/>
    <mergeCell ref="M33:M43"/>
    <mergeCell ref="N3:N5"/>
    <mergeCell ref="N7:N9"/>
    <mergeCell ref="N11:N14"/>
    <mergeCell ref="N16:N17"/>
    <mergeCell ref="N19:N26"/>
    <mergeCell ref="N30:N31"/>
    <mergeCell ref="N33:N43"/>
    <mergeCell ref="U1:U2"/>
    <mergeCell ref="U3:U5"/>
    <mergeCell ref="U7:U9"/>
    <mergeCell ref="U11:U14"/>
    <mergeCell ref="U16:U17"/>
    <mergeCell ref="U19:U26"/>
    <mergeCell ref="U30:U31"/>
    <mergeCell ref="U33:U43"/>
  </mergeCells>
  <pageMargins left="0.118055555555556" right="0.156944444444444" top="0.354166666666667" bottom="0.236111111111111" header="0.156944444444444" footer="0.156944444444444"/>
  <pageSetup paperSize="9" scale="53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opLeftCell="A4" workbookViewId="0">
      <selection activeCell="F9" sqref="F9"/>
    </sheetView>
  </sheetViews>
  <sheetFormatPr defaultColWidth="9" defaultRowHeight="13.5"/>
  <cols>
    <col min="1" max="1" width="11.625" customWidth="1"/>
    <col min="2" max="4" width="12" customWidth="1"/>
    <col min="5" max="5" width="18.875" customWidth="1"/>
    <col min="6" max="6" width="13.375" customWidth="1"/>
    <col min="7" max="7" width="17.125" customWidth="1"/>
    <col min="8" max="8" width="13.625" customWidth="1"/>
    <col min="9" max="9" width="12" customWidth="1"/>
    <col min="10" max="10" width="14.125" customWidth="1"/>
    <col min="11" max="11" width="11.5"/>
  </cols>
  <sheetData>
    <row r="1" ht="36" customHeight="1" spans="1:10">
      <c r="A1" s="2" t="s">
        <v>1136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6" customHeight="1" spans="1:10">
      <c r="A2" s="3"/>
      <c r="B2" s="3" t="s">
        <v>1137</v>
      </c>
      <c r="C2" s="3" t="s">
        <v>1138</v>
      </c>
      <c r="D2" s="3" t="s">
        <v>205</v>
      </c>
      <c r="E2" s="3" t="s">
        <v>1139</v>
      </c>
      <c r="F2" s="3" t="s">
        <v>878</v>
      </c>
      <c r="G2" s="4" t="s">
        <v>1140</v>
      </c>
      <c r="H2" s="4" t="s">
        <v>1141</v>
      </c>
      <c r="I2" s="3" t="s">
        <v>1142</v>
      </c>
      <c r="J2" s="3" t="s">
        <v>1143</v>
      </c>
    </row>
    <row r="3" s="1" customFormat="1" ht="36" customHeight="1" spans="1:10">
      <c r="A3" s="5" t="s">
        <v>1144</v>
      </c>
      <c r="B3" s="6">
        <v>7</v>
      </c>
      <c r="C3" s="6">
        <v>32</v>
      </c>
      <c r="D3" s="6">
        <v>16902</v>
      </c>
      <c r="E3" s="7">
        <v>57.863521</v>
      </c>
      <c r="F3" s="8">
        <v>0.5248</v>
      </c>
      <c r="G3" s="9">
        <v>3.6032</v>
      </c>
      <c r="H3" s="10">
        <f>G3/E3</f>
        <v>0.0622706661767092</v>
      </c>
      <c r="I3" s="3">
        <v>19926</v>
      </c>
      <c r="J3" s="25">
        <v>0.848238482384824</v>
      </c>
    </row>
    <row r="4" s="1" customFormat="1" ht="36" customHeight="1" spans="1:10">
      <c r="A4" s="3" t="s">
        <v>1145</v>
      </c>
      <c r="B4" s="6">
        <v>8</v>
      </c>
      <c r="C4" s="6">
        <v>27</v>
      </c>
      <c r="D4" s="6">
        <v>27228</v>
      </c>
      <c r="E4" s="7">
        <v>84.772898</v>
      </c>
      <c r="F4" s="8">
        <v>0.5405</v>
      </c>
      <c r="G4" s="9">
        <v>6.0378</v>
      </c>
      <c r="H4" s="10">
        <f>G4/E4</f>
        <v>0.0712232345766922</v>
      </c>
      <c r="I4" s="3" t="s">
        <v>1146</v>
      </c>
      <c r="J4" s="10">
        <v>1.05860012005252</v>
      </c>
    </row>
    <row r="5" ht="36" customHeight="1" spans="1:10">
      <c r="A5" s="11" t="s">
        <v>1147</v>
      </c>
      <c r="B5" s="11">
        <v>8</v>
      </c>
      <c r="C5" s="11">
        <v>28</v>
      </c>
      <c r="D5" s="6">
        <v>32356</v>
      </c>
      <c r="E5" s="7">
        <v>100.087795</v>
      </c>
      <c r="F5" s="12">
        <v>0.5257</v>
      </c>
      <c r="G5" s="13">
        <v>10.07</v>
      </c>
      <c r="H5" s="10">
        <f>G5/E5</f>
        <v>0.100611667986092</v>
      </c>
      <c r="I5" s="11">
        <v>24890</v>
      </c>
      <c r="J5" s="26">
        <v>1.29995982322218</v>
      </c>
    </row>
    <row r="6" ht="36" customHeight="1" spans="1:10">
      <c r="A6" s="11" t="s">
        <v>1148</v>
      </c>
      <c r="B6" s="11">
        <v>11</v>
      </c>
      <c r="C6" s="11">
        <v>37</v>
      </c>
      <c r="D6" s="14">
        <v>70464.5505</v>
      </c>
      <c r="E6" s="15">
        <v>229.850502</v>
      </c>
      <c r="F6" s="16" t="s">
        <v>1149</v>
      </c>
      <c r="G6" s="13">
        <v>17.8652</v>
      </c>
      <c r="H6" s="10">
        <f>G6/E6</f>
        <v>0.0777253033800205</v>
      </c>
      <c r="I6" s="11">
        <v>54962</v>
      </c>
      <c r="J6" s="26">
        <v>1.28205943197118</v>
      </c>
    </row>
    <row r="7" ht="36" customHeight="1" spans="1:10">
      <c r="A7" s="11" t="s">
        <v>1150</v>
      </c>
      <c r="B7" s="11">
        <v>12</v>
      </c>
      <c r="C7" s="11">
        <v>39</v>
      </c>
      <c r="D7" s="17">
        <v>63743</v>
      </c>
      <c r="E7" s="18">
        <v>245.24287</v>
      </c>
      <c r="F7" s="12">
        <v>0.3983</v>
      </c>
      <c r="G7" s="13">
        <v>19.90821</v>
      </c>
      <c r="H7" s="10">
        <f>G7/E7</f>
        <v>0.081177528219271</v>
      </c>
      <c r="I7" s="11">
        <v>69517</v>
      </c>
      <c r="J7" s="26">
        <v>0.916941179855287</v>
      </c>
    </row>
    <row r="8" ht="36" customHeight="1" spans="1:10">
      <c r="A8" s="11" t="s">
        <v>1151</v>
      </c>
      <c r="B8" s="11">
        <v>11</v>
      </c>
      <c r="C8" s="11">
        <v>47</v>
      </c>
      <c r="D8" s="17">
        <v>64665.8</v>
      </c>
      <c r="E8" s="18">
        <v>258.15636</v>
      </c>
      <c r="F8" s="12">
        <v>0.3547</v>
      </c>
      <c r="G8" s="11" t="s">
        <v>1152</v>
      </c>
      <c r="H8" s="11"/>
      <c r="I8" s="11">
        <v>64472</v>
      </c>
      <c r="J8" s="26">
        <v>1.00300595607395</v>
      </c>
    </row>
    <row r="9" ht="47" customHeight="1" spans="1:10">
      <c r="A9" s="11" t="s">
        <v>1153</v>
      </c>
      <c r="B9" s="11">
        <v>9</v>
      </c>
      <c r="C9" s="11">
        <v>34</v>
      </c>
      <c r="D9" s="19">
        <v>33033.537</v>
      </c>
      <c r="E9" s="20">
        <v>141.391896</v>
      </c>
      <c r="F9" s="16" t="s">
        <v>1154</v>
      </c>
      <c r="G9" s="21" t="s">
        <v>1155</v>
      </c>
      <c r="H9" s="11"/>
      <c r="I9" s="11"/>
      <c r="J9" s="26"/>
    </row>
    <row r="10" ht="21" customHeight="1" spans="1:10">
      <c r="A10" s="22" t="s">
        <v>1156</v>
      </c>
      <c r="B10" s="22"/>
      <c r="C10" s="22"/>
      <c r="D10" s="22"/>
      <c r="E10" s="22"/>
      <c r="F10" s="22"/>
      <c r="G10" s="22"/>
      <c r="H10" s="22"/>
      <c r="I10" s="22"/>
      <c r="J10" s="22"/>
    </row>
    <row r="11" ht="21" customHeight="1" spans="1:10">
      <c r="A11" s="22" t="s">
        <v>1157</v>
      </c>
      <c r="B11" s="22"/>
      <c r="C11" s="22"/>
      <c r="D11" s="22"/>
      <c r="E11" s="22"/>
      <c r="F11" s="22"/>
      <c r="G11" s="22"/>
      <c r="H11" s="22"/>
      <c r="I11" s="22"/>
      <c r="J11" s="22"/>
    </row>
    <row r="12" ht="42" customHeight="1" spans="1:10">
      <c r="A12" s="23" t="s">
        <v>1158</v>
      </c>
      <c r="B12" s="23"/>
      <c r="C12" s="23"/>
      <c r="D12" s="23"/>
      <c r="E12" s="23"/>
      <c r="F12" s="23"/>
      <c r="G12" s="23"/>
      <c r="H12" s="23"/>
      <c r="I12" s="23"/>
      <c r="J12" s="23"/>
    </row>
    <row r="13" ht="22" customHeight="1" spans="1:10">
      <c r="A13" s="24"/>
      <c r="B13" s="24"/>
      <c r="C13" s="24"/>
      <c r="D13" s="24"/>
      <c r="E13" s="24"/>
      <c r="F13" s="24"/>
      <c r="G13" s="24"/>
      <c r="H13" s="24"/>
      <c r="I13" s="24"/>
      <c r="J13" s="24"/>
    </row>
    <row r="14" spans="1:10">
      <c r="A14" s="24"/>
      <c r="B14" s="24"/>
      <c r="C14" s="24"/>
      <c r="D14" s="24"/>
      <c r="E14" s="24"/>
      <c r="F14" s="24"/>
      <c r="G14" s="24"/>
      <c r="H14" s="24"/>
      <c r="I14" s="24"/>
      <c r="J14" s="24"/>
    </row>
    <row r="15" spans="1:10">
      <c r="A15" s="24"/>
      <c r="B15" s="24"/>
      <c r="C15" s="24"/>
      <c r="D15" s="24"/>
      <c r="E15" s="24"/>
      <c r="F15" s="24"/>
      <c r="G15" s="24"/>
      <c r="H15" s="24"/>
      <c r="I15" s="24"/>
      <c r="J15" s="24"/>
    </row>
  </sheetData>
  <mergeCells count="7">
    <mergeCell ref="A1:J1"/>
    <mergeCell ref="A10:J10"/>
    <mergeCell ref="A11:J11"/>
    <mergeCell ref="A12:J12"/>
    <mergeCell ref="A13:J13"/>
    <mergeCell ref="A14:J14"/>
    <mergeCell ref="A15:J15"/>
  </mergeCells>
  <pageMargins left="0.393055555555556" right="0.0784722222222222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9F91F69C-6E8C-4246-BC25-297BFDC75D90}">
  <ds:schemaRefs/>
</ds:datastoreItem>
</file>

<file path=customXml/itemProps2.xml><?xml version="1.0" encoding="utf-8"?>
<ds:datastoreItem xmlns:ds="http://schemas.openxmlformats.org/officeDocument/2006/customXml" ds:itemID="{DC3875BF-13D6-4817-9B69-0B22B651B2C7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3F8FC9E7-9E3E-4D00-BC07-C2C84DFACBCF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customXml/itemProps6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Sheet1</vt:lpstr>
      <vt:lpstr>门店任务明细表</vt:lpstr>
      <vt:lpstr>个人完成情况</vt:lpstr>
      <vt:lpstr>12月星级品种清单</vt:lpstr>
      <vt:lpstr>Sheet2</vt:lpstr>
      <vt:lpstr>一句话卖点</vt:lpstr>
      <vt:lpstr>整体完成情况</vt:lpstr>
      <vt:lpstr>6-12月销售情况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2020-10-31T00:35:00Z</dcterms:created>
  <dcterms:modified xsi:type="dcterms:W3CDTF">2021-02-22T03:12:20Z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