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25725"/>
</workbook>
</file>

<file path=xl/calcChain.xml><?xml version="1.0" encoding="utf-8"?>
<calcChain xmlns="http://schemas.openxmlformats.org/spreadsheetml/2006/main">
  <c r="I10" i="2"/>
  <c r="H10"/>
  <c r="G10"/>
  <c r="E10"/>
  <c r="D10"/>
  <c r="C10"/>
  <c r="H9"/>
  <c r="E9"/>
  <c r="H8"/>
  <c r="E8"/>
  <c r="H7"/>
  <c r="E7"/>
  <c r="H6"/>
  <c r="E6"/>
  <c r="H5"/>
  <c r="E5"/>
  <c r="H4"/>
  <c r="E4"/>
  <c r="H3"/>
  <c r="E3"/>
  <c r="F6" i="5"/>
  <c r="F5"/>
  <c r="F4"/>
  <c r="F3"/>
  <c r="H134" i="3"/>
  <c r="H131"/>
  <c r="H130"/>
  <c r="H129"/>
  <c r="H125"/>
  <c r="H124"/>
  <c r="H123"/>
  <c r="H122"/>
  <c r="H120"/>
  <c r="H119"/>
  <c r="H117"/>
  <c r="H115"/>
  <c r="H114"/>
  <c r="H113"/>
  <c r="H112"/>
  <c r="H111"/>
  <c r="H110"/>
  <c r="H107"/>
  <c r="H106"/>
  <c r="H104"/>
  <c r="H103"/>
  <c r="H102"/>
  <c r="H101"/>
  <c r="H99"/>
  <c r="H98"/>
  <c r="H97"/>
  <c r="H96"/>
  <c r="H93"/>
  <c r="H92"/>
  <c r="H91"/>
  <c r="H90"/>
  <c r="H86"/>
  <c r="H83"/>
  <c r="H81"/>
  <c r="H79"/>
  <c r="H77"/>
  <c r="H75"/>
  <c r="H70"/>
  <c r="H69"/>
  <c r="H68"/>
  <c r="H67"/>
  <c r="H66"/>
  <c r="H65"/>
  <c r="H64"/>
  <c r="H63"/>
  <c r="H62"/>
  <c r="H60"/>
  <c r="H57"/>
  <c r="H56"/>
  <c r="H53"/>
  <c r="H52"/>
  <c r="H50"/>
  <c r="H49"/>
  <c r="H48"/>
  <c r="H47"/>
  <c r="H41"/>
  <c r="H40"/>
  <c r="H39"/>
  <c r="H37"/>
  <c r="H36"/>
  <c r="H34"/>
  <c r="H30"/>
  <c r="H29"/>
  <c r="H27"/>
  <c r="H25"/>
  <c r="H24"/>
  <c r="H23"/>
  <c r="H22"/>
  <c r="H20"/>
  <c r="H1"/>
  <c r="AA150" i="1"/>
  <c r="Y150"/>
  <c r="X150"/>
  <c r="W150"/>
  <c r="V150"/>
  <c r="T150"/>
  <c r="S150"/>
  <c r="R150"/>
  <c r="N150"/>
  <c r="M150"/>
  <c r="L150"/>
  <c r="K150"/>
  <c r="I150"/>
  <c r="H150"/>
  <c r="G150"/>
  <c r="F150"/>
  <c r="AA149"/>
  <c r="Y149"/>
  <c r="X149"/>
  <c r="T149"/>
  <c r="S149"/>
  <c r="R149"/>
  <c r="N149"/>
  <c r="M149"/>
  <c r="I149"/>
  <c r="H149"/>
  <c r="G149"/>
  <c r="AA148"/>
  <c r="Y148"/>
  <c r="X148"/>
  <c r="T148"/>
  <c r="S148"/>
  <c r="R148"/>
  <c r="N148"/>
  <c r="M148"/>
  <c r="I148"/>
  <c r="H148"/>
  <c r="G148"/>
  <c r="AA147"/>
  <c r="Y147"/>
  <c r="X147"/>
  <c r="T147"/>
  <c r="S147"/>
  <c r="R147"/>
  <c r="N147"/>
  <c r="M147"/>
  <c r="I147"/>
  <c r="H147"/>
  <c r="G147"/>
  <c r="AA146"/>
  <c r="Y146"/>
  <c r="X146"/>
  <c r="T146"/>
  <c r="S146"/>
  <c r="R146"/>
  <c r="N146"/>
  <c r="M146"/>
  <c r="I146"/>
  <c r="H146"/>
  <c r="G146"/>
  <c r="AA145"/>
  <c r="Y145"/>
  <c r="X145"/>
  <c r="T145"/>
  <c r="S145"/>
  <c r="R145"/>
  <c r="N145"/>
  <c r="M145"/>
  <c r="I145"/>
  <c r="H145"/>
  <c r="G145"/>
  <c r="AA144"/>
  <c r="Y144"/>
  <c r="X144"/>
  <c r="T144"/>
  <c r="S144"/>
  <c r="R144"/>
  <c r="N144"/>
  <c r="M144"/>
  <c r="I144"/>
  <c r="H144"/>
  <c r="G144"/>
  <c r="AA143"/>
  <c r="Y143"/>
  <c r="X143"/>
  <c r="T143"/>
  <c r="S143"/>
  <c r="R143"/>
  <c r="N143"/>
  <c r="M143"/>
  <c r="I143"/>
  <c r="H143"/>
  <c r="G143"/>
  <c r="AA142"/>
  <c r="Y142"/>
  <c r="X142"/>
  <c r="T142"/>
  <c r="S142"/>
  <c r="R142"/>
  <c r="N142"/>
  <c r="M142"/>
  <c r="I142"/>
  <c r="H142"/>
  <c r="G142"/>
  <c r="AA141"/>
  <c r="Y141"/>
  <c r="X141"/>
  <c r="T141"/>
  <c r="S141"/>
  <c r="R141"/>
  <c r="N141"/>
  <c r="M141"/>
  <c r="I141"/>
  <c r="H141"/>
  <c r="G141"/>
  <c r="AA140"/>
  <c r="Y140"/>
  <c r="X140"/>
  <c r="T140"/>
  <c r="S140"/>
  <c r="R140"/>
  <c r="N140"/>
  <c r="M140"/>
  <c r="I140"/>
  <c r="H140"/>
  <c r="G140"/>
  <c r="AA139"/>
  <c r="Y139"/>
  <c r="X139"/>
  <c r="T139"/>
  <c r="S139"/>
  <c r="R139"/>
  <c r="N139"/>
  <c r="M139"/>
  <c r="I139"/>
  <c r="H139"/>
  <c r="G139"/>
  <c r="AA138"/>
  <c r="Y138"/>
  <c r="X138"/>
  <c r="T138"/>
  <c r="S138"/>
  <c r="R138"/>
  <c r="N138"/>
  <c r="M138"/>
  <c r="I138"/>
  <c r="H138"/>
  <c r="G138"/>
  <c r="AA137"/>
  <c r="Y137"/>
  <c r="X137"/>
  <c r="T137"/>
  <c r="S137"/>
  <c r="R137"/>
  <c r="N137"/>
  <c r="M137"/>
  <c r="I137"/>
  <c r="H137"/>
  <c r="G137"/>
  <c r="AA136"/>
  <c r="Y136"/>
  <c r="X136"/>
  <c r="T136"/>
  <c r="S136"/>
  <c r="R136"/>
  <c r="N136"/>
  <c r="M136"/>
  <c r="I136"/>
  <c r="H136"/>
  <c r="G136"/>
  <c r="AA135"/>
  <c r="Y135"/>
  <c r="X135"/>
  <c r="T135"/>
  <c r="S135"/>
  <c r="R135"/>
  <c r="N135"/>
  <c r="M135"/>
  <c r="I135"/>
  <c r="H135"/>
  <c r="G135"/>
  <c r="AA134"/>
  <c r="Y134"/>
  <c r="X134"/>
  <c r="T134"/>
  <c r="S134"/>
  <c r="R134"/>
  <c r="N134"/>
  <c r="M134"/>
  <c r="I134"/>
  <c r="H134"/>
  <c r="G134"/>
  <c r="AA133"/>
  <c r="Y133"/>
  <c r="X133"/>
  <c r="T133"/>
  <c r="S133"/>
  <c r="R133"/>
  <c r="N133"/>
  <c r="M133"/>
  <c r="I133"/>
  <c r="H133"/>
  <c r="G133"/>
  <c r="AA132"/>
  <c r="Y132"/>
  <c r="X132"/>
  <c r="T132"/>
  <c r="S132"/>
  <c r="R132"/>
  <c r="N132"/>
  <c r="M132"/>
  <c r="I132"/>
  <c r="H132"/>
  <c r="G132"/>
  <c r="AA131"/>
  <c r="Y131"/>
  <c r="X131"/>
  <c r="T131"/>
  <c r="S131"/>
  <c r="R131"/>
  <c r="N131"/>
  <c r="M131"/>
  <c r="I131"/>
  <c r="H131"/>
  <c r="G131"/>
  <c r="AA130"/>
  <c r="Y130"/>
  <c r="X130"/>
  <c r="T130"/>
  <c r="S130"/>
  <c r="R130"/>
  <c r="N130"/>
  <c r="M130"/>
  <c r="I130"/>
  <c r="H130"/>
  <c r="G130"/>
  <c r="AA129"/>
  <c r="Y129"/>
  <c r="X129"/>
  <c r="T129"/>
  <c r="S129"/>
  <c r="R129"/>
  <c r="N129"/>
  <c r="M129"/>
  <c r="I129"/>
  <c r="H129"/>
  <c r="G129"/>
  <c r="AA128"/>
  <c r="Y128"/>
  <c r="X128"/>
  <c r="T128"/>
  <c r="S128"/>
  <c r="R128"/>
  <c r="N128"/>
  <c r="M128"/>
  <c r="I128"/>
  <c r="H128"/>
  <c r="G128"/>
  <c r="AA127"/>
  <c r="Y127"/>
  <c r="X127"/>
  <c r="T127"/>
  <c r="S127"/>
  <c r="R127"/>
  <c r="N127"/>
  <c r="M127"/>
  <c r="I127"/>
  <c r="H127"/>
  <c r="G127"/>
  <c r="AA126"/>
  <c r="Y126"/>
  <c r="X126"/>
  <c r="T126"/>
  <c r="S126"/>
  <c r="R126"/>
  <c r="N126"/>
  <c r="M126"/>
  <c r="I126"/>
  <c r="H126"/>
  <c r="G126"/>
  <c r="AA125"/>
  <c r="Y125"/>
  <c r="X125"/>
  <c r="T125"/>
  <c r="S125"/>
  <c r="R125"/>
  <c r="N125"/>
  <c r="M125"/>
  <c r="I125"/>
  <c r="H125"/>
  <c r="G125"/>
  <c r="AA124"/>
  <c r="Y124"/>
  <c r="X124"/>
  <c r="T124"/>
  <c r="S124"/>
  <c r="R124"/>
  <c r="N124"/>
  <c r="M124"/>
  <c r="I124"/>
  <c r="H124"/>
  <c r="G124"/>
  <c r="AA123"/>
  <c r="Y123"/>
  <c r="X123"/>
  <c r="T123"/>
  <c r="S123"/>
  <c r="R123"/>
  <c r="N123"/>
  <c r="M123"/>
  <c r="I123"/>
  <c r="H123"/>
  <c r="G123"/>
  <c r="AA122"/>
  <c r="Y122"/>
  <c r="X122"/>
  <c r="T122"/>
  <c r="S122"/>
  <c r="R122"/>
  <c r="N122"/>
  <c r="M122"/>
  <c r="I122"/>
  <c r="H122"/>
  <c r="G122"/>
  <c r="AA121"/>
  <c r="Y121"/>
  <c r="X121"/>
  <c r="T121"/>
  <c r="S121"/>
  <c r="R121"/>
  <c r="N121"/>
  <c r="M121"/>
  <c r="I121"/>
  <c r="H121"/>
  <c r="G121"/>
  <c r="AA120"/>
  <c r="Y120"/>
  <c r="X120"/>
  <c r="T120"/>
  <c r="S120"/>
  <c r="R120"/>
  <c r="N120"/>
  <c r="M120"/>
  <c r="I120"/>
  <c r="H120"/>
  <c r="G120"/>
  <c r="AA119"/>
  <c r="Y119"/>
  <c r="X119"/>
  <c r="T119"/>
  <c r="S119"/>
  <c r="R119"/>
  <c r="N119"/>
  <c r="M119"/>
  <c r="I119"/>
  <c r="H119"/>
  <c r="G119"/>
  <c r="AA118"/>
  <c r="Y118"/>
  <c r="X118"/>
  <c r="T118"/>
  <c r="S118"/>
  <c r="R118"/>
  <c r="N118"/>
  <c r="M118"/>
  <c r="I118"/>
  <c r="H118"/>
  <c r="G118"/>
  <c r="AA117"/>
  <c r="Y117"/>
  <c r="X117"/>
  <c r="T117"/>
  <c r="S117"/>
  <c r="R117"/>
  <c r="N117"/>
  <c r="M117"/>
  <c r="I117"/>
  <c r="H117"/>
  <c r="G117"/>
  <c r="AA116"/>
  <c r="Y116"/>
  <c r="X116"/>
  <c r="T116"/>
  <c r="S116"/>
  <c r="R116"/>
  <c r="N116"/>
  <c r="M116"/>
  <c r="I116"/>
  <c r="H116"/>
  <c r="G116"/>
  <c r="AA115"/>
  <c r="Y115"/>
  <c r="X115"/>
  <c r="T115"/>
  <c r="S115"/>
  <c r="R115"/>
  <c r="N115"/>
  <c r="M115"/>
  <c r="I115"/>
  <c r="H115"/>
  <c r="G115"/>
  <c r="AA114"/>
  <c r="Y114"/>
  <c r="X114"/>
  <c r="T114"/>
  <c r="S114"/>
  <c r="R114"/>
  <c r="N114"/>
  <c r="M114"/>
  <c r="I114"/>
  <c r="H114"/>
  <c r="G114"/>
  <c r="AA113"/>
  <c r="Y113"/>
  <c r="X113"/>
  <c r="T113"/>
  <c r="S113"/>
  <c r="R113"/>
  <c r="N113"/>
  <c r="M113"/>
  <c r="I113"/>
  <c r="H113"/>
  <c r="G113"/>
  <c r="AA112"/>
  <c r="Y112"/>
  <c r="X112"/>
  <c r="T112"/>
  <c r="S112"/>
  <c r="R112"/>
  <c r="N112"/>
  <c r="M112"/>
  <c r="I112"/>
  <c r="H112"/>
  <c r="G112"/>
  <c r="AA111"/>
  <c r="Y111"/>
  <c r="X111"/>
  <c r="T111"/>
  <c r="S111"/>
  <c r="R111"/>
  <c r="N111"/>
  <c r="M111"/>
  <c r="I111"/>
  <c r="H111"/>
  <c r="G111"/>
  <c r="AA110"/>
  <c r="Y110"/>
  <c r="X110"/>
  <c r="T110"/>
  <c r="S110"/>
  <c r="R110"/>
  <c r="N110"/>
  <c r="M110"/>
  <c r="I110"/>
  <c r="H110"/>
  <c r="G110"/>
  <c r="AA109"/>
  <c r="Y109"/>
  <c r="X109"/>
  <c r="T109"/>
  <c r="S109"/>
  <c r="R109"/>
  <c r="N109"/>
  <c r="M109"/>
  <c r="I109"/>
  <c r="H109"/>
  <c r="G109"/>
  <c r="AA108"/>
  <c r="Y108"/>
  <c r="X108"/>
  <c r="T108"/>
  <c r="S108"/>
  <c r="R108"/>
  <c r="N108"/>
  <c r="M108"/>
  <c r="I108"/>
  <c r="H108"/>
  <c r="G108"/>
  <c r="AA107"/>
  <c r="Y107"/>
  <c r="X107"/>
  <c r="T107"/>
  <c r="S107"/>
  <c r="R107"/>
  <c r="N107"/>
  <c r="M107"/>
  <c r="I107"/>
  <c r="H107"/>
  <c r="G107"/>
  <c r="AA106"/>
  <c r="Y106"/>
  <c r="X106"/>
  <c r="T106"/>
  <c r="S106"/>
  <c r="R106"/>
  <c r="N106"/>
  <c r="M106"/>
  <c r="I106"/>
  <c r="H106"/>
  <c r="G106"/>
  <c r="AA105"/>
  <c r="Y105"/>
  <c r="X105"/>
  <c r="T105"/>
  <c r="S105"/>
  <c r="R105"/>
  <c r="N105"/>
  <c r="M105"/>
  <c r="I105"/>
  <c r="H105"/>
  <c r="G105"/>
  <c r="AA104"/>
  <c r="Y104"/>
  <c r="X104"/>
  <c r="T104"/>
  <c r="S104"/>
  <c r="R104"/>
  <c r="N104"/>
  <c r="M104"/>
  <c r="I104"/>
  <c r="H104"/>
  <c r="G104"/>
  <c r="AA103"/>
  <c r="Y103"/>
  <c r="X103"/>
  <c r="T103"/>
  <c r="S103"/>
  <c r="R103"/>
  <c r="N103"/>
  <c r="M103"/>
  <c r="I103"/>
  <c r="H103"/>
  <c r="G103"/>
  <c r="AA102"/>
  <c r="Y102"/>
  <c r="X102"/>
  <c r="T102"/>
  <c r="S102"/>
  <c r="R102"/>
  <c r="N102"/>
  <c r="M102"/>
  <c r="I102"/>
  <c r="H102"/>
  <c r="G102"/>
  <c r="AA101"/>
  <c r="Y101"/>
  <c r="X101"/>
  <c r="T101"/>
  <c r="S101"/>
  <c r="R101"/>
  <c r="N101"/>
  <c r="M101"/>
  <c r="I101"/>
  <c r="H101"/>
  <c r="G101"/>
  <c r="AA100"/>
  <c r="Y100"/>
  <c r="X100"/>
  <c r="T100"/>
  <c r="S100"/>
  <c r="R100"/>
  <c r="N100"/>
  <c r="M100"/>
  <c r="I100"/>
  <c r="H100"/>
  <c r="G100"/>
  <c r="AA99"/>
  <c r="Y99"/>
  <c r="X99"/>
  <c r="T99"/>
  <c r="S99"/>
  <c r="R99"/>
  <c r="N99"/>
  <c r="M99"/>
  <c r="I99"/>
  <c r="H99"/>
  <c r="G99"/>
  <c r="AA98"/>
  <c r="Y98"/>
  <c r="X98"/>
  <c r="T98"/>
  <c r="S98"/>
  <c r="R98"/>
  <c r="N98"/>
  <c r="M98"/>
  <c r="I98"/>
  <c r="H98"/>
  <c r="G98"/>
  <c r="AA97"/>
  <c r="Y97"/>
  <c r="X97"/>
  <c r="T97"/>
  <c r="S97"/>
  <c r="R97"/>
  <c r="N97"/>
  <c r="M97"/>
  <c r="I97"/>
  <c r="H97"/>
  <c r="G97"/>
  <c r="AA96"/>
  <c r="Y96"/>
  <c r="X96"/>
  <c r="T96"/>
  <c r="S96"/>
  <c r="R96"/>
  <c r="N96"/>
  <c r="M96"/>
  <c r="I96"/>
  <c r="H96"/>
  <c r="G96"/>
  <c r="AA95"/>
  <c r="Y95"/>
  <c r="X95"/>
  <c r="T95"/>
  <c r="S95"/>
  <c r="R95"/>
  <c r="N95"/>
  <c r="M95"/>
  <c r="I95"/>
  <c r="H95"/>
  <c r="G95"/>
  <c r="AA94"/>
  <c r="Y94"/>
  <c r="X94"/>
  <c r="T94"/>
  <c r="S94"/>
  <c r="R94"/>
  <c r="N94"/>
  <c r="M94"/>
  <c r="I94"/>
  <c r="H94"/>
  <c r="G94"/>
  <c r="AA93"/>
  <c r="Y93"/>
  <c r="X93"/>
  <c r="T93"/>
  <c r="S93"/>
  <c r="R93"/>
  <c r="N93"/>
  <c r="M93"/>
  <c r="I93"/>
  <c r="H93"/>
  <c r="G93"/>
  <c r="AA92"/>
  <c r="Y92"/>
  <c r="X92"/>
  <c r="T92"/>
  <c r="S92"/>
  <c r="R92"/>
  <c r="N92"/>
  <c r="M92"/>
  <c r="I92"/>
  <c r="H92"/>
  <c r="G92"/>
  <c r="AA91"/>
  <c r="Y91"/>
  <c r="X91"/>
  <c r="T91"/>
  <c r="S91"/>
  <c r="R91"/>
  <c r="N91"/>
  <c r="M91"/>
  <c r="I91"/>
  <c r="H91"/>
  <c r="G91"/>
  <c r="AA90"/>
  <c r="Y90"/>
  <c r="X90"/>
  <c r="T90"/>
  <c r="S90"/>
  <c r="R90"/>
  <c r="N90"/>
  <c r="M90"/>
  <c r="I90"/>
  <c r="H90"/>
  <c r="G90"/>
  <c r="AA89"/>
  <c r="Y89"/>
  <c r="X89"/>
  <c r="T89"/>
  <c r="S89"/>
  <c r="R89"/>
  <c r="N89"/>
  <c r="M89"/>
  <c r="I89"/>
  <c r="H89"/>
  <c r="G89"/>
  <c r="AA88"/>
  <c r="Y88"/>
  <c r="X88"/>
  <c r="T88"/>
  <c r="S88"/>
  <c r="R88"/>
  <c r="N88"/>
  <c r="M88"/>
  <c r="I88"/>
  <c r="H88"/>
  <c r="G88"/>
  <c r="AA87"/>
  <c r="Y87"/>
  <c r="X87"/>
  <c r="T87"/>
  <c r="S87"/>
  <c r="R87"/>
  <c r="N87"/>
  <c r="M87"/>
  <c r="I87"/>
  <c r="H87"/>
  <c r="G87"/>
  <c r="AA86"/>
  <c r="Y86"/>
  <c r="X86"/>
  <c r="T86"/>
  <c r="S86"/>
  <c r="R86"/>
  <c r="N86"/>
  <c r="M86"/>
  <c r="I86"/>
  <c r="H86"/>
  <c r="G86"/>
  <c r="AA85"/>
  <c r="Y85"/>
  <c r="X85"/>
  <c r="T85"/>
  <c r="S85"/>
  <c r="R85"/>
  <c r="N85"/>
  <c r="M85"/>
  <c r="I85"/>
  <c r="H85"/>
  <c r="G85"/>
  <c r="AA84"/>
  <c r="Y84"/>
  <c r="X84"/>
  <c r="T84"/>
  <c r="S84"/>
  <c r="R84"/>
  <c r="N84"/>
  <c r="M84"/>
  <c r="I84"/>
  <c r="H84"/>
  <c r="G84"/>
  <c r="AA83"/>
  <c r="Y83"/>
  <c r="X83"/>
  <c r="T83"/>
  <c r="S83"/>
  <c r="R83"/>
  <c r="N83"/>
  <c r="M83"/>
  <c r="I83"/>
  <c r="H83"/>
  <c r="G83"/>
  <c r="AA82"/>
  <c r="Y82"/>
  <c r="X82"/>
  <c r="T82"/>
  <c r="S82"/>
  <c r="R82"/>
  <c r="N82"/>
  <c r="M82"/>
  <c r="I82"/>
  <c r="H82"/>
  <c r="G82"/>
  <c r="AA81"/>
  <c r="Y81"/>
  <c r="X81"/>
  <c r="T81"/>
  <c r="S81"/>
  <c r="R81"/>
  <c r="N81"/>
  <c r="M81"/>
  <c r="I81"/>
  <c r="H81"/>
  <c r="G81"/>
  <c r="AA80"/>
  <c r="Y80"/>
  <c r="X80"/>
  <c r="T80"/>
  <c r="S80"/>
  <c r="R80"/>
  <c r="N80"/>
  <c r="M80"/>
  <c r="I80"/>
  <c r="H80"/>
  <c r="G80"/>
  <c r="AA79"/>
  <c r="Y79"/>
  <c r="X79"/>
  <c r="T79"/>
  <c r="S79"/>
  <c r="R79"/>
  <c r="N79"/>
  <c r="M79"/>
  <c r="I79"/>
  <c r="H79"/>
  <c r="G79"/>
  <c r="AA78"/>
  <c r="Y78"/>
  <c r="X78"/>
  <c r="T78"/>
  <c r="S78"/>
  <c r="R78"/>
  <c r="N78"/>
  <c r="M78"/>
  <c r="I78"/>
  <c r="H78"/>
  <c r="G78"/>
  <c r="AA77"/>
  <c r="Y77"/>
  <c r="X77"/>
  <c r="T77"/>
  <c r="S77"/>
  <c r="R77"/>
  <c r="N77"/>
  <c r="M77"/>
  <c r="I77"/>
  <c r="H77"/>
  <c r="G77"/>
  <c r="AA76"/>
  <c r="Y76"/>
  <c r="X76"/>
  <c r="T76"/>
  <c r="S76"/>
  <c r="R76"/>
  <c r="N76"/>
  <c r="M76"/>
  <c r="I76"/>
  <c r="H76"/>
  <c r="G76"/>
  <c r="AA75"/>
  <c r="Y75"/>
  <c r="X75"/>
  <c r="T75"/>
  <c r="S75"/>
  <c r="R75"/>
  <c r="N75"/>
  <c r="M75"/>
  <c r="I75"/>
  <c r="H75"/>
  <c r="G75"/>
  <c r="AA74"/>
  <c r="Y74"/>
  <c r="X74"/>
  <c r="T74"/>
  <c r="S74"/>
  <c r="R74"/>
  <c r="N74"/>
  <c r="M74"/>
  <c r="I74"/>
  <c r="H74"/>
  <c r="G74"/>
  <c r="AA73"/>
  <c r="Y73"/>
  <c r="X73"/>
  <c r="T73"/>
  <c r="S73"/>
  <c r="R73"/>
  <c r="N73"/>
  <c r="M73"/>
  <c r="I73"/>
  <c r="H73"/>
  <c r="G73"/>
  <c r="AA72"/>
  <c r="Y72"/>
  <c r="X72"/>
  <c r="T72"/>
  <c r="S72"/>
  <c r="R72"/>
  <c r="N72"/>
  <c r="M72"/>
  <c r="I72"/>
  <c r="H72"/>
  <c r="G72"/>
  <c r="AA71"/>
  <c r="Y71"/>
  <c r="X71"/>
  <c r="T71"/>
  <c r="S71"/>
  <c r="R71"/>
  <c r="N71"/>
  <c r="M71"/>
  <c r="I71"/>
  <c r="H71"/>
  <c r="G71"/>
  <c r="AA70"/>
  <c r="Y70"/>
  <c r="X70"/>
  <c r="T70"/>
  <c r="S70"/>
  <c r="R70"/>
  <c r="N70"/>
  <c r="M70"/>
  <c r="I70"/>
  <c r="H70"/>
  <c r="G70"/>
  <c r="AA69"/>
  <c r="Y69"/>
  <c r="X69"/>
  <c r="T69"/>
  <c r="S69"/>
  <c r="R69"/>
  <c r="N69"/>
  <c r="M69"/>
  <c r="I69"/>
  <c r="H69"/>
  <c r="G69"/>
  <c r="AA68"/>
  <c r="Y68"/>
  <c r="X68"/>
  <c r="T68"/>
  <c r="S68"/>
  <c r="R68"/>
  <c r="N68"/>
  <c r="M68"/>
  <c r="I68"/>
  <c r="H68"/>
  <c r="G68"/>
  <c r="AA67"/>
  <c r="Y67"/>
  <c r="X67"/>
  <c r="T67"/>
  <c r="S67"/>
  <c r="R67"/>
  <c r="N67"/>
  <c r="M67"/>
  <c r="I67"/>
  <c r="H67"/>
  <c r="G67"/>
  <c r="AA66"/>
  <c r="Y66"/>
  <c r="X66"/>
  <c r="T66"/>
  <c r="S66"/>
  <c r="R66"/>
  <c r="N66"/>
  <c r="M66"/>
  <c r="I66"/>
  <c r="H66"/>
  <c r="G66"/>
  <c r="AA65"/>
  <c r="Y65"/>
  <c r="X65"/>
  <c r="T65"/>
  <c r="S65"/>
  <c r="R65"/>
  <c r="N65"/>
  <c r="M65"/>
  <c r="I65"/>
  <c r="H65"/>
  <c r="G65"/>
  <c r="AA64"/>
  <c r="Y64"/>
  <c r="X64"/>
  <c r="T64"/>
  <c r="S64"/>
  <c r="R64"/>
  <c r="N64"/>
  <c r="M64"/>
  <c r="I64"/>
  <c r="H64"/>
  <c r="G64"/>
  <c r="AA63"/>
  <c r="Y63"/>
  <c r="X63"/>
  <c r="T63"/>
  <c r="S63"/>
  <c r="R63"/>
  <c r="N63"/>
  <c r="M63"/>
  <c r="I63"/>
  <c r="H63"/>
  <c r="G63"/>
  <c r="AA62"/>
  <c r="Y62"/>
  <c r="X62"/>
  <c r="T62"/>
  <c r="S62"/>
  <c r="R62"/>
  <c r="N62"/>
  <c r="M62"/>
  <c r="I62"/>
  <c r="H62"/>
  <c r="G62"/>
  <c r="AA61"/>
  <c r="Y61"/>
  <c r="X61"/>
  <c r="T61"/>
  <c r="S61"/>
  <c r="R61"/>
  <c r="N61"/>
  <c r="M61"/>
  <c r="I61"/>
  <c r="H61"/>
  <c r="G61"/>
  <c r="AA60"/>
  <c r="Y60"/>
  <c r="X60"/>
  <c r="T60"/>
  <c r="S60"/>
  <c r="R60"/>
  <c r="N60"/>
  <c r="M60"/>
  <c r="I60"/>
  <c r="H60"/>
  <c r="G60"/>
  <c r="AA59"/>
  <c r="Y59"/>
  <c r="X59"/>
  <c r="T59"/>
  <c r="S59"/>
  <c r="R59"/>
  <c r="N59"/>
  <c r="M59"/>
  <c r="I59"/>
  <c r="H59"/>
  <c r="G59"/>
  <c r="AA58"/>
  <c r="Y58"/>
  <c r="X58"/>
  <c r="T58"/>
  <c r="S58"/>
  <c r="R58"/>
  <c r="N58"/>
  <c r="M58"/>
  <c r="I58"/>
  <c r="H58"/>
  <c r="G58"/>
  <c r="AA57"/>
  <c r="Y57"/>
  <c r="X57"/>
  <c r="T57"/>
  <c r="S57"/>
  <c r="R57"/>
  <c r="N57"/>
  <c r="M57"/>
  <c r="I57"/>
  <c r="H57"/>
  <c r="G57"/>
  <c r="AA56"/>
  <c r="Y56"/>
  <c r="X56"/>
  <c r="T56"/>
  <c r="S56"/>
  <c r="R56"/>
  <c r="N56"/>
  <c r="M56"/>
  <c r="I56"/>
  <c r="H56"/>
  <c r="G56"/>
  <c r="AA55"/>
  <c r="Y55"/>
  <c r="X55"/>
  <c r="T55"/>
  <c r="S55"/>
  <c r="R55"/>
  <c r="N55"/>
  <c r="M55"/>
  <c r="I55"/>
  <c r="H55"/>
  <c r="G55"/>
  <c r="AA54"/>
  <c r="Y54"/>
  <c r="X54"/>
  <c r="T54"/>
  <c r="S54"/>
  <c r="R54"/>
  <c r="N54"/>
  <c r="M54"/>
  <c r="I54"/>
  <c r="H54"/>
  <c r="G54"/>
  <c r="AA53"/>
  <c r="Y53"/>
  <c r="X53"/>
  <c r="T53"/>
  <c r="S53"/>
  <c r="R53"/>
  <c r="N53"/>
  <c r="M53"/>
  <c r="I53"/>
  <c r="H53"/>
  <c r="G53"/>
  <c r="AA52"/>
  <c r="Y52"/>
  <c r="X52"/>
  <c r="T52"/>
  <c r="S52"/>
  <c r="R52"/>
  <c r="N52"/>
  <c r="M52"/>
  <c r="I52"/>
  <c r="H52"/>
  <c r="G52"/>
  <c r="AA51"/>
  <c r="Y51"/>
  <c r="X51"/>
  <c r="T51"/>
  <c r="S51"/>
  <c r="R51"/>
  <c r="N51"/>
  <c r="M51"/>
  <c r="I51"/>
  <c r="H51"/>
  <c r="G51"/>
  <c r="AA50"/>
  <c r="Y50"/>
  <c r="X50"/>
  <c r="T50"/>
  <c r="S50"/>
  <c r="R50"/>
  <c r="N50"/>
  <c r="M50"/>
  <c r="I50"/>
  <c r="H50"/>
  <c r="G50"/>
  <c r="AA49"/>
  <c r="Y49"/>
  <c r="X49"/>
  <c r="T49"/>
  <c r="S49"/>
  <c r="R49"/>
  <c r="N49"/>
  <c r="M49"/>
  <c r="I49"/>
  <c r="H49"/>
  <c r="G49"/>
  <c r="AA48"/>
  <c r="Y48"/>
  <c r="X48"/>
  <c r="T48"/>
  <c r="S48"/>
  <c r="R48"/>
  <c r="N48"/>
  <c r="M48"/>
  <c r="I48"/>
  <c r="H48"/>
  <c r="G48"/>
  <c r="AA47"/>
  <c r="Y47"/>
  <c r="X47"/>
  <c r="T47"/>
  <c r="S47"/>
  <c r="R47"/>
  <c r="N47"/>
  <c r="M47"/>
  <c r="I47"/>
  <c r="H47"/>
  <c r="G47"/>
  <c r="AA46"/>
  <c r="Y46"/>
  <c r="X46"/>
  <c r="T46"/>
  <c r="S46"/>
  <c r="R46"/>
  <c r="N46"/>
  <c r="M46"/>
  <c r="I46"/>
  <c r="H46"/>
  <c r="G46"/>
  <c r="AA45"/>
  <c r="Y45"/>
  <c r="X45"/>
  <c r="T45"/>
  <c r="S45"/>
  <c r="R45"/>
  <c r="N45"/>
  <c r="M45"/>
  <c r="I45"/>
  <c r="H45"/>
  <c r="G45"/>
  <c r="AA44"/>
  <c r="Y44"/>
  <c r="X44"/>
  <c r="T44"/>
  <c r="S44"/>
  <c r="R44"/>
  <c r="N44"/>
  <c r="M44"/>
  <c r="I44"/>
  <c r="H44"/>
  <c r="G44"/>
  <c r="AA43"/>
  <c r="Y43"/>
  <c r="X43"/>
  <c r="T43"/>
  <c r="S43"/>
  <c r="R43"/>
  <c r="N43"/>
  <c r="M43"/>
  <c r="I43"/>
  <c r="H43"/>
  <c r="G43"/>
  <c r="AA42"/>
  <c r="Y42"/>
  <c r="X42"/>
  <c r="T42"/>
  <c r="S42"/>
  <c r="R42"/>
  <c r="N42"/>
  <c r="M42"/>
  <c r="I42"/>
  <c r="H42"/>
  <c r="G42"/>
  <c r="AA41"/>
  <c r="Y41"/>
  <c r="X41"/>
  <c r="T41"/>
  <c r="S41"/>
  <c r="R41"/>
  <c r="N41"/>
  <c r="M41"/>
  <c r="I41"/>
  <c r="H41"/>
  <c r="G41"/>
  <c r="AA40"/>
  <c r="Y40"/>
  <c r="X40"/>
  <c r="T40"/>
  <c r="S40"/>
  <c r="R40"/>
  <c r="N40"/>
  <c r="M40"/>
  <c r="I40"/>
  <c r="H40"/>
  <c r="G40"/>
  <c r="AA39"/>
  <c r="Y39"/>
  <c r="X39"/>
  <c r="T39"/>
  <c r="S39"/>
  <c r="R39"/>
  <c r="N39"/>
  <c r="M39"/>
  <c r="I39"/>
  <c r="H39"/>
  <c r="G39"/>
  <c r="AA38"/>
  <c r="Y38"/>
  <c r="X38"/>
  <c r="T38"/>
  <c r="S38"/>
  <c r="R38"/>
  <c r="N38"/>
  <c r="M38"/>
  <c r="I38"/>
  <c r="H38"/>
  <c r="G38"/>
  <c r="AA37"/>
  <c r="Y37"/>
  <c r="X37"/>
  <c r="T37"/>
  <c r="S37"/>
  <c r="R37"/>
  <c r="N37"/>
  <c r="M37"/>
  <c r="I37"/>
  <c r="H37"/>
  <c r="G37"/>
  <c r="AA36"/>
  <c r="Y36"/>
  <c r="X36"/>
  <c r="T36"/>
  <c r="S36"/>
  <c r="R36"/>
  <c r="N36"/>
  <c r="M36"/>
  <c r="I36"/>
  <c r="H36"/>
  <c r="G36"/>
  <c r="AA35"/>
  <c r="Y35"/>
  <c r="X35"/>
  <c r="T35"/>
  <c r="S35"/>
  <c r="R35"/>
  <c r="N35"/>
  <c r="M35"/>
  <c r="I35"/>
  <c r="H35"/>
  <c r="G35"/>
  <c r="AA34"/>
  <c r="Y34"/>
  <c r="X34"/>
  <c r="T34"/>
  <c r="S34"/>
  <c r="R34"/>
  <c r="N34"/>
  <c r="M34"/>
  <c r="I34"/>
  <c r="H34"/>
  <c r="G34"/>
  <c r="AA33"/>
  <c r="Y33"/>
  <c r="X33"/>
  <c r="T33"/>
  <c r="S33"/>
  <c r="R33"/>
  <c r="N33"/>
  <c r="M33"/>
  <c r="I33"/>
  <c r="H33"/>
  <c r="G33"/>
  <c r="AA32"/>
  <c r="Y32"/>
  <c r="X32"/>
  <c r="T32"/>
  <c r="S32"/>
  <c r="R32"/>
  <c r="N32"/>
  <c r="M32"/>
  <c r="I32"/>
  <c r="H32"/>
  <c r="G32"/>
  <c r="AA31"/>
  <c r="Y31"/>
  <c r="X31"/>
  <c r="T31"/>
  <c r="S31"/>
  <c r="R31"/>
  <c r="N31"/>
  <c r="M31"/>
  <c r="I31"/>
  <c r="H31"/>
  <c r="G31"/>
  <c r="AA30"/>
  <c r="Y30"/>
  <c r="X30"/>
  <c r="T30"/>
  <c r="S30"/>
  <c r="R30"/>
  <c r="N30"/>
  <c r="M30"/>
  <c r="I30"/>
  <c r="H30"/>
  <c r="G30"/>
  <c r="AA29"/>
  <c r="Y29"/>
  <c r="X29"/>
  <c r="T29"/>
  <c r="S29"/>
  <c r="R29"/>
  <c r="N29"/>
  <c r="M29"/>
  <c r="I29"/>
  <c r="H29"/>
  <c r="G29"/>
  <c r="AA28"/>
  <c r="Y28"/>
  <c r="X28"/>
  <c r="T28"/>
  <c r="S28"/>
  <c r="R28"/>
  <c r="N28"/>
  <c r="M28"/>
  <c r="I28"/>
  <c r="H28"/>
  <c r="G28"/>
  <c r="AA27"/>
  <c r="Y27"/>
  <c r="X27"/>
  <c r="T27"/>
  <c r="S27"/>
  <c r="R27"/>
  <c r="N27"/>
  <c r="M27"/>
  <c r="I27"/>
  <c r="H27"/>
  <c r="G27"/>
  <c r="AA26"/>
  <c r="Y26"/>
  <c r="X26"/>
  <c r="T26"/>
  <c r="S26"/>
  <c r="R26"/>
  <c r="N26"/>
  <c r="M26"/>
  <c r="I26"/>
  <c r="H26"/>
  <c r="G26"/>
  <c r="AA25"/>
  <c r="Y25"/>
  <c r="X25"/>
  <c r="T25"/>
  <c r="S25"/>
  <c r="R25"/>
  <c r="N25"/>
  <c r="M25"/>
  <c r="I25"/>
  <c r="H25"/>
  <c r="G25"/>
  <c r="AA24"/>
  <c r="Y24"/>
  <c r="X24"/>
  <c r="T24"/>
  <c r="S24"/>
  <c r="R24"/>
  <c r="N24"/>
  <c r="M24"/>
  <c r="I24"/>
  <c r="H24"/>
  <c r="G24"/>
  <c r="AA23"/>
  <c r="Y23"/>
  <c r="X23"/>
  <c r="T23"/>
  <c r="S23"/>
  <c r="R23"/>
  <c r="N23"/>
  <c r="M23"/>
  <c r="I23"/>
  <c r="H23"/>
  <c r="G23"/>
  <c r="AA22"/>
  <c r="Y22"/>
  <c r="X22"/>
  <c r="T22"/>
  <c r="S22"/>
  <c r="R22"/>
  <c r="N22"/>
  <c r="M22"/>
  <c r="I22"/>
  <c r="H22"/>
  <c r="G22"/>
  <c r="AA21"/>
  <c r="Y21"/>
  <c r="X21"/>
  <c r="T21"/>
  <c r="S21"/>
  <c r="R21"/>
  <c r="N21"/>
  <c r="M21"/>
  <c r="I21"/>
  <c r="H21"/>
  <c r="G21"/>
  <c r="AA20"/>
  <c r="Y20"/>
  <c r="X20"/>
  <c r="T20"/>
  <c r="S20"/>
  <c r="R20"/>
  <c r="N20"/>
  <c r="M20"/>
  <c r="I20"/>
  <c r="H20"/>
  <c r="G20"/>
  <c r="AA19"/>
  <c r="Y19"/>
  <c r="X19"/>
  <c r="T19"/>
  <c r="S19"/>
  <c r="R19"/>
  <c r="N19"/>
  <c r="M19"/>
  <c r="I19"/>
  <c r="H19"/>
  <c r="G19"/>
  <c r="AA18"/>
  <c r="Y18"/>
  <c r="X18"/>
  <c r="T18"/>
  <c r="S18"/>
  <c r="R18"/>
  <c r="N18"/>
  <c r="M18"/>
  <c r="I18"/>
  <c r="H18"/>
  <c r="G18"/>
  <c r="AA17"/>
  <c r="Y17"/>
  <c r="X17"/>
  <c r="T17"/>
  <c r="S17"/>
  <c r="R17"/>
  <c r="N17"/>
  <c r="M17"/>
  <c r="I17"/>
  <c r="H17"/>
  <c r="G17"/>
  <c r="AA16"/>
  <c r="Y16"/>
  <c r="X16"/>
  <c r="T16"/>
  <c r="S16"/>
  <c r="R16"/>
  <c r="N16"/>
  <c r="M16"/>
  <c r="I16"/>
  <c r="H16"/>
  <c r="G16"/>
  <c r="AA15"/>
  <c r="Y15"/>
  <c r="X15"/>
  <c r="T15"/>
  <c r="S15"/>
  <c r="R15"/>
  <c r="N15"/>
  <c r="M15"/>
  <c r="I15"/>
  <c r="H15"/>
  <c r="G15"/>
  <c r="AA14"/>
  <c r="Y14"/>
  <c r="X14"/>
  <c r="T14"/>
  <c r="S14"/>
  <c r="R14"/>
  <c r="N14"/>
  <c r="M14"/>
  <c r="I14"/>
  <c r="H14"/>
  <c r="G14"/>
  <c r="AA13"/>
  <c r="Y13"/>
  <c r="X13"/>
  <c r="T13"/>
  <c r="S13"/>
  <c r="R13"/>
  <c r="N13"/>
  <c r="M13"/>
  <c r="I13"/>
  <c r="H13"/>
  <c r="G13"/>
  <c r="AA12"/>
  <c r="Y12"/>
  <c r="X12"/>
  <c r="T12"/>
  <c r="S12"/>
  <c r="R12"/>
  <c r="N12"/>
  <c r="M12"/>
  <c r="I12"/>
  <c r="H12"/>
  <c r="G12"/>
  <c r="AA11"/>
  <c r="Y11"/>
  <c r="X11"/>
  <c r="T11"/>
  <c r="S11"/>
  <c r="R11"/>
  <c r="N11"/>
  <c r="M11"/>
  <c r="I11"/>
  <c r="H11"/>
  <c r="G11"/>
  <c r="AA10"/>
  <c r="Y10"/>
  <c r="X10"/>
  <c r="T10"/>
  <c r="S10"/>
  <c r="R10"/>
  <c r="N10"/>
  <c r="M10"/>
  <c r="I10"/>
  <c r="H10"/>
  <c r="G10"/>
  <c r="AA9"/>
  <c r="Y9"/>
  <c r="X9"/>
  <c r="T9"/>
  <c r="S9"/>
  <c r="R9"/>
  <c r="N9"/>
  <c r="M9"/>
  <c r="I9"/>
  <c r="H9"/>
  <c r="G9"/>
  <c r="AA8"/>
  <c r="Y8"/>
  <c r="X8"/>
  <c r="T8"/>
  <c r="S8"/>
  <c r="R8"/>
  <c r="N8"/>
  <c r="M8"/>
  <c r="I8"/>
  <c r="H8"/>
  <c r="G8"/>
  <c r="AA7"/>
  <c r="Y7"/>
  <c r="X7"/>
  <c r="T7"/>
  <c r="S7"/>
  <c r="R7"/>
  <c r="N7"/>
  <c r="M7"/>
  <c r="I7"/>
  <c r="H7"/>
  <c r="G7"/>
  <c r="AA6"/>
  <c r="Y6"/>
  <c r="X6"/>
  <c r="T6"/>
  <c r="S6"/>
  <c r="R6"/>
  <c r="N6"/>
  <c r="M6"/>
  <c r="I6"/>
  <c r="H6"/>
  <c r="G6"/>
  <c r="AA5"/>
  <c r="Y5"/>
  <c r="X5"/>
  <c r="T5"/>
  <c r="S5"/>
  <c r="R5"/>
  <c r="N5"/>
  <c r="M5"/>
  <c r="I5"/>
  <c r="H5"/>
  <c r="G5"/>
  <c r="AA4"/>
  <c r="Y4"/>
  <c r="X4"/>
  <c r="T4"/>
  <c r="S4"/>
  <c r="R4"/>
  <c r="N4"/>
  <c r="M4"/>
  <c r="I4"/>
  <c r="H4"/>
  <c r="G4"/>
  <c r="AA3"/>
  <c r="Y3"/>
  <c r="X3"/>
  <c r="T3"/>
  <c r="S3"/>
  <c r="R3"/>
  <c r="N3"/>
  <c r="M3"/>
  <c r="I3"/>
  <c r="H3"/>
  <c r="G3"/>
</calcChain>
</file>

<file path=xl/sharedStrings.xml><?xml version="1.0" encoding="utf-8"?>
<sst xmlns="http://schemas.openxmlformats.org/spreadsheetml/2006/main" count="1445" uniqueCount="528">
  <si>
    <r>
      <rPr>
        <b/>
        <sz val="10"/>
        <rFont val="Arial"/>
      </rPr>
      <t>12.11</t>
    </r>
    <r>
      <rPr>
        <b/>
        <sz val="10"/>
        <rFont val="宋体"/>
        <charset val="134"/>
      </rPr>
      <t>—</t>
    </r>
    <r>
      <rPr>
        <b/>
        <sz val="10"/>
        <rFont val="Arial"/>
      </rPr>
      <t xml:space="preserve">12.15 </t>
    </r>
    <r>
      <rPr>
        <b/>
        <sz val="10"/>
        <rFont val="宋体"/>
        <charset val="134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</si>
  <si>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</si>
  <si>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</si>
  <si>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</si>
  <si>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</si>
  <si>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</si>
  <si>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</si>
  <si>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</si>
  <si>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</si>
  <si>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</si>
  <si>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</si>
  <si>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</si>
  <si>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</si>
  <si>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</si>
  <si>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</si>
  <si>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</si>
  <si>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</si>
  <si>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</si>
  <si>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</si>
  <si>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</si>
  <si>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</si>
  <si>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</si>
  <si>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</si>
  <si>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</si>
  <si>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</si>
  <si>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</si>
  <si>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</si>
  <si>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</si>
  <si>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</si>
  <si>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</si>
  <si>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</si>
  <si>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</si>
  <si>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</si>
  <si>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</si>
  <si>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</si>
  <si>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</si>
  <si>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</si>
  <si>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</si>
  <si>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</si>
  <si>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</si>
  <si>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</si>
  <si>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</si>
  <si>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</si>
  <si>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</si>
  <si>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</si>
  <si>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</si>
  <si>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</si>
  <si>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</si>
  <si>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</si>
  <si>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</si>
  <si>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</si>
  <si>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</si>
  <si>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</si>
  <si>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</si>
  <si>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</si>
  <si>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</si>
  <si>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</si>
  <si>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</si>
  <si>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</si>
  <si>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</si>
  <si>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</si>
  <si>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</si>
  <si>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</si>
  <si>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</si>
  <si>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</si>
  <si>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</si>
  <si>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</si>
  <si>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</si>
  <si>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</si>
  <si>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</si>
  <si>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</si>
  <si>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</si>
  <si>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</si>
  <si>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</si>
  <si>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</si>
  <si>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</si>
  <si>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</si>
  <si>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</si>
  <si>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</si>
  <si>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</si>
  <si>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</si>
  <si>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</si>
  <si>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</si>
  <si>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</si>
  <si>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</si>
  <si>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</si>
  <si>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</si>
  <si>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</si>
  <si>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</si>
  <si>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</si>
  <si>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</si>
  <si>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</si>
  <si>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</si>
  <si>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</si>
  <si>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</si>
  <si>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</si>
  <si>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</si>
  <si>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</si>
  <si>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</si>
  <si>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</si>
  <si>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</si>
  <si>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</si>
  <si>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</si>
  <si>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</si>
  <si>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</si>
  <si>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</si>
  <si>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</si>
  <si>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</si>
  <si>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</si>
  <si>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</si>
  <si>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</si>
  <si>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</si>
  <si>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</si>
  <si>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</si>
  <si>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</si>
  <si>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</si>
  <si>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</si>
  <si>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</si>
  <si>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</si>
  <si>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</si>
  <si>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</si>
  <si>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</si>
  <si>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</si>
  <si>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</si>
  <si>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</si>
  <si>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</si>
  <si>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</si>
  <si>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</si>
  <si>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</si>
  <si>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</si>
  <si>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</si>
  <si>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</si>
  <si>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</si>
  <si>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</si>
  <si>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</si>
  <si>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</si>
  <si>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</si>
  <si>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</si>
  <si>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</si>
  <si>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</si>
  <si>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</si>
  <si>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</si>
  <si>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</si>
  <si>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</si>
  <si>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</si>
  <si>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</si>
  <si>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</si>
  <si>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</si>
  <si>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</si>
  <si>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</si>
  <si>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</si>
  <si>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</si>
  <si>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</si>
  <si>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</si>
  <si>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</si>
  <si>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</si>
  <si>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</si>
  <si>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</si>
  <si>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</si>
  <si>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</si>
  <si>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</si>
  <si>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</si>
  <si>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</si>
  <si>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</si>
  <si>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</si>
  <si>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</si>
  <si>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</si>
  <si>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</si>
  <si>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</si>
  <si>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</si>
  <si>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</si>
  <si>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</si>
  <si>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</si>
  <si>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</si>
  <si>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</si>
  <si>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</si>
  <si>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</si>
  <si>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</si>
  <si>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</si>
  <si>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</si>
  <si>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</si>
  <si>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</si>
  <si>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</si>
  <si>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</si>
  <si>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</si>
  <si>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</si>
  <si>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</si>
  <si>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</si>
  <si>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</si>
  <si>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</si>
  <si>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</si>
  <si>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</si>
  <si>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</si>
  <si>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</si>
  <si>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</si>
  <si>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134"/>
      </rPr>
      <t>西北片区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</t>
    </r>
    <r>
      <rPr>
        <sz val="10"/>
        <rFont val="宋体"/>
        <charset val="134"/>
      </rPr>
      <t>周三（西北片区）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</si>
  <si>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</si>
  <si>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</si>
  <si>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</si>
  <si>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</si>
  <si>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</si>
  <si>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134"/>
      </rPr>
      <t>东南片区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</t>
    </r>
    <r>
      <rPr>
        <sz val="10"/>
        <rFont val="宋体"/>
        <charset val="134"/>
      </rPr>
      <t>周日（东南片区）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</si>
  <si>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</si>
  <si>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</si>
  <si>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</si>
  <si>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134"/>
      </rPr>
      <t>西北片区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</t>
    </r>
    <r>
      <rPr>
        <sz val="10"/>
        <rFont val="宋体"/>
        <charset val="134"/>
      </rPr>
      <t>周日（西北片区）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</si>
  <si>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金丝街药店</t>
  </si>
  <si>
    <t>范春雨</t>
  </si>
  <si>
    <r>
      <rPr>
        <sz val="10"/>
        <rFont val="宋体"/>
        <charset val="134"/>
      </rPr>
      <t>城中片区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</t>
    </r>
    <r>
      <rPr>
        <sz val="10"/>
        <rFont val="宋体"/>
        <charset val="134"/>
      </rPr>
      <t>周三（城中片区）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</si>
  <si>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</si>
  <si>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</si>
  <si>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</si>
  <si>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</si>
  <si>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</si>
  <si>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</si>
  <si>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</si>
  <si>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</si>
  <si>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</si>
  <si>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</si>
  <si>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134"/>
      </rPr>
      <t>城中片区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</t>
    </r>
    <r>
      <rPr>
        <sz val="10"/>
        <rFont val="宋体"/>
        <charset val="134"/>
      </rPr>
      <t>周日（城中片区）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</si>
  <si>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锦江区东大街药店</t>
  </si>
  <si>
    <t>范珂君</t>
  </si>
  <si>
    <r>
      <rPr>
        <sz val="10"/>
        <rFont val="宋体"/>
        <charset val="134"/>
      </rPr>
      <t>川太极分公司</t>
    </r>
    <r>
      <rPr>
        <sz val="10"/>
        <rFont val="Arial"/>
      </rPr>
      <t>&gt;</t>
    </r>
    <r>
      <rPr>
        <sz val="10"/>
        <rFont val="宋体"/>
        <charset val="134"/>
      </rPr>
      <t>旗舰片（周六）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</si>
  <si>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大源北街药店</t>
  </si>
  <si>
    <t>张亚红</t>
  </si>
  <si>
    <r>
      <rPr>
        <sz val="10"/>
        <rFont val="宋体"/>
        <charset val="134"/>
      </rPr>
      <t>东南片区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</t>
    </r>
    <r>
      <rPr>
        <sz val="10"/>
        <rFont val="宋体"/>
        <charset val="134"/>
      </rPr>
      <t>周三（东南片区）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</si>
  <si>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</si>
  <si>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</si>
  <si>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</si>
  <si>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</si>
  <si>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</si>
  <si>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</si>
  <si>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</si>
  <si>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</si>
  <si>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134"/>
      </rPr>
      <t>城郊一片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</t>
    </r>
    <r>
      <rPr>
        <sz val="10"/>
        <rFont val="宋体"/>
        <charset val="134"/>
      </rPr>
      <t>周三（城郊一片）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</si>
  <si>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</si>
  <si>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</si>
  <si>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</si>
  <si>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</si>
  <si>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</si>
  <si>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</si>
  <si>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</si>
  <si>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</si>
  <si>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</si>
  <si>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</si>
  <si>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</si>
  <si>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</si>
  <si>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</si>
  <si>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</si>
  <si>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134"/>
      </rPr>
      <t>城郊一片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</t>
    </r>
    <r>
      <rPr>
        <sz val="10"/>
        <rFont val="宋体"/>
        <charset val="134"/>
      </rPr>
      <t>周日（城郊一片）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</si>
  <si>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</si>
  <si>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</si>
  <si>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</si>
  <si>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</si>
  <si>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</si>
  <si>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</si>
  <si>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</si>
  <si>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</si>
  <si>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</si>
  <si>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</si>
  <si>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</si>
  <si>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</si>
  <si>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</si>
  <si>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</si>
  <si>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</si>
  <si>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</si>
  <si>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</si>
  <si>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</si>
  <si>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</si>
  <si>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</si>
  <si>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</si>
  <si>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</si>
  <si>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</si>
  <si>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</rPr>
      <t xml:space="preserve">  </t>
    </r>
    <r>
      <rPr>
        <sz val="10"/>
        <rFont val="宋体"/>
        <charset val="134"/>
      </rPr>
      <t>怀远店</t>
    </r>
  </si>
  <si>
    <t>羊薇</t>
  </si>
  <si>
    <r>
      <rPr>
        <sz val="10"/>
        <rFont val="宋体"/>
        <charset val="134"/>
      </rPr>
      <t>城郊二片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&gt;1.5</t>
    </r>
    <r>
      <rPr>
        <sz val="10"/>
        <rFont val="宋体"/>
        <charset val="134"/>
      </rPr>
      <t>（</t>
    </r>
    <r>
      <rPr>
        <sz val="10"/>
        <rFont val="Arial"/>
      </rPr>
      <t>2</t>
    </r>
    <r>
      <rPr>
        <sz val="10"/>
        <rFont val="宋体"/>
        <charset val="134"/>
      </rPr>
      <t>片怀远店）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</si>
  <si>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</si>
  <si>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</si>
  <si>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</si>
  <si>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</si>
  <si>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</rPr>
      <t xml:space="preserve"> </t>
    </r>
    <r>
      <rPr>
        <sz val="10"/>
        <rFont val="宋体"/>
        <charset val="134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</si>
  <si>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</si>
  <si>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</si>
  <si>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</si>
  <si>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</si>
  <si>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</si>
  <si>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</si>
  <si>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</si>
  <si>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</si>
  <si>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</si>
  <si>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</rPr>
      <t xml:space="preserve"> </t>
    </r>
    <r>
      <rPr>
        <sz val="10"/>
        <rFont val="宋体"/>
        <charset val="134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</si>
  <si>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</si>
  <si>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</si>
  <si>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</si>
  <si>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</si>
  <si>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</si>
  <si>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</si>
  <si>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</si>
  <si>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</si>
  <si>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</si>
  <si>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</si>
  <si>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</si>
  <si>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</si>
  <si>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</si>
  <si>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</si>
  <si>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</si>
  <si>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</si>
  <si>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</si>
  <si>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</si>
  <si>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134"/>
      </rPr>
      <t>清江东路</t>
    </r>
    <r>
      <rPr>
        <sz val="10"/>
        <rFont val="Arial"/>
      </rPr>
      <t>2</t>
    </r>
    <r>
      <rPr>
        <sz val="10"/>
        <rFont val="宋体"/>
        <charset val="134"/>
      </rPr>
      <t>药店</t>
    </r>
  </si>
  <si>
    <t>李丽</t>
  </si>
  <si>
    <t>庄静</t>
  </si>
  <si>
    <t>张余</t>
  </si>
  <si>
    <r>
      <rPr>
        <sz val="10"/>
        <rFont val="Arial"/>
      </rPr>
      <t xml:space="preserve"> </t>
    </r>
    <r>
      <rPr>
        <sz val="10"/>
        <rFont val="宋体"/>
        <charset val="134"/>
      </rPr>
      <t>蒲阳路药店</t>
    </r>
  </si>
  <si>
    <t>周有惠</t>
  </si>
  <si>
    <r>
      <rPr>
        <sz val="10"/>
        <rFont val="宋体"/>
        <charset val="134"/>
      </rPr>
      <t>城郊二片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</t>
    </r>
    <r>
      <rPr>
        <sz val="10"/>
        <rFont val="宋体"/>
        <charset val="134"/>
      </rPr>
      <t>周日（城郊</t>
    </r>
    <r>
      <rPr>
        <sz val="10"/>
        <rFont val="Arial"/>
      </rPr>
      <t>2</t>
    </r>
    <r>
      <rPr>
        <sz val="10"/>
        <rFont val="宋体"/>
        <charset val="134"/>
      </rPr>
      <t>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</si>
  <si>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</si>
  <si>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</si>
  <si>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</si>
  <si>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</si>
  <si>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</si>
  <si>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</si>
  <si>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</si>
  <si>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</si>
  <si>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</si>
  <si>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</si>
  <si>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</rPr>
      <t xml:space="preserve"> </t>
    </r>
    <r>
      <rPr>
        <sz val="10"/>
        <rFont val="宋体"/>
        <charset val="134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</si>
  <si>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</si>
  <si>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</si>
  <si>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</si>
  <si>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</si>
  <si>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</rPr>
      <t xml:space="preserve"> </t>
    </r>
    <r>
      <rPr>
        <sz val="10"/>
        <rFont val="宋体"/>
        <charset val="134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</si>
  <si>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</si>
  <si>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</si>
  <si>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</si>
  <si>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</si>
  <si>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</si>
  <si>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134"/>
      </rPr>
      <t>城郊一片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&gt;3/9(</t>
    </r>
    <r>
      <rPr>
        <sz val="10"/>
        <rFont val="宋体"/>
        <charset val="134"/>
      </rPr>
      <t>城郊一片）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</si>
  <si>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</si>
  <si>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</si>
  <si>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</si>
  <si>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</si>
  <si>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</si>
  <si>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</si>
  <si>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</si>
  <si>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</si>
  <si>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</si>
  <si>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</si>
  <si>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</si>
  <si>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</si>
  <si>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</si>
  <si>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</si>
  <si>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</si>
  <si>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</si>
  <si>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</si>
  <si>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134"/>
      </rPr>
      <t>城郊一片</t>
    </r>
    <r>
      <rPr>
        <sz val="10"/>
        <rFont val="Arial"/>
      </rPr>
      <t>&gt;</t>
    </r>
    <r>
      <rPr>
        <sz val="10"/>
        <rFont val="宋体"/>
        <charset val="134"/>
      </rPr>
      <t>川太极分公司</t>
    </r>
    <r>
      <rPr>
        <sz val="10"/>
        <rFont val="Arial"/>
      </rPr>
      <t>&gt;7/0</t>
    </r>
    <r>
      <rPr>
        <sz val="10"/>
        <rFont val="宋体"/>
        <charset val="134"/>
      </rPr>
      <t>（城郊一片新场）</t>
    </r>
    <r>
      <rPr>
        <sz val="10"/>
        <rFont val="Arial"/>
      </rPr>
      <t>&gt;</t>
    </r>
    <r>
      <rPr>
        <sz val="10"/>
        <rFont val="宋体"/>
        <charset val="134"/>
      </rPr>
      <t>四川太极大药房连锁有限公司</t>
    </r>
  </si>
  <si>
    <r>
      <rPr>
        <sz val="10"/>
        <rFont val="Arial"/>
      </rPr>
      <t xml:space="preserve"> </t>
    </r>
    <r>
      <rPr>
        <sz val="10"/>
        <rFont val="宋体"/>
        <charset val="134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</si>
  <si>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</si>
  <si>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</si>
  <si>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</si>
  <si>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</si>
  <si>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</si>
  <si>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</si>
  <si>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</si>
  <si>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</si>
  <si>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</si>
  <si>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</si>
  <si>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</si>
  <si>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</si>
  <si>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</si>
  <si>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</si>
  <si>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</si>
  <si>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</si>
  <si>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</si>
  <si>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</rPr>
      <t xml:space="preserve"> </t>
    </r>
    <r>
      <rPr>
        <sz val="10"/>
        <rFont val="宋体"/>
        <charset val="134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</si>
  <si>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</si>
  <si>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</si>
  <si>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</si>
  <si>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</si>
  <si>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</si>
  <si>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</si>
  <si>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</si>
  <si>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</si>
  <si>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</si>
  <si>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</si>
  <si>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</si>
  <si>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</si>
  <si>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</si>
  <si>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</si>
  <si>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</si>
  <si>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</si>
  <si>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</si>
  <si>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</si>
  <si>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</si>
  <si>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</rPr>
      <t xml:space="preserve"> </t>
    </r>
    <r>
      <rPr>
        <sz val="10"/>
        <rFont val="宋体"/>
        <charset val="134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</si>
  <si>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</si>
  <si>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</si>
  <si>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</si>
  <si>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</si>
  <si>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</si>
  <si>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</si>
  <si>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</si>
  <si>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</si>
  <si>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</si>
  <si>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</si>
  <si>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</si>
  <si>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</si>
  <si>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</si>
  <si>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</si>
  <si>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</si>
  <si>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</si>
  <si>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</si>
  <si>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</si>
  <si>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</si>
  <si>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</si>
  <si>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</si>
  <si>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</si>
  <si>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</si>
  <si>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</si>
  <si>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</si>
  <si>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</si>
  <si>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</si>
  <si>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</si>
  <si>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</si>
  <si>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</si>
  <si>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</si>
  <si>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</si>
  <si>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</si>
  <si>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</si>
  <si>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</si>
  <si>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</si>
  <si>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</si>
  <si>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</si>
  <si>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</si>
  <si>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</si>
  <si>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</si>
  <si>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</si>
  <si>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</si>
  <si>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</si>
  <si>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</si>
  <si>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</si>
  <si>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</si>
  <si>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</si>
  <si>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</si>
  <si>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</si>
  <si>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</si>
  <si>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</si>
  <si>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</si>
  <si>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</si>
  <si>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</si>
  <si>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</si>
  <si>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</si>
  <si>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</si>
  <si>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</si>
  <si>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</si>
  <si>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</si>
  <si>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</si>
  <si>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</si>
  <si>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</si>
  <si>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</si>
  <si>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</si>
  <si>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</si>
  <si>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</si>
  <si>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</si>
  <si>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</si>
  <si>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</si>
  <si>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</si>
  <si>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</si>
  <si>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</si>
  <si>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</si>
  <si>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</si>
  <si>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</si>
  <si>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</si>
  <si>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</si>
  <si>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</si>
  <si>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</si>
  <si>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</si>
  <si>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</si>
  <si>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</si>
  <si>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</si>
  <si>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</si>
  <si>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</si>
  <si>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</si>
  <si>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</si>
  <si>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</si>
  <si>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</si>
  <si>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</si>
  <si>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</si>
  <si>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</si>
  <si>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</si>
  <si>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</si>
  <si>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</si>
  <si>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</si>
  <si>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</si>
  <si>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</si>
  <si>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</si>
  <si>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</si>
  <si>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</si>
  <si>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</si>
  <si>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</si>
  <si>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</si>
  <si>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</si>
  <si>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t xml:space="preserve">12.11—12.15 </t>
    </r>
    <r>
      <rPr>
        <b/>
        <sz val="10"/>
        <rFont val="宋体"/>
        <charset val="134"/>
      </rPr>
      <t>双十二活动</t>
    </r>
    <r>
      <rPr>
        <b/>
        <sz val="10"/>
        <rFont val="Arial"/>
      </rPr>
      <t xml:space="preserve">   </t>
    </r>
    <r>
      <rPr>
        <b/>
        <sz val="10"/>
        <rFont val="宋体"/>
        <charset val="134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</si>
  <si>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</rPr>
      <t>ID</t>
    </r>
  </si>
  <si>
    <t>姓名</t>
  </si>
  <si>
    <t>员工奖励</t>
  </si>
  <si>
    <t>备注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</si>
  <si>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</si>
  <si>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</si>
  <si>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</si>
  <si>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</si>
  <si>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</si>
  <si>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</si>
  <si>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</si>
  <si>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</si>
  <si>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</si>
  <si>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</si>
  <si>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</si>
  <si>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</si>
  <si>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</si>
  <si>
    <t>通盈街</t>
  </si>
  <si>
    <t>通盈街</t>
    <phoneticPr fontId="27" type="noConversion"/>
  </si>
  <si>
    <t>城中</t>
  </si>
  <si>
    <t>城中</t>
    <phoneticPr fontId="27" type="noConversion"/>
  </si>
  <si>
    <t>董华</t>
    <phoneticPr fontId="27" type="noConversion"/>
  </si>
  <si>
    <t xml:space="preserve">黄天平 </t>
    <phoneticPr fontId="27" type="noConversion"/>
  </si>
  <si>
    <t>刘静</t>
    <phoneticPr fontId="27" type="noConversion"/>
  </si>
  <si>
    <t>刘科言</t>
    <phoneticPr fontId="27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</si>
</sst>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28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</font>
    <font>
      <sz val="10"/>
      <color rgb="FFFF0000"/>
      <name val="宋体"/>
      <charset val="134"/>
    </font>
    <font>
      <sz val="10"/>
      <color rgb="FFFF0000"/>
      <name val="Arial"/>
    </font>
    <font>
      <sz val="10"/>
      <color theme="1"/>
      <name val="宋体"/>
      <charset val="134"/>
      <scheme val="minor"/>
    </font>
    <font>
      <b/>
      <sz val="10"/>
      <color rgb="FFFF0000"/>
      <name val="Arial"/>
    </font>
    <font>
      <b/>
      <sz val="10"/>
      <color indexed="20"/>
      <name val="宋体"/>
      <charset val="134"/>
    </font>
    <font>
      <b/>
      <sz val="10"/>
      <color rgb="FF800080"/>
      <name val="宋体"/>
      <charset val="134"/>
    </font>
    <font>
      <b/>
      <sz val="10"/>
      <color rgb="FF800080"/>
      <name val="宋体"/>
      <charset val="134"/>
    </font>
    <font>
      <sz val="10"/>
      <name val="宋体"/>
      <charset val="134"/>
    </font>
    <font>
      <b/>
      <sz val="10"/>
      <color rgb="FF800080"/>
      <name val="Arial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8" fontId="16" fillId="0" borderId="0" xfId="0" applyNumberFormat="1" applyFont="1" applyAlignment="1">
      <alignment horizontal="center" vertical="center"/>
    </xf>
    <xf numFmtId="17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NumberFormat="1" applyFont="1" applyFill="1" applyAlignment="1">
      <alignment vertical="center"/>
    </xf>
    <xf numFmtId="10" fontId="16" fillId="0" borderId="0" xfId="0" applyNumberFormat="1" applyFont="1" applyFill="1" applyAlignment="1">
      <alignment vertical="center"/>
    </xf>
    <xf numFmtId="0" fontId="24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8" fontId="16" fillId="0" borderId="1" xfId="0" applyNumberFormat="1" applyFont="1" applyBorder="1" applyAlignment="1">
      <alignment horizontal="center" vertical="center"/>
    </xf>
    <xf numFmtId="0" fontId="25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8" fontId="25" fillId="5" borderId="1" xfId="0" applyNumberFormat="1" applyFont="1" applyFill="1" applyBorder="1" applyAlignment="1">
      <alignment horizontal="center" vertical="center"/>
    </xf>
    <xf numFmtId="179" fontId="25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16" fillId="5" borderId="1" xfId="0" applyNumberFormat="1" applyFont="1" applyFill="1" applyBorder="1" applyAlignment="1">
      <alignment horizontal="center" vertical="center"/>
    </xf>
    <xf numFmtId="179" fontId="16" fillId="5" borderId="1" xfId="0" applyNumberFormat="1" applyFont="1" applyFill="1" applyBorder="1" applyAlignment="1">
      <alignment horizontal="center" vertical="center"/>
    </xf>
    <xf numFmtId="10" fontId="25" fillId="5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6" fillId="5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10" fontId="2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179" fontId="25" fillId="6" borderId="1" xfId="0" applyNumberFormat="1" applyFont="1" applyFill="1" applyBorder="1" applyAlignment="1">
      <alignment vertical="center"/>
    </xf>
    <xf numFmtId="179" fontId="25" fillId="6" borderId="1" xfId="0" applyNumberFormat="1" applyFont="1" applyFill="1" applyBorder="1" applyAlignment="1">
      <alignment horizontal="center" vertical="center"/>
    </xf>
    <xf numFmtId="10" fontId="25" fillId="6" borderId="1" xfId="0" applyNumberFormat="1" applyFont="1" applyFill="1" applyBorder="1" applyAlignment="1">
      <alignment horizontal="center" vertical="center"/>
    </xf>
    <xf numFmtId="179" fontId="16" fillId="6" borderId="1" xfId="0" applyNumberFormat="1" applyFont="1" applyFill="1" applyBorder="1" applyAlignment="1">
      <alignment horizontal="center" vertical="center"/>
    </xf>
    <xf numFmtId="10" fontId="16" fillId="6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78" fontId="6" fillId="5" borderId="1" xfId="0" applyNumberFormat="1" applyFont="1" applyFill="1" applyBorder="1" applyAlignment="1">
      <alignment horizontal="center" vertical="center"/>
    </xf>
    <xf numFmtId="179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9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6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26" fillId="0" borderId="6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C509C7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50"/>
  <sheetViews>
    <sheetView topLeftCell="C1" workbookViewId="0">
      <selection activeCell="O2" sqref="O2"/>
    </sheetView>
  </sheetViews>
  <sheetFormatPr defaultColWidth="9" defaultRowHeight="13.5"/>
  <cols>
    <col min="1" max="1" width="4.375" style="25" customWidth="1"/>
    <col min="2" max="2" width="6.875" style="25" customWidth="1"/>
    <col min="3" max="3" width="31.625" style="24" customWidth="1"/>
    <col min="4" max="4" width="8" style="25"/>
    <col min="5" max="5" width="5" style="48" customWidth="1"/>
    <col min="6" max="6" width="9.375" style="49" hidden="1" customWidth="1"/>
    <col min="7" max="7" width="9.5" style="49" customWidth="1"/>
    <col min="8" max="8" width="10.375" style="50" hidden="1" customWidth="1"/>
    <col min="9" max="9" width="11.5" style="50" customWidth="1"/>
    <col min="10" max="10" width="9" style="51" hidden="1" customWidth="1"/>
    <col min="11" max="11" width="12.125" style="52"/>
    <col min="12" max="12" width="9.625" style="52" customWidth="1"/>
    <col min="13" max="13" width="9" style="53" customWidth="1"/>
    <col min="14" max="14" width="8.75" style="53" customWidth="1"/>
    <col min="15" max="15" width="6.25" style="54" customWidth="1"/>
    <col min="16" max="16" width="5.75" style="55" customWidth="1"/>
    <col min="17" max="17" width="11.25" style="50" hidden="1" customWidth="1"/>
    <col min="18" max="18" width="11.25" style="50" customWidth="1"/>
    <col min="19" max="19" width="10.625" style="50" hidden="1" customWidth="1"/>
    <col min="20" max="20" width="10.625" style="50" customWidth="1"/>
    <col min="21" max="21" width="9" style="56" hidden="1" customWidth="1"/>
    <col min="22" max="22" width="9.75" style="57" customWidth="1"/>
    <col min="23" max="23" width="9.625" style="57" customWidth="1"/>
    <col min="24" max="24" width="9.125" style="58" customWidth="1"/>
    <col min="25" max="25" width="9.25" style="58" customWidth="1"/>
    <col min="26" max="26" width="8" style="59" customWidth="1"/>
    <col min="27" max="27" width="7.375" style="60" customWidth="1"/>
    <col min="28" max="16384" width="9" style="56"/>
  </cols>
  <sheetData>
    <row r="1" spans="1:27" ht="20.100000000000001" customHeight="1">
      <c r="A1" s="103" t="s">
        <v>0</v>
      </c>
      <c r="B1" s="103"/>
      <c r="C1" s="103"/>
      <c r="D1" s="103"/>
      <c r="E1" s="103"/>
      <c r="F1" s="61"/>
      <c r="G1" s="62" t="s">
        <v>1</v>
      </c>
      <c r="H1" s="62"/>
      <c r="I1" s="62"/>
      <c r="J1" s="62"/>
      <c r="K1" s="104" t="s">
        <v>2</v>
      </c>
      <c r="L1" s="105"/>
      <c r="M1" s="106" t="s">
        <v>3</v>
      </c>
      <c r="N1" s="107"/>
      <c r="O1" s="108" t="s">
        <v>4</v>
      </c>
      <c r="P1" s="109"/>
      <c r="R1" s="82" t="s">
        <v>5</v>
      </c>
      <c r="S1" s="82"/>
      <c r="T1" s="82"/>
      <c r="U1" s="82"/>
      <c r="V1" s="104" t="s">
        <v>2</v>
      </c>
      <c r="W1" s="105"/>
      <c r="X1" s="106" t="s">
        <v>3</v>
      </c>
      <c r="Y1" s="107"/>
      <c r="Z1" s="110" t="s">
        <v>6</v>
      </c>
      <c r="AA1" s="112" t="s">
        <v>7</v>
      </c>
    </row>
    <row r="2" spans="1:27" ht="23.1" customHeight="1">
      <c r="A2" s="63" t="s">
        <v>8</v>
      </c>
      <c r="B2" s="63" t="s">
        <v>9</v>
      </c>
      <c r="C2" s="63" t="s">
        <v>10</v>
      </c>
      <c r="D2" s="63" t="s">
        <v>11</v>
      </c>
      <c r="E2" s="64" t="s">
        <v>12</v>
      </c>
      <c r="F2" s="65" t="s">
        <v>13</v>
      </c>
      <c r="G2" s="65" t="s">
        <v>14</v>
      </c>
      <c r="H2" s="66" t="s">
        <v>15</v>
      </c>
      <c r="I2" s="66" t="s">
        <v>16</v>
      </c>
      <c r="J2" s="70" t="s">
        <v>17</v>
      </c>
      <c r="K2" s="71" t="s">
        <v>13</v>
      </c>
      <c r="L2" s="71" t="s">
        <v>15</v>
      </c>
      <c r="M2" s="72" t="s">
        <v>13</v>
      </c>
      <c r="N2" s="72" t="s">
        <v>15</v>
      </c>
      <c r="O2" s="73" t="s">
        <v>18</v>
      </c>
      <c r="P2" s="74" t="s">
        <v>19</v>
      </c>
      <c r="Q2" s="83" t="s">
        <v>13</v>
      </c>
      <c r="R2" s="83" t="s">
        <v>20</v>
      </c>
      <c r="S2" s="83" t="s">
        <v>15</v>
      </c>
      <c r="T2" s="83" t="s">
        <v>21</v>
      </c>
      <c r="U2" s="84" t="s">
        <v>17</v>
      </c>
      <c r="V2" s="71" t="s">
        <v>13</v>
      </c>
      <c r="W2" s="71" t="s">
        <v>15</v>
      </c>
      <c r="X2" s="72" t="s">
        <v>13</v>
      </c>
      <c r="Y2" s="72" t="s">
        <v>15</v>
      </c>
      <c r="Z2" s="111"/>
      <c r="AA2" s="112"/>
    </row>
    <row r="3" spans="1:27">
      <c r="A3" s="21">
        <v>1</v>
      </c>
      <c r="B3" s="21">
        <v>101453</v>
      </c>
      <c r="C3" s="32" t="s">
        <v>22</v>
      </c>
      <c r="D3" s="21" t="s">
        <v>23</v>
      </c>
      <c r="E3" s="67" t="s">
        <v>24</v>
      </c>
      <c r="F3" s="68">
        <v>11819.52</v>
      </c>
      <c r="G3" s="68">
        <f t="shared" ref="G3:G66" si="0">F3*3</f>
        <v>35458.559999999998</v>
      </c>
      <c r="H3" s="69">
        <f t="shared" ref="H3:H66" si="1">F3*J3</f>
        <v>3275.6913215999998</v>
      </c>
      <c r="I3" s="69">
        <f t="shared" ref="I3:I66" si="2">H3*3</f>
        <v>9827.0739647999999</v>
      </c>
      <c r="J3" s="75">
        <v>0.27714250000000001</v>
      </c>
      <c r="K3" s="76">
        <v>28142.799999999999</v>
      </c>
      <c r="L3" s="76">
        <v>6844.26</v>
      </c>
      <c r="M3" s="77">
        <f t="shared" ref="M3:M66" si="3">K3/G3</f>
        <v>0.79368141289437599</v>
      </c>
      <c r="N3" s="77">
        <f t="shared" ref="N3:N66" si="4">L3/I3</f>
        <v>0.69646977569475299</v>
      </c>
      <c r="O3" s="78"/>
      <c r="P3" s="79">
        <v>-150</v>
      </c>
      <c r="Q3" s="85">
        <v>10371.6288</v>
      </c>
      <c r="R3" s="85">
        <f>Q3*2</f>
        <v>20743.257600000001</v>
      </c>
      <c r="S3" s="85">
        <f t="shared" ref="S3:S66" si="5">Q3*U3</f>
        <v>3144.9527003232001</v>
      </c>
      <c r="T3" s="85">
        <f>S3*2</f>
        <v>6289.9054006464003</v>
      </c>
      <c r="U3" s="86">
        <v>0.30322650000000001</v>
      </c>
      <c r="V3" s="87">
        <v>65248.47</v>
      </c>
      <c r="W3" s="87">
        <v>-28554.42</v>
      </c>
      <c r="X3" s="88">
        <f t="shared" ref="X3:X66" si="6">V3/R3</f>
        <v>3.1455266698322299</v>
      </c>
      <c r="Y3" s="91">
        <f t="shared" ref="Y3:Y66" si="7">W3/T3</f>
        <v>-4.5397216939169702</v>
      </c>
      <c r="Z3" s="92"/>
      <c r="AA3" s="93">
        <f>O3+Z3</f>
        <v>0</v>
      </c>
    </row>
    <row r="4" spans="1:27">
      <c r="A4" s="21">
        <v>2</v>
      </c>
      <c r="B4" s="33">
        <v>114844</v>
      </c>
      <c r="C4" s="31" t="s">
        <v>25</v>
      </c>
      <c r="D4" s="21" t="s">
        <v>26</v>
      </c>
      <c r="E4" s="67" t="s">
        <v>24</v>
      </c>
      <c r="F4" s="68">
        <v>12441.6</v>
      </c>
      <c r="G4" s="68">
        <f t="shared" si="0"/>
        <v>37324.800000000003</v>
      </c>
      <c r="H4" s="69">
        <f t="shared" si="1"/>
        <v>2082.288384</v>
      </c>
      <c r="I4" s="69">
        <f t="shared" si="2"/>
        <v>6246.8651520000003</v>
      </c>
      <c r="J4" s="75">
        <v>0.16736500000000001</v>
      </c>
      <c r="K4" s="79">
        <v>72491.61</v>
      </c>
      <c r="L4" s="79">
        <v>11345.83</v>
      </c>
      <c r="M4" s="80">
        <f t="shared" si="3"/>
        <v>1.94218348122428</v>
      </c>
      <c r="N4" s="80">
        <f t="shared" si="4"/>
        <v>1.81624378371086</v>
      </c>
      <c r="O4" s="81">
        <v>300</v>
      </c>
      <c r="P4" s="80"/>
      <c r="Q4" s="85">
        <v>10917.504000000001</v>
      </c>
      <c r="R4" s="85">
        <f t="shared" ref="R4:R35" si="8">Q4*2</f>
        <v>21835.008000000002</v>
      </c>
      <c r="S4" s="85">
        <f t="shared" si="5"/>
        <v>1999.1805799680001</v>
      </c>
      <c r="T4" s="85">
        <f t="shared" ref="T4:T35" si="9">S4*2</f>
        <v>3998.3611599360001</v>
      </c>
      <c r="U4" s="86">
        <v>0.183117</v>
      </c>
      <c r="V4" s="89">
        <v>19564.91</v>
      </c>
      <c r="W4" s="89">
        <v>4210.74</v>
      </c>
      <c r="X4" s="90">
        <f t="shared" si="6"/>
        <v>0.89603402023026502</v>
      </c>
      <c r="Y4" s="88">
        <f t="shared" si="7"/>
        <v>1.0531164723667401</v>
      </c>
      <c r="Z4" s="94"/>
      <c r="AA4" s="93">
        <f t="shared" ref="AA4:AA35" si="10">O4+Z4</f>
        <v>300</v>
      </c>
    </row>
    <row r="5" spans="1:27">
      <c r="A5" s="21">
        <v>3</v>
      </c>
      <c r="B5" s="21">
        <v>347</v>
      </c>
      <c r="C5" s="32" t="s">
        <v>27</v>
      </c>
      <c r="D5" s="21" t="s">
        <v>28</v>
      </c>
      <c r="E5" s="67" t="s">
        <v>29</v>
      </c>
      <c r="F5" s="68">
        <v>7552</v>
      </c>
      <c r="G5" s="68">
        <f t="shared" si="0"/>
        <v>22656</v>
      </c>
      <c r="H5" s="69">
        <f t="shared" si="1"/>
        <v>1711.3587199999999</v>
      </c>
      <c r="I5" s="69">
        <f t="shared" si="2"/>
        <v>5134.0761599999996</v>
      </c>
      <c r="J5" s="75">
        <v>0.22661000000000001</v>
      </c>
      <c r="K5" s="76">
        <v>22685.69</v>
      </c>
      <c r="L5" s="76">
        <v>6228.59</v>
      </c>
      <c r="M5" s="80">
        <f t="shared" si="3"/>
        <v>1.0013104696327699</v>
      </c>
      <c r="N5" s="80">
        <f t="shared" si="4"/>
        <v>1.2131861324005</v>
      </c>
      <c r="O5" s="81">
        <v>200</v>
      </c>
      <c r="P5" s="80"/>
      <c r="Q5" s="85">
        <v>6626.88</v>
      </c>
      <c r="R5" s="85">
        <f t="shared" si="8"/>
        <v>13253.76</v>
      </c>
      <c r="S5" s="85">
        <f t="shared" si="5"/>
        <v>1643.05537344</v>
      </c>
      <c r="T5" s="85">
        <f t="shared" si="9"/>
        <v>3286.1107468800001</v>
      </c>
      <c r="U5" s="86">
        <v>0.24793799999999999</v>
      </c>
      <c r="V5" s="87">
        <v>19048.919999999998</v>
      </c>
      <c r="W5" s="87">
        <v>11154.93</v>
      </c>
      <c r="X5" s="88">
        <f t="shared" si="6"/>
        <v>1.43724648703462</v>
      </c>
      <c r="Y5" s="88">
        <f t="shared" si="7"/>
        <v>3.3945690998366498</v>
      </c>
      <c r="Z5" s="92">
        <v>100</v>
      </c>
      <c r="AA5" s="93">
        <f t="shared" si="10"/>
        <v>300</v>
      </c>
    </row>
    <row r="6" spans="1:27">
      <c r="A6" s="21">
        <v>4</v>
      </c>
      <c r="B6" s="33">
        <v>750</v>
      </c>
      <c r="C6" s="31" t="s">
        <v>30</v>
      </c>
      <c r="D6" s="21" t="s">
        <v>31</v>
      </c>
      <c r="E6" s="67" t="s">
        <v>32</v>
      </c>
      <c r="F6" s="68">
        <v>38720</v>
      </c>
      <c r="G6" s="68">
        <f t="shared" si="0"/>
        <v>116160</v>
      </c>
      <c r="H6" s="69">
        <f t="shared" si="1"/>
        <v>10449.56</v>
      </c>
      <c r="I6" s="69">
        <f t="shared" si="2"/>
        <v>31348.68</v>
      </c>
      <c r="J6" s="75">
        <v>0.26987499999999998</v>
      </c>
      <c r="K6" s="79">
        <v>131729.73000000001</v>
      </c>
      <c r="L6" s="79">
        <v>34154.519999999997</v>
      </c>
      <c r="M6" s="80">
        <f t="shared" si="3"/>
        <v>1.13403693181818</v>
      </c>
      <c r="N6" s="80">
        <f t="shared" si="4"/>
        <v>1.0895042470687799</v>
      </c>
      <c r="O6" s="81">
        <v>400</v>
      </c>
      <c r="P6" s="80"/>
      <c r="Q6" s="85">
        <v>33976.800000000003</v>
      </c>
      <c r="R6" s="85">
        <f t="shared" si="8"/>
        <v>67953.600000000006</v>
      </c>
      <c r="S6" s="85">
        <f t="shared" si="5"/>
        <v>10032.499620000001</v>
      </c>
      <c r="T6" s="85">
        <f t="shared" si="9"/>
        <v>20064.999240000001</v>
      </c>
      <c r="U6" s="86">
        <v>0.29527500000000001</v>
      </c>
      <c r="V6" s="89">
        <v>55947.69</v>
      </c>
      <c r="W6" s="89">
        <v>16205.88</v>
      </c>
      <c r="X6" s="90">
        <f t="shared" si="6"/>
        <v>0.82332194320830698</v>
      </c>
      <c r="Y6" s="90">
        <f t="shared" si="7"/>
        <v>0.80766910609661202</v>
      </c>
      <c r="Z6" s="94"/>
      <c r="AA6" s="93">
        <f t="shared" si="10"/>
        <v>400</v>
      </c>
    </row>
    <row r="7" spans="1:27">
      <c r="A7" s="21">
        <v>5</v>
      </c>
      <c r="B7" s="33">
        <v>742</v>
      </c>
      <c r="C7" s="31" t="s">
        <v>33</v>
      </c>
      <c r="D7" s="21" t="s">
        <v>31</v>
      </c>
      <c r="E7" s="67" t="s">
        <v>34</v>
      </c>
      <c r="F7" s="68">
        <v>17085.599999999999</v>
      </c>
      <c r="G7" s="68">
        <f t="shared" si="0"/>
        <v>51256.800000000003</v>
      </c>
      <c r="H7" s="69">
        <f t="shared" si="1"/>
        <v>3444.0725339999999</v>
      </c>
      <c r="I7" s="69">
        <f t="shared" si="2"/>
        <v>10332.217602000001</v>
      </c>
      <c r="J7" s="75">
        <v>0.20157749999999999</v>
      </c>
      <c r="K7" s="79">
        <v>54521.53</v>
      </c>
      <c r="L7" s="79">
        <v>8026.33</v>
      </c>
      <c r="M7" s="80">
        <f t="shared" si="3"/>
        <v>1.0636935977275199</v>
      </c>
      <c r="N7" s="77">
        <f t="shared" si="4"/>
        <v>0.77682548985866795</v>
      </c>
      <c r="O7" s="81"/>
      <c r="P7" s="80"/>
      <c r="Q7" s="85">
        <v>14992.614</v>
      </c>
      <c r="R7" s="85">
        <f t="shared" si="8"/>
        <v>29985.227999999999</v>
      </c>
      <c r="S7" s="85">
        <f t="shared" si="5"/>
        <v>3306.6135213930002</v>
      </c>
      <c r="T7" s="85">
        <f t="shared" si="9"/>
        <v>6613.2270427860003</v>
      </c>
      <c r="U7" s="86">
        <v>0.22054950000000001</v>
      </c>
      <c r="V7" s="89">
        <v>16397.82</v>
      </c>
      <c r="W7" s="89">
        <v>3032.54</v>
      </c>
      <c r="X7" s="90">
        <f t="shared" si="6"/>
        <v>0.54686327547684499</v>
      </c>
      <c r="Y7" s="91">
        <f t="shared" si="7"/>
        <v>0.45855676515870197</v>
      </c>
      <c r="Z7" s="94"/>
      <c r="AA7" s="93">
        <f t="shared" si="10"/>
        <v>0</v>
      </c>
    </row>
    <row r="8" spans="1:27">
      <c r="A8" s="21">
        <v>6</v>
      </c>
      <c r="B8" s="21">
        <v>102935</v>
      </c>
      <c r="C8" s="32" t="s">
        <v>35</v>
      </c>
      <c r="D8" s="21" t="s">
        <v>31</v>
      </c>
      <c r="E8" s="67" t="s">
        <v>36</v>
      </c>
      <c r="F8" s="68">
        <v>9062.4</v>
      </c>
      <c r="G8" s="68">
        <f t="shared" si="0"/>
        <v>27187.200000000001</v>
      </c>
      <c r="H8" s="69">
        <f t="shared" si="1"/>
        <v>2794.2777599999999</v>
      </c>
      <c r="I8" s="69">
        <f t="shared" si="2"/>
        <v>8382.8332800000007</v>
      </c>
      <c r="J8" s="75">
        <v>0.30833749999999999</v>
      </c>
      <c r="K8" s="76">
        <v>17977.759999999998</v>
      </c>
      <c r="L8" s="76">
        <v>4939.8100000000004</v>
      </c>
      <c r="M8" s="77">
        <f t="shared" si="3"/>
        <v>0.66125823917137505</v>
      </c>
      <c r="N8" s="77">
        <f t="shared" si="4"/>
        <v>0.58927689899136404</v>
      </c>
      <c r="O8" s="78"/>
      <c r="P8" s="79">
        <v>-150</v>
      </c>
      <c r="Q8" s="85">
        <v>7952.2560000000003</v>
      </c>
      <c r="R8" s="85">
        <f t="shared" si="8"/>
        <v>15904.512000000001</v>
      </c>
      <c r="S8" s="85">
        <f t="shared" si="5"/>
        <v>2682.7532035200002</v>
      </c>
      <c r="T8" s="85">
        <f t="shared" si="9"/>
        <v>5365.5064070400003</v>
      </c>
      <c r="U8" s="86">
        <v>0.33735749999999998</v>
      </c>
      <c r="V8" s="87">
        <v>19822.18</v>
      </c>
      <c r="W8" s="87">
        <v>4444.7700000000004</v>
      </c>
      <c r="X8" s="88">
        <f t="shared" si="6"/>
        <v>1.24632431350299</v>
      </c>
      <c r="Y8" s="91">
        <f t="shared" si="7"/>
        <v>0.82839710976173397</v>
      </c>
      <c r="Z8" s="92"/>
      <c r="AA8" s="93">
        <f t="shared" si="10"/>
        <v>0</v>
      </c>
    </row>
    <row r="9" spans="1:27">
      <c r="A9" s="21">
        <v>7</v>
      </c>
      <c r="B9" s="21">
        <v>307</v>
      </c>
      <c r="C9" s="32" t="s">
        <v>37</v>
      </c>
      <c r="D9" s="21" t="s">
        <v>31</v>
      </c>
      <c r="E9" s="67" t="s">
        <v>38</v>
      </c>
      <c r="F9" s="68">
        <v>85708.800000000003</v>
      </c>
      <c r="G9" s="68">
        <f t="shared" si="0"/>
        <v>257126.39999999999</v>
      </c>
      <c r="H9" s="69">
        <f t="shared" si="1"/>
        <v>13357.502208</v>
      </c>
      <c r="I9" s="69">
        <f t="shared" si="2"/>
        <v>40072.506624000001</v>
      </c>
      <c r="J9" s="75">
        <v>0.1558475</v>
      </c>
      <c r="K9" s="76">
        <v>291680.51</v>
      </c>
      <c r="L9" s="76">
        <v>51569.02</v>
      </c>
      <c r="M9" s="80">
        <f t="shared" si="3"/>
        <v>1.1343856951289299</v>
      </c>
      <c r="N9" s="80">
        <f t="shared" si="4"/>
        <v>1.2868927937019701</v>
      </c>
      <c r="O9" s="81">
        <v>800</v>
      </c>
      <c r="P9" s="80"/>
      <c r="Q9" s="85">
        <v>75209.471999999994</v>
      </c>
      <c r="R9" s="85">
        <f t="shared" si="8"/>
        <v>150418.94399999999</v>
      </c>
      <c r="S9" s="85">
        <f t="shared" si="5"/>
        <v>12824.380722816</v>
      </c>
      <c r="T9" s="85">
        <f t="shared" si="9"/>
        <v>25648.761445632001</v>
      </c>
      <c r="U9" s="86">
        <v>0.17051549999999999</v>
      </c>
      <c r="V9" s="87">
        <v>183211.93</v>
      </c>
      <c r="W9" s="87">
        <v>32125.03</v>
      </c>
      <c r="X9" s="88">
        <f t="shared" si="6"/>
        <v>1.21801101063441</v>
      </c>
      <c r="Y9" s="88">
        <f t="shared" si="7"/>
        <v>1.2524982957986399</v>
      </c>
      <c r="Z9" s="92">
        <v>500</v>
      </c>
      <c r="AA9" s="93">
        <f t="shared" si="10"/>
        <v>1300</v>
      </c>
    </row>
    <row r="10" spans="1:27">
      <c r="A10" s="21">
        <v>8</v>
      </c>
      <c r="B10" s="33">
        <v>114685</v>
      </c>
      <c r="C10" s="31" t="s">
        <v>39</v>
      </c>
      <c r="D10" s="21" t="s">
        <v>26</v>
      </c>
      <c r="E10" s="67" t="s">
        <v>32</v>
      </c>
      <c r="F10" s="68">
        <v>40000</v>
      </c>
      <c r="G10" s="68">
        <f t="shared" si="0"/>
        <v>120000</v>
      </c>
      <c r="H10" s="69">
        <f t="shared" si="1"/>
        <v>5392.4</v>
      </c>
      <c r="I10" s="69">
        <f t="shared" si="2"/>
        <v>16177.2</v>
      </c>
      <c r="J10" s="75">
        <v>0.13481000000000001</v>
      </c>
      <c r="K10" s="79">
        <v>123557.36</v>
      </c>
      <c r="L10" s="79">
        <v>16431.37</v>
      </c>
      <c r="M10" s="80">
        <f t="shared" si="3"/>
        <v>1.0296446666666701</v>
      </c>
      <c r="N10" s="80">
        <f t="shared" si="4"/>
        <v>1.01571161882155</v>
      </c>
      <c r="O10" s="81">
        <v>400</v>
      </c>
      <c r="P10" s="80"/>
      <c r="Q10" s="85">
        <v>35100</v>
      </c>
      <c r="R10" s="85">
        <f t="shared" si="8"/>
        <v>70200</v>
      </c>
      <c r="S10" s="85">
        <f t="shared" si="5"/>
        <v>5177.1797999999999</v>
      </c>
      <c r="T10" s="85">
        <f t="shared" si="9"/>
        <v>10354.3596</v>
      </c>
      <c r="U10" s="86">
        <v>0.14749799999999999</v>
      </c>
      <c r="V10" s="89">
        <v>71218.14</v>
      </c>
      <c r="W10" s="89">
        <v>8412.8799999999992</v>
      </c>
      <c r="X10" s="88">
        <f t="shared" si="6"/>
        <v>1.0145034188034201</v>
      </c>
      <c r="Y10" s="88">
        <f t="shared" si="7"/>
        <v>0.81249640972484705</v>
      </c>
      <c r="Z10" s="92">
        <v>300</v>
      </c>
      <c r="AA10" s="93">
        <f t="shared" si="10"/>
        <v>700</v>
      </c>
    </row>
    <row r="11" spans="1:27">
      <c r="A11" s="21">
        <v>9</v>
      </c>
      <c r="B11" s="21">
        <v>357</v>
      </c>
      <c r="C11" s="32" t="s">
        <v>40</v>
      </c>
      <c r="D11" s="21" t="s">
        <v>28</v>
      </c>
      <c r="E11" s="67" t="s">
        <v>41</v>
      </c>
      <c r="F11" s="68">
        <v>11715.84</v>
      </c>
      <c r="G11" s="68">
        <f t="shared" si="0"/>
        <v>35147.519999999997</v>
      </c>
      <c r="H11" s="69">
        <f t="shared" si="1"/>
        <v>2900.9005631999999</v>
      </c>
      <c r="I11" s="69">
        <f t="shared" si="2"/>
        <v>8702.7016896000005</v>
      </c>
      <c r="J11" s="75">
        <v>0.24760499999999999</v>
      </c>
      <c r="K11" s="76">
        <v>36937.599999999999</v>
      </c>
      <c r="L11" s="76">
        <v>7790.87</v>
      </c>
      <c r="M11" s="80">
        <f t="shared" si="3"/>
        <v>1.05093047816745</v>
      </c>
      <c r="N11" s="77">
        <f t="shared" si="4"/>
        <v>0.89522429676181303</v>
      </c>
      <c r="O11" s="78"/>
      <c r="P11" s="80"/>
      <c r="Q11" s="85">
        <v>10280.649600000001</v>
      </c>
      <c r="R11" s="85">
        <f t="shared" si="8"/>
        <v>20561.299200000001</v>
      </c>
      <c r="S11" s="85">
        <f t="shared" si="5"/>
        <v>2785.1205024863998</v>
      </c>
      <c r="T11" s="85">
        <f t="shared" si="9"/>
        <v>5570.2410049727996</v>
      </c>
      <c r="U11" s="86">
        <v>0.27090900000000001</v>
      </c>
      <c r="V11" s="87">
        <v>24825.59</v>
      </c>
      <c r="W11" s="87">
        <v>4566.34</v>
      </c>
      <c r="X11" s="88">
        <f t="shared" si="6"/>
        <v>1.2073940347115799</v>
      </c>
      <c r="Y11" s="91">
        <f t="shared" si="7"/>
        <v>0.81977422447671899</v>
      </c>
      <c r="Z11" s="92"/>
      <c r="AA11" s="93">
        <f t="shared" si="10"/>
        <v>0</v>
      </c>
    </row>
    <row r="12" spans="1:27">
      <c r="A12" s="21">
        <v>10</v>
      </c>
      <c r="B12" s="33">
        <v>111400</v>
      </c>
      <c r="C12" s="31" t="s">
        <v>42</v>
      </c>
      <c r="D12" s="21" t="s">
        <v>43</v>
      </c>
      <c r="E12" s="67" t="s">
        <v>34</v>
      </c>
      <c r="F12" s="68">
        <v>17100</v>
      </c>
      <c r="G12" s="68">
        <f t="shared" si="0"/>
        <v>51300</v>
      </c>
      <c r="H12" s="69">
        <f t="shared" si="1"/>
        <v>2707.1437500000002</v>
      </c>
      <c r="I12" s="69">
        <f t="shared" si="2"/>
        <v>8121.4312499999996</v>
      </c>
      <c r="J12" s="75">
        <v>0.15831249999999999</v>
      </c>
      <c r="K12" s="79">
        <v>53784.24</v>
      </c>
      <c r="L12" s="79">
        <v>6886.24</v>
      </c>
      <c r="M12" s="80">
        <f t="shared" si="3"/>
        <v>1.04842573099415</v>
      </c>
      <c r="N12" s="77">
        <f t="shared" si="4"/>
        <v>0.84790965878089497</v>
      </c>
      <c r="O12" s="81"/>
      <c r="P12" s="80"/>
      <c r="Q12" s="85">
        <v>15005.25</v>
      </c>
      <c r="R12" s="85">
        <f t="shared" si="8"/>
        <v>30010.5</v>
      </c>
      <c r="S12" s="85">
        <f t="shared" si="5"/>
        <v>2599.0968656250002</v>
      </c>
      <c r="T12" s="85">
        <f t="shared" si="9"/>
        <v>5198.1937312500004</v>
      </c>
      <c r="U12" s="86">
        <v>0.17321249999999999</v>
      </c>
      <c r="V12" s="89">
        <v>22102.65</v>
      </c>
      <c r="W12" s="89">
        <v>3884.83</v>
      </c>
      <c r="X12" s="90">
        <f t="shared" si="6"/>
        <v>0.73649722597091005</v>
      </c>
      <c r="Y12" s="90">
        <f t="shared" si="7"/>
        <v>0.74734228865799202</v>
      </c>
      <c r="Z12" s="94"/>
      <c r="AA12" s="93">
        <f t="shared" si="10"/>
        <v>0</v>
      </c>
    </row>
    <row r="13" spans="1:27">
      <c r="A13" s="21">
        <v>11</v>
      </c>
      <c r="B13" s="33">
        <v>122198</v>
      </c>
      <c r="C13" s="31" t="s">
        <v>44</v>
      </c>
      <c r="D13" s="21" t="s">
        <v>45</v>
      </c>
      <c r="E13" s="67" t="s">
        <v>46</v>
      </c>
      <c r="F13" s="68">
        <v>4720</v>
      </c>
      <c r="G13" s="68">
        <f t="shared" si="0"/>
        <v>14160</v>
      </c>
      <c r="H13" s="69">
        <f t="shared" si="1"/>
        <v>980.53279999999995</v>
      </c>
      <c r="I13" s="69">
        <f t="shared" si="2"/>
        <v>2941.5983999999999</v>
      </c>
      <c r="J13" s="75">
        <v>0.20774000000000001</v>
      </c>
      <c r="K13" s="79">
        <v>16618.64</v>
      </c>
      <c r="L13" s="79">
        <v>4087.93</v>
      </c>
      <c r="M13" s="80">
        <f t="shared" si="3"/>
        <v>1.1736327683615799</v>
      </c>
      <c r="N13" s="80">
        <f t="shared" si="4"/>
        <v>1.3896968396501701</v>
      </c>
      <c r="O13" s="81">
        <v>200</v>
      </c>
      <c r="P13" s="80"/>
      <c r="Q13" s="85">
        <v>4141.8</v>
      </c>
      <c r="R13" s="85">
        <f t="shared" si="8"/>
        <v>8283.6</v>
      </c>
      <c r="S13" s="85">
        <f t="shared" si="5"/>
        <v>941.39800560000003</v>
      </c>
      <c r="T13" s="85">
        <f t="shared" si="9"/>
        <v>1882.7960112000001</v>
      </c>
      <c r="U13" s="86">
        <v>0.22729199999999999</v>
      </c>
      <c r="V13" s="89">
        <v>7019.63</v>
      </c>
      <c r="W13" s="89">
        <v>1752.62</v>
      </c>
      <c r="X13" s="90">
        <f t="shared" si="6"/>
        <v>0.84741296054855397</v>
      </c>
      <c r="Y13" s="90">
        <f t="shared" si="7"/>
        <v>0.93086026822574797</v>
      </c>
      <c r="Z13" s="94"/>
      <c r="AA13" s="93">
        <f t="shared" si="10"/>
        <v>200</v>
      </c>
    </row>
    <row r="14" spans="1:27">
      <c r="A14" s="21">
        <v>12</v>
      </c>
      <c r="B14" s="21">
        <v>727</v>
      </c>
      <c r="C14" s="32" t="s">
        <v>47</v>
      </c>
      <c r="D14" s="21" t="s">
        <v>28</v>
      </c>
      <c r="E14" s="67" t="s">
        <v>29</v>
      </c>
      <c r="F14" s="68">
        <v>7552</v>
      </c>
      <c r="G14" s="68">
        <f t="shared" si="0"/>
        <v>22656</v>
      </c>
      <c r="H14" s="69">
        <f t="shared" si="1"/>
        <v>1946.94336</v>
      </c>
      <c r="I14" s="69">
        <f t="shared" si="2"/>
        <v>5840.8300799999997</v>
      </c>
      <c r="J14" s="75">
        <v>0.25780500000000001</v>
      </c>
      <c r="K14" s="76">
        <v>22660.16</v>
      </c>
      <c r="L14" s="76">
        <v>6473.68</v>
      </c>
      <c r="M14" s="80">
        <f t="shared" si="3"/>
        <v>1.0001836158192099</v>
      </c>
      <c r="N14" s="80">
        <f t="shared" si="4"/>
        <v>1.1083493118841099</v>
      </c>
      <c r="O14" s="81">
        <v>200</v>
      </c>
      <c r="P14" s="80"/>
      <c r="Q14" s="85">
        <v>6626.88</v>
      </c>
      <c r="R14" s="85">
        <f t="shared" si="8"/>
        <v>13253.76</v>
      </c>
      <c r="S14" s="85">
        <f t="shared" si="5"/>
        <v>1869.2374147200001</v>
      </c>
      <c r="T14" s="85">
        <f t="shared" si="9"/>
        <v>3738.4748294400001</v>
      </c>
      <c r="U14" s="86">
        <v>0.28206900000000001</v>
      </c>
      <c r="V14" s="87">
        <v>14973.53</v>
      </c>
      <c r="W14" s="87">
        <v>3364.71</v>
      </c>
      <c r="X14" s="88">
        <f t="shared" si="6"/>
        <v>1.1297571406151901</v>
      </c>
      <c r="Y14" s="91">
        <f t="shared" si="7"/>
        <v>0.90002210888337397</v>
      </c>
      <c r="Z14" s="92"/>
      <c r="AA14" s="93">
        <f t="shared" si="10"/>
        <v>200</v>
      </c>
    </row>
    <row r="15" spans="1:27">
      <c r="A15" s="21">
        <v>13</v>
      </c>
      <c r="B15" s="33">
        <v>113833</v>
      </c>
      <c r="C15" s="31" t="s">
        <v>48</v>
      </c>
      <c r="D15" s="21" t="s">
        <v>28</v>
      </c>
      <c r="E15" s="67" t="s">
        <v>29</v>
      </c>
      <c r="F15" s="68">
        <v>6200</v>
      </c>
      <c r="G15" s="68">
        <f t="shared" si="0"/>
        <v>18600</v>
      </c>
      <c r="H15" s="69">
        <f t="shared" si="1"/>
        <v>1829.7439999999999</v>
      </c>
      <c r="I15" s="69">
        <f t="shared" si="2"/>
        <v>5489.232</v>
      </c>
      <c r="J15" s="75">
        <v>0.29511999999999999</v>
      </c>
      <c r="K15" s="79">
        <v>18708.68</v>
      </c>
      <c r="L15" s="79">
        <v>3626.07</v>
      </c>
      <c r="M15" s="80">
        <f t="shared" si="3"/>
        <v>1.0058430107526899</v>
      </c>
      <c r="N15" s="77">
        <f t="shared" si="4"/>
        <v>0.660578747628084</v>
      </c>
      <c r="O15" s="81"/>
      <c r="P15" s="80"/>
      <c r="Q15" s="85">
        <v>5440.5</v>
      </c>
      <c r="R15" s="85">
        <f t="shared" si="8"/>
        <v>10881</v>
      </c>
      <c r="S15" s="85">
        <f t="shared" si="5"/>
        <v>1756.715688</v>
      </c>
      <c r="T15" s="85">
        <f t="shared" si="9"/>
        <v>3513.431376</v>
      </c>
      <c r="U15" s="86">
        <v>0.32289600000000002</v>
      </c>
      <c r="V15" s="89">
        <v>6822.37</v>
      </c>
      <c r="W15" s="89">
        <v>1044.8900000000001</v>
      </c>
      <c r="X15" s="90">
        <f t="shared" si="6"/>
        <v>0.62699843764359897</v>
      </c>
      <c r="Y15" s="91">
        <f t="shared" si="7"/>
        <v>0.29739872169912601</v>
      </c>
      <c r="Z15" s="94"/>
      <c r="AA15" s="93">
        <f t="shared" si="10"/>
        <v>0</v>
      </c>
    </row>
    <row r="16" spans="1:27">
      <c r="A16" s="21">
        <v>14</v>
      </c>
      <c r="B16" s="33">
        <v>337</v>
      </c>
      <c r="C16" s="31" t="s">
        <v>49</v>
      </c>
      <c r="D16" s="21" t="s">
        <v>26</v>
      </c>
      <c r="E16" s="67" t="s">
        <v>32</v>
      </c>
      <c r="F16" s="68">
        <v>33792</v>
      </c>
      <c r="G16" s="68">
        <f t="shared" si="0"/>
        <v>101376</v>
      </c>
      <c r="H16" s="69">
        <f t="shared" si="1"/>
        <v>5664.21504</v>
      </c>
      <c r="I16" s="69">
        <f t="shared" si="2"/>
        <v>16992.645120000001</v>
      </c>
      <c r="J16" s="75">
        <v>0.16761999999999999</v>
      </c>
      <c r="K16" s="79">
        <v>105475.35</v>
      </c>
      <c r="L16" s="79">
        <v>22934.400000000001</v>
      </c>
      <c r="M16" s="80">
        <f t="shared" si="3"/>
        <v>1.0404370857007601</v>
      </c>
      <c r="N16" s="80">
        <f t="shared" si="4"/>
        <v>1.3496662725573401</v>
      </c>
      <c r="O16" s="81">
        <v>400</v>
      </c>
      <c r="P16" s="80"/>
      <c r="Q16" s="85">
        <v>29652.48</v>
      </c>
      <c r="R16" s="85">
        <f t="shared" si="8"/>
        <v>59304.959999999999</v>
      </c>
      <c r="S16" s="85">
        <f t="shared" si="5"/>
        <v>5438.1462220800004</v>
      </c>
      <c r="T16" s="85">
        <f t="shared" si="9"/>
        <v>10876.292444160001</v>
      </c>
      <c r="U16" s="86">
        <v>0.183396</v>
      </c>
      <c r="V16" s="89">
        <v>59791.81</v>
      </c>
      <c r="W16" s="89">
        <v>12246.86</v>
      </c>
      <c r="X16" s="88">
        <f t="shared" si="6"/>
        <v>1.00820926276655</v>
      </c>
      <c r="Y16" s="88">
        <f t="shared" si="7"/>
        <v>1.12601422432108</v>
      </c>
      <c r="Z16" s="92">
        <v>300</v>
      </c>
      <c r="AA16" s="93">
        <f t="shared" si="10"/>
        <v>700</v>
      </c>
    </row>
    <row r="17" spans="1:27">
      <c r="A17" s="21">
        <v>15</v>
      </c>
      <c r="B17" s="21">
        <v>399</v>
      </c>
      <c r="C17" s="32" t="s">
        <v>50</v>
      </c>
      <c r="D17" s="21" t="s">
        <v>26</v>
      </c>
      <c r="E17" s="67" t="s">
        <v>41</v>
      </c>
      <c r="F17" s="68">
        <v>10576.8</v>
      </c>
      <c r="G17" s="68">
        <f t="shared" si="0"/>
        <v>31730.400000000001</v>
      </c>
      <c r="H17" s="69">
        <f t="shared" si="1"/>
        <v>2449.8512999999998</v>
      </c>
      <c r="I17" s="69">
        <f t="shared" si="2"/>
        <v>7349.5538999999999</v>
      </c>
      <c r="J17" s="75">
        <v>0.231625</v>
      </c>
      <c r="K17" s="76">
        <v>34792.269999999997</v>
      </c>
      <c r="L17" s="76">
        <v>8544.6</v>
      </c>
      <c r="M17" s="80">
        <f t="shared" si="3"/>
        <v>1.0964964198371301</v>
      </c>
      <c r="N17" s="80">
        <f t="shared" si="4"/>
        <v>1.1626011750182601</v>
      </c>
      <c r="O17" s="81">
        <v>400</v>
      </c>
      <c r="P17" s="80"/>
      <c r="Q17" s="85">
        <v>9281.1419999999998</v>
      </c>
      <c r="R17" s="85">
        <f t="shared" si="8"/>
        <v>18562.284</v>
      </c>
      <c r="S17" s="85">
        <f t="shared" si="5"/>
        <v>2352.0734113499998</v>
      </c>
      <c r="T17" s="85">
        <f t="shared" si="9"/>
        <v>4704.1468226999996</v>
      </c>
      <c r="U17" s="86">
        <v>0.25342500000000001</v>
      </c>
      <c r="V17" s="87">
        <v>20231.05</v>
      </c>
      <c r="W17" s="87">
        <v>4394.6000000000004</v>
      </c>
      <c r="X17" s="88">
        <f t="shared" si="6"/>
        <v>1.08990089797139</v>
      </c>
      <c r="Y17" s="91">
        <f t="shared" si="7"/>
        <v>0.93419703203006499</v>
      </c>
      <c r="Z17" s="92"/>
      <c r="AA17" s="93">
        <f t="shared" si="10"/>
        <v>400</v>
      </c>
    </row>
    <row r="18" spans="1:27">
      <c r="A18" s="21">
        <v>16</v>
      </c>
      <c r="B18" s="33">
        <v>117310</v>
      </c>
      <c r="C18" s="31" t="s">
        <v>51</v>
      </c>
      <c r="D18" s="21" t="s">
        <v>26</v>
      </c>
      <c r="E18" s="67" t="s">
        <v>29</v>
      </c>
      <c r="F18" s="68">
        <v>6600</v>
      </c>
      <c r="G18" s="68">
        <f t="shared" si="0"/>
        <v>19800</v>
      </c>
      <c r="H18" s="69">
        <f t="shared" si="1"/>
        <v>1548.0795000000001</v>
      </c>
      <c r="I18" s="69">
        <f t="shared" si="2"/>
        <v>4644.2385000000004</v>
      </c>
      <c r="J18" s="75">
        <v>0.2345575</v>
      </c>
      <c r="K18" s="79">
        <v>16580.57</v>
      </c>
      <c r="L18" s="79">
        <v>3790.31</v>
      </c>
      <c r="M18" s="77">
        <f t="shared" si="3"/>
        <v>0.83740252525252501</v>
      </c>
      <c r="N18" s="77">
        <f t="shared" si="4"/>
        <v>0.816131643540701</v>
      </c>
      <c r="O18" s="81"/>
      <c r="P18" s="79">
        <v>-100</v>
      </c>
      <c r="Q18" s="85">
        <v>5791.5</v>
      </c>
      <c r="R18" s="85">
        <f t="shared" si="8"/>
        <v>11583</v>
      </c>
      <c r="S18" s="85">
        <f t="shared" si="5"/>
        <v>1486.2929152500001</v>
      </c>
      <c r="T18" s="85">
        <f t="shared" si="9"/>
        <v>2972.5858305000002</v>
      </c>
      <c r="U18" s="86">
        <v>0.25663350000000001</v>
      </c>
      <c r="V18" s="89">
        <v>7476.97</v>
      </c>
      <c r="W18" s="89">
        <v>2044.51</v>
      </c>
      <c r="X18" s="90">
        <f t="shared" si="6"/>
        <v>0.64551238884572204</v>
      </c>
      <c r="Y18" s="91">
        <f t="shared" si="7"/>
        <v>0.68778838243204099</v>
      </c>
      <c r="Z18" s="94"/>
      <c r="AA18" s="93">
        <f t="shared" si="10"/>
        <v>0</v>
      </c>
    </row>
    <row r="19" spans="1:27">
      <c r="A19" s="21">
        <v>17</v>
      </c>
      <c r="B19" s="21">
        <v>308</v>
      </c>
      <c r="C19" s="32" t="s">
        <v>52</v>
      </c>
      <c r="D19" s="21" t="s">
        <v>26</v>
      </c>
      <c r="E19" s="67" t="s">
        <v>36</v>
      </c>
      <c r="F19" s="68">
        <v>8678.4</v>
      </c>
      <c r="G19" s="68">
        <f t="shared" si="0"/>
        <v>26035.200000000001</v>
      </c>
      <c r="H19" s="69">
        <f t="shared" si="1"/>
        <v>2539.0394879999999</v>
      </c>
      <c r="I19" s="69">
        <f t="shared" si="2"/>
        <v>7617.1184640000001</v>
      </c>
      <c r="J19" s="75">
        <v>0.29257</v>
      </c>
      <c r="K19" s="76">
        <v>17544.259999999998</v>
      </c>
      <c r="L19" s="76">
        <v>4781.55</v>
      </c>
      <c r="M19" s="77">
        <f t="shared" si="3"/>
        <v>0.673866918633235</v>
      </c>
      <c r="N19" s="77">
        <f t="shared" si="4"/>
        <v>0.62773738160940296</v>
      </c>
      <c r="O19" s="78"/>
      <c r="P19" s="79">
        <v>-150</v>
      </c>
      <c r="Q19" s="85">
        <v>7615.2960000000003</v>
      </c>
      <c r="R19" s="85">
        <f t="shared" si="8"/>
        <v>15230.592000000001</v>
      </c>
      <c r="S19" s="85">
        <f t="shared" si="5"/>
        <v>2437.7019413759999</v>
      </c>
      <c r="T19" s="85">
        <f t="shared" si="9"/>
        <v>4875.4038827519998</v>
      </c>
      <c r="U19" s="86">
        <v>0.320106</v>
      </c>
      <c r="V19" s="87">
        <v>16368.86</v>
      </c>
      <c r="W19" s="87">
        <v>5609.71</v>
      </c>
      <c r="X19" s="88">
        <f t="shared" si="6"/>
        <v>1.0747356373278201</v>
      </c>
      <c r="Y19" s="88">
        <f t="shared" si="7"/>
        <v>1.15061441778102</v>
      </c>
      <c r="Z19" s="92">
        <v>200</v>
      </c>
      <c r="AA19" s="93">
        <f t="shared" si="10"/>
        <v>200</v>
      </c>
    </row>
    <row r="20" spans="1:27">
      <c r="A20" s="21">
        <v>18</v>
      </c>
      <c r="B20" s="21">
        <v>721</v>
      </c>
      <c r="C20" s="32" t="s">
        <v>53</v>
      </c>
      <c r="D20" s="21" t="s">
        <v>43</v>
      </c>
      <c r="E20" s="67" t="s">
        <v>24</v>
      </c>
      <c r="F20" s="68">
        <v>9005.76</v>
      </c>
      <c r="G20" s="68">
        <f t="shared" si="0"/>
        <v>27017.279999999999</v>
      </c>
      <c r="H20" s="69">
        <f t="shared" si="1"/>
        <v>2486.3102208</v>
      </c>
      <c r="I20" s="69">
        <f t="shared" si="2"/>
        <v>7458.9306624000001</v>
      </c>
      <c r="J20" s="75">
        <v>0.27607999999999999</v>
      </c>
      <c r="K20" s="76">
        <v>21617.33</v>
      </c>
      <c r="L20" s="76">
        <v>6325.03</v>
      </c>
      <c r="M20" s="77">
        <f t="shared" si="3"/>
        <v>0.80012976879982001</v>
      </c>
      <c r="N20" s="77">
        <f t="shared" si="4"/>
        <v>0.84798080130762998</v>
      </c>
      <c r="O20" s="78"/>
      <c r="P20" s="79">
        <v>-150</v>
      </c>
      <c r="Q20" s="85">
        <v>7902.5544</v>
      </c>
      <c r="R20" s="85">
        <f t="shared" si="8"/>
        <v>15805.1088</v>
      </c>
      <c r="S20" s="85">
        <f t="shared" si="5"/>
        <v>2387.0771922816002</v>
      </c>
      <c r="T20" s="85">
        <f t="shared" si="9"/>
        <v>4774.1543845632004</v>
      </c>
      <c r="U20" s="86">
        <v>0.302064</v>
      </c>
      <c r="V20" s="87">
        <v>16870.79</v>
      </c>
      <c r="W20" s="87">
        <v>4824.3100000000004</v>
      </c>
      <c r="X20" s="88">
        <f t="shared" si="6"/>
        <v>1.0674263754514599</v>
      </c>
      <c r="Y20" s="88">
        <f t="shared" si="7"/>
        <v>1.01050565427858</v>
      </c>
      <c r="Z20" s="92">
        <v>200</v>
      </c>
      <c r="AA20" s="93">
        <f t="shared" si="10"/>
        <v>200</v>
      </c>
    </row>
    <row r="21" spans="1:27">
      <c r="A21" s="21">
        <v>19</v>
      </c>
      <c r="B21" s="21">
        <v>117491</v>
      </c>
      <c r="C21" s="32" t="s">
        <v>54</v>
      </c>
      <c r="D21" s="21" t="s">
        <v>28</v>
      </c>
      <c r="E21" s="67" t="s">
        <v>24</v>
      </c>
      <c r="F21" s="68">
        <v>14400</v>
      </c>
      <c r="G21" s="68">
        <f t="shared" si="0"/>
        <v>43200</v>
      </c>
      <c r="H21" s="69">
        <f t="shared" si="1"/>
        <v>2433.3119999999999</v>
      </c>
      <c r="I21" s="69">
        <f t="shared" si="2"/>
        <v>7299.9359999999997</v>
      </c>
      <c r="J21" s="75">
        <v>0.16897999999999999</v>
      </c>
      <c r="K21" s="76">
        <v>34084.199999999997</v>
      </c>
      <c r="L21" s="76">
        <v>4386.66</v>
      </c>
      <c r="M21" s="77">
        <f t="shared" si="3"/>
        <v>0.78898611111111105</v>
      </c>
      <c r="N21" s="77">
        <f t="shared" si="4"/>
        <v>0.60091759708578296</v>
      </c>
      <c r="O21" s="78"/>
      <c r="P21" s="79">
        <v>-150</v>
      </c>
      <c r="Q21" s="85">
        <v>12636</v>
      </c>
      <c r="R21" s="85">
        <f t="shared" si="8"/>
        <v>25272</v>
      </c>
      <c r="S21" s="85">
        <f t="shared" si="5"/>
        <v>2336.1942239999998</v>
      </c>
      <c r="T21" s="85">
        <f t="shared" si="9"/>
        <v>4672.3884479999997</v>
      </c>
      <c r="U21" s="86">
        <v>0.18488399999999999</v>
      </c>
      <c r="V21" s="87">
        <v>26577.73</v>
      </c>
      <c r="W21" s="87">
        <v>3466.44</v>
      </c>
      <c r="X21" s="88">
        <f t="shared" si="6"/>
        <v>1.0516670623615101</v>
      </c>
      <c r="Y21" s="91">
        <f t="shared" si="7"/>
        <v>0.74189893211549995</v>
      </c>
      <c r="Z21" s="92"/>
      <c r="AA21" s="93">
        <f t="shared" si="10"/>
        <v>0</v>
      </c>
    </row>
    <row r="22" spans="1:27">
      <c r="A22" s="21">
        <v>20</v>
      </c>
      <c r="B22" s="21">
        <v>585</v>
      </c>
      <c r="C22" s="32" t="s">
        <v>55</v>
      </c>
      <c r="D22" s="21" t="s">
        <v>26</v>
      </c>
      <c r="E22" s="67" t="s">
        <v>36</v>
      </c>
      <c r="F22" s="68">
        <v>14353.92</v>
      </c>
      <c r="G22" s="68">
        <f t="shared" si="0"/>
        <v>43061.760000000002</v>
      </c>
      <c r="H22" s="69">
        <f t="shared" si="1"/>
        <v>4021.3942271999999</v>
      </c>
      <c r="I22" s="69">
        <f t="shared" si="2"/>
        <v>12064.182681599999</v>
      </c>
      <c r="J22" s="75">
        <v>0.28016000000000002</v>
      </c>
      <c r="K22" s="76">
        <v>46391.19</v>
      </c>
      <c r="L22" s="76">
        <v>10211.790000000001</v>
      </c>
      <c r="M22" s="80">
        <f t="shared" si="3"/>
        <v>1.0773175550651</v>
      </c>
      <c r="N22" s="77">
        <f t="shared" si="4"/>
        <v>0.84645518635711403</v>
      </c>
      <c r="O22" s="78"/>
      <c r="P22" s="80"/>
      <c r="Q22" s="85">
        <v>12595.5648</v>
      </c>
      <c r="R22" s="85">
        <f t="shared" si="8"/>
        <v>25191.1296</v>
      </c>
      <c r="S22" s="85">
        <f t="shared" si="5"/>
        <v>3860.8932870143999</v>
      </c>
      <c r="T22" s="85">
        <f t="shared" si="9"/>
        <v>7721.7865740287998</v>
      </c>
      <c r="U22" s="86">
        <v>0.30652800000000002</v>
      </c>
      <c r="V22" s="87">
        <v>26355.41</v>
      </c>
      <c r="W22" s="87">
        <v>6790.93</v>
      </c>
      <c r="X22" s="88">
        <f t="shared" si="6"/>
        <v>1.0462178718655</v>
      </c>
      <c r="Y22" s="91">
        <f t="shared" si="7"/>
        <v>0.87945062129020601</v>
      </c>
      <c r="Z22" s="92"/>
      <c r="AA22" s="93">
        <f t="shared" si="10"/>
        <v>0</v>
      </c>
    </row>
    <row r="23" spans="1:27">
      <c r="A23" s="21">
        <v>21</v>
      </c>
      <c r="B23" s="21">
        <v>582</v>
      </c>
      <c r="C23" s="32" t="s">
        <v>56</v>
      </c>
      <c r="D23" s="21" t="s">
        <v>28</v>
      </c>
      <c r="E23" s="67" t="s">
        <v>32</v>
      </c>
      <c r="F23" s="68">
        <v>53913.599999999999</v>
      </c>
      <c r="G23" s="68">
        <f t="shared" si="0"/>
        <v>161740.79999999999</v>
      </c>
      <c r="H23" s="69">
        <f t="shared" si="1"/>
        <v>6438.6316800000004</v>
      </c>
      <c r="I23" s="69">
        <f t="shared" si="2"/>
        <v>19315.895039999999</v>
      </c>
      <c r="J23" s="75">
        <v>0.119425</v>
      </c>
      <c r="K23" s="76">
        <v>164101.10999999999</v>
      </c>
      <c r="L23" s="76">
        <v>21928.44</v>
      </c>
      <c r="M23" s="80">
        <f t="shared" si="3"/>
        <v>1.01459316387702</v>
      </c>
      <c r="N23" s="80">
        <f t="shared" si="4"/>
        <v>1.13525363202636</v>
      </c>
      <c r="O23" s="81">
        <v>400</v>
      </c>
      <c r="P23" s="80"/>
      <c r="Q23" s="85">
        <v>47309.184000000001</v>
      </c>
      <c r="R23" s="85">
        <f t="shared" si="8"/>
        <v>94618.368000000002</v>
      </c>
      <c r="S23" s="85">
        <f t="shared" si="5"/>
        <v>6181.6545273600004</v>
      </c>
      <c r="T23" s="85">
        <f t="shared" si="9"/>
        <v>12363.309054720001</v>
      </c>
      <c r="U23" s="86">
        <v>0.130665</v>
      </c>
      <c r="V23" s="87">
        <v>98123.68</v>
      </c>
      <c r="W23" s="87">
        <v>8252.11</v>
      </c>
      <c r="X23" s="88">
        <f t="shared" si="6"/>
        <v>1.03704684485786</v>
      </c>
      <c r="Y23" s="91">
        <f t="shared" si="7"/>
        <v>0.66746774374693396</v>
      </c>
      <c r="Z23" s="92"/>
      <c r="AA23" s="93">
        <f t="shared" si="10"/>
        <v>400</v>
      </c>
    </row>
    <row r="24" spans="1:27">
      <c r="A24" s="21">
        <v>22</v>
      </c>
      <c r="B24" s="21">
        <v>108277</v>
      </c>
      <c r="C24" s="32" t="s">
        <v>57</v>
      </c>
      <c r="D24" s="21" t="s">
        <v>28</v>
      </c>
      <c r="E24" s="67" t="s">
        <v>24</v>
      </c>
      <c r="F24" s="68">
        <v>8800</v>
      </c>
      <c r="G24" s="68">
        <f t="shared" si="0"/>
        <v>26400</v>
      </c>
      <c r="H24" s="69">
        <f t="shared" si="1"/>
        <v>1866.634</v>
      </c>
      <c r="I24" s="69">
        <f t="shared" si="2"/>
        <v>5599.902</v>
      </c>
      <c r="J24" s="75">
        <v>0.21211749999999999</v>
      </c>
      <c r="K24" s="76">
        <v>27332.7</v>
      </c>
      <c r="L24" s="76">
        <v>6164.47</v>
      </c>
      <c r="M24" s="80">
        <f t="shared" si="3"/>
        <v>1.0353295454545499</v>
      </c>
      <c r="N24" s="80">
        <f t="shared" si="4"/>
        <v>1.1008174785915901</v>
      </c>
      <c r="O24" s="81">
        <v>300</v>
      </c>
      <c r="P24" s="80"/>
      <c r="Q24" s="85">
        <v>7722</v>
      </c>
      <c r="R24" s="85">
        <f t="shared" si="8"/>
        <v>15444</v>
      </c>
      <c r="S24" s="85">
        <f t="shared" si="5"/>
        <v>1792.133343</v>
      </c>
      <c r="T24" s="85">
        <f t="shared" si="9"/>
        <v>3584.2666859999999</v>
      </c>
      <c r="U24" s="86">
        <v>0.2320815</v>
      </c>
      <c r="V24" s="87">
        <v>15775.24</v>
      </c>
      <c r="W24" s="87">
        <v>3413.77</v>
      </c>
      <c r="X24" s="88">
        <f t="shared" si="6"/>
        <v>1.0214478114478101</v>
      </c>
      <c r="Y24" s="91">
        <f t="shared" si="7"/>
        <v>0.95243191957061901</v>
      </c>
      <c r="Z24" s="92"/>
      <c r="AA24" s="93">
        <f t="shared" si="10"/>
        <v>300</v>
      </c>
    </row>
    <row r="25" spans="1:27">
      <c r="A25" s="21">
        <v>23</v>
      </c>
      <c r="B25" s="21">
        <v>373</v>
      </c>
      <c r="C25" s="32" t="s">
        <v>58</v>
      </c>
      <c r="D25" s="21" t="s">
        <v>26</v>
      </c>
      <c r="E25" s="67" t="s">
        <v>34</v>
      </c>
      <c r="F25" s="68">
        <v>13993.92</v>
      </c>
      <c r="G25" s="68">
        <f t="shared" si="0"/>
        <v>41981.760000000002</v>
      </c>
      <c r="H25" s="69">
        <f t="shared" si="1"/>
        <v>3589.2655559999998</v>
      </c>
      <c r="I25" s="69">
        <f t="shared" si="2"/>
        <v>10767.796668000001</v>
      </c>
      <c r="J25" s="75">
        <v>0.25648749999999998</v>
      </c>
      <c r="K25" s="76">
        <v>47580.49</v>
      </c>
      <c r="L25" s="76">
        <v>12232.13</v>
      </c>
      <c r="M25" s="80">
        <f t="shared" si="3"/>
        <v>1.13336101202046</v>
      </c>
      <c r="N25" s="80">
        <f t="shared" si="4"/>
        <v>1.13599191897371</v>
      </c>
      <c r="O25" s="81">
        <v>400</v>
      </c>
      <c r="P25" s="80"/>
      <c r="Q25" s="85">
        <v>12279.6648</v>
      </c>
      <c r="R25" s="85">
        <f t="shared" si="8"/>
        <v>24559.329600000001</v>
      </c>
      <c r="S25" s="85">
        <f t="shared" si="5"/>
        <v>3446.0116336619999</v>
      </c>
      <c r="T25" s="85">
        <f t="shared" si="9"/>
        <v>6892.0232673239998</v>
      </c>
      <c r="U25" s="86">
        <v>0.28062749999999997</v>
      </c>
      <c r="V25" s="87">
        <v>25070.55</v>
      </c>
      <c r="W25" s="87">
        <v>4603.74</v>
      </c>
      <c r="X25" s="88">
        <f t="shared" si="6"/>
        <v>1.02081573106132</v>
      </c>
      <c r="Y25" s="91">
        <f t="shared" si="7"/>
        <v>0.66798091379449398</v>
      </c>
      <c r="Z25" s="92"/>
      <c r="AA25" s="93">
        <f t="shared" si="10"/>
        <v>400</v>
      </c>
    </row>
    <row r="26" spans="1:27">
      <c r="A26" s="21">
        <v>24</v>
      </c>
      <c r="B26" s="21">
        <v>104429</v>
      </c>
      <c r="C26" s="32" t="s">
        <v>59</v>
      </c>
      <c r="D26" s="21" t="s">
        <v>28</v>
      </c>
      <c r="E26" s="67" t="s">
        <v>29</v>
      </c>
      <c r="F26" s="68">
        <v>6400</v>
      </c>
      <c r="G26" s="68">
        <f t="shared" si="0"/>
        <v>19200</v>
      </c>
      <c r="H26" s="69">
        <f t="shared" si="1"/>
        <v>1220.7360000000001</v>
      </c>
      <c r="I26" s="69">
        <f t="shared" si="2"/>
        <v>3662.2080000000001</v>
      </c>
      <c r="J26" s="75">
        <v>0.19073999999999999</v>
      </c>
      <c r="K26" s="76">
        <v>15372.44</v>
      </c>
      <c r="L26" s="76">
        <v>2268.5300000000002</v>
      </c>
      <c r="M26" s="77">
        <f t="shared" si="3"/>
        <v>0.80064791666666701</v>
      </c>
      <c r="N26" s="77">
        <f t="shared" si="4"/>
        <v>0.61944324298346798</v>
      </c>
      <c r="O26" s="78"/>
      <c r="P26" s="79">
        <v>-100</v>
      </c>
      <c r="Q26" s="85">
        <v>5616</v>
      </c>
      <c r="R26" s="85">
        <f t="shared" si="8"/>
        <v>11232</v>
      </c>
      <c r="S26" s="85">
        <f t="shared" si="5"/>
        <v>1172.0142719999999</v>
      </c>
      <c r="T26" s="85">
        <f t="shared" si="9"/>
        <v>2344.0285439999998</v>
      </c>
      <c r="U26" s="86">
        <v>0.20869199999999999</v>
      </c>
      <c r="V26" s="87">
        <v>11404.18</v>
      </c>
      <c r="W26" s="87">
        <v>2988.84</v>
      </c>
      <c r="X26" s="88">
        <f t="shared" si="6"/>
        <v>1.0153294159544199</v>
      </c>
      <c r="Y26" s="88">
        <f t="shared" si="7"/>
        <v>1.2750868617408799</v>
      </c>
      <c r="Z26" s="92">
        <v>100</v>
      </c>
      <c r="AA26" s="93">
        <f t="shared" si="10"/>
        <v>100</v>
      </c>
    </row>
    <row r="27" spans="1:27">
      <c r="A27" s="21">
        <v>25</v>
      </c>
      <c r="B27" s="21">
        <v>726</v>
      </c>
      <c r="C27" s="32" t="s">
        <v>60</v>
      </c>
      <c r="D27" s="21" t="s">
        <v>28</v>
      </c>
      <c r="E27" s="67" t="s">
        <v>24</v>
      </c>
      <c r="F27" s="68">
        <v>10576.8</v>
      </c>
      <c r="G27" s="68">
        <f t="shared" si="0"/>
        <v>31730.400000000001</v>
      </c>
      <c r="H27" s="69">
        <f t="shared" si="1"/>
        <v>2596.8423779999998</v>
      </c>
      <c r="I27" s="69">
        <f t="shared" si="2"/>
        <v>7790.5271339999999</v>
      </c>
      <c r="J27" s="75">
        <v>0.2455225</v>
      </c>
      <c r="K27" s="76">
        <v>36087.870000000003</v>
      </c>
      <c r="L27" s="76">
        <v>7182.22</v>
      </c>
      <c r="M27" s="80">
        <f t="shared" si="3"/>
        <v>1.1373279252704001</v>
      </c>
      <c r="N27" s="77">
        <f t="shared" si="4"/>
        <v>0.92191707652936905</v>
      </c>
      <c r="O27" s="78"/>
      <c r="P27" s="80"/>
      <c r="Q27" s="85">
        <v>9281.1419999999998</v>
      </c>
      <c r="R27" s="85">
        <f t="shared" si="8"/>
        <v>18562.284</v>
      </c>
      <c r="S27" s="85">
        <f t="shared" si="5"/>
        <v>2493.197816031</v>
      </c>
      <c r="T27" s="85">
        <f t="shared" si="9"/>
        <v>4986.395632062</v>
      </c>
      <c r="U27" s="86">
        <v>0.26863049999999999</v>
      </c>
      <c r="V27" s="87">
        <v>17723.650000000001</v>
      </c>
      <c r="W27" s="87">
        <v>4243.32</v>
      </c>
      <c r="X27" s="91">
        <f t="shared" si="6"/>
        <v>0.95482053824841795</v>
      </c>
      <c r="Y27" s="91">
        <f t="shared" si="7"/>
        <v>0.85097940739316702</v>
      </c>
      <c r="Z27" s="94"/>
      <c r="AA27" s="93">
        <f t="shared" si="10"/>
        <v>0</v>
      </c>
    </row>
    <row r="28" spans="1:27">
      <c r="A28" s="21">
        <v>26</v>
      </c>
      <c r="B28" s="21">
        <v>744</v>
      </c>
      <c r="C28" s="32" t="s">
        <v>61</v>
      </c>
      <c r="D28" s="21" t="s">
        <v>26</v>
      </c>
      <c r="E28" s="67" t="s">
        <v>24</v>
      </c>
      <c r="F28" s="68">
        <v>10576.8</v>
      </c>
      <c r="G28" s="68">
        <f t="shared" si="0"/>
        <v>31730.400000000001</v>
      </c>
      <c r="H28" s="69">
        <f t="shared" si="1"/>
        <v>2406.697956</v>
      </c>
      <c r="I28" s="69">
        <f t="shared" si="2"/>
        <v>7220.0938679999999</v>
      </c>
      <c r="J28" s="75">
        <v>0.227545</v>
      </c>
      <c r="K28" s="76">
        <v>37107.440000000002</v>
      </c>
      <c r="L28" s="76">
        <v>7921.1</v>
      </c>
      <c r="M28" s="80">
        <f t="shared" si="3"/>
        <v>1.1694602022035701</v>
      </c>
      <c r="N28" s="80">
        <f t="shared" si="4"/>
        <v>1.0970909997592799</v>
      </c>
      <c r="O28" s="81">
        <v>300</v>
      </c>
      <c r="P28" s="80"/>
      <c r="Q28" s="85">
        <v>9281.1419999999998</v>
      </c>
      <c r="R28" s="85">
        <f t="shared" si="8"/>
        <v>18562.284</v>
      </c>
      <c r="S28" s="85">
        <f t="shared" si="5"/>
        <v>2310.6423934620002</v>
      </c>
      <c r="T28" s="85">
        <f t="shared" si="9"/>
        <v>4621.2847869240004</v>
      </c>
      <c r="U28" s="86">
        <v>0.24896099999999999</v>
      </c>
      <c r="V28" s="87">
        <v>17695.8</v>
      </c>
      <c r="W28" s="87">
        <v>4226.4399999999996</v>
      </c>
      <c r="X28" s="91">
        <f t="shared" si="6"/>
        <v>0.95332018408941499</v>
      </c>
      <c r="Y28" s="91">
        <f t="shared" si="7"/>
        <v>0.91455952075465696</v>
      </c>
      <c r="Z28" s="94"/>
      <c r="AA28" s="93">
        <f t="shared" si="10"/>
        <v>300</v>
      </c>
    </row>
    <row r="29" spans="1:27">
      <c r="A29" s="21">
        <v>27</v>
      </c>
      <c r="B29" s="21">
        <v>365</v>
      </c>
      <c r="C29" s="32" t="s">
        <v>62</v>
      </c>
      <c r="D29" s="21" t="s">
        <v>28</v>
      </c>
      <c r="E29" s="67" t="s">
        <v>34</v>
      </c>
      <c r="F29" s="68">
        <v>16272</v>
      </c>
      <c r="G29" s="68">
        <f t="shared" si="0"/>
        <v>48816</v>
      </c>
      <c r="H29" s="69">
        <f t="shared" si="1"/>
        <v>3951.57384</v>
      </c>
      <c r="I29" s="69">
        <f t="shared" si="2"/>
        <v>11854.721519999999</v>
      </c>
      <c r="J29" s="75">
        <v>0.24284500000000001</v>
      </c>
      <c r="K29" s="76">
        <v>66408.08</v>
      </c>
      <c r="L29" s="76">
        <v>13177.36</v>
      </c>
      <c r="M29" s="80">
        <f t="shared" si="3"/>
        <v>1.36037528679122</v>
      </c>
      <c r="N29" s="80">
        <f t="shared" si="4"/>
        <v>1.1115706073540901</v>
      </c>
      <c r="O29" s="81">
        <v>400</v>
      </c>
      <c r="P29" s="80"/>
      <c r="Q29" s="85">
        <v>14278.68</v>
      </c>
      <c r="R29" s="85">
        <f t="shared" si="8"/>
        <v>28557.360000000001</v>
      </c>
      <c r="S29" s="85">
        <f t="shared" si="5"/>
        <v>3793.8595546800002</v>
      </c>
      <c r="T29" s="85">
        <f t="shared" si="9"/>
        <v>7587.7191093600004</v>
      </c>
      <c r="U29" s="86">
        <v>0.26570100000000002</v>
      </c>
      <c r="V29" s="87">
        <v>26905.16</v>
      </c>
      <c r="W29" s="87">
        <v>6806.13</v>
      </c>
      <c r="X29" s="91">
        <f t="shared" si="6"/>
        <v>0.942144511957688</v>
      </c>
      <c r="Y29" s="91">
        <f t="shared" si="7"/>
        <v>0.89699287782070702</v>
      </c>
      <c r="Z29" s="94"/>
      <c r="AA29" s="93">
        <f t="shared" si="10"/>
        <v>400</v>
      </c>
    </row>
    <row r="30" spans="1:27">
      <c r="A30" s="21">
        <v>28</v>
      </c>
      <c r="B30" s="21">
        <v>717</v>
      </c>
      <c r="C30" s="32" t="s">
        <v>63</v>
      </c>
      <c r="D30" s="21" t="s">
        <v>43</v>
      </c>
      <c r="E30" s="67" t="s">
        <v>36</v>
      </c>
      <c r="F30" s="68">
        <v>9062.4</v>
      </c>
      <c r="G30" s="68">
        <f t="shared" si="0"/>
        <v>27187.200000000001</v>
      </c>
      <c r="H30" s="69">
        <f t="shared" si="1"/>
        <v>2520.049536</v>
      </c>
      <c r="I30" s="69">
        <f t="shared" si="2"/>
        <v>7560.1486080000004</v>
      </c>
      <c r="J30" s="75">
        <v>0.27807749999999998</v>
      </c>
      <c r="K30" s="76">
        <v>24017.47</v>
      </c>
      <c r="L30" s="76">
        <v>5972.68</v>
      </c>
      <c r="M30" s="77">
        <f t="shared" si="3"/>
        <v>0.88341094338512205</v>
      </c>
      <c r="N30" s="77">
        <f t="shared" si="4"/>
        <v>0.79002150747140498</v>
      </c>
      <c r="O30" s="78"/>
      <c r="P30" s="79">
        <v>-150</v>
      </c>
      <c r="Q30" s="85">
        <v>7952.2560000000003</v>
      </c>
      <c r="R30" s="85">
        <f t="shared" si="8"/>
        <v>15904.512000000001</v>
      </c>
      <c r="S30" s="85">
        <f t="shared" si="5"/>
        <v>2419.469911872</v>
      </c>
      <c r="T30" s="85">
        <f t="shared" si="9"/>
        <v>4838.939823744</v>
      </c>
      <c r="U30" s="86">
        <v>0.30424950000000001</v>
      </c>
      <c r="V30" s="87">
        <v>14772.73</v>
      </c>
      <c r="W30" s="87">
        <v>3692.94</v>
      </c>
      <c r="X30" s="91">
        <f t="shared" si="6"/>
        <v>0.92883893576866705</v>
      </c>
      <c r="Y30" s="91">
        <f t="shared" si="7"/>
        <v>0.76317130084554097</v>
      </c>
      <c r="Z30" s="94"/>
      <c r="AA30" s="93">
        <f t="shared" si="10"/>
        <v>0</v>
      </c>
    </row>
    <row r="31" spans="1:27">
      <c r="A31" s="21">
        <v>29</v>
      </c>
      <c r="B31" s="21">
        <v>379</v>
      </c>
      <c r="C31" s="32" t="s">
        <v>64</v>
      </c>
      <c r="D31" s="21" t="s">
        <v>28</v>
      </c>
      <c r="E31" s="67" t="s">
        <v>34</v>
      </c>
      <c r="F31" s="68">
        <v>13668.48</v>
      </c>
      <c r="G31" s="68">
        <f t="shared" si="0"/>
        <v>41005.440000000002</v>
      </c>
      <c r="H31" s="69">
        <f t="shared" si="1"/>
        <v>3083.4724031999999</v>
      </c>
      <c r="I31" s="69">
        <f t="shared" si="2"/>
        <v>9250.4172096000002</v>
      </c>
      <c r="J31" s="75">
        <v>0.22559000000000001</v>
      </c>
      <c r="K31" s="76">
        <v>46802.75</v>
      </c>
      <c r="L31" s="76">
        <v>9876.5</v>
      </c>
      <c r="M31" s="80">
        <f t="shared" si="3"/>
        <v>1.1413790462923901</v>
      </c>
      <c r="N31" s="80">
        <f t="shared" si="4"/>
        <v>1.0676815732970699</v>
      </c>
      <c r="O31" s="81">
        <v>400</v>
      </c>
      <c r="P31" s="80"/>
      <c r="Q31" s="85">
        <v>11994.091200000001</v>
      </c>
      <c r="R31" s="85">
        <f t="shared" si="8"/>
        <v>23988.182400000002</v>
      </c>
      <c r="S31" s="85">
        <f t="shared" si="5"/>
        <v>2960.4055781664001</v>
      </c>
      <c r="T31" s="85">
        <f t="shared" si="9"/>
        <v>5920.8111563328002</v>
      </c>
      <c r="U31" s="86">
        <v>0.24682200000000001</v>
      </c>
      <c r="V31" s="87">
        <v>22101.26</v>
      </c>
      <c r="W31" s="87">
        <v>5883.56</v>
      </c>
      <c r="X31" s="91">
        <f t="shared" si="6"/>
        <v>0.92133950090357797</v>
      </c>
      <c r="Y31" s="91">
        <f t="shared" si="7"/>
        <v>0.99370843701154699</v>
      </c>
      <c r="Z31" s="94"/>
      <c r="AA31" s="93">
        <f t="shared" si="10"/>
        <v>400</v>
      </c>
    </row>
    <row r="32" spans="1:27">
      <c r="A32" s="21">
        <v>30</v>
      </c>
      <c r="B32" s="21">
        <v>571</v>
      </c>
      <c r="C32" s="32" t="s">
        <v>65</v>
      </c>
      <c r="D32" s="21" t="s">
        <v>45</v>
      </c>
      <c r="E32" s="67" t="s">
        <v>34</v>
      </c>
      <c r="F32" s="68">
        <v>20592</v>
      </c>
      <c r="G32" s="68">
        <f t="shared" si="0"/>
        <v>61776</v>
      </c>
      <c r="H32" s="69">
        <f t="shared" si="1"/>
        <v>4465.0663199999999</v>
      </c>
      <c r="I32" s="69">
        <f t="shared" si="2"/>
        <v>13395.19896</v>
      </c>
      <c r="J32" s="75">
        <v>0.216835</v>
      </c>
      <c r="K32" s="76">
        <v>61847.42</v>
      </c>
      <c r="L32" s="76">
        <v>13040.11</v>
      </c>
      <c r="M32" s="80">
        <f t="shared" si="3"/>
        <v>1.0011561124061099</v>
      </c>
      <c r="N32" s="77">
        <f t="shared" si="4"/>
        <v>0.97349132617885403</v>
      </c>
      <c r="O32" s="78"/>
      <c r="P32" s="80"/>
      <c r="Q32" s="85">
        <v>18069.48</v>
      </c>
      <c r="R32" s="85">
        <f t="shared" si="8"/>
        <v>36138.959999999999</v>
      </c>
      <c r="S32" s="85">
        <f t="shared" si="5"/>
        <v>4286.8576436399999</v>
      </c>
      <c r="T32" s="85">
        <f t="shared" si="9"/>
        <v>8573.7152872799998</v>
      </c>
      <c r="U32" s="86">
        <v>0.23724300000000001</v>
      </c>
      <c r="V32" s="87">
        <v>32586.22</v>
      </c>
      <c r="W32" s="87">
        <v>7636.61</v>
      </c>
      <c r="X32" s="91">
        <f t="shared" si="6"/>
        <v>0.90169224570934003</v>
      </c>
      <c r="Y32" s="91">
        <f t="shared" si="7"/>
        <v>0.89070020919982096</v>
      </c>
      <c r="Z32" s="94"/>
      <c r="AA32" s="93">
        <f t="shared" si="10"/>
        <v>0</v>
      </c>
    </row>
    <row r="33" spans="1:27">
      <c r="A33" s="21">
        <v>31</v>
      </c>
      <c r="B33" s="21">
        <v>513</v>
      </c>
      <c r="C33" s="32" t="s">
        <v>66</v>
      </c>
      <c r="D33" s="21" t="s">
        <v>28</v>
      </c>
      <c r="E33" s="67" t="s">
        <v>34</v>
      </c>
      <c r="F33" s="68">
        <v>12692.16</v>
      </c>
      <c r="G33" s="68">
        <f t="shared" si="0"/>
        <v>38076.480000000003</v>
      </c>
      <c r="H33" s="69">
        <f t="shared" si="1"/>
        <v>3638.3663160000001</v>
      </c>
      <c r="I33" s="69">
        <f t="shared" si="2"/>
        <v>10915.098948000001</v>
      </c>
      <c r="J33" s="75">
        <v>0.28666249999999999</v>
      </c>
      <c r="K33" s="76">
        <v>45491.12</v>
      </c>
      <c r="L33" s="76">
        <v>12444.23</v>
      </c>
      <c r="M33" s="80">
        <f t="shared" si="3"/>
        <v>1.19473018514316</v>
      </c>
      <c r="N33" s="80">
        <f t="shared" si="4"/>
        <v>1.1400931919430899</v>
      </c>
      <c r="O33" s="81">
        <v>400</v>
      </c>
      <c r="P33" s="80"/>
      <c r="Q33" s="85">
        <v>11137.3704</v>
      </c>
      <c r="R33" s="85">
        <f t="shared" si="8"/>
        <v>22274.7408</v>
      </c>
      <c r="S33" s="85">
        <f t="shared" si="5"/>
        <v>3493.1526956819998</v>
      </c>
      <c r="T33" s="85">
        <f t="shared" si="9"/>
        <v>6986.3053913639997</v>
      </c>
      <c r="U33" s="86">
        <v>0.31364249999999999</v>
      </c>
      <c r="V33" s="87">
        <v>19870.099999999999</v>
      </c>
      <c r="W33" s="87">
        <v>5171.5600000000004</v>
      </c>
      <c r="X33" s="91">
        <f t="shared" si="6"/>
        <v>0.89204629487764897</v>
      </c>
      <c r="Y33" s="91">
        <f t="shared" si="7"/>
        <v>0.74024247585751601</v>
      </c>
      <c r="Z33" s="94"/>
      <c r="AA33" s="93">
        <f t="shared" si="10"/>
        <v>400</v>
      </c>
    </row>
    <row r="34" spans="1:27">
      <c r="A34" s="21">
        <v>32</v>
      </c>
      <c r="B34" s="33">
        <v>118151</v>
      </c>
      <c r="C34" s="31" t="s">
        <v>67</v>
      </c>
      <c r="D34" s="21" t="s">
        <v>28</v>
      </c>
      <c r="E34" s="67" t="s">
        <v>29</v>
      </c>
      <c r="F34" s="68">
        <v>6000</v>
      </c>
      <c r="G34" s="68">
        <f t="shared" si="0"/>
        <v>18000</v>
      </c>
      <c r="H34" s="69">
        <f t="shared" si="1"/>
        <v>1014.645</v>
      </c>
      <c r="I34" s="69">
        <f t="shared" si="2"/>
        <v>3043.9349999999999</v>
      </c>
      <c r="J34" s="75">
        <v>0.16910749999999999</v>
      </c>
      <c r="K34" s="79">
        <v>13091.81</v>
      </c>
      <c r="L34" s="79">
        <v>2005.04</v>
      </c>
      <c r="M34" s="77">
        <f t="shared" si="3"/>
        <v>0.72732277777777798</v>
      </c>
      <c r="N34" s="77">
        <f t="shared" si="4"/>
        <v>0.65870000509209303</v>
      </c>
      <c r="O34" s="81"/>
      <c r="P34" s="79">
        <v>-100</v>
      </c>
      <c r="Q34" s="85">
        <v>5265</v>
      </c>
      <c r="R34" s="85">
        <f t="shared" si="8"/>
        <v>10530</v>
      </c>
      <c r="S34" s="85">
        <f t="shared" si="5"/>
        <v>974.14872749999995</v>
      </c>
      <c r="T34" s="85">
        <f t="shared" si="9"/>
        <v>1948.2974549999999</v>
      </c>
      <c r="U34" s="86">
        <v>0.18502350000000001</v>
      </c>
      <c r="V34" s="89">
        <v>6870.61</v>
      </c>
      <c r="W34" s="89">
        <v>1607.97</v>
      </c>
      <c r="X34" s="91">
        <f t="shared" si="6"/>
        <v>0.65247958214624902</v>
      </c>
      <c r="Y34" s="91">
        <f t="shared" si="7"/>
        <v>0.82532058740486303</v>
      </c>
      <c r="Z34" s="94"/>
      <c r="AA34" s="93">
        <f t="shared" si="10"/>
        <v>0</v>
      </c>
    </row>
    <row r="35" spans="1:27">
      <c r="A35" s="21">
        <v>33</v>
      </c>
      <c r="B35" s="21">
        <v>54</v>
      </c>
      <c r="C35" s="32" t="s">
        <v>68</v>
      </c>
      <c r="D35" s="21" t="s">
        <v>23</v>
      </c>
      <c r="E35" s="67" t="s">
        <v>24</v>
      </c>
      <c r="F35" s="68">
        <v>11819.52</v>
      </c>
      <c r="G35" s="68">
        <f t="shared" si="0"/>
        <v>35458.559999999998</v>
      </c>
      <c r="H35" s="69">
        <f t="shared" si="1"/>
        <v>3272.6773440000002</v>
      </c>
      <c r="I35" s="69">
        <f t="shared" si="2"/>
        <v>9818.0320319999992</v>
      </c>
      <c r="J35" s="75">
        <v>0.27688750000000001</v>
      </c>
      <c r="K35" s="76">
        <v>30783</v>
      </c>
      <c r="L35" s="76">
        <v>8573.2800000000007</v>
      </c>
      <c r="M35" s="77">
        <f t="shared" si="3"/>
        <v>0.86814016136019101</v>
      </c>
      <c r="N35" s="77">
        <f t="shared" si="4"/>
        <v>0.87321776625468595</v>
      </c>
      <c r="O35" s="78"/>
      <c r="P35" s="79">
        <v>-150</v>
      </c>
      <c r="Q35" s="85">
        <v>10371.6288</v>
      </c>
      <c r="R35" s="85">
        <f t="shared" si="8"/>
        <v>20743.257600000001</v>
      </c>
      <c r="S35" s="85">
        <f t="shared" si="5"/>
        <v>3142.059015888</v>
      </c>
      <c r="T35" s="85">
        <f t="shared" si="9"/>
        <v>6284.118031776</v>
      </c>
      <c r="U35" s="86">
        <v>0.30294749999999998</v>
      </c>
      <c r="V35" s="87">
        <v>18383.38</v>
      </c>
      <c r="W35" s="87">
        <v>5539.25</v>
      </c>
      <c r="X35" s="91">
        <f t="shared" si="6"/>
        <v>0.88623399248534596</v>
      </c>
      <c r="Y35" s="91">
        <f t="shared" si="7"/>
        <v>0.88146816657333105</v>
      </c>
      <c r="Z35" s="94"/>
      <c r="AA35" s="93">
        <f t="shared" si="10"/>
        <v>0</v>
      </c>
    </row>
    <row r="36" spans="1:27">
      <c r="A36" s="21">
        <v>34</v>
      </c>
      <c r="B36" s="21">
        <v>377</v>
      </c>
      <c r="C36" s="32" t="s">
        <v>69</v>
      </c>
      <c r="D36" s="21" t="s">
        <v>45</v>
      </c>
      <c r="E36" s="67" t="s">
        <v>41</v>
      </c>
      <c r="F36" s="68">
        <v>9763.2000000000007</v>
      </c>
      <c r="G36" s="68">
        <f t="shared" si="0"/>
        <v>29289.599999999999</v>
      </c>
      <c r="H36" s="69">
        <f t="shared" si="1"/>
        <v>2697.9138720000001</v>
      </c>
      <c r="I36" s="69">
        <f t="shared" si="2"/>
        <v>8093.7416160000002</v>
      </c>
      <c r="J36" s="75">
        <v>0.276335</v>
      </c>
      <c r="K36" s="76">
        <v>30194.43</v>
      </c>
      <c r="L36" s="76">
        <v>8186.35</v>
      </c>
      <c r="M36" s="80">
        <f t="shared" si="3"/>
        <v>1.0308925352343501</v>
      </c>
      <c r="N36" s="80">
        <f t="shared" si="4"/>
        <v>1.01144197435423</v>
      </c>
      <c r="O36" s="81">
        <v>400</v>
      </c>
      <c r="P36" s="80"/>
      <c r="Q36" s="85">
        <v>8567.2080000000005</v>
      </c>
      <c r="R36" s="85">
        <f t="shared" ref="R36:R67" si="11">Q36*2</f>
        <v>17134.416000000001</v>
      </c>
      <c r="S36" s="85">
        <f t="shared" si="5"/>
        <v>2590.2353683440001</v>
      </c>
      <c r="T36" s="85">
        <f t="shared" ref="T36:T67" si="12">S36*2</f>
        <v>5180.4707366880002</v>
      </c>
      <c r="U36" s="86">
        <v>0.30234299999999997</v>
      </c>
      <c r="V36" s="87">
        <v>15182.82</v>
      </c>
      <c r="W36" s="87">
        <v>4276.2</v>
      </c>
      <c r="X36" s="91">
        <f t="shared" si="6"/>
        <v>0.88610081604181901</v>
      </c>
      <c r="Y36" s="91">
        <f t="shared" si="7"/>
        <v>0.82544622242840404</v>
      </c>
      <c r="Z36" s="94"/>
      <c r="AA36" s="93">
        <f t="shared" ref="AA36:AA67" si="13">O36+Z36</f>
        <v>400</v>
      </c>
    </row>
    <row r="37" spans="1:27">
      <c r="A37" s="21">
        <v>35</v>
      </c>
      <c r="B37" s="21">
        <v>119262</v>
      </c>
      <c r="C37" s="32" t="s">
        <v>70</v>
      </c>
      <c r="D37" s="21" t="s">
        <v>26</v>
      </c>
      <c r="E37" s="67" t="s">
        <v>46</v>
      </c>
      <c r="F37" s="68">
        <v>3000</v>
      </c>
      <c r="G37" s="68">
        <f t="shared" si="0"/>
        <v>9000</v>
      </c>
      <c r="H37" s="69">
        <f t="shared" si="1"/>
        <v>727.26720338982898</v>
      </c>
      <c r="I37" s="69">
        <f t="shared" si="2"/>
        <v>2181.8016101694898</v>
      </c>
      <c r="J37" s="75">
        <v>0.24242240112994301</v>
      </c>
      <c r="K37" s="76">
        <v>5665.57</v>
      </c>
      <c r="L37" s="76">
        <v>1665.4</v>
      </c>
      <c r="M37" s="77">
        <f t="shared" si="3"/>
        <v>0.629507777777778</v>
      </c>
      <c r="N37" s="77">
        <f t="shared" si="4"/>
        <v>0.76331413096291001</v>
      </c>
      <c r="O37" s="78"/>
      <c r="P37" s="79">
        <v>-100</v>
      </c>
      <c r="Q37" s="85">
        <v>2485.08</v>
      </c>
      <c r="R37" s="85">
        <f t="shared" si="11"/>
        <v>4970.16</v>
      </c>
      <c r="S37" s="85">
        <f t="shared" si="5"/>
        <v>659.13920747999998</v>
      </c>
      <c r="T37" s="85">
        <f t="shared" si="12"/>
        <v>1318.27841496</v>
      </c>
      <c r="U37" s="86">
        <v>0.26523862711864399</v>
      </c>
      <c r="V37" s="87">
        <v>4312.3100000000004</v>
      </c>
      <c r="W37" s="87">
        <v>1196.81</v>
      </c>
      <c r="X37" s="91">
        <f t="shared" si="6"/>
        <v>0.86764007597340898</v>
      </c>
      <c r="Y37" s="91">
        <f t="shared" si="7"/>
        <v>0.90785829944451801</v>
      </c>
      <c r="Z37" s="94"/>
      <c r="AA37" s="93">
        <f t="shared" si="13"/>
        <v>0</v>
      </c>
    </row>
    <row r="38" spans="1:27">
      <c r="A38" s="21">
        <v>36</v>
      </c>
      <c r="B38" s="21">
        <v>511</v>
      </c>
      <c r="C38" s="32" t="s">
        <v>71</v>
      </c>
      <c r="D38" s="21" t="s">
        <v>45</v>
      </c>
      <c r="E38" s="67" t="s">
        <v>41</v>
      </c>
      <c r="F38" s="68">
        <v>13029.12</v>
      </c>
      <c r="G38" s="68">
        <f t="shared" si="0"/>
        <v>39087.360000000001</v>
      </c>
      <c r="H38" s="69">
        <f t="shared" si="1"/>
        <v>3409.3624031999998</v>
      </c>
      <c r="I38" s="69">
        <f t="shared" si="2"/>
        <v>10228.0872096</v>
      </c>
      <c r="J38" s="75">
        <v>0.26167249999999997</v>
      </c>
      <c r="K38" s="76">
        <v>49199.13</v>
      </c>
      <c r="L38" s="76">
        <v>13219.91</v>
      </c>
      <c r="M38" s="80">
        <f t="shared" si="3"/>
        <v>1.2586966732979701</v>
      </c>
      <c r="N38" s="80">
        <f t="shared" si="4"/>
        <v>1.29251048892034</v>
      </c>
      <c r="O38" s="81">
        <v>400</v>
      </c>
      <c r="P38" s="80"/>
      <c r="Q38" s="85">
        <v>11433.052799999999</v>
      </c>
      <c r="R38" s="85">
        <f t="shared" si="11"/>
        <v>22866.105599999999</v>
      </c>
      <c r="S38" s="85">
        <f t="shared" si="5"/>
        <v>3273.2887331664001</v>
      </c>
      <c r="T38" s="85">
        <f t="shared" si="12"/>
        <v>6546.5774663328002</v>
      </c>
      <c r="U38" s="86">
        <v>0.28630050000000001</v>
      </c>
      <c r="V38" s="87">
        <v>19812.14</v>
      </c>
      <c r="W38" s="87">
        <v>4670.05</v>
      </c>
      <c r="X38" s="91">
        <f t="shared" si="6"/>
        <v>0.86644137600764004</v>
      </c>
      <c r="Y38" s="91">
        <f t="shared" si="7"/>
        <v>0.71335747938777905</v>
      </c>
      <c r="Z38" s="94"/>
      <c r="AA38" s="93">
        <f t="shared" si="13"/>
        <v>400</v>
      </c>
    </row>
    <row r="39" spans="1:27">
      <c r="A39" s="21">
        <v>37</v>
      </c>
      <c r="B39" s="21">
        <v>105910</v>
      </c>
      <c r="C39" s="32" t="s">
        <v>72</v>
      </c>
      <c r="D39" s="21" t="s">
        <v>26</v>
      </c>
      <c r="E39" s="67" t="s">
        <v>24</v>
      </c>
      <c r="F39" s="68">
        <v>9900</v>
      </c>
      <c r="G39" s="68">
        <f t="shared" si="0"/>
        <v>29700</v>
      </c>
      <c r="H39" s="69">
        <f t="shared" si="1"/>
        <v>2504.7247499999999</v>
      </c>
      <c r="I39" s="69">
        <f t="shared" si="2"/>
        <v>7514.17425</v>
      </c>
      <c r="J39" s="75">
        <v>0.25300250000000002</v>
      </c>
      <c r="K39" s="76">
        <v>29921.01</v>
      </c>
      <c r="L39" s="76">
        <v>7305.33</v>
      </c>
      <c r="M39" s="80">
        <f t="shared" si="3"/>
        <v>1.0074414141414101</v>
      </c>
      <c r="N39" s="77">
        <f t="shared" si="4"/>
        <v>0.97220662669620705</v>
      </c>
      <c r="O39" s="78"/>
      <c r="P39" s="80"/>
      <c r="Q39" s="85">
        <v>8687.25</v>
      </c>
      <c r="R39" s="85">
        <f t="shared" si="11"/>
        <v>17374.5</v>
      </c>
      <c r="S39" s="85">
        <f t="shared" si="5"/>
        <v>2404.7567651250001</v>
      </c>
      <c r="T39" s="85">
        <f t="shared" si="12"/>
        <v>4809.5135302500003</v>
      </c>
      <c r="U39" s="86">
        <v>0.27681450000000002</v>
      </c>
      <c r="V39" s="87">
        <v>14865.01</v>
      </c>
      <c r="W39" s="87">
        <v>4555.3100000000004</v>
      </c>
      <c r="X39" s="91">
        <f t="shared" si="6"/>
        <v>0.85556476445365304</v>
      </c>
      <c r="Y39" s="91">
        <f t="shared" si="7"/>
        <v>0.94714568767690199</v>
      </c>
      <c r="Z39" s="94"/>
      <c r="AA39" s="93">
        <f t="shared" si="13"/>
        <v>0</v>
      </c>
    </row>
    <row r="40" spans="1:27">
      <c r="A40" s="21">
        <v>38</v>
      </c>
      <c r="B40" s="33">
        <v>116773</v>
      </c>
      <c r="C40" s="31" t="s">
        <v>73</v>
      </c>
      <c r="D40" s="21" t="s">
        <v>28</v>
      </c>
      <c r="E40" s="67" t="s">
        <v>29</v>
      </c>
      <c r="F40" s="68">
        <v>6200</v>
      </c>
      <c r="G40" s="68">
        <f t="shared" si="0"/>
        <v>18600</v>
      </c>
      <c r="H40" s="69">
        <f t="shared" si="1"/>
        <v>1569.933</v>
      </c>
      <c r="I40" s="69">
        <f t="shared" si="2"/>
        <v>4709.799</v>
      </c>
      <c r="J40" s="75">
        <v>0.25321500000000002</v>
      </c>
      <c r="K40" s="79">
        <v>12071.01</v>
      </c>
      <c r="L40" s="79">
        <v>2722.29</v>
      </c>
      <c r="M40" s="77">
        <f t="shared" si="3"/>
        <v>0.64897903225806497</v>
      </c>
      <c r="N40" s="77">
        <f t="shared" si="4"/>
        <v>0.57800555819898003</v>
      </c>
      <c r="O40" s="81"/>
      <c r="P40" s="79">
        <v>-100</v>
      </c>
      <c r="Q40" s="85">
        <v>5440.5</v>
      </c>
      <c r="R40" s="85">
        <f t="shared" si="11"/>
        <v>10881</v>
      </c>
      <c r="S40" s="85">
        <f t="shared" si="5"/>
        <v>1507.2742035000001</v>
      </c>
      <c r="T40" s="85">
        <f t="shared" si="12"/>
        <v>3014.5484070000002</v>
      </c>
      <c r="U40" s="86">
        <v>0.27704699999999999</v>
      </c>
      <c r="V40" s="89">
        <v>5522.96</v>
      </c>
      <c r="W40" s="89">
        <v>1158.0899999999999</v>
      </c>
      <c r="X40" s="91">
        <f t="shared" si="6"/>
        <v>0.50757834757834797</v>
      </c>
      <c r="Y40" s="91">
        <f t="shared" si="7"/>
        <v>0.38416699407142701</v>
      </c>
      <c r="Z40" s="94"/>
      <c r="AA40" s="93">
        <f t="shared" si="13"/>
        <v>0</v>
      </c>
    </row>
    <row r="41" spans="1:27">
      <c r="A41" s="21">
        <v>39</v>
      </c>
      <c r="B41" s="21">
        <v>106569</v>
      </c>
      <c r="C41" s="32" t="s">
        <v>74</v>
      </c>
      <c r="D41" s="21" t="s">
        <v>28</v>
      </c>
      <c r="E41" s="67" t="s">
        <v>24</v>
      </c>
      <c r="F41" s="68">
        <v>10440</v>
      </c>
      <c r="G41" s="68">
        <f t="shared" si="0"/>
        <v>31320</v>
      </c>
      <c r="H41" s="69">
        <f t="shared" si="1"/>
        <v>2879.1693</v>
      </c>
      <c r="I41" s="69">
        <f t="shared" si="2"/>
        <v>8637.5079000000005</v>
      </c>
      <c r="J41" s="75">
        <v>0.27578249999999999</v>
      </c>
      <c r="K41" s="76">
        <v>25504.51</v>
      </c>
      <c r="L41" s="76">
        <v>5385.73</v>
      </c>
      <c r="M41" s="77">
        <f t="shared" si="3"/>
        <v>0.81432024265644998</v>
      </c>
      <c r="N41" s="77">
        <f t="shared" si="4"/>
        <v>0.62352822855305301</v>
      </c>
      <c r="O41" s="78"/>
      <c r="P41" s="79">
        <v>-150</v>
      </c>
      <c r="Q41" s="85">
        <v>9161.1</v>
      </c>
      <c r="R41" s="85">
        <f t="shared" si="11"/>
        <v>18322.2</v>
      </c>
      <c r="S41" s="85">
        <f t="shared" si="5"/>
        <v>2764.2565723500002</v>
      </c>
      <c r="T41" s="85">
        <f t="shared" si="12"/>
        <v>5528.5131447000003</v>
      </c>
      <c r="U41" s="86">
        <v>0.30173850000000002</v>
      </c>
      <c r="V41" s="87">
        <v>15586.37</v>
      </c>
      <c r="W41" s="87">
        <v>3945.45</v>
      </c>
      <c r="X41" s="91">
        <f t="shared" si="6"/>
        <v>0.85068223248299901</v>
      </c>
      <c r="Y41" s="91">
        <f t="shared" si="7"/>
        <v>0.71365481038647305</v>
      </c>
      <c r="Z41" s="94"/>
      <c r="AA41" s="93">
        <f t="shared" si="13"/>
        <v>0</v>
      </c>
    </row>
    <row r="42" spans="1:27">
      <c r="A42" s="21">
        <v>40</v>
      </c>
      <c r="B42" s="33">
        <v>107728</v>
      </c>
      <c r="C42" s="31" t="s">
        <v>75</v>
      </c>
      <c r="D42" s="21" t="s">
        <v>43</v>
      </c>
      <c r="E42" s="67" t="s">
        <v>29</v>
      </c>
      <c r="F42" s="68">
        <v>9000</v>
      </c>
      <c r="G42" s="68">
        <f t="shared" si="0"/>
        <v>27000</v>
      </c>
      <c r="H42" s="69">
        <f t="shared" si="1"/>
        <v>1995.12</v>
      </c>
      <c r="I42" s="69">
        <f t="shared" si="2"/>
        <v>5985.36</v>
      </c>
      <c r="J42" s="75">
        <v>0.22167999999999999</v>
      </c>
      <c r="K42" s="79">
        <v>23616.05</v>
      </c>
      <c r="L42" s="79">
        <v>3241.15</v>
      </c>
      <c r="M42" s="77">
        <f t="shared" si="3"/>
        <v>0.87466851851851801</v>
      </c>
      <c r="N42" s="77">
        <f t="shared" si="4"/>
        <v>0.541512958284882</v>
      </c>
      <c r="O42" s="81"/>
      <c r="P42" s="79">
        <v>-100</v>
      </c>
      <c r="Q42" s="85">
        <v>7897.5</v>
      </c>
      <c r="R42" s="85">
        <f t="shared" si="11"/>
        <v>15795</v>
      </c>
      <c r="S42" s="85">
        <f t="shared" si="5"/>
        <v>1915.4912400000001</v>
      </c>
      <c r="T42" s="85">
        <f t="shared" si="12"/>
        <v>3830.9824800000001</v>
      </c>
      <c r="U42" s="86">
        <v>0.24254400000000001</v>
      </c>
      <c r="V42" s="89">
        <v>8634.3700000000008</v>
      </c>
      <c r="W42" s="89">
        <v>2040.12</v>
      </c>
      <c r="X42" s="91">
        <f t="shared" si="6"/>
        <v>0.54665210509655005</v>
      </c>
      <c r="Y42" s="91">
        <f t="shared" si="7"/>
        <v>0.53253180108513598</v>
      </c>
      <c r="Z42" s="94"/>
      <c r="AA42" s="93">
        <f t="shared" si="13"/>
        <v>0</v>
      </c>
    </row>
    <row r="43" spans="1:27">
      <c r="A43" s="21">
        <v>41</v>
      </c>
      <c r="B43" s="21">
        <v>105267</v>
      </c>
      <c r="C43" s="32" t="s">
        <v>76</v>
      </c>
      <c r="D43" s="21" t="s">
        <v>28</v>
      </c>
      <c r="E43" s="67" t="s">
        <v>24</v>
      </c>
      <c r="F43" s="68">
        <v>11554.56</v>
      </c>
      <c r="G43" s="68">
        <f t="shared" si="0"/>
        <v>34663.68</v>
      </c>
      <c r="H43" s="69">
        <f t="shared" si="1"/>
        <v>3152.1706272000001</v>
      </c>
      <c r="I43" s="69">
        <f t="shared" si="2"/>
        <v>9456.5118815999995</v>
      </c>
      <c r="J43" s="75">
        <v>0.27280749999999998</v>
      </c>
      <c r="K43" s="76">
        <v>24126.62</v>
      </c>
      <c r="L43" s="76">
        <v>8619.4</v>
      </c>
      <c r="M43" s="77">
        <f t="shared" si="3"/>
        <v>0.696020157121229</v>
      </c>
      <c r="N43" s="77">
        <f t="shared" si="4"/>
        <v>0.91147773173861202</v>
      </c>
      <c r="O43" s="78"/>
      <c r="P43" s="79">
        <v>-150</v>
      </c>
      <c r="Q43" s="85">
        <v>10139.126399999999</v>
      </c>
      <c r="R43" s="85">
        <f t="shared" si="11"/>
        <v>20278.252799999998</v>
      </c>
      <c r="S43" s="85">
        <f t="shared" si="5"/>
        <v>3026.3619348143998</v>
      </c>
      <c r="T43" s="85">
        <f t="shared" si="12"/>
        <v>6052.7238696287995</v>
      </c>
      <c r="U43" s="86">
        <v>0.29848350000000001</v>
      </c>
      <c r="V43" s="87">
        <v>16969.89</v>
      </c>
      <c r="W43" s="87">
        <v>4319.72</v>
      </c>
      <c r="X43" s="91">
        <f t="shared" si="6"/>
        <v>0.83685168379003505</v>
      </c>
      <c r="Y43" s="91">
        <f t="shared" si="7"/>
        <v>0.71368198732398502</v>
      </c>
      <c r="Z43" s="94"/>
      <c r="AA43" s="93">
        <f t="shared" si="13"/>
        <v>0</v>
      </c>
    </row>
    <row r="44" spans="1:27">
      <c r="A44" s="21">
        <v>42</v>
      </c>
      <c r="B44" s="21">
        <v>108656</v>
      </c>
      <c r="C44" s="32" t="s">
        <v>77</v>
      </c>
      <c r="D44" s="21" t="s">
        <v>78</v>
      </c>
      <c r="E44" s="67" t="s">
        <v>41</v>
      </c>
      <c r="F44" s="68">
        <v>13500</v>
      </c>
      <c r="G44" s="68">
        <f t="shared" si="0"/>
        <v>40500</v>
      </c>
      <c r="H44" s="69">
        <f t="shared" si="1"/>
        <v>2620.3162499999999</v>
      </c>
      <c r="I44" s="69">
        <f t="shared" si="2"/>
        <v>7860.9487499999996</v>
      </c>
      <c r="J44" s="75">
        <v>0.19409750000000001</v>
      </c>
      <c r="K44" s="76">
        <v>41639.769999999997</v>
      </c>
      <c r="L44" s="76">
        <v>9796.1200000000008</v>
      </c>
      <c r="M44" s="80">
        <f t="shared" si="3"/>
        <v>1.0281424691358001</v>
      </c>
      <c r="N44" s="80">
        <f t="shared" si="4"/>
        <v>1.24617527877917</v>
      </c>
      <c r="O44" s="81">
        <v>400</v>
      </c>
      <c r="P44" s="80"/>
      <c r="Q44" s="85">
        <v>11846.25</v>
      </c>
      <c r="R44" s="85">
        <f t="shared" si="11"/>
        <v>23692.5</v>
      </c>
      <c r="S44" s="85">
        <f t="shared" si="5"/>
        <v>2515.7348043749998</v>
      </c>
      <c r="T44" s="85">
        <f t="shared" si="12"/>
        <v>5031.4696087499997</v>
      </c>
      <c r="U44" s="86">
        <v>0.21236550000000001</v>
      </c>
      <c r="V44" s="87">
        <v>19710.13</v>
      </c>
      <c r="W44" s="87">
        <v>5239.22</v>
      </c>
      <c r="X44" s="91">
        <f t="shared" si="6"/>
        <v>0.83191431887728196</v>
      </c>
      <c r="Y44" s="91">
        <f t="shared" si="7"/>
        <v>1.04129020095614</v>
      </c>
      <c r="Z44" s="94"/>
      <c r="AA44" s="93">
        <f t="shared" si="13"/>
        <v>400</v>
      </c>
    </row>
    <row r="45" spans="1:27">
      <c r="A45" s="21">
        <v>43</v>
      </c>
      <c r="B45" s="21">
        <v>343</v>
      </c>
      <c r="C45" s="32" t="s">
        <v>79</v>
      </c>
      <c r="D45" s="21" t="s">
        <v>28</v>
      </c>
      <c r="E45" s="67" t="s">
        <v>32</v>
      </c>
      <c r="F45" s="68">
        <v>23936</v>
      </c>
      <c r="G45" s="68">
        <f t="shared" si="0"/>
        <v>71808</v>
      </c>
      <c r="H45" s="69">
        <f t="shared" si="1"/>
        <v>5946.0015999999996</v>
      </c>
      <c r="I45" s="69">
        <f t="shared" si="2"/>
        <v>17838.004799999999</v>
      </c>
      <c r="J45" s="75">
        <v>0.24841250000000001</v>
      </c>
      <c r="K45" s="76">
        <v>92557.46</v>
      </c>
      <c r="L45" s="76">
        <v>22684.61</v>
      </c>
      <c r="M45" s="80">
        <f t="shared" si="3"/>
        <v>1.2889574977718401</v>
      </c>
      <c r="N45" s="80">
        <f t="shared" si="4"/>
        <v>1.2717010817263601</v>
      </c>
      <c r="O45" s="81">
        <v>400</v>
      </c>
      <c r="P45" s="80"/>
      <c r="Q45" s="85">
        <v>21003.84</v>
      </c>
      <c r="R45" s="85">
        <f t="shared" si="11"/>
        <v>42007.68</v>
      </c>
      <c r="S45" s="85">
        <f t="shared" si="5"/>
        <v>5708.6861832000004</v>
      </c>
      <c r="T45" s="85">
        <f t="shared" si="12"/>
        <v>11417.372366400001</v>
      </c>
      <c r="U45" s="86">
        <v>0.27179249999999999</v>
      </c>
      <c r="V45" s="87">
        <v>34873.71</v>
      </c>
      <c r="W45" s="87">
        <v>9410.51</v>
      </c>
      <c r="X45" s="91">
        <f t="shared" si="6"/>
        <v>0.83017462521138996</v>
      </c>
      <c r="Y45" s="91">
        <f t="shared" si="7"/>
        <v>0.82422730011802303</v>
      </c>
      <c r="Z45" s="94"/>
      <c r="AA45" s="93">
        <f t="shared" si="13"/>
        <v>400</v>
      </c>
    </row>
    <row r="46" spans="1:27">
      <c r="A46" s="21">
        <v>44</v>
      </c>
      <c r="B46" s="33">
        <v>752</v>
      </c>
      <c r="C46" s="31" t="s">
        <v>80</v>
      </c>
      <c r="D46" s="21" t="s">
        <v>28</v>
      </c>
      <c r="E46" s="67" t="s">
        <v>29</v>
      </c>
      <c r="F46" s="68">
        <v>7800</v>
      </c>
      <c r="G46" s="68">
        <f t="shared" si="0"/>
        <v>23400</v>
      </c>
      <c r="H46" s="69">
        <f t="shared" si="1"/>
        <v>2110.9920000000002</v>
      </c>
      <c r="I46" s="69">
        <f t="shared" si="2"/>
        <v>6332.9759999999997</v>
      </c>
      <c r="J46" s="75">
        <v>0.27063999999999999</v>
      </c>
      <c r="K46" s="79">
        <v>16282.15</v>
      </c>
      <c r="L46" s="79">
        <v>2870.88</v>
      </c>
      <c r="M46" s="77">
        <f t="shared" si="3"/>
        <v>0.69581837606837604</v>
      </c>
      <c r="N46" s="77">
        <f t="shared" si="4"/>
        <v>0.45332241903332698</v>
      </c>
      <c r="O46" s="81"/>
      <c r="P46" s="79">
        <v>-100</v>
      </c>
      <c r="Q46" s="85">
        <v>6844.5</v>
      </c>
      <c r="R46" s="85">
        <f t="shared" si="11"/>
        <v>13689</v>
      </c>
      <c r="S46" s="85">
        <f t="shared" si="5"/>
        <v>2026.7385839999999</v>
      </c>
      <c r="T46" s="85">
        <f t="shared" si="12"/>
        <v>4053.4771679999999</v>
      </c>
      <c r="U46" s="86">
        <v>0.29611199999999999</v>
      </c>
      <c r="V46" s="89">
        <v>11656.07</v>
      </c>
      <c r="W46" s="89">
        <v>3482.66</v>
      </c>
      <c r="X46" s="91">
        <f t="shared" si="6"/>
        <v>0.85149170867119595</v>
      </c>
      <c r="Y46" s="91">
        <f t="shared" si="7"/>
        <v>0.85917839318146605</v>
      </c>
      <c r="Z46" s="94"/>
      <c r="AA46" s="93">
        <f t="shared" si="13"/>
        <v>0</v>
      </c>
    </row>
    <row r="47" spans="1:27">
      <c r="A47" s="21">
        <v>45</v>
      </c>
      <c r="B47" s="21">
        <v>118074</v>
      </c>
      <c r="C47" s="32" t="s">
        <v>81</v>
      </c>
      <c r="D47" s="21" t="s">
        <v>45</v>
      </c>
      <c r="E47" s="67" t="s">
        <v>36</v>
      </c>
      <c r="F47" s="68">
        <v>8000</v>
      </c>
      <c r="G47" s="68">
        <f t="shared" si="0"/>
        <v>24000</v>
      </c>
      <c r="H47" s="69">
        <f t="shared" si="1"/>
        <v>2101.1999999999998</v>
      </c>
      <c r="I47" s="69">
        <f t="shared" si="2"/>
        <v>6303.6</v>
      </c>
      <c r="J47" s="75">
        <v>0.26264999999999999</v>
      </c>
      <c r="K47" s="76">
        <v>17665.71</v>
      </c>
      <c r="L47" s="76">
        <v>4338.13</v>
      </c>
      <c r="M47" s="77">
        <f t="shared" si="3"/>
        <v>0.73607124999999995</v>
      </c>
      <c r="N47" s="77">
        <f t="shared" si="4"/>
        <v>0.68819880703090297</v>
      </c>
      <c r="O47" s="78"/>
      <c r="P47" s="79">
        <v>-150</v>
      </c>
      <c r="Q47" s="85">
        <v>7020</v>
      </c>
      <c r="R47" s="85">
        <f t="shared" si="11"/>
        <v>14040</v>
      </c>
      <c r="S47" s="85">
        <f t="shared" si="5"/>
        <v>2017.3373999999999</v>
      </c>
      <c r="T47" s="85">
        <f t="shared" si="12"/>
        <v>4034.6747999999998</v>
      </c>
      <c r="U47" s="86">
        <v>0.28737000000000001</v>
      </c>
      <c r="V47" s="87">
        <v>11531.2</v>
      </c>
      <c r="W47" s="87">
        <v>3702.23</v>
      </c>
      <c r="X47" s="91">
        <f t="shared" si="6"/>
        <v>0.82131054131054104</v>
      </c>
      <c r="Y47" s="91">
        <f t="shared" si="7"/>
        <v>0.91760307423041898</v>
      </c>
      <c r="Z47" s="94"/>
      <c r="AA47" s="93">
        <f t="shared" si="13"/>
        <v>0</v>
      </c>
    </row>
    <row r="48" spans="1:27">
      <c r="A48" s="21">
        <v>46</v>
      </c>
      <c r="B48" s="21">
        <v>570</v>
      </c>
      <c r="C48" s="32" t="s">
        <v>82</v>
      </c>
      <c r="D48" s="21" t="s">
        <v>28</v>
      </c>
      <c r="E48" s="67" t="s">
        <v>29</v>
      </c>
      <c r="F48" s="68">
        <v>7174.4</v>
      </c>
      <c r="G48" s="68">
        <f t="shared" si="0"/>
        <v>21523.200000000001</v>
      </c>
      <c r="H48" s="69">
        <f t="shared" si="1"/>
        <v>1851.120752</v>
      </c>
      <c r="I48" s="69">
        <f t="shared" si="2"/>
        <v>5553.3622560000003</v>
      </c>
      <c r="J48" s="75">
        <v>0.25801750000000001</v>
      </c>
      <c r="K48" s="76">
        <v>21580.17</v>
      </c>
      <c r="L48" s="76">
        <v>5545.24</v>
      </c>
      <c r="M48" s="80">
        <f t="shared" si="3"/>
        <v>1.0026469112399601</v>
      </c>
      <c r="N48" s="77">
        <f t="shared" si="4"/>
        <v>0.99853741650092698</v>
      </c>
      <c r="O48" s="78"/>
      <c r="P48" s="80"/>
      <c r="Q48" s="85">
        <v>6295.5360000000001</v>
      </c>
      <c r="R48" s="85">
        <f t="shared" si="11"/>
        <v>12591.072</v>
      </c>
      <c r="S48" s="85">
        <f t="shared" si="5"/>
        <v>1777.2392561040001</v>
      </c>
      <c r="T48" s="85">
        <f t="shared" si="12"/>
        <v>3554.4785122080002</v>
      </c>
      <c r="U48" s="86">
        <v>0.28230149999999998</v>
      </c>
      <c r="V48" s="87">
        <v>10323.74</v>
      </c>
      <c r="W48" s="87">
        <v>2697.94</v>
      </c>
      <c r="X48" s="91">
        <f t="shared" si="6"/>
        <v>0.819925420170737</v>
      </c>
      <c r="Y48" s="91">
        <f t="shared" si="7"/>
        <v>0.75902554783600895</v>
      </c>
      <c r="Z48" s="94"/>
      <c r="AA48" s="93">
        <f t="shared" si="13"/>
        <v>0</v>
      </c>
    </row>
    <row r="49" spans="1:27">
      <c r="A49" s="21">
        <v>47</v>
      </c>
      <c r="B49" s="21">
        <v>514</v>
      </c>
      <c r="C49" s="32" t="s">
        <v>83</v>
      </c>
      <c r="D49" s="21" t="s">
        <v>78</v>
      </c>
      <c r="E49" s="67" t="s">
        <v>41</v>
      </c>
      <c r="F49" s="68">
        <v>12656</v>
      </c>
      <c r="G49" s="68">
        <f t="shared" si="0"/>
        <v>37968</v>
      </c>
      <c r="H49" s="69">
        <f t="shared" si="1"/>
        <v>3420.9168</v>
      </c>
      <c r="I49" s="69">
        <f t="shared" si="2"/>
        <v>10262.750400000001</v>
      </c>
      <c r="J49" s="75">
        <v>0.27029999999999998</v>
      </c>
      <c r="K49" s="76">
        <v>38486.080000000002</v>
      </c>
      <c r="L49" s="76">
        <v>8808.9599999999991</v>
      </c>
      <c r="M49" s="80">
        <f t="shared" si="3"/>
        <v>1.01364517488411</v>
      </c>
      <c r="N49" s="77">
        <f t="shared" si="4"/>
        <v>0.85834300325573498</v>
      </c>
      <c r="O49" s="78"/>
      <c r="P49" s="80"/>
      <c r="Q49" s="85">
        <v>11105.64</v>
      </c>
      <c r="R49" s="85">
        <f t="shared" si="11"/>
        <v>22211.279999999999</v>
      </c>
      <c r="S49" s="85">
        <f t="shared" si="5"/>
        <v>3284.3819736</v>
      </c>
      <c r="T49" s="85">
        <f t="shared" si="12"/>
        <v>6568.7639472000001</v>
      </c>
      <c r="U49" s="86">
        <v>0.29574</v>
      </c>
      <c r="V49" s="87">
        <v>18175.330000000002</v>
      </c>
      <c r="W49" s="87">
        <v>4747.2</v>
      </c>
      <c r="X49" s="91">
        <f t="shared" si="6"/>
        <v>0.81829277736357398</v>
      </c>
      <c r="Y49" s="91">
        <f t="shared" si="7"/>
        <v>0.72269304212454499</v>
      </c>
      <c r="Z49" s="94"/>
      <c r="AA49" s="93">
        <f t="shared" si="13"/>
        <v>0</v>
      </c>
    </row>
    <row r="50" spans="1:27">
      <c r="A50" s="21">
        <v>48</v>
      </c>
      <c r="B50" s="21">
        <v>103198</v>
      </c>
      <c r="C50" s="32" t="s">
        <v>84</v>
      </c>
      <c r="D50" s="21" t="s">
        <v>28</v>
      </c>
      <c r="E50" s="67" t="s">
        <v>24</v>
      </c>
      <c r="F50" s="68">
        <v>10857.6</v>
      </c>
      <c r="G50" s="68">
        <f t="shared" si="0"/>
        <v>32572.799999999999</v>
      </c>
      <c r="H50" s="69">
        <f t="shared" si="1"/>
        <v>2758.9975920000002</v>
      </c>
      <c r="I50" s="69">
        <f t="shared" si="2"/>
        <v>8276.9927759999991</v>
      </c>
      <c r="J50" s="75">
        <v>0.25410749999999999</v>
      </c>
      <c r="K50" s="76">
        <v>37803.370000000003</v>
      </c>
      <c r="L50" s="76">
        <v>9999.81</v>
      </c>
      <c r="M50" s="80">
        <f t="shared" si="3"/>
        <v>1.1605809141369501</v>
      </c>
      <c r="N50" s="80">
        <f t="shared" si="4"/>
        <v>1.2081453096099699</v>
      </c>
      <c r="O50" s="81">
        <v>300</v>
      </c>
      <c r="P50" s="80"/>
      <c r="Q50" s="85">
        <v>9527.5439999999999</v>
      </c>
      <c r="R50" s="85">
        <f t="shared" si="11"/>
        <v>19055.088</v>
      </c>
      <c r="S50" s="85">
        <f t="shared" si="5"/>
        <v>2648.8811292840001</v>
      </c>
      <c r="T50" s="85">
        <f t="shared" si="12"/>
        <v>5297.7622585680001</v>
      </c>
      <c r="U50" s="86">
        <v>0.27802349999999998</v>
      </c>
      <c r="V50" s="87">
        <v>15398.35</v>
      </c>
      <c r="W50" s="87">
        <v>4469.38</v>
      </c>
      <c r="X50" s="91">
        <f t="shared" si="6"/>
        <v>0.80809650419877399</v>
      </c>
      <c r="Y50" s="91">
        <f t="shared" si="7"/>
        <v>0.843635441128324</v>
      </c>
      <c r="Z50" s="94"/>
      <c r="AA50" s="93">
        <f t="shared" si="13"/>
        <v>300</v>
      </c>
    </row>
    <row r="51" spans="1:27">
      <c r="A51" s="21">
        <v>49</v>
      </c>
      <c r="B51" s="21">
        <v>107658</v>
      </c>
      <c r="C51" s="32" t="s">
        <v>85</v>
      </c>
      <c r="D51" s="21" t="s">
        <v>23</v>
      </c>
      <c r="E51" s="67" t="s">
        <v>41</v>
      </c>
      <c r="F51" s="68">
        <v>13500</v>
      </c>
      <c r="G51" s="68">
        <f t="shared" si="0"/>
        <v>40500</v>
      </c>
      <c r="H51" s="69">
        <f t="shared" si="1"/>
        <v>3120.6262499999998</v>
      </c>
      <c r="I51" s="69">
        <f t="shared" si="2"/>
        <v>9361.8787499999999</v>
      </c>
      <c r="J51" s="75">
        <v>0.23115749999999999</v>
      </c>
      <c r="K51" s="76">
        <v>31580.37</v>
      </c>
      <c r="L51" s="76">
        <v>7469.21</v>
      </c>
      <c r="M51" s="77">
        <f t="shared" si="3"/>
        <v>0.77976222222222202</v>
      </c>
      <c r="N51" s="77">
        <f t="shared" si="4"/>
        <v>0.79783237953172603</v>
      </c>
      <c r="O51" s="78"/>
      <c r="P51" s="79">
        <v>-200</v>
      </c>
      <c r="Q51" s="85">
        <v>11846.25</v>
      </c>
      <c r="R51" s="85">
        <f t="shared" si="11"/>
        <v>23692.5</v>
      </c>
      <c r="S51" s="85">
        <f t="shared" si="5"/>
        <v>2996.076549375</v>
      </c>
      <c r="T51" s="85">
        <f t="shared" si="12"/>
        <v>5992.15309875</v>
      </c>
      <c r="U51" s="86">
        <v>0.25291350000000001</v>
      </c>
      <c r="V51" s="87">
        <v>18981.21</v>
      </c>
      <c r="W51" s="87">
        <v>4398.8</v>
      </c>
      <c r="X51" s="91">
        <f t="shared" si="6"/>
        <v>0.80114846470402001</v>
      </c>
      <c r="Y51" s="91">
        <f t="shared" si="7"/>
        <v>0.73409339306060395</v>
      </c>
      <c r="Z51" s="94"/>
      <c r="AA51" s="93">
        <f t="shared" si="13"/>
        <v>0</v>
      </c>
    </row>
    <row r="52" spans="1:27">
      <c r="A52" s="21">
        <v>50</v>
      </c>
      <c r="B52" s="33">
        <v>391</v>
      </c>
      <c r="C52" s="31" t="s">
        <v>86</v>
      </c>
      <c r="D52" s="21" t="s">
        <v>26</v>
      </c>
      <c r="E52" s="67" t="s">
        <v>29</v>
      </c>
      <c r="F52" s="68">
        <v>9040</v>
      </c>
      <c r="G52" s="68">
        <f t="shared" si="0"/>
        <v>27120</v>
      </c>
      <c r="H52" s="69">
        <f t="shared" si="1"/>
        <v>2562.2298000000001</v>
      </c>
      <c r="I52" s="69">
        <f t="shared" si="2"/>
        <v>7686.6894000000002</v>
      </c>
      <c r="J52" s="75">
        <v>0.28343249999999998</v>
      </c>
      <c r="K52" s="79">
        <v>19155.740000000002</v>
      </c>
      <c r="L52" s="79">
        <v>4525.1400000000003</v>
      </c>
      <c r="M52" s="77">
        <f t="shared" si="3"/>
        <v>0.70633259587020703</v>
      </c>
      <c r="N52" s="77">
        <f t="shared" si="4"/>
        <v>0.58869817219361098</v>
      </c>
      <c r="O52" s="81"/>
      <c r="P52" s="79">
        <v>-100</v>
      </c>
      <c r="Q52" s="85">
        <v>7932.6</v>
      </c>
      <c r="R52" s="85">
        <f t="shared" si="11"/>
        <v>15865.2</v>
      </c>
      <c r="S52" s="85">
        <f t="shared" si="5"/>
        <v>2459.9666870999999</v>
      </c>
      <c r="T52" s="85">
        <f t="shared" si="12"/>
        <v>4919.9333741999999</v>
      </c>
      <c r="U52" s="86">
        <v>0.31010850000000001</v>
      </c>
      <c r="V52" s="89">
        <v>7159.81</v>
      </c>
      <c r="W52" s="89">
        <v>2254.5</v>
      </c>
      <c r="X52" s="91">
        <f t="shared" si="6"/>
        <v>0.45129024531679401</v>
      </c>
      <c r="Y52" s="91">
        <f t="shared" si="7"/>
        <v>0.45823791269665098</v>
      </c>
      <c r="Z52" s="94"/>
      <c r="AA52" s="93">
        <f t="shared" si="13"/>
        <v>0</v>
      </c>
    </row>
    <row r="53" spans="1:27">
      <c r="A53" s="21">
        <v>51</v>
      </c>
      <c r="B53" s="21">
        <v>114286</v>
      </c>
      <c r="C53" s="32" t="s">
        <v>87</v>
      </c>
      <c r="D53" s="21" t="s">
        <v>28</v>
      </c>
      <c r="E53" s="67" t="s">
        <v>24</v>
      </c>
      <c r="F53" s="68">
        <v>8640</v>
      </c>
      <c r="G53" s="68">
        <f t="shared" si="0"/>
        <v>25920</v>
      </c>
      <c r="H53" s="69">
        <f t="shared" si="1"/>
        <v>1943.5896</v>
      </c>
      <c r="I53" s="69">
        <f t="shared" si="2"/>
        <v>5830.7687999999998</v>
      </c>
      <c r="J53" s="75">
        <v>0.2249525</v>
      </c>
      <c r="K53" s="76">
        <v>20026.009999999998</v>
      </c>
      <c r="L53" s="76">
        <v>4658.1000000000004</v>
      </c>
      <c r="M53" s="77">
        <f t="shared" si="3"/>
        <v>0.772608410493827</v>
      </c>
      <c r="N53" s="77">
        <f t="shared" si="4"/>
        <v>0.79888264477233295</v>
      </c>
      <c r="O53" s="78"/>
      <c r="P53" s="79">
        <v>-150</v>
      </c>
      <c r="Q53" s="85">
        <v>7581.6</v>
      </c>
      <c r="R53" s="85">
        <f t="shared" si="11"/>
        <v>15163.2</v>
      </c>
      <c r="S53" s="85">
        <f t="shared" si="5"/>
        <v>1866.0175091999999</v>
      </c>
      <c r="T53" s="85">
        <f t="shared" si="12"/>
        <v>3732.0350183999999</v>
      </c>
      <c r="U53" s="86">
        <v>0.2461245</v>
      </c>
      <c r="V53" s="87">
        <v>11751.45</v>
      </c>
      <c r="W53" s="87">
        <v>2023.89</v>
      </c>
      <c r="X53" s="91">
        <f t="shared" si="6"/>
        <v>0.774998021525799</v>
      </c>
      <c r="Y53" s="91">
        <f t="shared" si="7"/>
        <v>0.54230198538374996</v>
      </c>
      <c r="Z53" s="94"/>
      <c r="AA53" s="93">
        <f t="shared" si="13"/>
        <v>0</v>
      </c>
    </row>
    <row r="54" spans="1:27">
      <c r="A54" s="21">
        <v>52</v>
      </c>
      <c r="B54" s="33">
        <v>105396</v>
      </c>
      <c r="C54" s="31" t="s">
        <v>88</v>
      </c>
      <c r="D54" s="21" t="s">
        <v>26</v>
      </c>
      <c r="E54" s="67" t="s">
        <v>29</v>
      </c>
      <c r="F54" s="68">
        <v>6600</v>
      </c>
      <c r="G54" s="68">
        <f t="shared" si="0"/>
        <v>19800</v>
      </c>
      <c r="H54" s="69">
        <f t="shared" si="1"/>
        <v>2026.0515</v>
      </c>
      <c r="I54" s="69">
        <f t="shared" si="2"/>
        <v>6078.1544999999996</v>
      </c>
      <c r="J54" s="75">
        <v>0.30697750000000001</v>
      </c>
      <c r="K54" s="79">
        <v>12950.78</v>
      </c>
      <c r="L54" s="79">
        <v>4150.01</v>
      </c>
      <c r="M54" s="77">
        <f t="shared" si="3"/>
        <v>0.65407979797979798</v>
      </c>
      <c r="N54" s="77">
        <f t="shared" si="4"/>
        <v>0.68277468103188199</v>
      </c>
      <c r="O54" s="81"/>
      <c r="P54" s="79">
        <v>-100</v>
      </c>
      <c r="Q54" s="85">
        <v>5791.5</v>
      </c>
      <c r="R54" s="85">
        <f t="shared" si="11"/>
        <v>11583</v>
      </c>
      <c r="S54" s="85">
        <f t="shared" si="5"/>
        <v>1945.18820925</v>
      </c>
      <c r="T54" s="85">
        <f t="shared" si="12"/>
        <v>3890.3764185</v>
      </c>
      <c r="U54" s="86">
        <v>0.33586949999999999</v>
      </c>
      <c r="V54" s="89">
        <v>3250.61</v>
      </c>
      <c r="W54" s="89">
        <v>1106.31</v>
      </c>
      <c r="X54" s="91">
        <f t="shared" si="6"/>
        <v>0.28063627730294399</v>
      </c>
      <c r="Y54" s="91">
        <f t="shared" si="7"/>
        <v>0.28437094023579301</v>
      </c>
      <c r="Z54" s="94"/>
      <c r="AA54" s="93">
        <f t="shared" si="13"/>
        <v>0</v>
      </c>
    </row>
    <row r="55" spans="1:27">
      <c r="A55" s="21">
        <v>53</v>
      </c>
      <c r="B55" s="21">
        <v>539</v>
      </c>
      <c r="C55" s="32" t="s">
        <v>89</v>
      </c>
      <c r="D55" s="21" t="s">
        <v>43</v>
      </c>
      <c r="E55" s="67" t="s">
        <v>36</v>
      </c>
      <c r="F55" s="68">
        <v>8326.08</v>
      </c>
      <c r="G55" s="68">
        <f t="shared" si="0"/>
        <v>24978.240000000002</v>
      </c>
      <c r="H55" s="69">
        <f t="shared" si="1"/>
        <v>2088.4722768000001</v>
      </c>
      <c r="I55" s="69">
        <f t="shared" si="2"/>
        <v>6265.4168304000004</v>
      </c>
      <c r="J55" s="75">
        <v>0.25083499999999997</v>
      </c>
      <c r="K55" s="76">
        <v>25058.36</v>
      </c>
      <c r="L55" s="76">
        <v>5007.6400000000003</v>
      </c>
      <c r="M55" s="80">
        <f t="shared" si="3"/>
        <v>1.0032075918879799</v>
      </c>
      <c r="N55" s="77">
        <f t="shared" si="4"/>
        <v>0.79925089352439804</v>
      </c>
      <c r="O55" s="78"/>
      <c r="P55" s="80"/>
      <c r="Q55" s="85">
        <v>7306.1351999999997</v>
      </c>
      <c r="R55" s="85">
        <f t="shared" si="11"/>
        <v>14612.270399999999</v>
      </c>
      <c r="S55" s="85">
        <f t="shared" si="5"/>
        <v>2005.1176626936001</v>
      </c>
      <c r="T55" s="85">
        <f t="shared" si="12"/>
        <v>4010.2353253872002</v>
      </c>
      <c r="U55" s="86">
        <v>0.27444299999999999</v>
      </c>
      <c r="V55" s="87">
        <v>11263.99</v>
      </c>
      <c r="W55" s="87">
        <v>2887.77</v>
      </c>
      <c r="X55" s="91">
        <f t="shared" si="6"/>
        <v>0.77085830549645495</v>
      </c>
      <c r="Y55" s="91">
        <f t="shared" si="7"/>
        <v>0.72009988583928697</v>
      </c>
      <c r="Z55" s="94"/>
      <c r="AA55" s="93">
        <f t="shared" si="13"/>
        <v>0</v>
      </c>
    </row>
    <row r="56" spans="1:27">
      <c r="A56" s="21">
        <v>54</v>
      </c>
      <c r="B56" s="21">
        <v>740</v>
      </c>
      <c r="C56" s="32" t="s">
        <v>90</v>
      </c>
      <c r="D56" s="21" t="s">
        <v>45</v>
      </c>
      <c r="E56" s="67" t="s">
        <v>29</v>
      </c>
      <c r="F56" s="68">
        <v>7400</v>
      </c>
      <c r="G56" s="68">
        <f t="shared" si="0"/>
        <v>22200</v>
      </c>
      <c r="H56" s="69">
        <f t="shared" si="1"/>
        <v>2152.4380000000001</v>
      </c>
      <c r="I56" s="69">
        <f t="shared" si="2"/>
        <v>6457.3140000000003</v>
      </c>
      <c r="J56" s="75">
        <v>0.29087000000000002</v>
      </c>
      <c r="K56" s="76">
        <v>18136.46</v>
      </c>
      <c r="L56" s="76">
        <v>4693.71</v>
      </c>
      <c r="M56" s="77">
        <f t="shared" si="3"/>
        <v>0.81695765765765804</v>
      </c>
      <c r="N56" s="77">
        <f t="shared" si="4"/>
        <v>0.72688272554192002</v>
      </c>
      <c r="O56" s="78"/>
      <c r="P56" s="79">
        <v>-100</v>
      </c>
      <c r="Q56" s="85">
        <v>6493.5</v>
      </c>
      <c r="R56" s="85">
        <f t="shared" si="11"/>
        <v>12987</v>
      </c>
      <c r="S56" s="85">
        <f t="shared" si="5"/>
        <v>2066.530401</v>
      </c>
      <c r="T56" s="85">
        <f t="shared" si="12"/>
        <v>4133.060802</v>
      </c>
      <c r="U56" s="86">
        <v>0.31824599999999997</v>
      </c>
      <c r="V56" s="87">
        <v>9986.9699999999993</v>
      </c>
      <c r="W56" s="87">
        <v>2721.64</v>
      </c>
      <c r="X56" s="91">
        <f t="shared" si="6"/>
        <v>0.76899745899745897</v>
      </c>
      <c r="Y56" s="91">
        <f t="shared" si="7"/>
        <v>0.65850470883055701</v>
      </c>
      <c r="Z56" s="94"/>
      <c r="AA56" s="93">
        <f t="shared" si="13"/>
        <v>0</v>
      </c>
    </row>
    <row r="57" spans="1:27">
      <c r="A57" s="21">
        <v>55</v>
      </c>
      <c r="B57" s="21">
        <v>723</v>
      </c>
      <c r="C57" s="32" t="s">
        <v>91</v>
      </c>
      <c r="D57" s="21" t="s">
        <v>45</v>
      </c>
      <c r="E57" s="67" t="s">
        <v>29</v>
      </c>
      <c r="F57" s="68">
        <v>7800</v>
      </c>
      <c r="G57" s="68">
        <f t="shared" si="0"/>
        <v>23400</v>
      </c>
      <c r="H57" s="69">
        <f t="shared" si="1"/>
        <v>1782.807</v>
      </c>
      <c r="I57" s="69">
        <f t="shared" si="2"/>
        <v>5348.4210000000003</v>
      </c>
      <c r="J57" s="75">
        <v>0.22856499999999999</v>
      </c>
      <c r="K57" s="76">
        <v>23558.39</v>
      </c>
      <c r="L57" s="76">
        <v>5547.43</v>
      </c>
      <c r="M57" s="80">
        <f t="shared" si="3"/>
        <v>1.0067688034188</v>
      </c>
      <c r="N57" s="80">
        <f t="shared" si="4"/>
        <v>1.03720892577454</v>
      </c>
      <c r="O57" s="81">
        <v>200</v>
      </c>
      <c r="P57" s="80"/>
      <c r="Q57" s="85">
        <v>6844.5</v>
      </c>
      <c r="R57" s="85">
        <f t="shared" si="11"/>
        <v>13689</v>
      </c>
      <c r="S57" s="85">
        <f t="shared" si="5"/>
        <v>1711.6520264999999</v>
      </c>
      <c r="T57" s="85">
        <f t="shared" si="12"/>
        <v>3423.3040529999998</v>
      </c>
      <c r="U57" s="86">
        <v>0.25007699999999999</v>
      </c>
      <c r="V57" s="87">
        <v>10451.040000000001</v>
      </c>
      <c r="W57" s="87">
        <v>2828.83</v>
      </c>
      <c r="X57" s="91">
        <f t="shared" si="6"/>
        <v>0.763462634231865</v>
      </c>
      <c r="Y57" s="91">
        <f t="shared" si="7"/>
        <v>0.82634494517685797</v>
      </c>
      <c r="Z57" s="94"/>
      <c r="AA57" s="93">
        <f t="shared" si="13"/>
        <v>200</v>
      </c>
    </row>
    <row r="58" spans="1:27">
      <c r="A58" s="21">
        <v>56</v>
      </c>
      <c r="B58" s="21">
        <v>704</v>
      </c>
      <c r="C58" s="32" t="s">
        <v>92</v>
      </c>
      <c r="D58" s="21" t="s">
        <v>23</v>
      </c>
      <c r="E58" s="67" t="s">
        <v>29</v>
      </c>
      <c r="F58" s="68">
        <v>7360</v>
      </c>
      <c r="G58" s="68">
        <f t="shared" si="0"/>
        <v>22080</v>
      </c>
      <c r="H58" s="69">
        <f t="shared" si="1"/>
        <v>1758.8743999999999</v>
      </c>
      <c r="I58" s="69">
        <f t="shared" si="2"/>
        <v>5276.6232</v>
      </c>
      <c r="J58" s="75">
        <v>0.23897750000000001</v>
      </c>
      <c r="K58" s="76">
        <v>22087.38</v>
      </c>
      <c r="L58" s="76">
        <v>6665.81</v>
      </c>
      <c r="M58" s="80">
        <f t="shared" si="3"/>
        <v>1.00033423913043</v>
      </c>
      <c r="N58" s="80">
        <f t="shared" si="4"/>
        <v>1.26327193497538</v>
      </c>
      <c r="O58" s="81">
        <v>200</v>
      </c>
      <c r="P58" s="80"/>
      <c r="Q58" s="85">
        <v>6458.4</v>
      </c>
      <c r="R58" s="85">
        <f t="shared" si="11"/>
        <v>12916.8</v>
      </c>
      <c r="S58" s="85">
        <f t="shared" si="5"/>
        <v>1688.6746188</v>
      </c>
      <c r="T58" s="85">
        <f t="shared" si="12"/>
        <v>3377.3492375999999</v>
      </c>
      <c r="U58" s="86">
        <v>0.26146950000000002</v>
      </c>
      <c r="V58" s="87">
        <v>9826.82</v>
      </c>
      <c r="W58" s="87">
        <v>2425.1799999999998</v>
      </c>
      <c r="X58" s="91">
        <f t="shared" si="6"/>
        <v>0.76077821132168999</v>
      </c>
      <c r="Y58" s="91">
        <f t="shared" si="7"/>
        <v>0.71807202317145402</v>
      </c>
      <c r="Z58" s="94"/>
      <c r="AA58" s="93">
        <f t="shared" si="13"/>
        <v>200</v>
      </c>
    </row>
    <row r="59" spans="1:27">
      <c r="A59" s="21">
        <v>57</v>
      </c>
      <c r="B59" s="21">
        <v>387</v>
      </c>
      <c r="C59" s="32" t="s">
        <v>93</v>
      </c>
      <c r="D59" s="21" t="s">
        <v>45</v>
      </c>
      <c r="E59" s="67" t="s">
        <v>41</v>
      </c>
      <c r="F59" s="68">
        <v>13343.04</v>
      </c>
      <c r="G59" s="68">
        <f t="shared" si="0"/>
        <v>40029.120000000003</v>
      </c>
      <c r="H59" s="69">
        <f t="shared" si="1"/>
        <v>2803.0724856000002</v>
      </c>
      <c r="I59" s="69">
        <f t="shared" si="2"/>
        <v>8409.2174567999991</v>
      </c>
      <c r="J59" s="75">
        <v>0.2100775</v>
      </c>
      <c r="K59" s="76">
        <v>41115.67</v>
      </c>
      <c r="L59" s="76">
        <v>7680.27</v>
      </c>
      <c r="M59" s="80">
        <f t="shared" si="3"/>
        <v>1.02714398917588</v>
      </c>
      <c r="N59" s="77">
        <f t="shared" si="4"/>
        <v>0.91331566099405004</v>
      </c>
      <c r="O59" s="78"/>
      <c r="P59" s="80"/>
      <c r="Q59" s="85">
        <v>11708.517599999999</v>
      </c>
      <c r="R59" s="85">
        <f t="shared" si="11"/>
        <v>23417.035199999998</v>
      </c>
      <c r="S59" s="85">
        <f t="shared" si="5"/>
        <v>2691.1969161011998</v>
      </c>
      <c r="T59" s="85">
        <f t="shared" si="12"/>
        <v>5382.3938322023996</v>
      </c>
      <c r="U59" s="86">
        <v>0.22984950000000001</v>
      </c>
      <c r="V59" s="87">
        <v>17803.21</v>
      </c>
      <c r="W59" s="87">
        <v>4943.25</v>
      </c>
      <c r="X59" s="91">
        <f t="shared" si="6"/>
        <v>0.76026746545608803</v>
      </c>
      <c r="Y59" s="91">
        <f t="shared" si="7"/>
        <v>0.91841105539787105</v>
      </c>
      <c r="Z59" s="94"/>
      <c r="AA59" s="93">
        <f t="shared" si="13"/>
        <v>0</v>
      </c>
    </row>
    <row r="60" spans="1:27">
      <c r="A60" s="21">
        <v>58</v>
      </c>
      <c r="B60" s="21">
        <v>102934</v>
      </c>
      <c r="C60" s="32" t="s">
        <v>94</v>
      </c>
      <c r="D60" s="21" t="s">
        <v>28</v>
      </c>
      <c r="E60" s="67" t="s">
        <v>41</v>
      </c>
      <c r="F60" s="68">
        <v>12366.72</v>
      </c>
      <c r="G60" s="68">
        <f t="shared" si="0"/>
        <v>37100.160000000003</v>
      </c>
      <c r="H60" s="69">
        <f t="shared" si="1"/>
        <v>3079.4060304</v>
      </c>
      <c r="I60" s="69">
        <f t="shared" si="2"/>
        <v>9238.2180912000003</v>
      </c>
      <c r="J60" s="75">
        <v>0.24900749999999999</v>
      </c>
      <c r="K60" s="76">
        <v>38537.57</v>
      </c>
      <c r="L60" s="76">
        <v>7746.42</v>
      </c>
      <c r="M60" s="80">
        <f t="shared" si="3"/>
        <v>1.03874403776156</v>
      </c>
      <c r="N60" s="77">
        <f t="shared" si="4"/>
        <v>0.83851884893028905</v>
      </c>
      <c r="O60" s="78"/>
      <c r="P60" s="80"/>
      <c r="Q60" s="85">
        <v>10851.7968</v>
      </c>
      <c r="R60" s="85">
        <f t="shared" si="11"/>
        <v>21703.5936</v>
      </c>
      <c r="S60" s="85">
        <f t="shared" si="5"/>
        <v>2956.5015014808</v>
      </c>
      <c r="T60" s="85">
        <f t="shared" si="12"/>
        <v>5913.0030029616</v>
      </c>
      <c r="U60" s="86">
        <v>0.27244350000000001</v>
      </c>
      <c r="V60" s="87">
        <v>16409.330000000002</v>
      </c>
      <c r="W60" s="87">
        <v>4390.58</v>
      </c>
      <c r="X60" s="91">
        <f t="shared" si="6"/>
        <v>0.75606511541019605</v>
      </c>
      <c r="Y60" s="91">
        <f t="shared" si="7"/>
        <v>0.74252964150380496</v>
      </c>
      <c r="Z60" s="94"/>
      <c r="AA60" s="93">
        <f t="shared" si="13"/>
        <v>0</v>
      </c>
    </row>
    <row r="61" spans="1:27">
      <c r="A61" s="21">
        <v>59</v>
      </c>
      <c r="B61" s="21">
        <v>546</v>
      </c>
      <c r="C61" s="32" t="s">
        <v>95</v>
      </c>
      <c r="D61" s="21" t="s">
        <v>45</v>
      </c>
      <c r="E61" s="67" t="s">
        <v>41</v>
      </c>
      <c r="F61" s="68">
        <v>15458.4</v>
      </c>
      <c r="G61" s="68">
        <f t="shared" si="0"/>
        <v>46375.199999999997</v>
      </c>
      <c r="H61" s="69">
        <f t="shared" si="1"/>
        <v>4432.6575540000003</v>
      </c>
      <c r="I61" s="69">
        <f t="shared" si="2"/>
        <v>13297.972662</v>
      </c>
      <c r="J61" s="75">
        <v>0.28674749999999999</v>
      </c>
      <c r="K61" s="76">
        <v>50573.06</v>
      </c>
      <c r="L61" s="76">
        <v>10409.85</v>
      </c>
      <c r="M61" s="80">
        <f t="shared" si="3"/>
        <v>1.0905195018026901</v>
      </c>
      <c r="N61" s="77">
        <f t="shared" si="4"/>
        <v>0.78281481430225597</v>
      </c>
      <c r="O61" s="78"/>
      <c r="P61" s="80"/>
      <c r="Q61" s="85">
        <v>13564.745999999999</v>
      </c>
      <c r="R61" s="85">
        <f t="shared" si="11"/>
        <v>27129.491999999998</v>
      </c>
      <c r="S61" s="85">
        <f t="shared" si="5"/>
        <v>4255.7423686829998</v>
      </c>
      <c r="T61" s="85">
        <f t="shared" si="12"/>
        <v>8511.4847373659995</v>
      </c>
      <c r="U61" s="86">
        <v>0.3137355</v>
      </c>
      <c r="V61" s="87">
        <v>20480.78</v>
      </c>
      <c r="W61" s="87">
        <v>6572.69</v>
      </c>
      <c r="X61" s="91">
        <f t="shared" si="6"/>
        <v>0.75492677857735002</v>
      </c>
      <c r="Y61" s="91">
        <f t="shared" si="7"/>
        <v>0.77221427316264102</v>
      </c>
      <c r="Z61" s="94"/>
      <c r="AA61" s="93">
        <f t="shared" si="13"/>
        <v>0</v>
      </c>
    </row>
    <row r="62" spans="1:27">
      <c r="A62" s="21">
        <v>60</v>
      </c>
      <c r="B62" s="21">
        <v>117923</v>
      </c>
      <c r="C62" s="32" t="s">
        <v>96</v>
      </c>
      <c r="D62" s="21" t="s">
        <v>43</v>
      </c>
      <c r="E62" s="67" t="s">
        <v>29</v>
      </c>
      <c r="F62" s="68">
        <v>5600</v>
      </c>
      <c r="G62" s="68">
        <f t="shared" si="0"/>
        <v>16800</v>
      </c>
      <c r="H62" s="69">
        <f t="shared" si="1"/>
        <v>1215.704</v>
      </c>
      <c r="I62" s="69">
        <f t="shared" si="2"/>
        <v>3647.1120000000001</v>
      </c>
      <c r="J62" s="75">
        <v>0.21709000000000001</v>
      </c>
      <c r="K62" s="76">
        <v>10337.030000000001</v>
      </c>
      <c r="L62" s="76">
        <v>2661.1</v>
      </c>
      <c r="M62" s="77">
        <f t="shared" si="3"/>
        <v>0.61529940476190503</v>
      </c>
      <c r="N62" s="77">
        <f t="shared" si="4"/>
        <v>0.729645812906212</v>
      </c>
      <c r="O62" s="78"/>
      <c r="P62" s="79">
        <v>-100</v>
      </c>
      <c r="Q62" s="85">
        <v>4914</v>
      </c>
      <c r="R62" s="85">
        <f t="shared" si="11"/>
        <v>9828</v>
      </c>
      <c r="S62" s="85">
        <f t="shared" si="5"/>
        <v>1167.1831079999999</v>
      </c>
      <c r="T62" s="85">
        <f t="shared" si="12"/>
        <v>2334.3662159999999</v>
      </c>
      <c r="U62" s="86">
        <v>0.23752200000000001</v>
      </c>
      <c r="V62" s="87">
        <v>7405.31</v>
      </c>
      <c r="W62" s="87">
        <v>1475.88</v>
      </c>
      <c r="X62" s="91">
        <f t="shared" si="6"/>
        <v>0.75349104599104599</v>
      </c>
      <c r="Y62" s="91">
        <f t="shared" si="7"/>
        <v>0.63224013005506896</v>
      </c>
      <c r="Z62" s="94"/>
      <c r="AA62" s="93">
        <f t="shared" si="13"/>
        <v>0</v>
      </c>
    </row>
    <row r="63" spans="1:27">
      <c r="A63" s="21">
        <v>61</v>
      </c>
      <c r="B63" s="21">
        <v>745</v>
      </c>
      <c r="C63" s="32" t="s">
        <v>97</v>
      </c>
      <c r="D63" s="21" t="s">
        <v>28</v>
      </c>
      <c r="E63" s="67" t="s">
        <v>24</v>
      </c>
      <c r="F63" s="68">
        <v>8496</v>
      </c>
      <c r="G63" s="68">
        <f t="shared" si="0"/>
        <v>25488</v>
      </c>
      <c r="H63" s="69">
        <f t="shared" si="1"/>
        <v>1770.3752400000001</v>
      </c>
      <c r="I63" s="69">
        <f t="shared" si="2"/>
        <v>5311.12572</v>
      </c>
      <c r="J63" s="75">
        <v>0.20837749999999999</v>
      </c>
      <c r="K63" s="76">
        <v>18996.45</v>
      </c>
      <c r="L63" s="76">
        <v>3636.55</v>
      </c>
      <c r="M63" s="77">
        <f t="shared" si="3"/>
        <v>0.74530955743879501</v>
      </c>
      <c r="N63" s="77">
        <f t="shared" si="4"/>
        <v>0.68470418357937102</v>
      </c>
      <c r="O63" s="78"/>
      <c r="P63" s="79">
        <v>-150</v>
      </c>
      <c r="Q63" s="85">
        <v>7455.24</v>
      </c>
      <c r="R63" s="85">
        <f t="shared" si="11"/>
        <v>14910.48</v>
      </c>
      <c r="S63" s="85">
        <f t="shared" si="5"/>
        <v>1699.7164399799999</v>
      </c>
      <c r="T63" s="85">
        <f t="shared" si="12"/>
        <v>3399.4328799599998</v>
      </c>
      <c r="U63" s="86">
        <v>0.22798950000000001</v>
      </c>
      <c r="V63" s="87">
        <v>11190.46</v>
      </c>
      <c r="W63" s="87">
        <v>2423.66</v>
      </c>
      <c r="X63" s="91">
        <f t="shared" si="6"/>
        <v>0.75050970860763699</v>
      </c>
      <c r="Y63" s="91">
        <f t="shared" si="7"/>
        <v>0.71296009822336004</v>
      </c>
      <c r="Z63" s="94"/>
      <c r="AA63" s="93">
        <f t="shared" si="13"/>
        <v>0</v>
      </c>
    </row>
    <row r="64" spans="1:27">
      <c r="A64" s="21">
        <v>62</v>
      </c>
      <c r="B64" s="33">
        <v>113025</v>
      </c>
      <c r="C64" s="31" t="s">
        <v>98</v>
      </c>
      <c r="D64" s="21" t="s">
        <v>28</v>
      </c>
      <c r="E64" s="67" t="s">
        <v>29</v>
      </c>
      <c r="F64" s="68">
        <v>6600</v>
      </c>
      <c r="G64" s="68">
        <f t="shared" si="0"/>
        <v>19800</v>
      </c>
      <c r="H64" s="69">
        <f t="shared" si="1"/>
        <v>1507.9680000000001</v>
      </c>
      <c r="I64" s="69">
        <f t="shared" si="2"/>
        <v>4523.9040000000005</v>
      </c>
      <c r="J64" s="75">
        <v>0.22847999999999999</v>
      </c>
      <c r="K64" s="79">
        <v>15936.16</v>
      </c>
      <c r="L64" s="79">
        <v>3811.02</v>
      </c>
      <c r="M64" s="77">
        <f t="shared" si="3"/>
        <v>0.80485656565656605</v>
      </c>
      <c r="N64" s="77">
        <f t="shared" si="4"/>
        <v>0.84241840675664204</v>
      </c>
      <c r="O64" s="81"/>
      <c r="P64" s="79">
        <v>-100</v>
      </c>
      <c r="Q64" s="85">
        <v>5791.5</v>
      </c>
      <c r="R64" s="85">
        <f t="shared" si="11"/>
        <v>11583</v>
      </c>
      <c r="S64" s="85">
        <f t="shared" si="5"/>
        <v>1447.782336</v>
      </c>
      <c r="T64" s="85">
        <f t="shared" si="12"/>
        <v>2895.564672</v>
      </c>
      <c r="U64" s="86">
        <v>0.24998400000000001</v>
      </c>
      <c r="V64" s="89">
        <v>7446.02</v>
      </c>
      <c r="W64" s="89">
        <v>1404.17</v>
      </c>
      <c r="X64" s="91">
        <f t="shared" si="6"/>
        <v>0.64284036950703605</v>
      </c>
      <c r="Y64" s="91">
        <f t="shared" si="7"/>
        <v>0.48493822762042599</v>
      </c>
      <c r="Z64" s="94"/>
      <c r="AA64" s="93">
        <f t="shared" si="13"/>
        <v>0</v>
      </c>
    </row>
    <row r="65" spans="1:27">
      <c r="A65" s="21">
        <v>63</v>
      </c>
      <c r="B65" s="21">
        <v>712</v>
      </c>
      <c r="C65" s="32" t="s">
        <v>99</v>
      </c>
      <c r="D65" s="21" t="s">
        <v>45</v>
      </c>
      <c r="E65" s="67" t="s">
        <v>34</v>
      </c>
      <c r="F65" s="68">
        <v>15840</v>
      </c>
      <c r="G65" s="68">
        <f t="shared" si="0"/>
        <v>47520</v>
      </c>
      <c r="H65" s="69">
        <f t="shared" si="1"/>
        <v>4707.6876000000002</v>
      </c>
      <c r="I65" s="69">
        <f t="shared" si="2"/>
        <v>14123.0628</v>
      </c>
      <c r="J65" s="75">
        <v>0.29720249999999998</v>
      </c>
      <c r="K65" s="76">
        <v>50159.74</v>
      </c>
      <c r="L65" s="76">
        <v>14966.29</v>
      </c>
      <c r="M65" s="80">
        <f t="shared" si="3"/>
        <v>1.05555008417508</v>
      </c>
      <c r="N65" s="80">
        <f t="shared" si="4"/>
        <v>1.0597056893353201</v>
      </c>
      <c r="O65" s="81">
        <v>400</v>
      </c>
      <c r="P65" s="80"/>
      <c r="Q65" s="85">
        <v>13899.6</v>
      </c>
      <c r="R65" s="85">
        <f t="shared" si="11"/>
        <v>27799.200000000001</v>
      </c>
      <c r="S65" s="85">
        <f t="shared" si="5"/>
        <v>4519.7954802000004</v>
      </c>
      <c r="T65" s="85">
        <f t="shared" si="12"/>
        <v>9039.5909604000008</v>
      </c>
      <c r="U65" s="86">
        <v>0.32517449999999998</v>
      </c>
      <c r="V65" s="87">
        <v>20635.060000000001</v>
      </c>
      <c r="W65" s="87">
        <v>6867.14</v>
      </c>
      <c r="X65" s="91">
        <f t="shared" si="6"/>
        <v>0.74228970617859502</v>
      </c>
      <c r="Y65" s="91">
        <f t="shared" si="7"/>
        <v>0.75967375405403603</v>
      </c>
      <c r="Z65" s="94"/>
      <c r="AA65" s="93">
        <f t="shared" si="13"/>
        <v>400</v>
      </c>
    </row>
    <row r="66" spans="1:27">
      <c r="A66" s="21">
        <v>64</v>
      </c>
      <c r="B66" s="21">
        <v>106066</v>
      </c>
      <c r="C66" s="32" t="s">
        <v>100</v>
      </c>
      <c r="D66" s="21" t="s">
        <v>31</v>
      </c>
      <c r="E66" s="67" t="s">
        <v>24</v>
      </c>
      <c r="F66" s="68">
        <v>11692.8</v>
      </c>
      <c r="G66" s="68">
        <f t="shared" si="0"/>
        <v>35078.400000000001</v>
      </c>
      <c r="H66" s="69">
        <f t="shared" si="1"/>
        <v>3595.3898399999998</v>
      </c>
      <c r="I66" s="69">
        <f t="shared" si="2"/>
        <v>10786.169519999999</v>
      </c>
      <c r="J66" s="75">
        <v>0.30748750000000002</v>
      </c>
      <c r="K66" s="76">
        <v>37975.17</v>
      </c>
      <c r="L66" s="76">
        <v>9784.14</v>
      </c>
      <c r="M66" s="80">
        <f t="shared" si="3"/>
        <v>1.0825798782156499</v>
      </c>
      <c r="N66" s="77">
        <f t="shared" si="4"/>
        <v>0.90710052181712797</v>
      </c>
      <c r="O66" s="78"/>
      <c r="P66" s="80"/>
      <c r="Q66" s="85">
        <v>10260.432000000001</v>
      </c>
      <c r="R66" s="85">
        <f t="shared" si="11"/>
        <v>20520.864000000001</v>
      </c>
      <c r="S66" s="85">
        <f t="shared" si="5"/>
        <v>3451.8914866800001</v>
      </c>
      <c r="T66" s="85">
        <f t="shared" si="12"/>
        <v>6903.7829733600001</v>
      </c>
      <c r="U66" s="86">
        <v>0.33642749999999999</v>
      </c>
      <c r="V66" s="87">
        <v>14941.37</v>
      </c>
      <c r="W66" s="87">
        <v>4196.95</v>
      </c>
      <c r="X66" s="91">
        <f t="shared" si="6"/>
        <v>0.72810628246452003</v>
      </c>
      <c r="Y66" s="91">
        <f t="shared" si="7"/>
        <v>0.60792032660861395</v>
      </c>
      <c r="Z66" s="94"/>
      <c r="AA66" s="93">
        <f t="shared" si="13"/>
        <v>0</v>
      </c>
    </row>
    <row r="67" spans="1:27">
      <c r="A67" s="21">
        <v>65</v>
      </c>
      <c r="B67" s="21">
        <v>385</v>
      </c>
      <c r="C67" s="32" t="s">
        <v>101</v>
      </c>
      <c r="D67" s="21" t="s">
        <v>78</v>
      </c>
      <c r="E67" s="67" t="s">
        <v>34</v>
      </c>
      <c r="F67" s="68">
        <v>17740.8</v>
      </c>
      <c r="G67" s="68">
        <f t="shared" ref="G67:G130" si="14">F67*3</f>
        <v>53222.400000000001</v>
      </c>
      <c r="H67" s="69">
        <f t="shared" ref="H67:H130" si="15">F67*J67</f>
        <v>3471.3423360000002</v>
      </c>
      <c r="I67" s="69">
        <f t="shared" ref="I67:I130" si="16">H67*3</f>
        <v>10414.027007999999</v>
      </c>
      <c r="J67" s="75">
        <v>0.19567000000000001</v>
      </c>
      <c r="K67" s="76">
        <v>53905.57</v>
      </c>
      <c r="L67" s="76">
        <v>10132.17</v>
      </c>
      <c r="M67" s="80">
        <f t="shared" ref="M67:M130" si="17">K67/G67</f>
        <v>1.01283613666426</v>
      </c>
      <c r="N67" s="77">
        <f t="shared" ref="N67:N130" si="18">L67/I67</f>
        <v>0.97293486873200197</v>
      </c>
      <c r="O67" s="78"/>
      <c r="P67" s="80"/>
      <c r="Q67" s="85">
        <v>15567.552</v>
      </c>
      <c r="R67" s="85">
        <f t="shared" si="11"/>
        <v>31135.103999999999</v>
      </c>
      <c r="S67" s="85">
        <f t="shared" ref="S67:S130" si="19">Q67*U67</f>
        <v>3332.7949374720001</v>
      </c>
      <c r="T67" s="85">
        <f t="shared" si="12"/>
        <v>6665.5898749440003</v>
      </c>
      <c r="U67" s="86">
        <v>0.214086</v>
      </c>
      <c r="V67" s="87">
        <v>22466.63</v>
      </c>
      <c r="W67" s="87">
        <v>5487.76</v>
      </c>
      <c r="X67" s="91">
        <f t="shared" ref="X67:X130" si="20">V67/R67</f>
        <v>0.72158519207130301</v>
      </c>
      <c r="Y67" s="91">
        <f t="shared" ref="Y67:Y130" si="21">W67/T67</f>
        <v>0.82329697790566603</v>
      </c>
      <c r="Z67" s="94"/>
      <c r="AA67" s="93">
        <f t="shared" si="13"/>
        <v>0</v>
      </c>
    </row>
    <row r="68" spans="1:27">
      <c r="A68" s="21">
        <v>66</v>
      </c>
      <c r="B68" s="21">
        <v>104428</v>
      </c>
      <c r="C68" s="32" t="s">
        <v>102</v>
      </c>
      <c r="D68" s="21" t="s">
        <v>23</v>
      </c>
      <c r="E68" s="67" t="s">
        <v>36</v>
      </c>
      <c r="F68" s="68">
        <v>8496</v>
      </c>
      <c r="G68" s="68">
        <f t="shared" si="14"/>
        <v>25488</v>
      </c>
      <c r="H68" s="69">
        <f t="shared" si="15"/>
        <v>2296.10772</v>
      </c>
      <c r="I68" s="69">
        <f t="shared" si="16"/>
        <v>6888.3231599999999</v>
      </c>
      <c r="J68" s="75">
        <v>0.27025749999999998</v>
      </c>
      <c r="K68" s="76">
        <v>25800.9</v>
      </c>
      <c r="L68" s="76">
        <v>7103.3</v>
      </c>
      <c r="M68" s="80">
        <f t="shared" si="17"/>
        <v>1.0122763653483999</v>
      </c>
      <c r="N68" s="80">
        <f t="shared" si="18"/>
        <v>1.0312088784173701</v>
      </c>
      <c r="O68" s="81">
        <v>300</v>
      </c>
      <c r="P68" s="80"/>
      <c r="Q68" s="85">
        <v>7455.24</v>
      </c>
      <c r="R68" s="85">
        <f t="shared" ref="R68:R99" si="22">Q68*2</f>
        <v>14910.48</v>
      </c>
      <c r="S68" s="85">
        <f t="shared" si="19"/>
        <v>2204.4660089399999</v>
      </c>
      <c r="T68" s="85">
        <f t="shared" ref="T68:T99" si="23">S68*2</f>
        <v>4408.9320178799999</v>
      </c>
      <c r="U68" s="86">
        <v>0.2956935</v>
      </c>
      <c r="V68" s="87">
        <v>10689.19</v>
      </c>
      <c r="W68" s="87">
        <v>2686.55</v>
      </c>
      <c r="X68" s="91">
        <f t="shared" si="20"/>
        <v>0.71689107258787099</v>
      </c>
      <c r="Y68" s="91">
        <f t="shared" si="21"/>
        <v>0.60934257754598098</v>
      </c>
      <c r="Z68" s="94"/>
      <c r="AA68" s="93">
        <f t="shared" ref="AA68:AA99" si="24">O68+Z68</f>
        <v>300</v>
      </c>
    </row>
    <row r="69" spans="1:27">
      <c r="A69" s="21">
        <v>67</v>
      </c>
      <c r="B69" s="21">
        <v>716</v>
      </c>
      <c r="C69" s="32" t="s">
        <v>103</v>
      </c>
      <c r="D69" s="21" t="s">
        <v>43</v>
      </c>
      <c r="E69" s="67" t="s">
        <v>36</v>
      </c>
      <c r="F69" s="68">
        <v>8665.92</v>
      </c>
      <c r="G69" s="68">
        <f t="shared" si="14"/>
        <v>25997.759999999998</v>
      </c>
      <c r="H69" s="69">
        <f t="shared" si="15"/>
        <v>2236.3273152000002</v>
      </c>
      <c r="I69" s="69">
        <f t="shared" si="16"/>
        <v>6708.9819455999996</v>
      </c>
      <c r="J69" s="75">
        <v>0.25806000000000001</v>
      </c>
      <c r="K69" s="76">
        <v>19962.580000000002</v>
      </c>
      <c r="L69" s="76">
        <v>5323.88</v>
      </c>
      <c r="M69" s="77">
        <f t="shared" si="17"/>
        <v>0.76785769235503398</v>
      </c>
      <c r="N69" s="77">
        <f t="shared" si="18"/>
        <v>0.79354513742455302</v>
      </c>
      <c r="O69" s="78"/>
      <c r="P69" s="79">
        <v>-150</v>
      </c>
      <c r="Q69" s="85">
        <v>7604.3447999999999</v>
      </c>
      <c r="R69" s="85">
        <f t="shared" si="22"/>
        <v>15208.6896</v>
      </c>
      <c r="S69" s="85">
        <f t="shared" si="19"/>
        <v>2147.0715455904001</v>
      </c>
      <c r="T69" s="85">
        <f t="shared" si="23"/>
        <v>4294.1430911808002</v>
      </c>
      <c r="U69" s="86">
        <v>0.28234799999999999</v>
      </c>
      <c r="V69" s="87">
        <v>10888.33</v>
      </c>
      <c r="W69" s="87">
        <v>2285.9499999999998</v>
      </c>
      <c r="X69" s="91">
        <f t="shared" si="20"/>
        <v>0.715928215143532</v>
      </c>
      <c r="Y69" s="91">
        <f t="shared" si="21"/>
        <v>0.53234136624250505</v>
      </c>
      <c r="Z69" s="94"/>
      <c r="AA69" s="93">
        <f t="shared" si="24"/>
        <v>0</v>
      </c>
    </row>
    <row r="70" spans="1:27">
      <c r="A70" s="21">
        <v>68</v>
      </c>
      <c r="B70" s="21">
        <v>754</v>
      </c>
      <c r="C70" s="32" t="s">
        <v>104</v>
      </c>
      <c r="D70" s="21" t="s">
        <v>23</v>
      </c>
      <c r="E70" s="67" t="s">
        <v>29</v>
      </c>
      <c r="F70" s="68">
        <v>7232</v>
      </c>
      <c r="G70" s="68">
        <f t="shared" si="14"/>
        <v>21696</v>
      </c>
      <c r="H70" s="69">
        <f t="shared" si="15"/>
        <v>1802.35904</v>
      </c>
      <c r="I70" s="69">
        <f t="shared" si="16"/>
        <v>5407.0771199999999</v>
      </c>
      <c r="J70" s="75">
        <v>0.24922</v>
      </c>
      <c r="K70" s="76">
        <v>18767.43</v>
      </c>
      <c r="L70" s="76">
        <v>4619.05</v>
      </c>
      <c r="M70" s="77">
        <f t="shared" si="17"/>
        <v>0.86501797566371696</v>
      </c>
      <c r="N70" s="77">
        <f t="shared" si="18"/>
        <v>0.85426005538459904</v>
      </c>
      <c r="O70" s="78"/>
      <c r="P70" s="79">
        <v>-100</v>
      </c>
      <c r="Q70" s="85">
        <v>6346.08</v>
      </c>
      <c r="R70" s="85">
        <f t="shared" si="22"/>
        <v>12692.16</v>
      </c>
      <c r="S70" s="85">
        <f t="shared" si="19"/>
        <v>1730.4237100800001</v>
      </c>
      <c r="T70" s="85">
        <f t="shared" si="23"/>
        <v>3460.8474201600002</v>
      </c>
      <c r="U70" s="86">
        <v>0.27267599999999997</v>
      </c>
      <c r="V70" s="87">
        <v>9060.2000000000007</v>
      </c>
      <c r="W70" s="87">
        <v>2377.4</v>
      </c>
      <c r="X70" s="91">
        <f t="shared" si="20"/>
        <v>0.71384224592189205</v>
      </c>
      <c r="Y70" s="91">
        <f t="shared" si="21"/>
        <v>0.68694158146102002</v>
      </c>
      <c r="Z70" s="94"/>
      <c r="AA70" s="93">
        <f t="shared" si="24"/>
        <v>0</v>
      </c>
    </row>
    <row r="71" spans="1:27">
      <c r="A71" s="21">
        <v>69</v>
      </c>
      <c r="B71" s="21">
        <v>587</v>
      </c>
      <c r="C71" s="32" t="s">
        <v>105</v>
      </c>
      <c r="D71" s="21" t="s">
        <v>23</v>
      </c>
      <c r="E71" s="67" t="s">
        <v>36</v>
      </c>
      <c r="F71" s="68">
        <v>9062.4</v>
      </c>
      <c r="G71" s="68">
        <f t="shared" si="14"/>
        <v>27187.200000000001</v>
      </c>
      <c r="H71" s="69">
        <f t="shared" si="15"/>
        <v>2169.5612160000001</v>
      </c>
      <c r="I71" s="69">
        <f t="shared" si="16"/>
        <v>6508.6836480000002</v>
      </c>
      <c r="J71" s="75">
        <v>0.23940249999999999</v>
      </c>
      <c r="K71" s="76">
        <v>31032.36</v>
      </c>
      <c r="L71" s="76">
        <v>6699.46</v>
      </c>
      <c r="M71" s="80">
        <f t="shared" si="17"/>
        <v>1.14143273305085</v>
      </c>
      <c r="N71" s="80">
        <f t="shared" si="18"/>
        <v>1.02931105002447</v>
      </c>
      <c r="O71" s="81">
        <v>300</v>
      </c>
      <c r="P71" s="80"/>
      <c r="Q71" s="85">
        <v>7952.2560000000003</v>
      </c>
      <c r="R71" s="85">
        <f t="shared" si="22"/>
        <v>15904.512000000001</v>
      </c>
      <c r="S71" s="85">
        <f t="shared" si="19"/>
        <v>2082.9701992320001</v>
      </c>
      <c r="T71" s="85">
        <f t="shared" si="23"/>
        <v>4165.9403984640003</v>
      </c>
      <c r="U71" s="86">
        <v>0.26193450000000001</v>
      </c>
      <c r="V71" s="87">
        <v>11294.45</v>
      </c>
      <c r="W71" s="87">
        <v>1906.55</v>
      </c>
      <c r="X71" s="91">
        <f t="shared" si="20"/>
        <v>0.71014124796787204</v>
      </c>
      <c r="Y71" s="91">
        <f t="shared" si="21"/>
        <v>0.45765177070294899</v>
      </c>
      <c r="Z71" s="94"/>
      <c r="AA71" s="93">
        <f t="shared" si="24"/>
        <v>300</v>
      </c>
    </row>
    <row r="72" spans="1:27">
      <c r="A72" s="21">
        <v>70</v>
      </c>
      <c r="B72" s="33">
        <v>349</v>
      </c>
      <c r="C72" s="31" t="s">
        <v>106</v>
      </c>
      <c r="D72" s="21" t="s">
        <v>26</v>
      </c>
      <c r="E72" s="67" t="s">
        <v>29</v>
      </c>
      <c r="F72" s="68">
        <v>7795.2</v>
      </c>
      <c r="G72" s="68">
        <f t="shared" si="14"/>
        <v>23385.599999999999</v>
      </c>
      <c r="H72" s="69">
        <f t="shared" si="15"/>
        <v>2143.153824</v>
      </c>
      <c r="I72" s="69">
        <f t="shared" si="16"/>
        <v>6429.461472</v>
      </c>
      <c r="J72" s="75">
        <v>0.27493250000000002</v>
      </c>
      <c r="K72" s="79">
        <v>13361.09</v>
      </c>
      <c r="L72" s="79">
        <v>3737.34</v>
      </c>
      <c r="M72" s="77">
        <f t="shared" si="17"/>
        <v>0.57133834496442304</v>
      </c>
      <c r="N72" s="77">
        <f t="shared" si="18"/>
        <v>0.58128352059903299</v>
      </c>
      <c r="O72" s="81"/>
      <c r="P72" s="79">
        <v>-100</v>
      </c>
      <c r="Q72" s="85">
        <v>6840.2879999999996</v>
      </c>
      <c r="R72" s="85">
        <f t="shared" si="22"/>
        <v>13680.575999999999</v>
      </c>
      <c r="S72" s="85">
        <f t="shared" si="19"/>
        <v>2057.616772848</v>
      </c>
      <c r="T72" s="85">
        <f t="shared" si="23"/>
        <v>4115.233545696</v>
      </c>
      <c r="U72" s="86">
        <v>0.30080849999999998</v>
      </c>
      <c r="V72" s="89">
        <v>6480.23</v>
      </c>
      <c r="W72" s="89">
        <v>1927.73</v>
      </c>
      <c r="X72" s="91">
        <f t="shared" si="20"/>
        <v>0.47368107892533201</v>
      </c>
      <c r="Y72" s="91">
        <f t="shared" si="21"/>
        <v>0.46843756948282</v>
      </c>
      <c r="Z72" s="94"/>
      <c r="AA72" s="93">
        <f t="shared" si="24"/>
        <v>0</v>
      </c>
    </row>
    <row r="73" spans="1:27">
      <c r="A73" s="21">
        <v>71</v>
      </c>
      <c r="B73" s="21">
        <v>341</v>
      </c>
      <c r="C73" s="32" t="s">
        <v>107</v>
      </c>
      <c r="D73" s="21" t="s">
        <v>43</v>
      </c>
      <c r="E73" s="67" t="s">
        <v>34</v>
      </c>
      <c r="F73" s="68">
        <v>21528</v>
      </c>
      <c r="G73" s="68">
        <f t="shared" si="14"/>
        <v>64584</v>
      </c>
      <c r="H73" s="69">
        <f t="shared" si="15"/>
        <v>5547.2812199999998</v>
      </c>
      <c r="I73" s="69">
        <f t="shared" si="16"/>
        <v>16641.843659999999</v>
      </c>
      <c r="J73" s="75">
        <v>0.2576775</v>
      </c>
      <c r="K73" s="76">
        <v>59036.62</v>
      </c>
      <c r="L73" s="76">
        <v>14278.97</v>
      </c>
      <c r="M73" s="77">
        <f t="shared" si="17"/>
        <v>0.91410597051901399</v>
      </c>
      <c r="N73" s="77">
        <f t="shared" si="18"/>
        <v>0.858016112380664</v>
      </c>
      <c r="O73" s="78"/>
      <c r="P73" s="79">
        <v>-200</v>
      </c>
      <c r="Q73" s="85">
        <v>18890.82</v>
      </c>
      <c r="R73" s="85">
        <f t="shared" si="22"/>
        <v>37781.64</v>
      </c>
      <c r="S73" s="85">
        <f t="shared" si="19"/>
        <v>5325.8794371900003</v>
      </c>
      <c r="T73" s="85">
        <f t="shared" si="23"/>
        <v>10651.758874380001</v>
      </c>
      <c r="U73" s="86">
        <v>0.2819295</v>
      </c>
      <c r="V73" s="87">
        <v>26673.25</v>
      </c>
      <c r="W73" s="87">
        <v>7600.52</v>
      </c>
      <c r="X73" s="91">
        <f t="shared" si="20"/>
        <v>0.70598444112007797</v>
      </c>
      <c r="Y73" s="91">
        <f t="shared" si="21"/>
        <v>0.71354600584144401</v>
      </c>
      <c r="Z73" s="94"/>
      <c r="AA73" s="93">
        <f t="shared" si="24"/>
        <v>0</v>
      </c>
    </row>
    <row r="74" spans="1:27">
      <c r="A74" s="21">
        <v>72</v>
      </c>
      <c r="B74" s="21">
        <v>733</v>
      </c>
      <c r="C74" s="32" t="s">
        <v>108</v>
      </c>
      <c r="D74" s="21" t="s">
        <v>45</v>
      </c>
      <c r="E74" s="67" t="s">
        <v>29</v>
      </c>
      <c r="F74" s="68">
        <v>8000</v>
      </c>
      <c r="G74" s="68">
        <f t="shared" si="14"/>
        <v>24000</v>
      </c>
      <c r="H74" s="69">
        <f t="shared" si="15"/>
        <v>2418.08</v>
      </c>
      <c r="I74" s="69">
        <f t="shared" si="16"/>
        <v>7254.24</v>
      </c>
      <c r="J74" s="75">
        <v>0.30225999999999997</v>
      </c>
      <c r="K74" s="76">
        <v>19209.41</v>
      </c>
      <c r="L74" s="76">
        <v>4911.8599999999997</v>
      </c>
      <c r="M74" s="77">
        <f t="shared" si="17"/>
        <v>0.800392083333333</v>
      </c>
      <c r="N74" s="77">
        <f t="shared" si="18"/>
        <v>0.67710194313946004</v>
      </c>
      <c r="O74" s="78"/>
      <c r="P74" s="79">
        <v>-100</v>
      </c>
      <c r="Q74" s="85">
        <v>7020</v>
      </c>
      <c r="R74" s="85">
        <f t="shared" si="22"/>
        <v>14040</v>
      </c>
      <c r="S74" s="85">
        <f t="shared" si="19"/>
        <v>2321.5701600000002</v>
      </c>
      <c r="T74" s="85">
        <f t="shared" si="23"/>
        <v>4643.1403200000004</v>
      </c>
      <c r="U74" s="86">
        <v>0.330708</v>
      </c>
      <c r="V74" s="87">
        <v>9896.76</v>
      </c>
      <c r="W74" s="87">
        <v>3196.14</v>
      </c>
      <c r="X74" s="91">
        <f t="shared" si="20"/>
        <v>0.70489743589743603</v>
      </c>
      <c r="Y74" s="91">
        <f t="shared" si="21"/>
        <v>0.68835740032082404</v>
      </c>
      <c r="Z74" s="94"/>
      <c r="AA74" s="93">
        <f t="shared" si="24"/>
        <v>0</v>
      </c>
    </row>
    <row r="75" spans="1:27">
      <c r="A75" s="21">
        <v>73</v>
      </c>
      <c r="B75" s="21">
        <v>573</v>
      </c>
      <c r="C75" s="32" t="s">
        <v>109</v>
      </c>
      <c r="D75" s="21" t="s">
        <v>45</v>
      </c>
      <c r="E75" s="67" t="s">
        <v>29</v>
      </c>
      <c r="F75" s="68">
        <v>7552</v>
      </c>
      <c r="G75" s="68">
        <f t="shared" si="14"/>
        <v>22656</v>
      </c>
      <c r="H75" s="69">
        <f t="shared" si="15"/>
        <v>1950.4739199999999</v>
      </c>
      <c r="I75" s="69">
        <f t="shared" si="16"/>
        <v>5851.4217600000002</v>
      </c>
      <c r="J75" s="75">
        <v>0.25827250000000002</v>
      </c>
      <c r="K75" s="76">
        <v>12597.6</v>
      </c>
      <c r="L75" s="76">
        <v>3008.31</v>
      </c>
      <c r="M75" s="77">
        <f t="shared" si="17"/>
        <v>0.55603813559322002</v>
      </c>
      <c r="N75" s="77">
        <f t="shared" si="18"/>
        <v>0.51411607697887096</v>
      </c>
      <c r="O75" s="78"/>
      <c r="P75" s="79">
        <v>-100</v>
      </c>
      <c r="Q75" s="85">
        <v>6626.88</v>
      </c>
      <c r="R75" s="85">
        <f t="shared" si="22"/>
        <v>13253.76</v>
      </c>
      <c r="S75" s="85">
        <f t="shared" si="19"/>
        <v>1872.6270638399999</v>
      </c>
      <c r="T75" s="85">
        <f t="shared" si="23"/>
        <v>3745.2541276799998</v>
      </c>
      <c r="U75" s="86">
        <v>0.28258050000000001</v>
      </c>
      <c r="V75" s="87">
        <v>9248.89</v>
      </c>
      <c r="W75" s="87">
        <v>1854.33</v>
      </c>
      <c r="X75" s="91">
        <f t="shared" si="20"/>
        <v>0.69783140784200104</v>
      </c>
      <c r="Y75" s="91">
        <f t="shared" si="21"/>
        <v>0.49511460018032599</v>
      </c>
      <c r="Z75" s="94"/>
      <c r="AA75" s="93">
        <f t="shared" si="24"/>
        <v>0</v>
      </c>
    </row>
    <row r="76" spans="1:27">
      <c r="A76" s="21">
        <v>74</v>
      </c>
      <c r="B76" s="21">
        <v>111219</v>
      </c>
      <c r="C76" s="32" t="s">
        <v>110</v>
      </c>
      <c r="D76" s="21" t="s">
        <v>28</v>
      </c>
      <c r="E76" s="67" t="s">
        <v>24</v>
      </c>
      <c r="F76" s="68">
        <v>11064.96</v>
      </c>
      <c r="G76" s="68">
        <f t="shared" si="14"/>
        <v>33194.879999999997</v>
      </c>
      <c r="H76" s="69">
        <f t="shared" si="15"/>
        <v>2964.5240832</v>
      </c>
      <c r="I76" s="69">
        <f t="shared" si="16"/>
        <v>8893.5722495999999</v>
      </c>
      <c r="J76" s="75">
        <v>0.26791999999999999</v>
      </c>
      <c r="K76" s="76">
        <v>30969.65</v>
      </c>
      <c r="L76" s="76">
        <v>8593.75</v>
      </c>
      <c r="M76" s="77">
        <f t="shared" si="17"/>
        <v>0.93296466202016703</v>
      </c>
      <c r="N76" s="77">
        <f t="shared" si="18"/>
        <v>0.96628775916072596</v>
      </c>
      <c r="O76" s="78"/>
      <c r="P76" s="79">
        <v>-150</v>
      </c>
      <c r="Q76" s="85">
        <v>9709.5023999999994</v>
      </c>
      <c r="R76" s="85">
        <f t="shared" si="22"/>
        <v>19419.004799999999</v>
      </c>
      <c r="S76" s="85">
        <f t="shared" si="19"/>
        <v>2846.2046955264</v>
      </c>
      <c r="T76" s="85">
        <f t="shared" si="23"/>
        <v>5692.4093910527999</v>
      </c>
      <c r="U76" s="86">
        <v>0.29313600000000001</v>
      </c>
      <c r="V76" s="87">
        <v>13459.53</v>
      </c>
      <c r="W76" s="87">
        <v>3313.19</v>
      </c>
      <c r="X76" s="91">
        <f t="shared" si="20"/>
        <v>0.69311121443257495</v>
      </c>
      <c r="Y76" s="91">
        <f t="shared" si="21"/>
        <v>0.58203649323036999</v>
      </c>
      <c r="Z76" s="94"/>
      <c r="AA76" s="93">
        <f t="shared" si="24"/>
        <v>0</v>
      </c>
    </row>
    <row r="77" spans="1:27">
      <c r="A77" s="21">
        <v>75</v>
      </c>
      <c r="B77" s="21">
        <v>748</v>
      </c>
      <c r="C77" s="32" t="s">
        <v>111</v>
      </c>
      <c r="D77" s="21" t="s">
        <v>43</v>
      </c>
      <c r="E77" s="67" t="s">
        <v>36</v>
      </c>
      <c r="F77" s="68">
        <v>9175.68</v>
      </c>
      <c r="G77" s="68">
        <f t="shared" si="14"/>
        <v>27527.040000000001</v>
      </c>
      <c r="H77" s="69">
        <f t="shared" si="15"/>
        <v>2454.0585551999998</v>
      </c>
      <c r="I77" s="69">
        <f t="shared" si="16"/>
        <v>7362.1756655999998</v>
      </c>
      <c r="J77" s="75">
        <v>0.26745249999999998</v>
      </c>
      <c r="K77" s="76">
        <v>19362.13</v>
      </c>
      <c r="L77" s="76">
        <v>5101.58</v>
      </c>
      <c r="M77" s="77">
        <f t="shared" si="17"/>
        <v>0.70338583443770197</v>
      </c>
      <c r="N77" s="77">
        <f t="shared" si="18"/>
        <v>0.69294461742298497</v>
      </c>
      <c r="O77" s="78"/>
      <c r="P77" s="79">
        <v>-150</v>
      </c>
      <c r="Q77" s="85">
        <v>8051.6592000000001</v>
      </c>
      <c r="R77" s="85">
        <f t="shared" si="22"/>
        <v>16103.3184</v>
      </c>
      <c r="S77" s="85">
        <f t="shared" si="19"/>
        <v>2356.1127475704002</v>
      </c>
      <c r="T77" s="85">
        <f t="shared" si="23"/>
        <v>4712.2254951408004</v>
      </c>
      <c r="U77" s="86">
        <v>0.29262450000000001</v>
      </c>
      <c r="V77" s="87">
        <v>11142.32</v>
      </c>
      <c r="W77" s="87">
        <v>3343.24</v>
      </c>
      <c r="X77" s="91">
        <f t="shared" si="20"/>
        <v>0.69192695090721201</v>
      </c>
      <c r="Y77" s="91">
        <f t="shared" si="21"/>
        <v>0.70948217640423095</v>
      </c>
      <c r="Z77" s="94"/>
      <c r="AA77" s="93">
        <f t="shared" si="24"/>
        <v>0</v>
      </c>
    </row>
    <row r="78" spans="1:27">
      <c r="A78" s="21">
        <v>76</v>
      </c>
      <c r="B78" s="21">
        <v>730</v>
      </c>
      <c r="C78" s="32" t="s">
        <v>112</v>
      </c>
      <c r="D78" s="21" t="s">
        <v>23</v>
      </c>
      <c r="E78" s="67" t="s">
        <v>41</v>
      </c>
      <c r="F78" s="68">
        <v>15482.88</v>
      </c>
      <c r="G78" s="68">
        <f t="shared" si="14"/>
        <v>46448.639999999999</v>
      </c>
      <c r="H78" s="69">
        <f t="shared" si="15"/>
        <v>3594.1183488000001</v>
      </c>
      <c r="I78" s="69">
        <f t="shared" si="16"/>
        <v>10782.3550464</v>
      </c>
      <c r="J78" s="75">
        <v>0.23213500000000001</v>
      </c>
      <c r="K78" s="76">
        <v>46846.04</v>
      </c>
      <c r="L78" s="76">
        <v>12962.04</v>
      </c>
      <c r="M78" s="80">
        <f t="shared" si="17"/>
        <v>1.00855568645282</v>
      </c>
      <c r="N78" s="80">
        <f t="shared" si="18"/>
        <v>1.2021529567724401</v>
      </c>
      <c r="O78" s="81">
        <v>400</v>
      </c>
      <c r="P78" s="80"/>
      <c r="Q78" s="85">
        <v>13586.227199999999</v>
      </c>
      <c r="R78" s="85">
        <f t="shared" si="22"/>
        <v>27172.454399999999</v>
      </c>
      <c r="S78" s="85">
        <f t="shared" si="19"/>
        <v>3450.6707429376002</v>
      </c>
      <c r="T78" s="85">
        <f t="shared" si="23"/>
        <v>6901.3414858752003</v>
      </c>
      <c r="U78" s="86">
        <v>0.25398300000000001</v>
      </c>
      <c r="V78" s="87">
        <v>18746.43</v>
      </c>
      <c r="W78" s="87">
        <v>6293.32</v>
      </c>
      <c r="X78" s="91">
        <f t="shared" si="20"/>
        <v>0.68990565681103899</v>
      </c>
      <c r="Y78" s="91">
        <f t="shared" si="21"/>
        <v>0.91189807269794998</v>
      </c>
      <c r="Z78" s="94"/>
      <c r="AA78" s="93">
        <f t="shared" si="24"/>
        <v>400</v>
      </c>
    </row>
    <row r="79" spans="1:27">
      <c r="A79" s="21">
        <v>77</v>
      </c>
      <c r="B79" s="21">
        <v>102565</v>
      </c>
      <c r="C79" s="32" t="s">
        <v>113</v>
      </c>
      <c r="D79" s="21" t="s">
        <v>28</v>
      </c>
      <c r="E79" s="67" t="s">
        <v>36</v>
      </c>
      <c r="F79" s="68">
        <v>10022.4</v>
      </c>
      <c r="G79" s="68">
        <f t="shared" si="14"/>
        <v>30067.200000000001</v>
      </c>
      <c r="H79" s="69">
        <f t="shared" si="15"/>
        <v>2837.2662719999998</v>
      </c>
      <c r="I79" s="69">
        <f t="shared" si="16"/>
        <v>8511.7988160000004</v>
      </c>
      <c r="J79" s="75">
        <v>0.28309250000000002</v>
      </c>
      <c r="K79" s="76">
        <v>27108.93</v>
      </c>
      <c r="L79" s="76">
        <v>5742.08</v>
      </c>
      <c r="M79" s="77">
        <f t="shared" si="17"/>
        <v>0.90161139048531302</v>
      </c>
      <c r="N79" s="77">
        <f t="shared" si="18"/>
        <v>0.67460241062163795</v>
      </c>
      <c r="O79" s="78"/>
      <c r="P79" s="79">
        <v>-150</v>
      </c>
      <c r="Q79" s="85">
        <v>8794.6560000000009</v>
      </c>
      <c r="R79" s="85">
        <f t="shared" si="22"/>
        <v>17589.312000000002</v>
      </c>
      <c r="S79" s="85">
        <f t="shared" si="19"/>
        <v>2724.0259681440002</v>
      </c>
      <c r="T79" s="85">
        <f t="shared" si="23"/>
        <v>5448.0519362880004</v>
      </c>
      <c r="U79" s="86">
        <v>0.30973650000000003</v>
      </c>
      <c r="V79" s="87">
        <v>11893.48</v>
      </c>
      <c r="W79" s="87">
        <v>3763.69</v>
      </c>
      <c r="X79" s="91">
        <f t="shared" si="20"/>
        <v>0.67617653265801403</v>
      </c>
      <c r="Y79" s="91">
        <f t="shared" si="21"/>
        <v>0.69083225417347405</v>
      </c>
      <c r="Z79" s="94"/>
      <c r="AA79" s="93">
        <f t="shared" si="24"/>
        <v>0</v>
      </c>
    </row>
    <row r="80" spans="1:27">
      <c r="A80" s="21">
        <v>78</v>
      </c>
      <c r="B80" s="21">
        <v>713</v>
      </c>
      <c r="C80" s="32" t="s">
        <v>114</v>
      </c>
      <c r="D80" s="21" t="s">
        <v>23</v>
      </c>
      <c r="E80" s="67" t="s">
        <v>29</v>
      </c>
      <c r="F80" s="68">
        <v>7000</v>
      </c>
      <c r="G80" s="68">
        <f t="shared" si="14"/>
        <v>21000</v>
      </c>
      <c r="H80" s="69">
        <f t="shared" si="15"/>
        <v>1872.7625</v>
      </c>
      <c r="I80" s="69">
        <f t="shared" si="16"/>
        <v>5618.2875000000004</v>
      </c>
      <c r="J80" s="75">
        <v>0.26753749999999998</v>
      </c>
      <c r="K80" s="76">
        <v>21764.98</v>
      </c>
      <c r="L80" s="76">
        <v>5888.17</v>
      </c>
      <c r="M80" s="80">
        <f t="shared" si="17"/>
        <v>1.03642761904762</v>
      </c>
      <c r="N80" s="80">
        <f t="shared" si="18"/>
        <v>1.04803643458972</v>
      </c>
      <c r="O80" s="81">
        <v>200</v>
      </c>
      <c r="P80" s="80"/>
      <c r="Q80" s="85">
        <v>6142.5</v>
      </c>
      <c r="R80" s="85">
        <f t="shared" si="22"/>
        <v>12285</v>
      </c>
      <c r="S80" s="85">
        <f t="shared" si="19"/>
        <v>1798.01724375</v>
      </c>
      <c r="T80" s="85">
        <f t="shared" si="23"/>
        <v>3596.0344875000001</v>
      </c>
      <c r="U80" s="86">
        <v>0.29271750000000002</v>
      </c>
      <c r="V80" s="87">
        <v>8278.68</v>
      </c>
      <c r="W80" s="87">
        <v>2464.11</v>
      </c>
      <c r="X80" s="91">
        <f t="shared" si="20"/>
        <v>0.67388522588522604</v>
      </c>
      <c r="Y80" s="91">
        <f t="shared" si="21"/>
        <v>0.68522980204037898</v>
      </c>
      <c r="Z80" s="94"/>
      <c r="AA80" s="93">
        <f t="shared" si="24"/>
        <v>200</v>
      </c>
    </row>
    <row r="81" spans="1:27">
      <c r="A81" s="21">
        <v>79</v>
      </c>
      <c r="B81" s="21">
        <v>724</v>
      </c>
      <c r="C81" s="32" t="s">
        <v>115</v>
      </c>
      <c r="D81" s="21" t="s">
        <v>26</v>
      </c>
      <c r="E81" s="67" t="s">
        <v>41</v>
      </c>
      <c r="F81" s="68">
        <v>11878.56</v>
      </c>
      <c r="G81" s="68">
        <f t="shared" si="14"/>
        <v>35635.68</v>
      </c>
      <c r="H81" s="69">
        <f t="shared" si="15"/>
        <v>3172.4070191999999</v>
      </c>
      <c r="I81" s="69">
        <f t="shared" si="16"/>
        <v>9517.2210575999998</v>
      </c>
      <c r="J81" s="75">
        <v>0.26706999999999997</v>
      </c>
      <c r="K81" s="76">
        <v>27950.21</v>
      </c>
      <c r="L81" s="76">
        <v>7106.13</v>
      </c>
      <c r="M81" s="77">
        <f t="shared" si="17"/>
        <v>0.78433216371905901</v>
      </c>
      <c r="N81" s="77">
        <f t="shared" si="18"/>
        <v>0.74666018126429701</v>
      </c>
      <c r="O81" s="78"/>
      <c r="P81" s="79">
        <v>-200</v>
      </c>
      <c r="Q81" s="85">
        <v>10423.436400000001</v>
      </c>
      <c r="R81" s="85">
        <f t="shared" si="22"/>
        <v>20846.872800000001</v>
      </c>
      <c r="S81" s="85">
        <f t="shared" si="19"/>
        <v>3045.7906566984002</v>
      </c>
      <c r="T81" s="85">
        <f t="shared" si="23"/>
        <v>6091.5813133968004</v>
      </c>
      <c r="U81" s="86">
        <v>0.29220600000000002</v>
      </c>
      <c r="V81" s="87">
        <v>14014.57</v>
      </c>
      <c r="W81" s="87">
        <v>3075.58</v>
      </c>
      <c r="X81" s="91">
        <f t="shared" si="20"/>
        <v>0.67226246039166104</v>
      </c>
      <c r="Y81" s="91">
        <f t="shared" si="21"/>
        <v>0.50489024799457005</v>
      </c>
      <c r="Z81" s="94"/>
      <c r="AA81" s="93">
        <f t="shared" si="24"/>
        <v>0</v>
      </c>
    </row>
    <row r="82" spans="1:27">
      <c r="A82" s="21">
        <v>80</v>
      </c>
      <c r="B82" s="21">
        <v>594</v>
      </c>
      <c r="C82" s="32" t="s">
        <v>116</v>
      </c>
      <c r="D82" s="21" t="s">
        <v>43</v>
      </c>
      <c r="E82" s="67" t="s">
        <v>36</v>
      </c>
      <c r="F82" s="68">
        <v>8800</v>
      </c>
      <c r="G82" s="68">
        <f t="shared" si="14"/>
        <v>26400</v>
      </c>
      <c r="H82" s="69">
        <f t="shared" si="15"/>
        <v>2328.5239999999999</v>
      </c>
      <c r="I82" s="69">
        <f t="shared" si="16"/>
        <v>6985.5720000000001</v>
      </c>
      <c r="J82" s="75">
        <v>0.26460499999999998</v>
      </c>
      <c r="K82" s="76">
        <v>17699.16</v>
      </c>
      <c r="L82" s="76">
        <v>4494</v>
      </c>
      <c r="M82" s="77">
        <f t="shared" si="17"/>
        <v>0.670422727272727</v>
      </c>
      <c r="N82" s="77">
        <f t="shared" si="18"/>
        <v>0.64332598676243002</v>
      </c>
      <c r="O82" s="78"/>
      <c r="P82" s="79">
        <v>-150</v>
      </c>
      <c r="Q82" s="85">
        <v>7722</v>
      </c>
      <c r="R82" s="85">
        <f t="shared" si="22"/>
        <v>15444</v>
      </c>
      <c r="S82" s="85">
        <f t="shared" si="19"/>
        <v>2235.5884980000001</v>
      </c>
      <c r="T82" s="85">
        <f t="shared" si="23"/>
        <v>4471.1769960000001</v>
      </c>
      <c r="U82" s="86">
        <v>0.28950900000000002</v>
      </c>
      <c r="V82" s="87">
        <v>10373.84</v>
      </c>
      <c r="W82" s="87">
        <v>3193.44</v>
      </c>
      <c r="X82" s="91">
        <f t="shared" si="20"/>
        <v>0.67170681170681201</v>
      </c>
      <c r="Y82" s="91">
        <f t="shared" si="21"/>
        <v>0.71422804394836303</v>
      </c>
      <c r="Z82" s="94"/>
      <c r="AA82" s="93">
        <f t="shared" si="24"/>
        <v>0</v>
      </c>
    </row>
    <row r="83" spans="1:27">
      <c r="A83" s="21">
        <v>81</v>
      </c>
      <c r="B83" s="21">
        <v>105751</v>
      </c>
      <c r="C83" s="32" t="s">
        <v>117</v>
      </c>
      <c r="D83" s="21" t="s">
        <v>45</v>
      </c>
      <c r="E83" s="67" t="s">
        <v>24</v>
      </c>
      <c r="F83" s="68">
        <v>11554.56</v>
      </c>
      <c r="G83" s="68">
        <f t="shared" si="14"/>
        <v>34663.68</v>
      </c>
      <c r="H83" s="69">
        <f t="shared" si="15"/>
        <v>3207.6614015999999</v>
      </c>
      <c r="I83" s="69">
        <f t="shared" si="16"/>
        <v>9622.9842047999991</v>
      </c>
      <c r="J83" s="75">
        <v>0.27761000000000002</v>
      </c>
      <c r="K83" s="76">
        <v>28611</v>
      </c>
      <c r="L83" s="76">
        <v>8251.19</v>
      </c>
      <c r="M83" s="77">
        <f t="shared" si="17"/>
        <v>0.82538841807909602</v>
      </c>
      <c r="N83" s="77">
        <f t="shared" si="18"/>
        <v>0.85744607123892602</v>
      </c>
      <c r="O83" s="78"/>
      <c r="P83" s="79">
        <v>-150</v>
      </c>
      <c r="Q83" s="85">
        <v>10139.126399999999</v>
      </c>
      <c r="R83" s="85">
        <f t="shared" si="22"/>
        <v>20278.252799999998</v>
      </c>
      <c r="S83" s="85">
        <f t="shared" si="19"/>
        <v>3079.6379744832002</v>
      </c>
      <c r="T83" s="85">
        <f t="shared" si="23"/>
        <v>6159.2759489664004</v>
      </c>
      <c r="U83" s="86">
        <v>0.30373800000000001</v>
      </c>
      <c r="V83" s="87">
        <v>13578.07</v>
      </c>
      <c r="W83" s="87">
        <v>3881.16</v>
      </c>
      <c r="X83" s="91">
        <f t="shared" si="20"/>
        <v>0.66958776645688101</v>
      </c>
      <c r="Y83" s="91">
        <f t="shared" si="21"/>
        <v>0.63013250780740004</v>
      </c>
      <c r="Z83" s="94"/>
      <c r="AA83" s="93">
        <f t="shared" si="24"/>
        <v>0</v>
      </c>
    </row>
    <row r="84" spans="1:27">
      <c r="A84" s="21">
        <v>82</v>
      </c>
      <c r="B84" s="21">
        <v>355</v>
      </c>
      <c r="C84" s="32" t="s">
        <v>118</v>
      </c>
      <c r="D84" s="21" t="s">
        <v>45</v>
      </c>
      <c r="E84" s="67" t="s">
        <v>36</v>
      </c>
      <c r="F84" s="68">
        <v>8461.44</v>
      </c>
      <c r="G84" s="68">
        <f t="shared" si="14"/>
        <v>25384.32</v>
      </c>
      <c r="H84" s="69">
        <f t="shared" si="15"/>
        <v>2152.9922544000001</v>
      </c>
      <c r="I84" s="69">
        <f t="shared" si="16"/>
        <v>6458.9767632000003</v>
      </c>
      <c r="J84" s="75">
        <v>0.25444749999999999</v>
      </c>
      <c r="K84" s="76">
        <v>26768.83</v>
      </c>
      <c r="L84" s="76">
        <v>5595.5</v>
      </c>
      <c r="M84" s="80">
        <f t="shared" si="17"/>
        <v>1.0545419377001199</v>
      </c>
      <c r="N84" s="77">
        <f t="shared" si="18"/>
        <v>0.86631369102925804</v>
      </c>
      <c r="O84" s="78"/>
      <c r="P84" s="80"/>
      <c r="Q84" s="85">
        <v>7424.9135999999999</v>
      </c>
      <c r="R84" s="85">
        <f t="shared" si="22"/>
        <v>14849.8272</v>
      </c>
      <c r="S84" s="85">
        <f t="shared" si="19"/>
        <v>2067.0625341288001</v>
      </c>
      <c r="T84" s="85">
        <f t="shared" si="23"/>
        <v>4134.1250682576001</v>
      </c>
      <c r="U84" s="86">
        <v>0.27839550000000002</v>
      </c>
      <c r="V84" s="87">
        <v>9874.2800000000007</v>
      </c>
      <c r="W84" s="87">
        <v>2421.2199999999998</v>
      </c>
      <c r="X84" s="91">
        <f t="shared" si="20"/>
        <v>0.66494241764644901</v>
      </c>
      <c r="Y84" s="91">
        <f t="shared" si="21"/>
        <v>0.585666848492435</v>
      </c>
      <c r="Z84" s="94"/>
      <c r="AA84" s="93">
        <f t="shared" si="24"/>
        <v>0</v>
      </c>
    </row>
    <row r="85" spans="1:27">
      <c r="A85" s="21">
        <v>83</v>
      </c>
      <c r="B85" s="21">
        <v>732</v>
      </c>
      <c r="C85" s="32" t="s">
        <v>119</v>
      </c>
      <c r="D85" s="21" t="s">
        <v>43</v>
      </c>
      <c r="E85" s="67" t="s">
        <v>29</v>
      </c>
      <c r="F85" s="68">
        <v>7400</v>
      </c>
      <c r="G85" s="68">
        <f t="shared" si="14"/>
        <v>22200</v>
      </c>
      <c r="H85" s="69">
        <f t="shared" si="15"/>
        <v>2087.0219999999999</v>
      </c>
      <c r="I85" s="69">
        <f t="shared" si="16"/>
        <v>6261.0659999999998</v>
      </c>
      <c r="J85" s="75">
        <v>0.28203</v>
      </c>
      <c r="K85" s="76">
        <v>15251.56</v>
      </c>
      <c r="L85" s="76">
        <v>4167.2299999999996</v>
      </c>
      <c r="M85" s="77">
        <f t="shared" si="17"/>
        <v>0.68700720720720698</v>
      </c>
      <c r="N85" s="77">
        <f t="shared" si="18"/>
        <v>0.66557835359026696</v>
      </c>
      <c r="O85" s="78"/>
      <c r="P85" s="79">
        <v>-100</v>
      </c>
      <c r="Q85" s="85">
        <v>6493.5</v>
      </c>
      <c r="R85" s="85">
        <f t="shared" si="22"/>
        <v>12987</v>
      </c>
      <c r="S85" s="85">
        <f t="shared" si="19"/>
        <v>2003.725269</v>
      </c>
      <c r="T85" s="85">
        <f t="shared" si="23"/>
        <v>4007.4505380000001</v>
      </c>
      <c r="U85" s="86">
        <v>0.30857400000000001</v>
      </c>
      <c r="V85" s="87">
        <v>8619.84</v>
      </c>
      <c r="W85" s="87">
        <v>2162.73</v>
      </c>
      <c r="X85" s="91">
        <f t="shared" si="20"/>
        <v>0.66372834372834399</v>
      </c>
      <c r="Y85" s="91">
        <f t="shared" si="21"/>
        <v>0.53967727848223301</v>
      </c>
      <c r="Z85" s="94"/>
      <c r="AA85" s="93">
        <f t="shared" si="24"/>
        <v>0</v>
      </c>
    </row>
    <row r="86" spans="1:27">
      <c r="A86" s="21">
        <v>84</v>
      </c>
      <c r="B86" s="21">
        <v>329</v>
      </c>
      <c r="C86" s="32" t="s">
        <v>120</v>
      </c>
      <c r="D86" s="21" t="s">
        <v>23</v>
      </c>
      <c r="E86" s="67" t="s">
        <v>24</v>
      </c>
      <c r="F86" s="68">
        <v>9688.32</v>
      </c>
      <c r="G86" s="68">
        <f t="shared" si="14"/>
        <v>29064.959999999999</v>
      </c>
      <c r="H86" s="69">
        <f t="shared" si="15"/>
        <v>978.32655360000001</v>
      </c>
      <c r="I86" s="69">
        <f t="shared" si="16"/>
        <v>2934.9796608000001</v>
      </c>
      <c r="J86" s="75">
        <v>0.10098</v>
      </c>
      <c r="K86" s="76">
        <v>29260.66</v>
      </c>
      <c r="L86" s="76">
        <v>8791.7099999999991</v>
      </c>
      <c r="M86" s="80">
        <f t="shared" si="17"/>
        <v>1.0067331935086099</v>
      </c>
      <c r="N86" s="80">
        <f t="shared" si="18"/>
        <v>2.9954926493778902</v>
      </c>
      <c r="O86" s="81">
        <v>300</v>
      </c>
      <c r="P86" s="80"/>
      <c r="Q86" s="85">
        <v>8501.5007999999998</v>
      </c>
      <c r="R86" s="85">
        <f t="shared" si="22"/>
        <v>17003.0016</v>
      </c>
      <c r="S86" s="85">
        <f t="shared" si="19"/>
        <v>939.27981438719996</v>
      </c>
      <c r="T86" s="85">
        <f t="shared" si="23"/>
        <v>1878.5596287743999</v>
      </c>
      <c r="U86" s="86">
        <v>0.110484</v>
      </c>
      <c r="V86" s="87">
        <v>11277.86</v>
      </c>
      <c r="W86" s="87">
        <v>3324.11</v>
      </c>
      <c r="X86" s="91">
        <f t="shared" si="20"/>
        <v>0.66328641644073005</v>
      </c>
      <c r="Y86" s="91">
        <f t="shared" si="21"/>
        <v>1.7694993276144799</v>
      </c>
      <c r="Z86" s="94"/>
      <c r="AA86" s="93">
        <f t="shared" si="24"/>
        <v>300</v>
      </c>
    </row>
    <row r="87" spans="1:27">
      <c r="A87" s="21">
        <v>85</v>
      </c>
      <c r="B87" s="21">
        <v>106399</v>
      </c>
      <c r="C87" s="32" t="s">
        <v>121</v>
      </c>
      <c r="D87" s="21" t="s">
        <v>28</v>
      </c>
      <c r="E87" s="67" t="s">
        <v>24</v>
      </c>
      <c r="F87" s="68">
        <v>10800</v>
      </c>
      <c r="G87" s="68">
        <f t="shared" si="14"/>
        <v>32400</v>
      </c>
      <c r="H87" s="69">
        <f t="shared" si="15"/>
        <v>2992.221</v>
      </c>
      <c r="I87" s="69">
        <f t="shared" si="16"/>
        <v>8976.6630000000005</v>
      </c>
      <c r="J87" s="75">
        <v>0.27705750000000001</v>
      </c>
      <c r="K87" s="76">
        <v>36224.160000000003</v>
      </c>
      <c r="L87" s="76">
        <v>8988.42</v>
      </c>
      <c r="M87" s="80">
        <f t="shared" si="17"/>
        <v>1.1180296296296299</v>
      </c>
      <c r="N87" s="80">
        <f t="shared" si="18"/>
        <v>1.0013097294618301</v>
      </c>
      <c r="O87" s="81">
        <v>300</v>
      </c>
      <c r="P87" s="80"/>
      <c r="Q87" s="85">
        <v>9477</v>
      </c>
      <c r="R87" s="85">
        <f t="shared" si="22"/>
        <v>18954</v>
      </c>
      <c r="S87" s="85">
        <f t="shared" si="19"/>
        <v>2872.7961795000001</v>
      </c>
      <c r="T87" s="85">
        <f t="shared" si="23"/>
        <v>5745.5923590000002</v>
      </c>
      <c r="U87" s="86">
        <v>0.3031335</v>
      </c>
      <c r="V87" s="87">
        <v>12533.31</v>
      </c>
      <c r="W87" s="87">
        <v>2830.89</v>
      </c>
      <c r="X87" s="91">
        <f t="shared" si="20"/>
        <v>0.66124881291547999</v>
      </c>
      <c r="Y87" s="91">
        <f t="shared" si="21"/>
        <v>0.49270637788384702</v>
      </c>
      <c r="Z87" s="94"/>
      <c r="AA87" s="93">
        <f t="shared" si="24"/>
        <v>300</v>
      </c>
    </row>
    <row r="88" spans="1:27">
      <c r="A88" s="21">
        <v>86</v>
      </c>
      <c r="B88" s="21">
        <v>117184</v>
      </c>
      <c r="C88" s="32" t="s">
        <v>122</v>
      </c>
      <c r="D88" s="21" t="s">
        <v>26</v>
      </c>
      <c r="E88" s="67" t="s">
        <v>24</v>
      </c>
      <c r="F88" s="68">
        <v>10080</v>
      </c>
      <c r="G88" s="68">
        <f t="shared" si="14"/>
        <v>30240</v>
      </c>
      <c r="H88" s="69">
        <f t="shared" si="15"/>
        <v>3003.5124000000001</v>
      </c>
      <c r="I88" s="69">
        <f t="shared" si="16"/>
        <v>9010.5372000000007</v>
      </c>
      <c r="J88" s="75">
        <v>0.2979675</v>
      </c>
      <c r="K88" s="76">
        <v>22613.200000000001</v>
      </c>
      <c r="L88" s="76">
        <v>5549.53</v>
      </c>
      <c r="M88" s="77">
        <f t="shared" si="17"/>
        <v>0.74779100529100495</v>
      </c>
      <c r="N88" s="77">
        <f t="shared" si="18"/>
        <v>0.61589335650265098</v>
      </c>
      <c r="O88" s="78"/>
      <c r="P88" s="79">
        <v>-150</v>
      </c>
      <c r="Q88" s="85">
        <v>8845.2000000000007</v>
      </c>
      <c r="R88" s="85">
        <f t="shared" si="22"/>
        <v>17690.400000000001</v>
      </c>
      <c r="S88" s="85">
        <f t="shared" si="19"/>
        <v>2883.6369198000002</v>
      </c>
      <c r="T88" s="85">
        <f t="shared" si="23"/>
        <v>5767.2738396000004</v>
      </c>
      <c r="U88" s="86">
        <v>0.32601150000000001</v>
      </c>
      <c r="V88" s="87">
        <v>11667.11</v>
      </c>
      <c r="W88" s="87">
        <v>4048.86</v>
      </c>
      <c r="X88" s="91">
        <f t="shared" si="20"/>
        <v>0.65951646090534999</v>
      </c>
      <c r="Y88" s="91">
        <f t="shared" si="21"/>
        <v>0.70204053294629298</v>
      </c>
      <c r="Z88" s="94"/>
      <c r="AA88" s="93">
        <f t="shared" si="24"/>
        <v>0</v>
      </c>
    </row>
    <row r="89" spans="1:27">
      <c r="A89" s="21">
        <v>87</v>
      </c>
      <c r="B89" s="21">
        <v>578</v>
      </c>
      <c r="C89" s="32" t="s">
        <v>123</v>
      </c>
      <c r="D89" s="21" t="s">
        <v>26</v>
      </c>
      <c r="E89" s="67" t="s">
        <v>41</v>
      </c>
      <c r="F89" s="68">
        <v>13017.6</v>
      </c>
      <c r="G89" s="68">
        <f t="shared" si="14"/>
        <v>39052.800000000003</v>
      </c>
      <c r="H89" s="69">
        <f t="shared" si="15"/>
        <v>3484.9091520000002</v>
      </c>
      <c r="I89" s="69">
        <f t="shared" si="16"/>
        <v>10454.727456000001</v>
      </c>
      <c r="J89" s="75">
        <v>0.26770749999999999</v>
      </c>
      <c r="K89" s="76">
        <v>39221.71</v>
      </c>
      <c r="L89" s="76">
        <v>9914.5300000000007</v>
      </c>
      <c r="M89" s="80">
        <f t="shared" si="17"/>
        <v>1.0043251700262199</v>
      </c>
      <c r="N89" s="77">
        <f t="shared" si="18"/>
        <v>0.94832983850860897</v>
      </c>
      <c r="O89" s="78"/>
      <c r="P89" s="80"/>
      <c r="Q89" s="85">
        <v>11422.944</v>
      </c>
      <c r="R89" s="85">
        <f t="shared" si="22"/>
        <v>22845.887999999999</v>
      </c>
      <c r="S89" s="85">
        <f t="shared" si="19"/>
        <v>3345.8202779039998</v>
      </c>
      <c r="T89" s="85">
        <f t="shared" si="23"/>
        <v>6691.6405558079996</v>
      </c>
      <c r="U89" s="86">
        <v>0.29290349999999998</v>
      </c>
      <c r="V89" s="87">
        <v>15036.11</v>
      </c>
      <c r="W89" s="87">
        <v>3860.05</v>
      </c>
      <c r="X89" s="91">
        <f t="shared" si="20"/>
        <v>0.65815388747419201</v>
      </c>
      <c r="Y89" s="91">
        <f t="shared" si="21"/>
        <v>0.57684658460169003</v>
      </c>
      <c r="Z89" s="94"/>
      <c r="AA89" s="93">
        <f t="shared" si="24"/>
        <v>0</v>
      </c>
    </row>
    <row r="90" spans="1:27">
      <c r="A90" s="21">
        <v>88</v>
      </c>
      <c r="B90" s="21">
        <v>737</v>
      </c>
      <c r="C90" s="32" t="s">
        <v>124</v>
      </c>
      <c r="D90" s="21" t="s">
        <v>45</v>
      </c>
      <c r="E90" s="67" t="s">
        <v>41</v>
      </c>
      <c r="F90" s="68">
        <v>11819.52</v>
      </c>
      <c r="G90" s="68">
        <f t="shared" si="14"/>
        <v>35458.559999999998</v>
      </c>
      <c r="H90" s="69">
        <f t="shared" si="15"/>
        <v>2378.0283264</v>
      </c>
      <c r="I90" s="69">
        <f t="shared" si="16"/>
        <v>7134.0849791999999</v>
      </c>
      <c r="J90" s="75">
        <v>0.20119500000000001</v>
      </c>
      <c r="K90" s="76">
        <v>36987.61</v>
      </c>
      <c r="L90" s="76">
        <v>5285.56</v>
      </c>
      <c r="M90" s="80">
        <f t="shared" si="17"/>
        <v>1.0431221685257399</v>
      </c>
      <c r="N90" s="77">
        <f t="shared" si="18"/>
        <v>0.74088828706280896</v>
      </c>
      <c r="O90" s="78"/>
      <c r="P90" s="80"/>
      <c r="Q90" s="85">
        <v>10371.6288</v>
      </c>
      <c r="R90" s="85">
        <f t="shared" si="22"/>
        <v>20743.257600000001</v>
      </c>
      <c r="S90" s="85">
        <f t="shared" si="19"/>
        <v>2283.1170193727999</v>
      </c>
      <c r="T90" s="85">
        <f t="shared" si="23"/>
        <v>4566.2340387455997</v>
      </c>
      <c r="U90" s="86">
        <v>0.22013099999999999</v>
      </c>
      <c r="V90" s="87">
        <v>13537.62</v>
      </c>
      <c r="W90" s="87">
        <v>3781.69</v>
      </c>
      <c r="X90" s="91">
        <f t="shared" si="20"/>
        <v>0.65262748315867203</v>
      </c>
      <c r="Y90" s="91">
        <f t="shared" si="21"/>
        <v>0.82818575831011898</v>
      </c>
      <c r="Z90" s="94"/>
      <c r="AA90" s="93">
        <f t="shared" si="24"/>
        <v>0</v>
      </c>
    </row>
    <row r="91" spans="1:27">
      <c r="A91" s="21">
        <v>89</v>
      </c>
      <c r="B91" s="21">
        <v>549</v>
      </c>
      <c r="C91" s="32" t="s">
        <v>125</v>
      </c>
      <c r="D91" s="21" t="s">
        <v>43</v>
      </c>
      <c r="E91" s="67" t="s">
        <v>29</v>
      </c>
      <c r="F91" s="68">
        <v>7174.4</v>
      </c>
      <c r="G91" s="68">
        <f t="shared" si="14"/>
        <v>21523.200000000001</v>
      </c>
      <c r="H91" s="69">
        <f t="shared" si="15"/>
        <v>1752.9390880000001</v>
      </c>
      <c r="I91" s="69">
        <f t="shared" si="16"/>
        <v>5258.8172640000003</v>
      </c>
      <c r="J91" s="75">
        <v>0.24433250000000001</v>
      </c>
      <c r="K91" s="76">
        <v>19106.22</v>
      </c>
      <c r="L91" s="76">
        <v>4573.8900000000003</v>
      </c>
      <c r="M91" s="77">
        <f t="shared" si="17"/>
        <v>0.88770350133809095</v>
      </c>
      <c r="N91" s="77">
        <f t="shared" si="18"/>
        <v>0.86975640536347099</v>
      </c>
      <c r="O91" s="78"/>
      <c r="P91" s="79">
        <v>-100</v>
      </c>
      <c r="Q91" s="85">
        <v>6295.5360000000001</v>
      </c>
      <c r="R91" s="85">
        <f t="shared" si="22"/>
        <v>12591.072</v>
      </c>
      <c r="S91" s="85">
        <f t="shared" si="19"/>
        <v>1682.976195576</v>
      </c>
      <c r="T91" s="85">
        <f t="shared" si="23"/>
        <v>3365.952391152</v>
      </c>
      <c r="U91" s="86">
        <v>0.26732850000000002</v>
      </c>
      <c r="V91" s="87">
        <v>8189.28</v>
      </c>
      <c r="W91" s="87">
        <v>3003.39</v>
      </c>
      <c r="X91" s="91">
        <f t="shared" si="20"/>
        <v>0.65040371463208202</v>
      </c>
      <c r="Y91" s="91">
        <f t="shared" si="21"/>
        <v>0.89228534779485902</v>
      </c>
      <c r="Z91" s="94"/>
      <c r="AA91" s="93">
        <f t="shared" si="24"/>
        <v>0</v>
      </c>
    </row>
    <row r="92" spans="1:27">
      <c r="A92" s="21">
        <v>90</v>
      </c>
      <c r="B92" s="21">
        <v>581</v>
      </c>
      <c r="C92" s="32" t="s">
        <v>126</v>
      </c>
      <c r="D92" s="21" t="s">
        <v>26</v>
      </c>
      <c r="E92" s="67" t="s">
        <v>41</v>
      </c>
      <c r="F92" s="68">
        <v>14353.92</v>
      </c>
      <c r="G92" s="68">
        <f t="shared" si="14"/>
        <v>43061.760000000002</v>
      </c>
      <c r="H92" s="69">
        <f t="shared" si="15"/>
        <v>3411.3526271999999</v>
      </c>
      <c r="I92" s="69">
        <f t="shared" si="16"/>
        <v>10234.0578816</v>
      </c>
      <c r="J92" s="75">
        <v>0.23766000000000001</v>
      </c>
      <c r="K92" s="76">
        <v>43167.74</v>
      </c>
      <c r="L92" s="76">
        <v>9546.68</v>
      </c>
      <c r="M92" s="80">
        <f t="shared" si="17"/>
        <v>1.00246111631294</v>
      </c>
      <c r="N92" s="77">
        <f t="shared" si="18"/>
        <v>0.93283427848929301</v>
      </c>
      <c r="O92" s="78"/>
      <c r="P92" s="80"/>
      <c r="Q92" s="85">
        <v>12595.5648</v>
      </c>
      <c r="R92" s="85">
        <f t="shared" si="22"/>
        <v>25191.1296</v>
      </c>
      <c r="S92" s="85">
        <f t="shared" si="19"/>
        <v>3275.1995238144</v>
      </c>
      <c r="T92" s="85">
        <f t="shared" si="23"/>
        <v>6550.3990476288</v>
      </c>
      <c r="U92" s="86">
        <v>0.26002799999999998</v>
      </c>
      <c r="V92" s="87">
        <v>16207.55</v>
      </c>
      <c r="W92" s="87">
        <v>4149.97</v>
      </c>
      <c r="X92" s="91">
        <f t="shared" si="20"/>
        <v>0.64338321692410305</v>
      </c>
      <c r="Y92" s="91">
        <f t="shared" si="21"/>
        <v>0.63354460847728999</v>
      </c>
      <c r="Z92" s="94"/>
      <c r="AA92" s="93">
        <f t="shared" si="24"/>
        <v>0</v>
      </c>
    </row>
    <row r="93" spans="1:27">
      <c r="A93" s="21">
        <v>91</v>
      </c>
      <c r="B93" s="21">
        <v>104430</v>
      </c>
      <c r="C93" s="32" t="s">
        <v>127</v>
      </c>
      <c r="D93" s="21" t="s">
        <v>45</v>
      </c>
      <c r="E93" s="67" t="s">
        <v>29</v>
      </c>
      <c r="F93" s="68">
        <v>7200</v>
      </c>
      <c r="G93" s="68">
        <f t="shared" si="14"/>
        <v>21600</v>
      </c>
      <c r="H93" s="69">
        <f t="shared" si="15"/>
        <v>1869.354</v>
      </c>
      <c r="I93" s="69">
        <f t="shared" si="16"/>
        <v>5608.0619999999999</v>
      </c>
      <c r="J93" s="75">
        <v>0.25963249999999999</v>
      </c>
      <c r="K93" s="76">
        <v>21662.880000000001</v>
      </c>
      <c r="L93" s="76">
        <v>5631.05</v>
      </c>
      <c r="M93" s="80">
        <f t="shared" si="17"/>
        <v>1.00291111111111</v>
      </c>
      <c r="N93" s="80">
        <f t="shared" si="18"/>
        <v>1.00409909876175</v>
      </c>
      <c r="O93" s="81">
        <v>200</v>
      </c>
      <c r="P93" s="80"/>
      <c r="Q93" s="85">
        <v>6318</v>
      </c>
      <c r="R93" s="85">
        <f t="shared" si="22"/>
        <v>12636</v>
      </c>
      <c r="S93" s="85">
        <f t="shared" si="19"/>
        <v>1794.7447830000001</v>
      </c>
      <c r="T93" s="85">
        <f t="shared" si="23"/>
        <v>3589.4895660000002</v>
      </c>
      <c r="U93" s="86">
        <v>0.2840685</v>
      </c>
      <c r="V93" s="87">
        <v>7976.26</v>
      </c>
      <c r="W93" s="87">
        <v>2120.6999999999998</v>
      </c>
      <c r="X93" s="91">
        <f t="shared" si="20"/>
        <v>0.63123298512187398</v>
      </c>
      <c r="Y93" s="91">
        <f t="shared" si="21"/>
        <v>0.59080823638198599</v>
      </c>
      <c r="Z93" s="94"/>
      <c r="AA93" s="93">
        <f t="shared" si="24"/>
        <v>200</v>
      </c>
    </row>
    <row r="94" spans="1:27">
      <c r="A94" s="21">
        <v>92</v>
      </c>
      <c r="B94" s="21">
        <v>359</v>
      </c>
      <c r="C94" s="32" t="s">
        <v>128</v>
      </c>
      <c r="D94" s="21" t="s">
        <v>28</v>
      </c>
      <c r="E94" s="67" t="s">
        <v>24</v>
      </c>
      <c r="F94" s="68">
        <v>12026.88</v>
      </c>
      <c r="G94" s="68">
        <f t="shared" si="14"/>
        <v>36080.639999999999</v>
      </c>
      <c r="H94" s="69">
        <f t="shared" si="15"/>
        <v>2461.1506559999998</v>
      </c>
      <c r="I94" s="69">
        <f t="shared" si="16"/>
        <v>7383.4519680000003</v>
      </c>
      <c r="J94" s="75">
        <v>0.2046375</v>
      </c>
      <c r="K94" s="76">
        <v>30795.4</v>
      </c>
      <c r="L94" s="76">
        <v>7163.95</v>
      </c>
      <c r="M94" s="77">
        <f t="shared" si="17"/>
        <v>0.85351590215694595</v>
      </c>
      <c r="N94" s="77">
        <f t="shared" si="18"/>
        <v>0.97027109149604795</v>
      </c>
      <c r="O94" s="78"/>
      <c r="P94" s="79">
        <v>-150</v>
      </c>
      <c r="Q94" s="85">
        <v>10553.5872</v>
      </c>
      <c r="R94" s="85">
        <f t="shared" si="22"/>
        <v>21107.1744</v>
      </c>
      <c r="S94" s="85">
        <f t="shared" si="19"/>
        <v>2362.9217901120001</v>
      </c>
      <c r="T94" s="85">
        <f t="shared" si="23"/>
        <v>4725.8435802240001</v>
      </c>
      <c r="U94" s="86">
        <v>0.2238975</v>
      </c>
      <c r="V94" s="87">
        <v>13254.72</v>
      </c>
      <c r="W94" s="87">
        <v>3487.84</v>
      </c>
      <c r="X94" s="91">
        <f t="shared" si="20"/>
        <v>0.62797225951759805</v>
      </c>
      <c r="Y94" s="91">
        <f t="shared" si="21"/>
        <v>0.73803543024474805</v>
      </c>
      <c r="Z94" s="94"/>
      <c r="AA94" s="93">
        <f t="shared" si="24"/>
        <v>0</v>
      </c>
    </row>
    <row r="95" spans="1:27">
      <c r="A95" s="21">
        <v>93</v>
      </c>
      <c r="B95" s="21">
        <v>515</v>
      </c>
      <c r="C95" s="32" t="s">
        <v>129</v>
      </c>
      <c r="D95" s="21" t="s">
        <v>45</v>
      </c>
      <c r="E95" s="67" t="s">
        <v>24</v>
      </c>
      <c r="F95" s="68">
        <v>10177.92</v>
      </c>
      <c r="G95" s="68">
        <f t="shared" si="14"/>
        <v>30533.759999999998</v>
      </c>
      <c r="H95" s="69">
        <f t="shared" si="15"/>
        <v>2538.7040304000002</v>
      </c>
      <c r="I95" s="69">
        <f t="shared" si="16"/>
        <v>7616.1120911999997</v>
      </c>
      <c r="J95" s="75">
        <v>0.2494325</v>
      </c>
      <c r="K95" s="76">
        <v>32102.74</v>
      </c>
      <c r="L95" s="76">
        <v>7057.55</v>
      </c>
      <c r="M95" s="80">
        <f t="shared" si="17"/>
        <v>1.0513850898153401</v>
      </c>
      <c r="N95" s="77">
        <f t="shared" si="18"/>
        <v>0.92666046868645902</v>
      </c>
      <c r="O95" s="78"/>
      <c r="P95" s="80"/>
      <c r="Q95" s="85">
        <v>8931.1247999999996</v>
      </c>
      <c r="R95" s="85">
        <f t="shared" si="22"/>
        <v>17862.249599999999</v>
      </c>
      <c r="S95" s="85">
        <f t="shared" si="19"/>
        <v>2437.3798724807998</v>
      </c>
      <c r="T95" s="85">
        <f t="shared" si="23"/>
        <v>4874.7597449615996</v>
      </c>
      <c r="U95" s="86">
        <v>0.2729085</v>
      </c>
      <c r="V95" s="87">
        <v>11166.14</v>
      </c>
      <c r="W95" s="87">
        <v>2743.49</v>
      </c>
      <c r="X95" s="91">
        <f t="shared" si="20"/>
        <v>0.62512506823328695</v>
      </c>
      <c r="Y95" s="91">
        <f t="shared" si="21"/>
        <v>0.56279491575673801</v>
      </c>
      <c r="Z95" s="94"/>
      <c r="AA95" s="93">
        <f t="shared" si="24"/>
        <v>0</v>
      </c>
    </row>
    <row r="96" spans="1:27">
      <c r="A96" s="21">
        <v>94</v>
      </c>
      <c r="B96" s="21">
        <v>119263</v>
      </c>
      <c r="C96" s="32" t="s">
        <v>130</v>
      </c>
      <c r="D96" s="21" t="s">
        <v>28</v>
      </c>
      <c r="E96" s="67" t="s">
        <v>29</v>
      </c>
      <c r="F96" s="68">
        <v>5000</v>
      </c>
      <c r="G96" s="68">
        <f t="shared" si="14"/>
        <v>15000</v>
      </c>
      <c r="H96" s="69">
        <f t="shared" si="15"/>
        <v>1095.4375</v>
      </c>
      <c r="I96" s="69">
        <f t="shared" si="16"/>
        <v>3286.3125</v>
      </c>
      <c r="J96" s="75">
        <v>0.21908749999999999</v>
      </c>
      <c r="K96" s="76">
        <v>10624.03</v>
      </c>
      <c r="L96" s="76">
        <v>2433.61</v>
      </c>
      <c r="M96" s="77">
        <f t="shared" si="17"/>
        <v>0.70826866666666699</v>
      </c>
      <c r="N96" s="77">
        <f t="shared" si="18"/>
        <v>0.740529088454004</v>
      </c>
      <c r="O96" s="78"/>
      <c r="P96" s="79">
        <v>-100</v>
      </c>
      <c r="Q96" s="85">
        <v>4387.5</v>
      </c>
      <c r="R96" s="85">
        <f t="shared" si="22"/>
        <v>8775</v>
      </c>
      <c r="S96" s="85">
        <f t="shared" si="19"/>
        <v>1051.7166562499999</v>
      </c>
      <c r="T96" s="85">
        <f t="shared" si="23"/>
        <v>2103.4333124999998</v>
      </c>
      <c r="U96" s="86">
        <v>0.23970749999999999</v>
      </c>
      <c r="V96" s="87">
        <v>5461.94</v>
      </c>
      <c r="W96" s="87">
        <v>1159.97</v>
      </c>
      <c r="X96" s="91">
        <f t="shared" si="20"/>
        <v>0.62244330484330501</v>
      </c>
      <c r="Y96" s="91">
        <f t="shared" si="21"/>
        <v>0.55146507051432803</v>
      </c>
      <c r="Z96" s="94"/>
      <c r="AA96" s="93">
        <f t="shared" si="24"/>
        <v>0</v>
      </c>
    </row>
    <row r="97" spans="1:27">
      <c r="A97" s="21">
        <v>95</v>
      </c>
      <c r="B97" s="21">
        <v>116482</v>
      </c>
      <c r="C97" s="32" t="s">
        <v>131</v>
      </c>
      <c r="D97" s="21" t="s">
        <v>26</v>
      </c>
      <c r="E97" s="67" t="s">
        <v>29</v>
      </c>
      <c r="F97" s="68">
        <v>8000</v>
      </c>
      <c r="G97" s="68">
        <f t="shared" si="14"/>
        <v>24000</v>
      </c>
      <c r="H97" s="69">
        <f t="shared" si="15"/>
        <v>2081.14</v>
      </c>
      <c r="I97" s="69">
        <f t="shared" si="16"/>
        <v>6243.42</v>
      </c>
      <c r="J97" s="75">
        <v>0.2601425</v>
      </c>
      <c r="K97" s="76">
        <v>15066.98</v>
      </c>
      <c r="L97" s="76">
        <v>3995.86</v>
      </c>
      <c r="M97" s="77">
        <f t="shared" si="17"/>
        <v>0.62779083333333296</v>
      </c>
      <c r="N97" s="77">
        <f t="shared" si="18"/>
        <v>0.64001140400613798</v>
      </c>
      <c r="O97" s="78"/>
      <c r="P97" s="79">
        <v>-100</v>
      </c>
      <c r="Q97" s="85">
        <v>7020</v>
      </c>
      <c r="R97" s="85">
        <f t="shared" si="22"/>
        <v>14040</v>
      </c>
      <c r="S97" s="85">
        <f t="shared" si="19"/>
        <v>1998.0780299999999</v>
      </c>
      <c r="T97" s="85">
        <f t="shared" si="23"/>
        <v>3996.1560599999998</v>
      </c>
      <c r="U97" s="86">
        <v>0.2846265</v>
      </c>
      <c r="V97" s="87">
        <v>8706.4500000000007</v>
      </c>
      <c r="W97" s="87">
        <v>2903.21</v>
      </c>
      <c r="X97" s="91">
        <f t="shared" si="20"/>
        <v>0.62011752136752096</v>
      </c>
      <c r="Y97" s="91">
        <f t="shared" si="21"/>
        <v>0.72650065623312998</v>
      </c>
      <c r="Z97" s="94"/>
      <c r="AA97" s="93">
        <f t="shared" si="24"/>
        <v>0</v>
      </c>
    </row>
    <row r="98" spans="1:27">
      <c r="A98" s="21">
        <v>96</v>
      </c>
      <c r="B98" s="21">
        <v>116919</v>
      </c>
      <c r="C98" s="32" t="s">
        <v>132</v>
      </c>
      <c r="D98" s="21" t="s">
        <v>26</v>
      </c>
      <c r="E98" s="67" t="s">
        <v>29</v>
      </c>
      <c r="F98" s="68">
        <v>7700</v>
      </c>
      <c r="G98" s="68">
        <f t="shared" si="14"/>
        <v>23100</v>
      </c>
      <c r="H98" s="69">
        <f t="shared" si="15"/>
        <v>2223.991</v>
      </c>
      <c r="I98" s="69">
        <f t="shared" si="16"/>
        <v>6671.973</v>
      </c>
      <c r="J98" s="75">
        <v>0.28882999999999998</v>
      </c>
      <c r="K98" s="76">
        <v>15286.2</v>
      </c>
      <c r="L98" s="76">
        <v>3253.73</v>
      </c>
      <c r="M98" s="77">
        <f t="shared" si="17"/>
        <v>0.66174025974025996</v>
      </c>
      <c r="N98" s="77">
        <f t="shared" si="18"/>
        <v>0.48767133799852003</v>
      </c>
      <c r="O98" s="78"/>
      <c r="P98" s="79">
        <v>-100</v>
      </c>
      <c r="Q98" s="85">
        <v>6756.75</v>
      </c>
      <c r="R98" s="85">
        <f t="shared" si="22"/>
        <v>13513.5</v>
      </c>
      <c r="S98" s="85">
        <f t="shared" si="19"/>
        <v>2135.2275945000001</v>
      </c>
      <c r="T98" s="85">
        <f t="shared" si="23"/>
        <v>4270.4551890000002</v>
      </c>
      <c r="U98" s="86">
        <v>0.31601400000000002</v>
      </c>
      <c r="V98" s="87">
        <v>8371.18</v>
      </c>
      <c r="W98" s="87">
        <v>2495.98</v>
      </c>
      <c r="X98" s="91">
        <f t="shared" si="20"/>
        <v>0.61946793946793999</v>
      </c>
      <c r="Y98" s="91">
        <f t="shared" si="21"/>
        <v>0.58447633555065504</v>
      </c>
      <c r="Z98" s="94"/>
      <c r="AA98" s="93">
        <f t="shared" si="24"/>
        <v>0</v>
      </c>
    </row>
    <row r="99" spans="1:27">
      <c r="A99" s="21">
        <v>97</v>
      </c>
      <c r="B99" s="21">
        <v>120844</v>
      </c>
      <c r="C99" s="32" t="s">
        <v>133</v>
      </c>
      <c r="D99" s="21" t="s">
        <v>23</v>
      </c>
      <c r="E99" s="67" t="s">
        <v>36</v>
      </c>
      <c r="F99" s="68">
        <v>9000</v>
      </c>
      <c r="G99" s="68">
        <f t="shared" si="14"/>
        <v>27000</v>
      </c>
      <c r="H99" s="69">
        <f t="shared" si="15"/>
        <v>1854.36</v>
      </c>
      <c r="I99" s="69">
        <f t="shared" si="16"/>
        <v>5563.08</v>
      </c>
      <c r="J99" s="75">
        <v>0.20604</v>
      </c>
      <c r="K99" s="76">
        <v>13490.82</v>
      </c>
      <c r="L99" s="76">
        <v>2352.37</v>
      </c>
      <c r="M99" s="77">
        <f t="shared" si="17"/>
        <v>0.49965999999999999</v>
      </c>
      <c r="N99" s="77">
        <f t="shared" si="18"/>
        <v>0.42285388669585899</v>
      </c>
      <c r="O99" s="78"/>
      <c r="P99" s="79">
        <v>-150</v>
      </c>
      <c r="Q99" s="85">
        <v>7897.5</v>
      </c>
      <c r="R99" s="85">
        <f t="shared" si="22"/>
        <v>15795</v>
      </c>
      <c r="S99" s="85">
        <f t="shared" si="19"/>
        <v>1780.3492200000001</v>
      </c>
      <c r="T99" s="85">
        <f t="shared" si="23"/>
        <v>3560.6984400000001</v>
      </c>
      <c r="U99" s="86">
        <v>0.22543199999999999</v>
      </c>
      <c r="V99" s="87">
        <v>9767.82</v>
      </c>
      <c r="W99" s="87">
        <v>2068.5500000000002</v>
      </c>
      <c r="X99" s="91">
        <f t="shared" si="20"/>
        <v>0.61841215574548902</v>
      </c>
      <c r="Y99" s="91">
        <f t="shared" si="21"/>
        <v>0.58093939569900799</v>
      </c>
      <c r="Z99" s="94"/>
      <c r="AA99" s="93">
        <f t="shared" si="24"/>
        <v>0</v>
      </c>
    </row>
    <row r="100" spans="1:27">
      <c r="A100" s="21">
        <v>98</v>
      </c>
      <c r="B100" s="21">
        <v>106485</v>
      </c>
      <c r="C100" s="32" t="s">
        <v>134</v>
      </c>
      <c r="D100" s="21" t="s">
        <v>26</v>
      </c>
      <c r="E100" s="67" t="s">
        <v>29</v>
      </c>
      <c r="F100" s="68">
        <v>7400</v>
      </c>
      <c r="G100" s="68">
        <f t="shared" si="14"/>
        <v>22200</v>
      </c>
      <c r="H100" s="69">
        <f t="shared" si="15"/>
        <v>1490.1010000000001</v>
      </c>
      <c r="I100" s="69">
        <f t="shared" si="16"/>
        <v>4470.3029999999999</v>
      </c>
      <c r="J100" s="75">
        <v>0.20136499999999999</v>
      </c>
      <c r="K100" s="76">
        <v>14395.28</v>
      </c>
      <c r="L100" s="76">
        <v>2826.18</v>
      </c>
      <c r="M100" s="77">
        <f t="shared" si="17"/>
        <v>0.64843603603603595</v>
      </c>
      <c r="N100" s="77">
        <f t="shared" si="18"/>
        <v>0.63221217890599402</v>
      </c>
      <c r="O100" s="78"/>
      <c r="P100" s="79">
        <v>-100</v>
      </c>
      <c r="Q100" s="85">
        <v>6493.5</v>
      </c>
      <c r="R100" s="85">
        <f t="shared" ref="R100:R131" si="25">Q100*2</f>
        <v>12987</v>
      </c>
      <c r="S100" s="85">
        <f t="shared" si="19"/>
        <v>1430.6284395</v>
      </c>
      <c r="T100" s="85">
        <f t="shared" ref="T100:T131" si="26">S100*2</f>
        <v>2861.256879</v>
      </c>
      <c r="U100" s="86">
        <v>0.22031700000000001</v>
      </c>
      <c r="V100" s="87">
        <v>7982.24</v>
      </c>
      <c r="W100" s="87">
        <v>821.66</v>
      </c>
      <c r="X100" s="91">
        <f t="shared" si="20"/>
        <v>0.61463309463309501</v>
      </c>
      <c r="Y100" s="91">
        <f t="shared" si="21"/>
        <v>0.28716750531226898</v>
      </c>
      <c r="Z100" s="94"/>
      <c r="AA100" s="93">
        <f t="shared" ref="AA100:AA131" si="27">O100+Z100</f>
        <v>0</v>
      </c>
    </row>
    <row r="101" spans="1:27">
      <c r="A101" s="21">
        <v>99</v>
      </c>
      <c r="B101" s="21">
        <v>112888</v>
      </c>
      <c r="C101" s="32" t="s">
        <v>135</v>
      </c>
      <c r="D101" s="21" t="s">
        <v>28</v>
      </c>
      <c r="E101" s="67" t="s">
        <v>29</v>
      </c>
      <c r="F101" s="68">
        <v>8000</v>
      </c>
      <c r="G101" s="68">
        <f t="shared" si="14"/>
        <v>24000</v>
      </c>
      <c r="H101" s="69">
        <f t="shared" si="15"/>
        <v>2099.16</v>
      </c>
      <c r="I101" s="69">
        <f t="shared" si="16"/>
        <v>6297.48</v>
      </c>
      <c r="J101" s="75">
        <v>0.26239499999999999</v>
      </c>
      <c r="K101" s="76">
        <v>15803.48</v>
      </c>
      <c r="L101" s="76">
        <v>3081.67</v>
      </c>
      <c r="M101" s="77">
        <f t="shared" si="17"/>
        <v>0.65847833333333305</v>
      </c>
      <c r="N101" s="77">
        <f t="shared" si="18"/>
        <v>0.48934970813722301</v>
      </c>
      <c r="O101" s="78"/>
      <c r="P101" s="79">
        <v>-100</v>
      </c>
      <c r="Q101" s="85">
        <v>7020</v>
      </c>
      <c r="R101" s="85">
        <f t="shared" si="25"/>
        <v>14040</v>
      </c>
      <c r="S101" s="85">
        <f t="shared" si="19"/>
        <v>2015.3788199999999</v>
      </c>
      <c r="T101" s="85">
        <f t="shared" si="26"/>
        <v>4030.7576399999998</v>
      </c>
      <c r="U101" s="86">
        <v>0.28709099999999999</v>
      </c>
      <c r="V101" s="87">
        <v>8606.39</v>
      </c>
      <c r="W101" s="87">
        <v>2368.46</v>
      </c>
      <c r="X101" s="91">
        <f t="shared" si="20"/>
        <v>0.612990740740741</v>
      </c>
      <c r="Y101" s="91">
        <f t="shared" si="21"/>
        <v>0.58759672784494199</v>
      </c>
      <c r="Z101" s="94"/>
      <c r="AA101" s="93">
        <f t="shared" si="27"/>
        <v>0</v>
      </c>
    </row>
    <row r="102" spans="1:27">
      <c r="A102" s="21">
        <v>100</v>
      </c>
      <c r="B102" s="21">
        <v>351</v>
      </c>
      <c r="C102" s="32" t="s">
        <v>136</v>
      </c>
      <c r="D102" s="21" t="s">
        <v>23</v>
      </c>
      <c r="E102" s="67" t="s">
        <v>29</v>
      </c>
      <c r="F102" s="68">
        <v>7052.8</v>
      </c>
      <c r="G102" s="68">
        <f t="shared" si="14"/>
        <v>21158.400000000001</v>
      </c>
      <c r="H102" s="69">
        <f t="shared" si="15"/>
        <v>1843.1258560000001</v>
      </c>
      <c r="I102" s="69">
        <f t="shared" si="16"/>
        <v>5529.3775679999999</v>
      </c>
      <c r="J102" s="75">
        <v>0.26133250000000002</v>
      </c>
      <c r="K102" s="76">
        <v>21352.880000000001</v>
      </c>
      <c r="L102" s="76">
        <v>5827.32</v>
      </c>
      <c r="M102" s="80">
        <f t="shared" si="17"/>
        <v>1.0091916212946199</v>
      </c>
      <c r="N102" s="80">
        <f t="shared" si="18"/>
        <v>1.0538835390305501</v>
      </c>
      <c r="O102" s="81">
        <v>200</v>
      </c>
      <c r="P102" s="80"/>
      <c r="Q102" s="85">
        <v>6188.8320000000003</v>
      </c>
      <c r="R102" s="85">
        <f t="shared" si="25"/>
        <v>12377.664000000001</v>
      </c>
      <c r="S102" s="85">
        <f t="shared" si="19"/>
        <v>1769.5634505119999</v>
      </c>
      <c r="T102" s="85">
        <f t="shared" si="26"/>
        <v>3539.1269010239998</v>
      </c>
      <c r="U102" s="86">
        <v>0.28592849999999997</v>
      </c>
      <c r="V102" s="87">
        <v>7513.54</v>
      </c>
      <c r="W102" s="87">
        <v>2141.92</v>
      </c>
      <c r="X102" s="91">
        <f t="shared" si="20"/>
        <v>0.607024071747302</v>
      </c>
      <c r="Y102" s="91">
        <f t="shared" si="21"/>
        <v>0.60521141510361298</v>
      </c>
      <c r="Z102" s="94"/>
      <c r="AA102" s="93">
        <f t="shared" si="27"/>
        <v>200</v>
      </c>
    </row>
    <row r="103" spans="1:27">
      <c r="A103" s="21">
        <v>101</v>
      </c>
      <c r="B103" s="21">
        <v>106865</v>
      </c>
      <c r="C103" s="32" t="s">
        <v>137</v>
      </c>
      <c r="D103" s="21" t="s">
        <v>31</v>
      </c>
      <c r="E103" s="67" t="s">
        <v>36</v>
      </c>
      <c r="F103" s="68">
        <v>8600</v>
      </c>
      <c r="G103" s="68">
        <f t="shared" si="14"/>
        <v>25800</v>
      </c>
      <c r="H103" s="69">
        <f t="shared" si="15"/>
        <v>2186.0554999999999</v>
      </c>
      <c r="I103" s="69">
        <f t="shared" si="16"/>
        <v>6558.1665000000003</v>
      </c>
      <c r="J103" s="75">
        <v>0.25419249999999999</v>
      </c>
      <c r="K103" s="76">
        <v>26371.38</v>
      </c>
      <c r="L103" s="76">
        <v>4351.0600000000004</v>
      </c>
      <c r="M103" s="80">
        <f t="shared" si="17"/>
        <v>1.02214651162791</v>
      </c>
      <c r="N103" s="77">
        <f t="shared" si="18"/>
        <v>0.66345677560946303</v>
      </c>
      <c r="O103" s="78"/>
      <c r="P103" s="80"/>
      <c r="Q103" s="85">
        <v>7546.5</v>
      </c>
      <c r="R103" s="85">
        <f t="shared" si="25"/>
        <v>15093</v>
      </c>
      <c r="S103" s="85">
        <f t="shared" si="19"/>
        <v>2098.8061672499998</v>
      </c>
      <c r="T103" s="85">
        <f t="shared" si="26"/>
        <v>4197.6123344999996</v>
      </c>
      <c r="U103" s="86">
        <v>0.27811649999999999</v>
      </c>
      <c r="V103" s="87">
        <v>9154.48</v>
      </c>
      <c r="W103" s="87">
        <v>1685.52</v>
      </c>
      <c r="X103" s="91">
        <f t="shared" si="20"/>
        <v>0.60653813025906</v>
      </c>
      <c r="Y103" s="91">
        <f t="shared" si="21"/>
        <v>0.401542559360897</v>
      </c>
      <c r="Z103" s="94"/>
      <c r="AA103" s="93">
        <f t="shared" si="27"/>
        <v>0</v>
      </c>
    </row>
    <row r="104" spans="1:27">
      <c r="A104" s="21">
        <v>102</v>
      </c>
      <c r="B104" s="21">
        <v>598</v>
      </c>
      <c r="C104" s="32" t="s">
        <v>138</v>
      </c>
      <c r="D104" s="21" t="s">
        <v>26</v>
      </c>
      <c r="E104" s="67" t="s">
        <v>24</v>
      </c>
      <c r="F104" s="68">
        <v>10251.36</v>
      </c>
      <c r="G104" s="68">
        <f t="shared" si="14"/>
        <v>30754.080000000002</v>
      </c>
      <c r="H104" s="69">
        <f t="shared" si="15"/>
        <v>2794.4694792</v>
      </c>
      <c r="I104" s="69">
        <f t="shared" si="16"/>
        <v>8383.4084375999992</v>
      </c>
      <c r="J104" s="75">
        <v>0.27259499999999998</v>
      </c>
      <c r="K104" s="76">
        <v>24785.77</v>
      </c>
      <c r="L104" s="76">
        <v>6309.83</v>
      </c>
      <c r="M104" s="77">
        <f t="shared" si="17"/>
        <v>0.805934367082351</v>
      </c>
      <c r="N104" s="77">
        <f t="shared" si="18"/>
        <v>0.75265687541836801</v>
      </c>
      <c r="O104" s="78"/>
      <c r="P104" s="79">
        <v>-150</v>
      </c>
      <c r="Q104" s="85">
        <v>8995.5684000000001</v>
      </c>
      <c r="R104" s="85">
        <f t="shared" si="25"/>
        <v>17991.1368</v>
      </c>
      <c r="S104" s="85">
        <f t="shared" si="19"/>
        <v>2682.9372708684</v>
      </c>
      <c r="T104" s="85">
        <f t="shared" si="26"/>
        <v>5365.8745417368</v>
      </c>
      <c r="U104" s="86">
        <v>0.29825099999999999</v>
      </c>
      <c r="V104" s="87">
        <v>10880.71</v>
      </c>
      <c r="W104" s="87">
        <v>3614.36</v>
      </c>
      <c r="X104" s="91">
        <f t="shared" si="20"/>
        <v>0.60478168338978999</v>
      </c>
      <c r="Y104" s="91">
        <f t="shared" si="21"/>
        <v>0.67358265123174499</v>
      </c>
      <c r="Z104" s="94"/>
      <c r="AA104" s="93">
        <f t="shared" si="27"/>
        <v>0</v>
      </c>
    </row>
    <row r="105" spans="1:27" s="47" customFormat="1">
      <c r="A105" s="21">
        <v>103</v>
      </c>
      <c r="B105" s="21">
        <v>113023</v>
      </c>
      <c r="C105" s="32" t="s">
        <v>139</v>
      </c>
      <c r="D105" s="21" t="s">
        <v>26</v>
      </c>
      <c r="E105" s="67" t="s">
        <v>46</v>
      </c>
      <c r="F105" s="68">
        <v>4000</v>
      </c>
      <c r="G105" s="95">
        <f t="shared" si="14"/>
        <v>12000</v>
      </c>
      <c r="H105" s="69">
        <f t="shared" si="15"/>
        <v>729.13</v>
      </c>
      <c r="I105" s="96">
        <f t="shared" si="16"/>
        <v>2187.39</v>
      </c>
      <c r="J105" s="75">
        <v>0.18228249999999999</v>
      </c>
      <c r="K105" s="97">
        <v>7111.76</v>
      </c>
      <c r="L105" s="97">
        <v>595.38</v>
      </c>
      <c r="M105" s="98">
        <f t="shared" si="17"/>
        <v>0.59264666666666699</v>
      </c>
      <c r="N105" s="98">
        <f t="shared" si="18"/>
        <v>0.27218740142361397</v>
      </c>
      <c r="O105" s="98"/>
      <c r="P105" s="79">
        <v>-100</v>
      </c>
      <c r="Q105" s="85">
        <v>3510</v>
      </c>
      <c r="R105" s="99">
        <f t="shared" si="25"/>
        <v>7020</v>
      </c>
      <c r="S105" s="85">
        <f t="shared" si="19"/>
        <v>700.029135</v>
      </c>
      <c r="T105" s="99">
        <f t="shared" si="26"/>
        <v>1400.05827</v>
      </c>
      <c r="U105" s="86">
        <v>0.19943849999999999</v>
      </c>
      <c r="V105" s="9">
        <v>4243.46</v>
      </c>
      <c r="W105" s="9">
        <v>1055.33</v>
      </c>
      <c r="X105" s="90">
        <f t="shared" si="20"/>
        <v>0.60448148148148195</v>
      </c>
      <c r="Y105" s="90">
        <f t="shared" si="21"/>
        <v>0.75377576963278803</v>
      </c>
      <c r="Z105" s="94"/>
      <c r="AA105" s="93">
        <f t="shared" si="27"/>
        <v>0</v>
      </c>
    </row>
    <row r="106" spans="1:27">
      <c r="A106" s="21">
        <v>104</v>
      </c>
      <c r="B106" s="21">
        <v>746</v>
      </c>
      <c r="C106" s="32" t="s">
        <v>140</v>
      </c>
      <c r="D106" s="21" t="s">
        <v>43</v>
      </c>
      <c r="E106" s="67" t="s">
        <v>24</v>
      </c>
      <c r="F106" s="68">
        <v>11390.4</v>
      </c>
      <c r="G106" s="68">
        <f t="shared" si="14"/>
        <v>34171.199999999997</v>
      </c>
      <c r="H106" s="69">
        <f t="shared" si="15"/>
        <v>2993.6249280000002</v>
      </c>
      <c r="I106" s="69">
        <f t="shared" si="16"/>
        <v>8980.8747839999996</v>
      </c>
      <c r="J106" s="75">
        <v>0.26282</v>
      </c>
      <c r="K106" s="76">
        <v>24226.240000000002</v>
      </c>
      <c r="L106" s="76">
        <v>6034.21</v>
      </c>
      <c r="M106" s="77">
        <f t="shared" si="17"/>
        <v>0.70896661516130599</v>
      </c>
      <c r="N106" s="77">
        <f t="shared" si="18"/>
        <v>0.67189557199375805</v>
      </c>
      <c r="O106" s="78"/>
      <c r="P106" s="79">
        <v>-150</v>
      </c>
      <c r="Q106" s="85">
        <v>9995.0759999999991</v>
      </c>
      <c r="R106" s="85">
        <f t="shared" si="25"/>
        <v>19990.151999999998</v>
      </c>
      <c r="S106" s="85">
        <f t="shared" si="19"/>
        <v>2874.1440742559998</v>
      </c>
      <c r="T106" s="85">
        <f t="shared" si="26"/>
        <v>5748.2881485119997</v>
      </c>
      <c r="U106" s="86">
        <v>0.28755599999999998</v>
      </c>
      <c r="V106" s="87">
        <v>12017.21</v>
      </c>
      <c r="W106" s="87">
        <v>3324.22</v>
      </c>
      <c r="X106" s="91">
        <f t="shared" si="20"/>
        <v>0.601156509465261</v>
      </c>
      <c r="Y106" s="91">
        <f t="shared" si="21"/>
        <v>0.57829738421524801</v>
      </c>
      <c r="Z106" s="94"/>
      <c r="AA106" s="93">
        <f t="shared" si="27"/>
        <v>0</v>
      </c>
    </row>
    <row r="107" spans="1:27">
      <c r="A107" s="21">
        <v>105</v>
      </c>
      <c r="B107" s="21">
        <v>707</v>
      </c>
      <c r="C107" s="32" t="s">
        <v>141</v>
      </c>
      <c r="D107" s="21" t="s">
        <v>45</v>
      </c>
      <c r="E107" s="67" t="s">
        <v>34</v>
      </c>
      <c r="F107" s="68">
        <v>16632</v>
      </c>
      <c r="G107" s="68">
        <f t="shared" si="14"/>
        <v>49896</v>
      </c>
      <c r="H107" s="69">
        <f t="shared" si="15"/>
        <v>4656.96</v>
      </c>
      <c r="I107" s="69">
        <f t="shared" si="16"/>
        <v>13970.88</v>
      </c>
      <c r="J107" s="75">
        <v>0.28000000000000003</v>
      </c>
      <c r="K107" s="76">
        <v>53757.74</v>
      </c>
      <c r="L107" s="76">
        <v>14489.78</v>
      </c>
      <c r="M107" s="80">
        <f t="shared" si="17"/>
        <v>1.0773957832291201</v>
      </c>
      <c r="N107" s="80">
        <f t="shared" si="18"/>
        <v>1.03714154011773</v>
      </c>
      <c r="O107" s="81">
        <v>400</v>
      </c>
      <c r="P107" s="80"/>
      <c r="Q107" s="85">
        <v>14594.58</v>
      </c>
      <c r="R107" s="85">
        <f t="shared" si="25"/>
        <v>29189.16</v>
      </c>
      <c r="S107" s="85">
        <f t="shared" si="19"/>
        <v>4378.3739999999998</v>
      </c>
      <c r="T107" s="85">
        <f t="shared" si="26"/>
        <v>8756.7479999999996</v>
      </c>
      <c r="U107" s="86">
        <v>0.3</v>
      </c>
      <c r="V107" s="87">
        <v>17469.990000000002</v>
      </c>
      <c r="W107" s="87">
        <v>5700.91</v>
      </c>
      <c r="X107" s="91">
        <f t="shared" si="20"/>
        <v>0.59850951517618201</v>
      </c>
      <c r="Y107" s="91">
        <f t="shared" si="21"/>
        <v>0.65103049670950897</v>
      </c>
      <c r="Z107" s="94"/>
      <c r="AA107" s="93">
        <f t="shared" si="27"/>
        <v>400</v>
      </c>
    </row>
    <row r="108" spans="1:27">
      <c r="A108" s="21">
        <v>106</v>
      </c>
      <c r="B108" s="21">
        <v>103639</v>
      </c>
      <c r="C108" s="32" t="s">
        <v>142</v>
      </c>
      <c r="D108" s="21" t="s">
        <v>45</v>
      </c>
      <c r="E108" s="67" t="s">
        <v>24</v>
      </c>
      <c r="F108" s="68">
        <v>9354.24</v>
      </c>
      <c r="G108" s="68">
        <f t="shared" si="14"/>
        <v>28062.720000000001</v>
      </c>
      <c r="H108" s="69">
        <f t="shared" si="15"/>
        <v>2514.5366399999998</v>
      </c>
      <c r="I108" s="69">
        <f t="shared" si="16"/>
        <v>7543.6099199999999</v>
      </c>
      <c r="J108" s="75">
        <v>0.26881250000000001</v>
      </c>
      <c r="K108" s="76">
        <v>31425.11</v>
      </c>
      <c r="L108" s="76">
        <v>6879.61</v>
      </c>
      <c r="M108" s="80">
        <f t="shared" si="17"/>
        <v>1.1198169671364699</v>
      </c>
      <c r="N108" s="77">
        <f t="shared" si="18"/>
        <v>0.91197849212224402</v>
      </c>
      <c r="O108" s="78"/>
      <c r="P108" s="80"/>
      <c r="Q108" s="85">
        <v>8208.3456000000006</v>
      </c>
      <c r="R108" s="85">
        <f t="shared" si="25"/>
        <v>16416.691200000001</v>
      </c>
      <c r="S108" s="85">
        <f t="shared" si="19"/>
        <v>2414.1770452800001</v>
      </c>
      <c r="T108" s="85">
        <f t="shared" si="26"/>
        <v>4828.3540905600003</v>
      </c>
      <c r="U108" s="86">
        <v>0.2941125</v>
      </c>
      <c r="V108" s="87">
        <v>9822.74</v>
      </c>
      <c r="W108" s="87">
        <v>3011.92</v>
      </c>
      <c r="X108" s="91">
        <f t="shared" si="20"/>
        <v>0.59833859821886604</v>
      </c>
      <c r="Y108" s="91">
        <f t="shared" si="21"/>
        <v>0.62379849188953596</v>
      </c>
      <c r="Z108" s="94"/>
      <c r="AA108" s="93">
        <f t="shared" si="27"/>
        <v>0</v>
      </c>
    </row>
    <row r="109" spans="1:27">
      <c r="A109" s="21">
        <v>107</v>
      </c>
      <c r="B109" s="21">
        <v>113299</v>
      </c>
      <c r="C109" s="32" t="s">
        <v>143</v>
      </c>
      <c r="D109" s="21" t="s">
        <v>26</v>
      </c>
      <c r="E109" s="67" t="s">
        <v>29</v>
      </c>
      <c r="F109" s="68">
        <v>7600</v>
      </c>
      <c r="G109" s="68">
        <f t="shared" si="14"/>
        <v>22800</v>
      </c>
      <c r="H109" s="69">
        <f t="shared" si="15"/>
        <v>1716.0989999999999</v>
      </c>
      <c r="I109" s="69">
        <f t="shared" si="16"/>
        <v>5148.2969999999996</v>
      </c>
      <c r="J109" s="75">
        <v>0.22580249999999999</v>
      </c>
      <c r="K109" s="76">
        <v>14427.93</v>
      </c>
      <c r="L109" s="76">
        <v>2684.9</v>
      </c>
      <c r="M109" s="77">
        <f t="shared" si="17"/>
        <v>0.63280394736842105</v>
      </c>
      <c r="N109" s="77">
        <f t="shared" si="18"/>
        <v>0.52151225929661804</v>
      </c>
      <c r="O109" s="78"/>
      <c r="P109" s="79">
        <v>-100</v>
      </c>
      <c r="Q109" s="85">
        <v>6669</v>
      </c>
      <c r="R109" s="85">
        <f t="shared" si="25"/>
        <v>13338</v>
      </c>
      <c r="S109" s="85">
        <f t="shared" si="19"/>
        <v>1647.6064604999999</v>
      </c>
      <c r="T109" s="85">
        <f t="shared" si="26"/>
        <v>3295.2129209999998</v>
      </c>
      <c r="U109" s="86">
        <v>0.24705450000000001</v>
      </c>
      <c r="V109" s="87">
        <v>7955.35</v>
      </c>
      <c r="W109" s="87">
        <v>1523.22</v>
      </c>
      <c r="X109" s="91">
        <f t="shared" si="20"/>
        <v>0.596442495126706</v>
      </c>
      <c r="Y109" s="91">
        <f t="shared" si="21"/>
        <v>0.46225237534506503</v>
      </c>
      <c r="Z109" s="94"/>
      <c r="AA109" s="93">
        <f t="shared" si="27"/>
        <v>0</v>
      </c>
    </row>
    <row r="110" spans="1:27">
      <c r="A110" s="21">
        <v>108</v>
      </c>
      <c r="B110" s="21">
        <v>117637</v>
      </c>
      <c r="C110" s="32" t="s">
        <v>144</v>
      </c>
      <c r="D110" s="21" t="s">
        <v>43</v>
      </c>
      <c r="E110" s="67" t="s">
        <v>29</v>
      </c>
      <c r="F110" s="68">
        <v>6200</v>
      </c>
      <c r="G110" s="68">
        <f t="shared" si="14"/>
        <v>18600</v>
      </c>
      <c r="H110" s="69">
        <f t="shared" si="15"/>
        <v>1511.6994999999999</v>
      </c>
      <c r="I110" s="69">
        <f t="shared" si="16"/>
        <v>4535.0985000000001</v>
      </c>
      <c r="J110" s="75">
        <v>0.2438225</v>
      </c>
      <c r="K110" s="76">
        <v>8798.42</v>
      </c>
      <c r="L110" s="76">
        <v>1745.08</v>
      </c>
      <c r="M110" s="77">
        <f t="shared" si="17"/>
        <v>0.47303333333333297</v>
      </c>
      <c r="N110" s="77">
        <f t="shared" si="18"/>
        <v>0.38479428837102397</v>
      </c>
      <c r="O110" s="78"/>
      <c r="P110" s="79">
        <v>-100</v>
      </c>
      <c r="Q110" s="85">
        <v>5440.5</v>
      </c>
      <c r="R110" s="85">
        <f t="shared" si="25"/>
        <v>10881</v>
      </c>
      <c r="S110" s="85">
        <f t="shared" si="19"/>
        <v>1451.36490525</v>
      </c>
      <c r="T110" s="85">
        <f t="shared" si="26"/>
        <v>2902.7298105</v>
      </c>
      <c r="U110" s="86">
        <v>0.26677050000000002</v>
      </c>
      <c r="V110" s="87">
        <v>6424.51</v>
      </c>
      <c r="W110" s="87">
        <v>1590.03</v>
      </c>
      <c r="X110" s="91">
        <f t="shared" si="20"/>
        <v>0.59043378365958998</v>
      </c>
      <c r="Y110" s="91">
        <f t="shared" si="21"/>
        <v>0.54777058279706503</v>
      </c>
      <c r="Z110" s="94"/>
      <c r="AA110" s="93">
        <f t="shared" si="27"/>
        <v>0</v>
      </c>
    </row>
    <row r="111" spans="1:27">
      <c r="A111" s="21">
        <v>109</v>
      </c>
      <c r="B111" s="21">
        <v>517</v>
      </c>
      <c r="C111" s="32" t="s">
        <v>145</v>
      </c>
      <c r="D111" s="21" t="s">
        <v>26</v>
      </c>
      <c r="E111" s="67" t="s">
        <v>32</v>
      </c>
      <c r="F111" s="68">
        <v>45760</v>
      </c>
      <c r="G111" s="68">
        <f t="shared" si="14"/>
        <v>137280</v>
      </c>
      <c r="H111" s="69">
        <f t="shared" si="15"/>
        <v>8255.6759999999995</v>
      </c>
      <c r="I111" s="69">
        <f t="shared" si="16"/>
        <v>24767.027999999998</v>
      </c>
      <c r="J111" s="75">
        <v>0.1804125</v>
      </c>
      <c r="K111" s="76">
        <v>84483.7</v>
      </c>
      <c r="L111" s="76">
        <v>18931.89</v>
      </c>
      <c r="M111" s="77">
        <f t="shared" si="17"/>
        <v>0.61541156759906801</v>
      </c>
      <c r="N111" s="77">
        <f t="shared" si="18"/>
        <v>0.76439894201274405</v>
      </c>
      <c r="O111" s="78"/>
      <c r="P111" s="79">
        <v>-200</v>
      </c>
      <c r="Q111" s="85">
        <v>40154.400000000001</v>
      </c>
      <c r="R111" s="85">
        <f t="shared" si="25"/>
        <v>80308.800000000003</v>
      </c>
      <c r="S111" s="85">
        <f t="shared" si="19"/>
        <v>7926.1774020000003</v>
      </c>
      <c r="T111" s="85">
        <f t="shared" si="26"/>
        <v>15852.354804000001</v>
      </c>
      <c r="U111" s="86">
        <v>0.1973925</v>
      </c>
      <c r="V111" s="87">
        <v>47355.85</v>
      </c>
      <c r="W111" s="87">
        <v>11474.92</v>
      </c>
      <c r="X111" s="91">
        <f t="shared" si="20"/>
        <v>0.58967199111429902</v>
      </c>
      <c r="Y111" s="91">
        <f t="shared" si="21"/>
        <v>0.72386217327816504</v>
      </c>
      <c r="Z111" s="94"/>
      <c r="AA111" s="93">
        <f t="shared" si="27"/>
        <v>0</v>
      </c>
    </row>
    <row r="112" spans="1:27">
      <c r="A112" s="21">
        <v>110</v>
      </c>
      <c r="B112" s="21">
        <v>106568</v>
      </c>
      <c r="C112" s="32" t="s">
        <v>146</v>
      </c>
      <c r="D112" s="21" t="s">
        <v>45</v>
      </c>
      <c r="E112" s="67" t="s">
        <v>46</v>
      </c>
      <c r="F112" s="68">
        <v>5000</v>
      </c>
      <c r="G112" s="68">
        <f t="shared" si="14"/>
        <v>15000</v>
      </c>
      <c r="H112" s="69">
        <f t="shared" si="15"/>
        <v>1499.1875</v>
      </c>
      <c r="I112" s="69">
        <f t="shared" si="16"/>
        <v>4497.5625</v>
      </c>
      <c r="J112" s="75">
        <v>0.29983749999999998</v>
      </c>
      <c r="K112" s="76">
        <v>8171.54</v>
      </c>
      <c r="L112" s="76">
        <v>2236.6799999999998</v>
      </c>
      <c r="M112" s="77">
        <f t="shared" si="17"/>
        <v>0.54476933333333299</v>
      </c>
      <c r="N112" s="77">
        <f t="shared" si="18"/>
        <v>0.49730937591195201</v>
      </c>
      <c r="O112" s="78"/>
      <c r="P112" s="79">
        <v>-100</v>
      </c>
      <c r="Q112" s="85">
        <v>4387.5</v>
      </c>
      <c r="R112" s="85">
        <f t="shared" si="25"/>
        <v>8775</v>
      </c>
      <c r="S112" s="85">
        <f t="shared" si="19"/>
        <v>1439.35228125</v>
      </c>
      <c r="T112" s="85">
        <f t="shared" si="26"/>
        <v>2878.7045625000001</v>
      </c>
      <c r="U112" s="86">
        <v>0.3280575</v>
      </c>
      <c r="V112" s="87">
        <v>5157.07</v>
      </c>
      <c r="W112" s="87">
        <v>1618.71</v>
      </c>
      <c r="X112" s="91">
        <f t="shared" si="20"/>
        <v>0.58770028490028503</v>
      </c>
      <c r="Y112" s="91">
        <f t="shared" si="21"/>
        <v>0.56230501076297901</v>
      </c>
      <c r="Z112" s="94"/>
      <c r="AA112" s="93">
        <f t="shared" si="27"/>
        <v>0</v>
      </c>
    </row>
    <row r="113" spans="1:27">
      <c r="A113" s="21">
        <v>111</v>
      </c>
      <c r="B113" s="21">
        <v>720</v>
      </c>
      <c r="C113" s="32" t="s">
        <v>147</v>
      </c>
      <c r="D113" s="21" t="s">
        <v>43</v>
      </c>
      <c r="E113" s="67" t="s">
        <v>29</v>
      </c>
      <c r="F113" s="68">
        <v>8000</v>
      </c>
      <c r="G113" s="68">
        <f t="shared" si="14"/>
        <v>24000</v>
      </c>
      <c r="H113" s="69">
        <f t="shared" si="15"/>
        <v>2168.1799999999998</v>
      </c>
      <c r="I113" s="69">
        <f t="shared" si="16"/>
        <v>6504.54</v>
      </c>
      <c r="J113" s="75">
        <v>0.2710225</v>
      </c>
      <c r="K113" s="76">
        <v>15266.08</v>
      </c>
      <c r="L113" s="76">
        <v>4493.7299999999996</v>
      </c>
      <c r="M113" s="77">
        <f t="shared" si="17"/>
        <v>0.63608666666666702</v>
      </c>
      <c r="N113" s="77">
        <f t="shared" si="18"/>
        <v>0.69086053740925601</v>
      </c>
      <c r="O113" s="78"/>
      <c r="P113" s="79">
        <v>-100</v>
      </c>
      <c r="Q113" s="85">
        <v>7020</v>
      </c>
      <c r="R113" s="85">
        <f t="shared" si="25"/>
        <v>14040</v>
      </c>
      <c r="S113" s="85">
        <f t="shared" si="19"/>
        <v>2081.6441100000002</v>
      </c>
      <c r="T113" s="85">
        <f t="shared" si="26"/>
        <v>4163.2882200000004</v>
      </c>
      <c r="U113" s="86">
        <v>0.29653049999999997</v>
      </c>
      <c r="V113" s="87">
        <v>8186.05</v>
      </c>
      <c r="W113" s="87">
        <v>2452.02</v>
      </c>
      <c r="X113" s="91">
        <f t="shared" si="20"/>
        <v>0.58305199430199395</v>
      </c>
      <c r="Y113" s="91">
        <f t="shared" si="21"/>
        <v>0.58896234669047298</v>
      </c>
      <c r="Z113" s="94"/>
      <c r="AA113" s="93">
        <f t="shared" si="27"/>
        <v>0</v>
      </c>
    </row>
    <row r="114" spans="1:27">
      <c r="A114" s="21">
        <v>112</v>
      </c>
      <c r="B114" s="21">
        <v>110378</v>
      </c>
      <c r="C114" s="32" t="s">
        <v>148</v>
      </c>
      <c r="D114" s="21" t="s">
        <v>23</v>
      </c>
      <c r="E114" s="67" t="s">
        <v>29</v>
      </c>
      <c r="F114" s="68">
        <v>5800</v>
      </c>
      <c r="G114" s="68">
        <f t="shared" si="14"/>
        <v>17400</v>
      </c>
      <c r="H114" s="69">
        <f t="shared" si="15"/>
        <v>1345.6434999999999</v>
      </c>
      <c r="I114" s="69">
        <f t="shared" si="16"/>
        <v>4036.9304999999999</v>
      </c>
      <c r="J114" s="75">
        <v>0.23200750000000001</v>
      </c>
      <c r="K114" s="76">
        <v>12657.05</v>
      </c>
      <c r="L114" s="76">
        <v>3076.78</v>
      </c>
      <c r="M114" s="77">
        <f t="shared" si="17"/>
        <v>0.72741666666666704</v>
      </c>
      <c r="N114" s="77">
        <f t="shared" si="18"/>
        <v>0.76215827842466</v>
      </c>
      <c r="O114" s="78"/>
      <c r="P114" s="79">
        <v>-100</v>
      </c>
      <c r="Q114" s="85">
        <v>5089.5</v>
      </c>
      <c r="R114" s="85">
        <f t="shared" si="25"/>
        <v>10179</v>
      </c>
      <c r="S114" s="85">
        <f t="shared" si="19"/>
        <v>1291.93649325</v>
      </c>
      <c r="T114" s="85">
        <f t="shared" si="26"/>
        <v>2583.8729865</v>
      </c>
      <c r="U114" s="86">
        <v>0.2538435</v>
      </c>
      <c r="V114" s="87">
        <v>5860.18</v>
      </c>
      <c r="W114" s="87">
        <v>1562.86</v>
      </c>
      <c r="X114" s="91">
        <f t="shared" si="20"/>
        <v>0.57571274191963895</v>
      </c>
      <c r="Y114" s="91">
        <f t="shared" si="21"/>
        <v>0.60485171220315304</v>
      </c>
      <c r="Z114" s="94"/>
      <c r="AA114" s="93">
        <f t="shared" si="27"/>
        <v>0</v>
      </c>
    </row>
    <row r="115" spans="1:27">
      <c r="A115" s="21">
        <v>113</v>
      </c>
      <c r="B115" s="21">
        <v>738</v>
      </c>
      <c r="C115" s="32" t="s">
        <v>149</v>
      </c>
      <c r="D115" s="21" t="s">
        <v>23</v>
      </c>
      <c r="E115" s="67" t="s">
        <v>29</v>
      </c>
      <c r="F115" s="68">
        <v>7600</v>
      </c>
      <c r="G115" s="68">
        <f t="shared" si="14"/>
        <v>22800</v>
      </c>
      <c r="H115" s="69">
        <f t="shared" si="15"/>
        <v>2041.037</v>
      </c>
      <c r="I115" s="69">
        <f t="shared" si="16"/>
        <v>6123.1109999999999</v>
      </c>
      <c r="J115" s="75">
        <v>0.2685575</v>
      </c>
      <c r="K115" s="76">
        <v>22903.15</v>
      </c>
      <c r="L115" s="76">
        <v>6170.18</v>
      </c>
      <c r="M115" s="80">
        <f t="shared" si="17"/>
        <v>1.0045241228070201</v>
      </c>
      <c r="N115" s="80">
        <f t="shared" si="18"/>
        <v>1.0076871054599501</v>
      </c>
      <c r="O115" s="81">
        <v>200</v>
      </c>
      <c r="P115" s="80"/>
      <c r="Q115" s="85">
        <v>6669</v>
      </c>
      <c r="R115" s="85">
        <f t="shared" si="25"/>
        <v>13338</v>
      </c>
      <c r="S115" s="85">
        <f t="shared" si="19"/>
        <v>1959.5756114999999</v>
      </c>
      <c r="T115" s="85">
        <f t="shared" si="26"/>
        <v>3919.1512229999998</v>
      </c>
      <c r="U115" s="86">
        <v>0.29383350000000003</v>
      </c>
      <c r="V115" s="87">
        <v>7649.89</v>
      </c>
      <c r="W115" s="87">
        <v>2146.1999999999998</v>
      </c>
      <c r="X115" s="91">
        <f t="shared" si="20"/>
        <v>0.57354101064627405</v>
      </c>
      <c r="Y115" s="91">
        <f t="shared" si="21"/>
        <v>0.54761857297181404</v>
      </c>
      <c r="Z115" s="94"/>
      <c r="AA115" s="93">
        <f t="shared" si="27"/>
        <v>200</v>
      </c>
    </row>
    <row r="116" spans="1:27">
      <c r="A116" s="21">
        <v>114</v>
      </c>
      <c r="B116" s="21">
        <v>118951</v>
      </c>
      <c r="C116" s="32" t="s">
        <v>150</v>
      </c>
      <c r="D116" s="21" t="s">
        <v>28</v>
      </c>
      <c r="E116" s="67" t="s">
        <v>29</v>
      </c>
      <c r="F116" s="68">
        <v>6400</v>
      </c>
      <c r="G116" s="68">
        <f t="shared" si="14"/>
        <v>19200</v>
      </c>
      <c r="H116" s="69">
        <f t="shared" si="15"/>
        <v>1601.2639999999999</v>
      </c>
      <c r="I116" s="69">
        <f t="shared" si="16"/>
        <v>4803.7920000000004</v>
      </c>
      <c r="J116" s="75">
        <v>0.25019750000000002</v>
      </c>
      <c r="K116" s="76">
        <v>13659.55</v>
      </c>
      <c r="L116" s="76">
        <v>3489.14</v>
      </c>
      <c r="M116" s="77">
        <f t="shared" si="17"/>
        <v>0.71143489583333297</v>
      </c>
      <c r="N116" s="77">
        <f t="shared" si="18"/>
        <v>0.72633036567778098</v>
      </c>
      <c r="O116" s="78"/>
      <c r="P116" s="79">
        <v>-100</v>
      </c>
      <c r="Q116" s="85">
        <v>5616</v>
      </c>
      <c r="R116" s="85">
        <f t="shared" si="25"/>
        <v>11232</v>
      </c>
      <c r="S116" s="85">
        <f t="shared" si="19"/>
        <v>1537.354728</v>
      </c>
      <c r="T116" s="85">
        <f t="shared" si="26"/>
        <v>3074.709456</v>
      </c>
      <c r="U116" s="86">
        <v>0.27374549999999997</v>
      </c>
      <c r="V116" s="87">
        <v>6439.02</v>
      </c>
      <c r="W116" s="87">
        <v>1327.58</v>
      </c>
      <c r="X116" s="91">
        <f t="shared" si="20"/>
        <v>0.57327457264957304</v>
      </c>
      <c r="Y116" s="91">
        <f t="shared" si="21"/>
        <v>0.431774129880583</v>
      </c>
      <c r="Z116" s="94"/>
      <c r="AA116" s="93">
        <f t="shared" si="27"/>
        <v>0</v>
      </c>
    </row>
    <row r="117" spans="1:27">
      <c r="A117" s="21">
        <v>115</v>
      </c>
      <c r="B117" s="21">
        <v>112415</v>
      </c>
      <c r="C117" s="32" t="s">
        <v>151</v>
      </c>
      <c r="D117" s="21" t="s">
        <v>28</v>
      </c>
      <c r="E117" s="67" t="s">
        <v>29</v>
      </c>
      <c r="F117" s="68">
        <v>7600</v>
      </c>
      <c r="G117" s="68">
        <f t="shared" si="14"/>
        <v>22800</v>
      </c>
      <c r="H117" s="69">
        <f t="shared" si="15"/>
        <v>1523.268</v>
      </c>
      <c r="I117" s="69">
        <f t="shared" si="16"/>
        <v>4569.8040000000001</v>
      </c>
      <c r="J117" s="75">
        <v>0.20043</v>
      </c>
      <c r="K117" s="76">
        <v>16830.73</v>
      </c>
      <c r="L117" s="76">
        <v>3622.95</v>
      </c>
      <c r="M117" s="77">
        <f t="shared" si="17"/>
        <v>0.73818991228070197</v>
      </c>
      <c r="N117" s="77">
        <f t="shared" si="18"/>
        <v>0.79280205453012897</v>
      </c>
      <c r="O117" s="78"/>
      <c r="P117" s="79">
        <v>-100</v>
      </c>
      <c r="Q117" s="85">
        <v>6669</v>
      </c>
      <c r="R117" s="85">
        <f t="shared" si="25"/>
        <v>13338</v>
      </c>
      <c r="S117" s="85">
        <f t="shared" si="19"/>
        <v>1462.4716860000001</v>
      </c>
      <c r="T117" s="85">
        <f t="shared" si="26"/>
        <v>2924.9433720000002</v>
      </c>
      <c r="U117" s="86">
        <v>0.21929399999999999</v>
      </c>
      <c r="V117" s="87">
        <v>7622.55</v>
      </c>
      <c r="W117" s="87">
        <v>1805.92</v>
      </c>
      <c r="X117" s="91">
        <f t="shared" si="20"/>
        <v>0.57149122807017505</v>
      </c>
      <c r="Y117" s="91">
        <f t="shared" si="21"/>
        <v>0.61742050026943196</v>
      </c>
      <c r="Z117" s="94"/>
      <c r="AA117" s="93">
        <f t="shared" si="27"/>
        <v>0</v>
      </c>
    </row>
    <row r="118" spans="1:27">
      <c r="A118" s="21">
        <v>116</v>
      </c>
      <c r="B118" s="21">
        <v>114622</v>
      </c>
      <c r="C118" s="32" t="s">
        <v>152</v>
      </c>
      <c r="D118" s="21" t="s">
        <v>26</v>
      </c>
      <c r="E118" s="67" t="s">
        <v>24</v>
      </c>
      <c r="F118" s="68">
        <v>11700</v>
      </c>
      <c r="G118" s="68">
        <f t="shared" si="14"/>
        <v>35100</v>
      </c>
      <c r="H118" s="69">
        <f t="shared" si="15"/>
        <v>3197.81475</v>
      </c>
      <c r="I118" s="69">
        <f t="shared" si="16"/>
        <v>9593.4442500000005</v>
      </c>
      <c r="J118" s="75">
        <v>0.27331749999999999</v>
      </c>
      <c r="K118" s="76">
        <v>22889.16</v>
      </c>
      <c r="L118" s="76">
        <v>6524.96</v>
      </c>
      <c r="M118" s="77">
        <f t="shared" si="17"/>
        <v>0.65211282051282005</v>
      </c>
      <c r="N118" s="77">
        <f t="shared" si="18"/>
        <v>0.68014779988949203</v>
      </c>
      <c r="O118" s="78"/>
      <c r="P118" s="79">
        <v>-150</v>
      </c>
      <c r="Q118" s="85">
        <v>10266.75</v>
      </c>
      <c r="R118" s="85">
        <f t="shared" si="25"/>
        <v>20533.5</v>
      </c>
      <c r="S118" s="85">
        <f t="shared" si="19"/>
        <v>3070.1843201249999</v>
      </c>
      <c r="T118" s="85">
        <f t="shared" si="26"/>
        <v>6140.3686402499998</v>
      </c>
      <c r="U118" s="86">
        <v>0.29904150000000002</v>
      </c>
      <c r="V118" s="87">
        <v>11560.31</v>
      </c>
      <c r="W118" s="87">
        <v>3089.09</v>
      </c>
      <c r="X118" s="91">
        <f t="shared" si="20"/>
        <v>0.56299754060437801</v>
      </c>
      <c r="Y118" s="91">
        <f t="shared" si="21"/>
        <v>0.50307891610139999</v>
      </c>
      <c r="Z118" s="94"/>
      <c r="AA118" s="93">
        <f t="shared" si="27"/>
        <v>0</v>
      </c>
    </row>
    <row r="119" spans="1:27">
      <c r="A119" s="21">
        <v>117</v>
      </c>
      <c r="B119" s="21">
        <v>102564</v>
      </c>
      <c r="C119" s="32" t="s">
        <v>153</v>
      </c>
      <c r="D119" s="21" t="s">
        <v>43</v>
      </c>
      <c r="E119" s="67" t="s">
        <v>29</v>
      </c>
      <c r="F119" s="68">
        <v>8800</v>
      </c>
      <c r="G119" s="68">
        <f t="shared" si="14"/>
        <v>26400</v>
      </c>
      <c r="H119" s="69">
        <f t="shared" si="15"/>
        <v>2160.9720000000002</v>
      </c>
      <c r="I119" s="69">
        <f t="shared" si="16"/>
        <v>6482.9160000000002</v>
      </c>
      <c r="J119" s="75">
        <v>0.24556500000000001</v>
      </c>
      <c r="K119" s="76">
        <v>13787.9</v>
      </c>
      <c r="L119" s="76">
        <v>3028.63</v>
      </c>
      <c r="M119" s="77">
        <f t="shared" si="17"/>
        <v>0.52226893939393904</v>
      </c>
      <c r="N119" s="77">
        <f t="shared" si="18"/>
        <v>0.467170945913845</v>
      </c>
      <c r="O119" s="78"/>
      <c r="P119" s="79">
        <v>-100</v>
      </c>
      <c r="Q119" s="85">
        <v>7722</v>
      </c>
      <c r="R119" s="85">
        <f t="shared" si="25"/>
        <v>15444</v>
      </c>
      <c r="S119" s="85">
        <f t="shared" si="19"/>
        <v>2074.723794</v>
      </c>
      <c r="T119" s="85">
        <f t="shared" si="26"/>
        <v>4149.447588</v>
      </c>
      <c r="U119" s="86">
        <v>0.268677</v>
      </c>
      <c r="V119" s="87">
        <v>8664.1</v>
      </c>
      <c r="W119" s="87">
        <v>1084.47</v>
      </c>
      <c r="X119" s="91">
        <f t="shared" si="20"/>
        <v>0.56100103600103601</v>
      </c>
      <c r="Y119" s="91">
        <f t="shared" si="21"/>
        <v>0.26135286131489799</v>
      </c>
      <c r="Z119" s="94"/>
      <c r="AA119" s="93">
        <f t="shared" si="27"/>
        <v>0</v>
      </c>
    </row>
    <row r="120" spans="1:27">
      <c r="A120" s="21">
        <v>118</v>
      </c>
      <c r="B120" s="21">
        <v>545</v>
      </c>
      <c r="C120" s="32" t="s">
        <v>154</v>
      </c>
      <c r="D120" s="21" t="s">
        <v>45</v>
      </c>
      <c r="E120" s="67" t="s">
        <v>46</v>
      </c>
      <c r="F120" s="68">
        <v>4000</v>
      </c>
      <c r="G120" s="68">
        <f t="shared" si="14"/>
        <v>12000</v>
      </c>
      <c r="H120" s="69">
        <f t="shared" si="15"/>
        <v>1069.47</v>
      </c>
      <c r="I120" s="69">
        <f t="shared" si="16"/>
        <v>3208.41</v>
      </c>
      <c r="J120" s="75">
        <v>0.26736749999999998</v>
      </c>
      <c r="K120" s="76">
        <v>12226.69</v>
      </c>
      <c r="L120" s="76">
        <v>2202.41</v>
      </c>
      <c r="M120" s="80">
        <f t="shared" si="17"/>
        <v>1.01889083333333</v>
      </c>
      <c r="N120" s="77">
        <f t="shared" si="18"/>
        <v>0.68644905108761001</v>
      </c>
      <c r="O120" s="78"/>
      <c r="P120" s="80"/>
      <c r="Q120" s="85">
        <v>3510</v>
      </c>
      <c r="R120" s="85">
        <f t="shared" si="25"/>
        <v>7020</v>
      </c>
      <c r="S120" s="85">
        <f t="shared" si="19"/>
        <v>1026.7855649999999</v>
      </c>
      <c r="T120" s="85">
        <f t="shared" si="26"/>
        <v>2053.5711299999998</v>
      </c>
      <c r="U120" s="86">
        <v>0.2925315</v>
      </c>
      <c r="V120" s="87">
        <v>3920.79</v>
      </c>
      <c r="W120" s="87">
        <v>1186.24</v>
      </c>
      <c r="X120" s="91">
        <f t="shared" si="20"/>
        <v>0.55851709401709404</v>
      </c>
      <c r="Y120" s="91">
        <f t="shared" si="21"/>
        <v>0.57764738833273299</v>
      </c>
      <c r="Z120" s="94"/>
      <c r="AA120" s="93">
        <f t="shared" si="27"/>
        <v>0</v>
      </c>
    </row>
    <row r="121" spans="1:27">
      <c r="A121" s="21">
        <v>119</v>
      </c>
      <c r="B121" s="21">
        <v>710</v>
      </c>
      <c r="C121" s="32" t="s">
        <v>155</v>
      </c>
      <c r="D121" s="21" t="s">
        <v>23</v>
      </c>
      <c r="E121" s="67" t="s">
        <v>29</v>
      </c>
      <c r="F121" s="68">
        <v>7800</v>
      </c>
      <c r="G121" s="68">
        <f t="shared" si="14"/>
        <v>23400</v>
      </c>
      <c r="H121" s="69">
        <f t="shared" si="15"/>
        <v>2299.6154999999999</v>
      </c>
      <c r="I121" s="69">
        <f t="shared" si="16"/>
        <v>6898.8464999999997</v>
      </c>
      <c r="J121" s="75">
        <v>0.29482249999999999</v>
      </c>
      <c r="K121" s="76">
        <v>23561.1</v>
      </c>
      <c r="L121" s="76">
        <v>6395.68</v>
      </c>
      <c r="M121" s="80">
        <f t="shared" si="17"/>
        <v>1.00688461538462</v>
      </c>
      <c r="N121" s="77">
        <f t="shared" si="18"/>
        <v>0.92706512603230096</v>
      </c>
      <c r="O121" s="78"/>
      <c r="P121" s="80"/>
      <c r="Q121" s="85">
        <v>6844.5</v>
      </c>
      <c r="R121" s="85">
        <f t="shared" si="25"/>
        <v>13689</v>
      </c>
      <c r="S121" s="85">
        <f t="shared" si="19"/>
        <v>2207.8337872500001</v>
      </c>
      <c r="T121" s="85">
        <f t="shared" si="26"/>
        <v>4415.6675745000002</v>
      </c>
      <c r="U121" s="86">
        <v>0.32257049999999998</v>
      </c>
      <c r="V121" s="87">
        <v>7554.27</v>
      </c>
      <c r="W121" s="87">
        <v>2323.0500000000002</v>
      </c>
      <c r="X121" s="91">
        <f t="shared" si="20"/>
        <v>0.55184966031119898</v>
      </c>
      <c r="Y121" s="91">
        <f t="shared" si="21"/>
        <v>0.526092592072683</v>
      </c>
      <c r="Z121" s="94"/>
      <c r="AA121" s="93">
        <f t="shared" si="27"/>
        <v>0</v>
      </c>
    </row>
    <row r="122" spans="1:27">
      <c r="A122" s="21">
        <v>120</v>
      </c>
      <c r="B122" s="21">
        <v>52</v>
      </c>
      <c r="C122" s="32" t="s">
        <v>156</v>
      </c>
      <c r="D122" s="21" t="s">
        <v>23</v>
      </c>
      <c r="E122" s="67" t="s">
        <v>29</v>
      </c>
      <c r="F122" s="68">
        <v>6681.6</v>
      </c>
      <c r="G122" s="68">
        <f t="shared" si="14"/>
        <v>20044.8</v>
      </c>
      <c r="H122" s="69">
        <f t="shared" si="15"/>
        <v>1801.492992</v>
      </c>
      <c r="I122" s="69">
        <f t="shared" si="16"/>
        <v>5404.4789760000003</v>
      </c>
      <c r="J122" s="75">
        <v>0.26962000000000003</v>
      </c>
      <c r="K122" s="76">
        <v>17962.439999999999</v>
      </c>
      <c r="L122" s="76">
        <v>5163.6499999999996</v>
      </c>
      <c r="M122" s="77">
        <f t="shared" si="17"/>
        <v>0.89611470306513397</v>
      </c>
      <c r="N122" s="77">
        <f t="shared" si="18"/>
        <v>0.95543900215553301</v>
      </c>
      <c r="O122" s="78"/>
      <c r="P122" s="79">
        <v>-100</v>
      </c>
      <c r="Q122" s="85">
        <v>5863.1040000000003</v>
      </c>
      <c r="R122" s="85">
        <f t="shared" si="25"/>
        <v>11726.208000000001</v>
      </c>
      <c r="S122" s="85">
        <f t="shared" si="19"/>
        <v>1729.5922275840001</v>
      </c>
      <c r="T122" s="85">
        <f t="shared" si="26"/>
        <v>3459.1844551680001</v>
      </c>
      <c r="U122" s="86">
        <v>0.29499599999999998</v>
      </c>
      <c r="V122" s="87">
        <v>6428.6</v>
      </c>
      <c r="W122" s="87">
        <v>2174.7600000000002</v>
      </c>
      <c r="X122" s="91">
        <f t="shared" si="20"/>
        <v>0.54822496752573402</v>
      </c>
      <c r="Y122" s="91">
        <f t="shared" si="21"/>
        <v>0.62869153934561695</v>
      </c>
      <c r="Z122" s="94"/>
      <c r="AA122" s="93">
        <f t="shared" si="27"/>
        <v>0</v>
      </c>
    </row>
    <row r="123" spans="1:27">
      <c r="A123" s="21">
        <v>121</v>
      </c>
      <c r="B123" s="21">
        <v>311</v>
      </c>
      <c r="C123" s="32" t="s">
        <v>157</v>
      </c>
      <c r="D123" s="21" t="s">
        <v>28</v>
      </c>
      <c r="E123" s="67" t="s">
        <v>29</v>
      </c>
      <c r="F123" s="68">
        <v>10857.6</v>
      </c>
      <c r="G123" s="68">
        <f t="shared" si="14"/>
        <v>32572.799999999999</v>
      </c>
      <c r="H123" s="69">
        <f t="shared" si="15"/>
        <v>2137.8885839999998</v>
      </c>
      <c r="I123" s="69">
        <f t="shared" si="16"/>
        <v>6413.6657519999999</v>
      </c>
      <c r="J123" s="75">
        <v>0.19690250000000001</v>
      </c>
      <c r="K123" s="76">
        <v>28451.81</v>
      </c>
      <c r="L123" s="76">
        <v>5536.7</v>
      </c>
      <c r="M123" s="77">
        <f t="shared" si="17"/>
        <v>0.87348370419491095</v>
      </c>
      <c r="N123" s="77">
        <f t="shared" si="18"/>
        <v>0.863266065630793</v>
      </c>
      <c r="O123" s="78"/>
      <c r="P123" s="79">
        <v>-100</v>
      </c>
      <c r="Q123" s="85">
        <v>9527.5439999999999</v>
      </c>
      <c r="R123" s="85">
        <f t="shared" si="25"/>
        <v>19055.088</v>
      </c>
      <c r="S123" s="85">
        <f t="shared" si="19"/>
        <v>2052.5616778680001</v>
      </c>
      <c r="T123" s="85">
        <f t="shared" si="26"/>
        <v>4105.1233557360001</v>
      </c>
      <c r="U123" s="86">
        <v>0.2154345</v>
      </c>
      <c r="V123" s="87">
        <v>10126.9</v>
      </c>
      <c r="W123" s="87">
        <v>2268.71</v>
      </c>
      <c r="X123" s="91">
        <f t="shared" si="20"/>
        <v>0.53145385631386199</v>
      </c>
      <c r="Y123" s="91">
        <f t="shared" si="21"/>
        <v>0.55265330744080599</v>
      </c>
      <c r="Z123" s="94"/>
      <c r="AA123" s="93">
        <f t="shared" si="27"/>
        <v>0</v>
      </c>
    </row>
    <row r="124" spans="1:27">
      <c r="A124" s="21">
        <v>122</v>
      </c>
      <c r="B124" s="21">
        <v>114069</v>
      </c>
      <c r="C124" s="32" t="s">
        <v>158</v>
      </c>
      <c r="D124" s="21" t="s">
        <v>45</v>
      </c>
      <c r="E124" s="67" t="s">
        <v>46</v>
      </c>
      <c r="F124" s="68">
        <v>5600</v>
      </c>
      <c r="G124" s="68">
        <f t="shared" si="14"/>
        <v>16800</v>
      </c>
      <c r="H124" s="69">
        <f t="shared" si="15"/>
        <v>1565.088</v>
      </c>
      <c r="I124" s="69">
        <f t="shared" si="16"/>
        <v>4695.2640000000001</v>
      </c>
      <c r="J124" s="75">
        <v>0.27948000000000001</v>
      </c>
      <c r="K124" s="76">
        <v>8855.7800000000007</v>
      </c>
      <c r="L124" s="76">
        <v>1946.85</v>
      </c>
      <c r="M124" s="77">
        <f t="shared" si="17"/>
        <v>0.52712976190476202</v>
      </c>
      <c r="N124" s="77">
        <f t="shared" si="18"/>
        <v>0.41464122145208399</v>
      </c>
      <c r="O124" s="78"/>
      <c r="P124" s="79">
        <v>-100</v>
      </c>
      <c r="Q124" s="85">
        <v>4914</v>
      </c>
      <c r="R124" s="85">
        <f t="shared" si="25"/>
        <v>9828</v>
      </c>
      <c r="S124" s="85">
        <f t="shared" si="19"/>
        <v>1502.622576</v>
      </c>
      <c r="T124" s="85">
        <f t="shared" si="26"/>
        <v>3005.245152</v>
      </c>
      <c r="U124" s="86">
        <v>0.305784</v>
      </c>
      <c r="V124" s="87">
        <v>5212.74</v>
      </c>
      <c r="W124" s="87">
        <v>1825</v>
      </c>
      <c r="X124" s="91">
        <f t="shared" si="20"/>
        <v>0.53039682539682498</v>
      </c>
      <c r="Y124" s="91">
        <f t="shared" si="21"/>
        <v>0.60727158940276704</v>
      </c>
      <c r="Z124" s="94"/>
      <c r="AA124" s="93">
        <f t="shared" si="27"/>
        <v>0</v>
      </c>
    </row>
    <row r="125" spans="1:27">
      <c r="A125" s="21">
        <v>123</v>
      </c>
      <c r="B125" s="21">
        <v>118758</v>
      </c>
      <c r="C125" s="32" t="s">
        <v>159</v>
      </c>
      <c r="D125" s="21" t="s">
        <v>45</v>
      </c>
      <c r="E125" s="67" t="s">
        <v>46</v>
      </c>
      <c r="F125" s="68">
        <v>5000</v>
      </c>
      <c r="G125" s="68">
        <f t="shared" si="14"/>
        <v>15000</v>
      </c>
      <c r="H125" s="69">
        <f t="shared" si="15"/>
        <v>1122</v>
      </c>
      <c r="I125" s="69">
        <f t="shared" si="16"/>
        <v>3366</v>
      </c>
      <c r="J125" s="75">
        <v>0.22439999999999999</v>
      </c>
      <c r="K125" s="76">
        <v>11872.4</v>
      </c>
      <c r="L125" s="76">
        <v>1955.6</v>
      </c>
      <c r="M125" s="77">
        <f t="shared" si="17"/>
        <v>0.79149333333333305</v>
      </c>
      <c r="N125" s="77">
        <f t="shared" si="18"/>
        <v>0.58098633392750998</v>
      </c>
      <c r="O125" s="78"/>
      <c r="P125" s="79">
        <v>-100</v>
      </c>
      <c r="Q125" s="85">
        <v>4387.5</v>
      </c>
      <c r="R125" s="85">
        <f t="shared" si="25"/>
        <v>8775</v>
      </c>
      <c r="S125" s="85">
        <f t="shared" si="19"/>
        <v>1077.2190000000001</v>
      </c>
      <c r="T125" s="85">
        <f t="shared" si="26"/>
        <v>2154.4380000000001</v>
      </c>
      <c r="U125" s="86">
        <v>0.24551999999999999</v>
      </c>
      <c r="V125" s="87">
        <v>4612.99</v>
      </c>
      <c r="W125" s="87">
        <v>1077.21</v>
      </c>
      <c r="X125" s="91">
        <f t="shared" si="20"/>
        <v>0.52569686609686594</v>
      </c>
      <c r="Y125" s="91">
        <f t="shared" si="21"/>
        <v>0.49999582257646802</v>
      </c>
      <c r="Z125" s="94"/>
      <c r="AA125" s="93">
        <f t="shared" si="27"/>
        <v>0</v>
      </c>
    </row>
    <row r="126" spans="1:27">
      <c r="A126" s="21">
        <v>124</v>
      </c>
      <c r="B126" s="21">
        <v>747</v>
      </c>
      <c r="C126" s="32" t="s">
        <v>160</v>
      </c>
      <c r="D126" s="21" t="s">
        <v>26</v>
      </c>
      <c r="E126" s="67" t="s">
        <v>24</v>
      </c>
      <c r="F126" s="68">
        <v>10088.64</v>
      </c>
      <c r="G126" s="68">
        <f t="shared" si="14"/>
        <v>30265.919999999998</v>
      </c>
      <c r="H126" s="69">
        <f t="shared" si="15"/>
        <v>1665.3318048000001</v>
      </c>
      <c r="I126" s="69">
        <f t="shared" si="16"/>
        <v>4995.9954144000003</v>
      </c>
      <c r="J126" s="75">
        <v>0.16506999999999999</v>
      </c>
      <c r="K126" s="76">
        <v>33825.64</v>
      </c>
      <c r="L126" s="76">
        <v>7293.3</v>
      </c>
      <c r="M126" s="80">
        <f t="shared" si="17"/>
        <v>1.1176147957835101</v>
      </c>
      <c r="N126" s="80">
        <f t="shared" si="18"/>
        <v>1.4598292022003201</v>
      </c>
      <c r="O126" s="81">
        <v>300</v>
      </c>
      <c r="P126" s="80"/>
      <c r="Q126" s="85">
        <v>8852.7816000000003</v>
      </c>
      <c r="R126" s="85">
        <f t="shared" si="25"/>
        <v>17705.563200000001</v>
      </c>
      <c r="S126" s="85">
        <f t="shared" si="19"/>
        <v>1598.8654736496001</v>
      </c>
      <c r="T126" s="85">
        <f t="shared" si="26"/>
        <v>3197.7309472992001</v>
      </c>
      <c r="U126" s="86">
        <v>0.18060599999999999</v>
      </c>
      <c r="V126" s="87">
        <v>9268.5300000000007</v>
      </c>
      <c r="W126" s="87">
        <v>2468.77</v>
      </c>
      <c r="X126" s="91">
        <f t="shared" si="20"/>
        <v>0.52348122989953805</v>
      </c>
      <c r="Y126" s="91">
        <f t="shared" si="21"/>
        <v>0.772038060952289</v>
      </c>
      <c r="Z126" s="94"/>
      <c r="AA126" s="93">
        <f t="shared" si="27"/>
        <v>300</v>
      </c>
    </row>
    <row r="127" spans="1:27">
      <c r="A127" s="21">
        <v>125</v>
      </c>
      <c r="B127" s="21">
        <v>102567</v>
      </c>
      <c r="C127" s="32" t="s">
        <v>161</v>
      </c>
      <c r="D127" s="21" t="s">
        <v>78</v>
      </c>
      <c r="E127" s="67" t="s">
        <v>29</v>
      </c>
      <c r="F127" s="68">
        <v>6200</v>
      </c>
      <c r="G127" s="68">
        <f t="shared" si="14"/>
        <v>18600</v>
      </c>
      <c r="H127" s="69">
        <f t="shared" si="15"/>
        <v>1521.9760000000001</v>
      </c>
      <c r="I127" s="69">
        <f t="shared" si="16"/>
        <v>4565.9279999999999</v>
      </c>
      <c r="J127" s="75">
        <v>0.24548</v>
      </c>
      <c r="K127" s="76">
        <v>16119.38</v>
      </c>
      <c r="L127" s="76">
        <v>3873.01</v>
      </c>
      <c r="M127" s="77">
        <f t="shared" si="17"/>
        <v>0.86663333333333303</v>
      </c>
      <c r="N127" s="77">
        <f t="shared" si="18"/>
        <v>0.84824158418617202</v>
      </c>
      <c r="O127" s="78"/>
      <c r="P127" s="79">
        <v>-100</v>
      </c>
      <c r="Q127" s="85">
        <v>5440.5</v>
      </c>
      <c r="R127" s="85">
        <f t="shared" si="25"/>
        <v>10881</v>
      </c>
      <c r="S127" s="85">
        <f t="shared" si="19"/>
        <v>1461.231252</v>
      </c>
      <c r="T127" s="85">
        <f t="shared" si="26"/>
        <v>2922.4625040000001</v>
      </c>
      <c r="U127" s="86">
        <v>0.26858399999999999</v>
      </c>
      <c r="V127" s="87">
        <v>5656.72</v>
      </c>
      <c r="W127" s="87">
        <v>2002.99</v>
      </c>
      <c r="X127" s="91">
        <f t="shared" si="20"/>
        <v>0.51987133535520602</v>
      </c>
      <c r="Y127" s="91">
        <f t="shared" si="21"/>
        <v>0.68537748465839698</v>
      </c>
      <c r="Z127" s="94"/>
      <c r="AA127" s="93">
        <f t="shared" si="27"/>
        <v>0</v>
      </c>
    </row>
    <row r="128" spans="1:27">
      <c r="A128" s="21">
        <v>126</v>
      </c>
      <c r="B128" s="21">
        <v>113298</v>
      </c>
      <c r="C128" s="32" t="s">
        <v>162</v>
      </c>
      <c r="D128" s="21" t="s">
        <v>28</v>
      </c>
      <c r="E128" s="67" t="s">
        <v>29</v>
      </c>
      <c r="F128" s="68">
        <v>6800</v>
      </c>
      <c r="G128" s="68">
        <f t="shared" si="14"/>
        <v>20400</v>
      </c>
      <c r="H128" s="69">
        <f t="shared" si="15"/>
        <v>1765.212</v>
      </c>
      <c r="I128" s="69">
        <f t="shared" si="16"/>
        <v>5295.6360000000004</v>
      </c>
      <c r="J128" s="75">
        <v>0.25958999999999999</v>
      </c>
      <c r="K128" s="76">
        <v>18438.47</v>
      </c>
      <c r="L128" s="76">
        <v>4334.83</v>
      </c>
      <c r="M128" s="77">
        <f t="shared" si="17"/>
        <v>0.90384656862745105</v>
      </c>
      <c r="N128" s="77">
        <f t="shared" si="18"/>
        <v>0.81856645736225098</v>
      </c>
      <c r="O128" s="78"/>
      <c r="P128" s="79">
        <v>-100</v>
      </c>
      <c r="Q128" s="85">
        <v>5967</v>
      </c>
      <c r="R128" s="85">
        <f t="shared" si="25"/>
        <v>11934</v>
      </c>
      <c r="S128" s="85">
        <f t="shared" si="19"/>
        <v>1694.759274</v>
      </c>
      <c r="T128" s="85">
        <f t="shared" si="26"/>
        <v>3389.518548</v>
      </c>
      <c r="U128" s="86">
        <v>0.284022</v>
      </c>
      <c r="V128" s="87">
        <v>6184.98</v>
      </c>
      <c r="W128" s="87">
        <v>1824.52</v>
      </c>
      <c r="X128" s="91">
        <f t="shared" si="20"/>
        <v>0.51826546003016605</v>
      </c>
      <c r="Y128" s="91">
        <f t="shared" si="21"/>
        <v>0.53828293728516896</v>
      </c>
      <c r="Z128" s="94"/>
      <c r="AA128" s="93">
        <f t="shared" si="27"/>
        <v>0</v>
      </c>
    </row>
    <row r="129" spans="1:27">
      <c r="A129" s="21">
        <v>127</v>
      </c>
      <c r="B129" s="21">
        <v>104533</v>
      </c>
      <c r="C129" s="32" t="s">
        <v>163</v>
      </c>
      <c r="D129" s="21" t="s">
        <v>43</v>
      </c>
      <c r="E129" s="67" t="s">
        <v>29</v>
      </c>
      <c r="F129" s="68">
        <v>7800</v>
      </c>
      <c r="G129" s="68">
        <f t="shared" si="14"/>
        <v>23400</v>
      </c>
      <c r="H129" s="69">
        <f t="shared" si="15"/>
        <v>2087.7869999999998</v>
      </c>
      <c r="I129" s="69">
        <f t="shared" si="16"/>
        <v>6263.3609999999999</v>
      </c>
      <c r="J129" s="75">
        <v>0.26766499999999999</v>
      </c>
      <c r="K129" s="76">
        <v>12273.45</v>
      </c>
      <c r="L129" s="76">
        <v>3570.49</v>
      </c>
      <c r="M129" s="77">
        <f t="shared" si="17"/>
        <v>0.52450641025640998</v>
      </c>
      <c r="N129" s="77">
        <f t="shared" si="18"/>
        <v>0.57005974907082602</v>
      </c>
      <c r="O129" s="78"/>
      <c r="P129" s="79">
        <v>-100</v>
      </c>
      <c r="Q129" s="85">
        <v>6844.5</v>
      </c>
      <c r="R129" s="85">
        <f t="shared" si="25"/>
        <v>13689</v>
      </c>
      <c r="S129" s="85">
        <f t="shared" si="19"/>
        <v>2004.4597365</v>
      </c>
      <c r="T129" s="85">
        <f t="shared" si="26"/>
        <v>4008.9194729999999</v>
      </c>
      <c r="U129" s="86">
        <v>0.29285699999999998</v>
      </c>
      <c r="V129" s="87">
        <v>7053.23</v>
      </c>
      <c r="W129" s="87">
        <v>2116.16</v>
      </c>
      <c r="X129" s="91">
        <f t="shared" si="20"/>
        <v>0.51524800935057302</v>
      </c>
      <c r="Y129" s="91">
        <f t="shared" si="21"/>
        <v>0.52786293520044503</v>
      </c>
      <c r="Z129" s="94"/>
      <c r="AA129" s="93">
        <f t="shared" si="27"/>
        <v>0</v>
      </c>
    </row>
    <row r="130" spans="1:27">
      <c r="A130" s="21">
        <v>128</v>
      </c>
      <c r="B130" s="21">
        <v>709</v>
      </c>
      <c r="C130" s="32" t="s">
        <v>164</v>
      </c>
      <c r="D130" s="21" t="s">
        <v>23</v>
      </c>
      <c r="E130" s="67" t="s">
        <v>24</v>
      </c>
      <c r="F130" s="68">
        <v>13017.6</v>
      </c>
      <c r="G130" s="68">
        <f t="shared" si="14"/>
        <v>39052.800000000003</v>
      </c>
      <c r="H130" s="69">
        <f t="shared" si="15"/>
        <v>3281.3138880000001</v>
      </c>
      <c r="I130" s="69">
        <f t="shared" si="16"/>
        <v>9843.9416639999999</v>
      </c>
      <c r="J130" s="75">
        <v>0.2520675</v>
      </c>
      <c r="K130" s="76">
        <v>33872.51</v>
      </c>
      <c r="L130" s="76">
        <v>8183.19</v>
      </c>
      <c r="M130" s="77">
        <f t="shared" si="17"/>
        <v>0.86735163675843996</v>
      </c>
      <c r="N130" s="77">
        <f t="shared" si="18"/>
        <v>0.83129200469833298</v>
      </c>
      <c r="O130" s="78"/>
      <c r="P130" s="79">
        <v>-150</v>
      </c>
      <c r="Q130" s="85">
        <v>11422.944</v>
      </c>
      <c r="R130" s="85">
        <f t="shared" si="25"/>
        <v>22845.887999999999</v>
      </c>
      <c r="S130" s="85">
        <f t="shared" si="19"/>
        <v>3150.350860176</v>
      </c>
      <c r="T130" s="85">
        <f t="shared" si="26"/>
        <v>6300.7017203519999</v>
      </c>
      <c r="U130" s="86">
        <v>0.27579150000000002</v>
      </c>
      <c r="V130" s="87">
        <v>11742.71</v>
      </c>
      <c r="W130" s="87">
        <v>3520.8</v>
      </c>
      <c r="X130" s="91">
        <f t="shared" si="20"/>
        <v>0.51399665445265297</v>
      </c>
      <c r="Y130" s="91">
        <f t="shared" si="21"/>
        <v>0.55879490194360504</v>
      </c>
      <c r="Z130" s="94"/>
      <c r="AA130" s="93">
        <f t="shared" si="27"/>
        <v>0</v>
      </c>
    </row>
    <row r="131" spans="1:27">
      <c r="A131" s="21">
        <v>129</v>
      </c>
      <c r="B131" s="21">
        <v>103199</v>
      </c>
      <c r="C131" s="32" t="s">
        <v>165</v>
      </c>
      <c r="D131" s="21" t="s">
        <v>26</v>
      </c>
      <c r="E131" s="67" t="s">
        <v>29</v>
      </c>
      <c r="F131" s="68">
        <v>9062.4</v>
      </c>
      <c r="G131" s="68">
        <f t="shared" ref="G131:G149" si="28">F131*3</f>
        <v>27187.200000000001</v>
      </c>
      <c r="H131" s="69">
        <f t="shared" ref="H131:H149" si="29">F131*J131</f>
        <v>2554.7132160000001</v>
      </c>
      <c r="I131" s="69">
        <f t="shared" ref="I131:I149" si="30">H131*3</f>
        <v>7664.1396480000003</v>
      </c>
      <c r="J131" s="75">
        <v>0.2819025</v>
      </c>
      <c r="K131" s="76">
        <v>20321.240000000002</v>
      </c>
      <c r="L131" s="76">
        <v>6451.69</v>
      </c>
      <c r="M131" s="77">
        <f t="shared" ref="M131:M150" si="31">K131/G131</f>
        <v>0.74745615583804204</v>
      </c>
      <c r="N131" s="77">
        <f t="shared" ref="N131:N150" si="32">L131/I131</f>
        <v>0.84180224999992104</v>
      </c>
      <c r="O131" s="78"/>
      <c r="P131" s="79">
        <v>-100</v>
      </c>
      <c r="Q131" s="85">
        <v>7952.2560000000003</v>
      </c>
      <c r="R131" s="85">
        <f t="shared" si="25"/>
        <v>15904.512000000001</v>
      </c>
      <c r="S131" s="85">
        <f t="shared" ref="S131:S150" si="33">Q131*U131</f>
        <v>2452.7501032320001</v>
      </c>
      <c r="T131" s="85">
        <f t="shared" si="26"/>
        <v>4905.5002064640003</v>
      </c>
      <c r="U131" s="86">
        <v>0.3084345</v>
      </c>
      <c r="V131" s="87">
        <v>8098.01</v>
      </c>
      <c r="W131" s="87">
        <v>2491.7199999999998</v>
      </c>
      <c r="X131" s="91">
        <f t="shared" ref="X131:X150" si="34">V131/R131</f>
        <v>0.50916431764772196</v>
      </c>
      <c r="Y131" s="91">
        <f t="shared" ref="Y131:Y150" si="35">W131/T131</f>
        <v>0.50794412294930702</v>
      </c>
      <c r="Z131" s="94"/>
      <c r="AA131" s="93">
        <f t="shared" si="27"/>
        <v>0</v>
      </c>
    </row>
    <row r="132" spans="1:27">
      <c r="A132" s="21">
        <v>130</v>
      </c>
      <c r="B132" s="21">
        <v>371</v>
      </c>
      <c r="C132" s="32" t="s">
        <v>166</v>
      </c>
      <c r="D132" s="21" t="s">
        <v>78</v>
      </c>
      <c r="E132" s="67" t="s">
        <v>46</v>
      </c>
      <c r="F132" s="68">
        <v>5400</v>
      </c>
      <c r="G132" s="68">
        <f t="shared" si="28"/>
        <v>16200</v>
      </c>
      <c r="H132" s="69">
        <f t="shared" si="29"/>
        <v>1354.9680000000001</v>
      </c>
      <c r="I132" s="69">
        <f t="shared" si="30"/>
        <v>4064.904</v>
      </c>
      <c r="J132" s="75">
        <v>0.25091999999999998</v>
      </c>
      <c r="K132" s="76">
        <v>10898.07</v>
      </c>
      <c r="L132" s="76">
        <v>2740.96</v>
      </c>
      <c r="M132" s="77">
        <f t="shared" si="31"/>
        <v>0.67272037037037002</v>
      </c>
      <c r="N132" s="77">
        <f t="shared" si="32"/>
        <v>0.67429882722937595</v>
      </c>
      <c r="O132" s="78"/>
      <c r="P132" s="79">
        <v>-100</v>
      </c>
      <c r="Q132" s="85">
        <v>4738.5</v>
      </c>
      <c r="R132" s="85">
        <f t="shared" ref="R132:R149" si="36">Q132*2</f>
        <v>9477</v>
      </c>
      <c r="S132" s="85">
        <f t="shared" si="33"/>
        <v>1300.8888360000001</v>
      </c>
      <c r="T132" s="85">
        <f t="shared" ref="T132:T149" si="37">S132*2</f>
        <v>2601.7776720000002</v>
      </c>
      <c r="U132" s="86">
        <v>0.274536</v>
      </c>
      <c r="V132" s="87">
        <v>4800.58</v>
      </c>
      <c r="W132" s="87">
        <v>815.17</v>
      </c>
      <c r="X132" s="91">
        <f t="shared" si="34"/>
        <v>0.50655059618022602</v>
      </c>
      <c r="Y132" s="91">
        <f t="shared" si="35"/>
        <v>0.31331270491431901</v>
      </c>
      <c r="Z132" s="94"/>
      <c r="AA132" s="93">
        <f t="shared" ref="AA132:AA149" si="38">O132+Z132</f>
        <v>0</v>
      </c>
    </row>
    <row r="133" spans="1:27">
      <c r="A133" s="21">
        <v>131</v>
      </c>
      <c r="B133" s="21">
        <v>115971</v>
      </c>
      <c r="C133" s="32" t="s">
        <v>167</v>
      </c>
      <c r="D133" s="21" t="s">
        <v>26</v>
      </c>
      <c r="E133" s="67" t="s">
        <v>29</v>
      </c>
      <c r="F133" s="68">
        <v>7600</v>
      </c>
      <c r="G133" s="68">
        <f t="shared" si="28"/>
        <v>22800</v>
      </c>
      <c r="H133" s="69">
        <f t="shared" si="29"/>
        <v>1999.047</v>
      </c>
      <c r="I133" s="69">
        <f t="shared" si="30"/>
        <v>5997.1409999999996</v>
      </c>
      <c r="J133" s="75">
        <v>0.2630325</v>
      </c>
      <c r="K133" s="76">
        <v>19560.13</v>
      </c>
      <c r="L133" s="76">
        <v>4086.6</v>
      </c>
      <c r="M133" s="77">
        <f t="shared" si="31"/>
        <v>0.85790043859649101</v>
      </c>
      <c r="N133" s="77">
        <f t="shared" si="32"/>
        <v>0.68142469886901103</v>
      </c>
      <c r="O133" s="78"/>
      <c r="P133" s="79">
        <v>-100</v>
      </c>
      <c r="Q133" s="85">
        <v>6669</v>
      </c>
      <c r="R133" s="85">
        <f t="shared" si="36"/>
        <v>13338</v>
      </c>
      <c r="S133" s="85">
        <f t="shared" si="33"/>
        <v>1919.2615065</v>
      </c>
      <c r="T133" s="85">
        <f t="shared" si="37"/>
        <v>3838.523013</v>
      </c>
      <c r="U133" s="86">
        <v>0.2877885</v>
      </c>
      <c r="V133" s="87">
        <v>6555.99</v>
      </c>
      <c r="W133" s="87">
        <v>1782.41</v>
      </c>
      <c r="X133" s="91">
        <f t="shared" si="34"/>
        <v>0.491527215474584</v>
      </c>
      <c r="Y133" s="91">
        <f t="shared" si="35"/>
        <v>0.46434787389927801</v>
      </c>
      <c r="Z133" s="94"/>
      <c r="AA133" s="93">
        <f t="shared" si="38"/>
        <v>0</v>
      </c>
    </row>
    <row r="134" spans="1:27">
      <c r="A134" s="21">
        <v>132</v>
      </c>
      <c r="B134" s="21">
        <v>56</v>
      </c>
      <c r="C134" s="32" t="s">
        <v>168</v>
      </c>
      <c r="D134" s="21" t="s">
        <v>23</v>
      </c>
      <c r="E134" s="67" t="s">
        <v>29</v>
      </c>
      <c r="F134" s="68">
        <v>6600</v>
      </c>
      <c r="G134" s="68">
        <f t="shared" si="28"/>
        <v>19800</v>
      </c>
      <c r="H134" s="69">
        <f t="shared" si="29"/>
        <v>1617.0825</v>
      </c>
      <c r="I134" s="69">
        <f t="shared" si="30"/>
        <v>4851.2475000000004</v>
      </c>
      <c r="J134" s="75">
        <v>0.24501249999999999</v>
      </c>
      <c r="K134" s="76">
        <v>10515.04</v>
      </c>
      <c r="L134" s="76">
        <v>2604.54</v>
      </c>
      <c r="M134" s="77">
        <f t="shared" si="31"/>
        <v>0.53106262626262601</v>
      </c>
      <c r="N134" s="77">
        <f t="shared" si="32"/>
        <v>0.53688046219039498</v>
      </c>
      <c r="O134" s="78"/>
      <c r="P134" s="79">
        <v>-100</v>
      </c>
      <c r="Q134" s="85">
        <v>5791.5</v>
      </c>
      <c r="R134" s="85">
        <f t="shared" si="36"/>
        <v>11583</v>
      </c>
      <c r="S134" s="85">
        <f t="shared" si="33"/>
        <v>1552.5418837499999</v>
      </c>
      <c r="T134" s="85">
        <f t="shared" si="37"/>
        <v>3105.0837674999998</v>
      </c>
      <c r="U134" s="86">
        <v>0.26807249999999999</v>
      </c>
      <c r="V134" s="87">
        <v>5671.8</v>
      </c>
      <c r="W134" s="87">
        <v>1069.01</v>
      </c>
      <c r="X134" s="91">
        <f t="shared" si="34"/>
        <v>0.48966588966588998</v>
      </c>
      <c r="Y134" s="91">
        <f t="shared" si="35"/>
        <v>0.344277346456483</v>
      </c>
      <c r="Z134" s="94"/>
      <c r="AA134" s="93">
        <f t="shared" si="38"/>
        <v>0</v>
      </c>
    </row>
    <row r="135" spans="1:27">
      <c r="A135" s="21">
        <v>133</v>
      </c>
      <c r="B135" s="21">
        <v>367</v>
      </c>
      <c r="C135" s="32" t="s">
        <v>169</v>
      </c>
      <c r="D135" s="21" t="s">
        <v>23</v>
      </c>
      <c r="E135" s="67" t="s">
        <v>36</v>
      </c>
      <c r="F135" s="68">
        <v>9094.4</v>
      </c>
      <c r="G135" s="68">
        <f t="shared" si="28"/>
        <v>27283.200000000001</v>
      </c>
      <c r="H135" s="69">
        <f t="shared" si="29"/>
        <v>2241.7696000000001</v>
      </c>
      <c r="I135" s="69">
        <f t="shared" si="30"/>
        <v>6725.3087999999998</v>
      </c>
      <c r="J135" s="75">
        <v>0.2465</v>
      </c>
      <c r="K135" s="76">
        <v>18862.97</v>
      </c>
      <c r="L135" s="76">
        <v>5092.1000000000004</v>
      </c>
      <c r="M135" s="77">
        <f t="shared" si="31"/>
        <v>0.69137674466338295</v>
      </c>
      <c r="N135" s="77">
        <f t="shared" si="32"/>
        <v>0.75715482387961097</v>
      </c>
      <c r="O135" s="78"/>
      <c r="P135" s="79">
        <v>-150</v>
      </c>
      <c r="Q135" s="85">
        <v>7980.3360000000002</v>
      </c>
      <c r="R135" s="85">
        <f t="shared" si="36"/>
        <v>15960.672</v>
      </c>
      <c r="S135" s="85">
        <f t="shared" si="33"/>
        <v>2152.2966191999999</v>
      </c>
      <c r="T135" s="85">
        <f t="shared" si="37"/>
        <v>4304.5932383999998</v>
      </c>
      <c r="U135" s="86">
        <v>0.2697</v>
      </c>
      <c r="V135" s="87">
        <v>7629.81</v>
      </c>
      <c r="W135" s="87">
        <v>1742.58</v>
      </c>
      <c r="X135" s="91">
        <f t="shared" si="34"/>
        <v>0.47803814275489198</v>
      </c>
      <c r="Y135" s="91">
        <f t="shared" si="35"/>
        <v>0.40481873744886299</v>
      </c>
      <c r="Z135" s="94"/>
      <c r="AA135" s="93">
        <f t="shared" si="38"/>
        <v>0</v>
      </c>
    </row>
    <row r="136" spans="1:27">
      <c r="A136" s="21">
        <v>134</v>
      </c>
      <c r="B136" s="21">
        <v>591</v>
      </c>
      <c r="C136" s="32" t="s">
        <v>170</v>
      </c>
      <c r="D136" s="21" t="s">
        <v>43</v>
      </c>
      <c r="E136" s="67" t="s">
        <v>46</v>
      </c>
      <c r="F136" s="68">
        <v>3000</v>
      </c>
      <c r="G136" s="68">
        <f t="shared" si="28"/>
        <v>9000</v>
      </c>
      <c r="H136" s="69">
        <f t="shared" si="29"/>
        <v>702.65250000000003</v>
      </c>
      <c r="I136" s="69">
        <f t="shared" si="30"/>
        <v>2107.9575</v>
      </c>
      <c r="J136" s="75">
        <v>0.2342175</v>
      </c>
      <c r="K136" s="76">
        <v>9841.4599999999991</v>
      </c>
      <c r="L136" s="76">
        <v>2184.81</v>
      </c>
      <c r="M136" s="80">
        <f t="shared" si="31"/>
        <v>1.0934955555555601</v>
      </c>
      <c r="N136" s="80">
        <f t="shared" si="32"/>
        <v>1.0364582777404201</v>
      </c>
      <c r="O136" s="81">
        <v>200</v>
      </c>
      <c r="P136" s="80"/>
      <c r="Q136" s="85">
        <v>2485.08</v>
      </c>
      <c r="R136" s="85">
        <f t="shared" si="36"/>
        <v>4970.16</v>
      </c>
      <c r="S136" s="85">
        <f t="shared" si="33"/>
        <v>636.83032842</v>
      </c>
      <c r="T136" s="85">
        <f t="shared" si="37"/>
        <v>1273.66065684</v>
      </c>
      <c r="U136" s="86">
        <v>0.25626149999999998</v>
      </c>
      <c r="V136" s="87">
        <v>2358</v>
      </c>
      <c r="W136" s="87">
        <v>707.71</v>
      </c>
      <c r="X136" s="91">
        <f t="shared" si="34"/>
        <v>0.47443140663479599</v>
      </c>
      <c r="Y136" s="91">
        <f t="shared" si="35"/>
        <v>0.55565035804423402</v>
      </c>
      <c r="Z136" s="94"/>
      <c r="AA136" s="93">
        <f t="shared" si="38"/>
        <v>200</v>
      </c>
    </row>
    <row r="137" spans="1:27">
      <c r="A137" s="21">
        <v>135</v>
      </c>
      <c r="B137" s="21">
        <v>572</v>
      </c>
      <c r="C137" s="32" t="s">
        <v>171</v>
      </c>
      <c r="D137" s="21" t="s">
        <v>26</v>
      </c>
      <c r="E137" s="67" t="s">
        <v>24</v>
      </c>
      <c r="F137" s="68">
        <v>9354.24</v>
      </c>
      <c r="G137" s="68">
        <f t="shared" si="28"/>
        <v>28062.720000000001</v>
      </c>
      <c r="H137" s="69">
        <f t="shared" si="29"/>
        <v>2194.9022592000001</v>
      </c>
      <c r="I137" s="69">
        <f t="shared" si="30"/>
        <v>6584.7067776000004</v>
      </c>
      <c r="J137" s="75">
        <v>0.2346425</v>
      </c>
      <c r="K137" s="76">
        <v>28090.12</v>
      </c>
      <c r="L137" s="76">
        <v>7800.74</v>
      </c>
      <c r="M137" s="80">
        <f t="shared" si="31"/>
        <v>1.00097638432768</v>
      </c>
      <c r="N137" s="80">
        <f t="shared" si="32"/>
        <v>1.18467537940136</v>
      </c>
      <c r="O137" s="81">
        <v>300</v>
      </c>
      <c r="P137" s="80"/>
      <c r="Q137" s="85">
        <v>8208.3456000000006</v>
      </c>
      <c r="R137" s="85">
        <f t="shared" si="36"/>
        <v>16416.691200000001</v>
      </c>
      <c r="S137" s="85">
        <f t="shared" si="33"/>
        <v>2107.2998366784</v>
      </c>
      <c r="T137" s="85">
        <f t="shared" si="37"/>
        <v>4214.5996733567999</v>
      </c>
      <c r="U137" s="86">
        <v>0.25672650000000002</v>
      </c>
      <c r="V137" s="87">
        <v>7626.38</v>
      </c>
      <c r="W137" s="87">
        <v>2041.94</v>
      </c>
      <c r="X137" s="91">
        <f t="shared" si="34"/>
        <v>0.464550371758226</v>
      </c>
      <c r="Y137" s="91">
        <f t="shared" si="35"/>
        <v>0.48449204153562198</v>
      </c>
      <c r="Z137" s="94"/>
      <c r="AA137" s="93">
        <f t="shared" si="38"/>
        <v>300</v>
      </c>
    </row>
    <row r="138" spans="1:27">
      <c r="A138" s="21">
        <v>136</v>
      </c>
      <c r="B138" s="21">
        <v>104838</v>
      </c>
      <c r="C138" s="32" t="s">
        <v>172</v>
      </c>
      <c r="D138" s="21" t="s">
        <v>23</v>
      </c>
      <c r="E138" s="67" t="s">
        <v>29</v>
      </c>
      <c r="F138" s="68">
        <v>7600</v>
      </c>
      <c r="G138" s="68">
        <f t="shared" si="28"/>
        <v>22800</v>
      </c>
      <c r="H138" s="69">
        <f t="shared" si="29"/>
        <v>1935.4159999999999</v>
      </c>
      <c r="I138" s="69">
        <f t="shared" si="30"/>
        <v>5806.2479999999996</v>
      </c>
      <c r="J138" s="75">
        <v>0.25466</v>
      </c>
      <c r="K138" s="76">
        <v>12832.8</v>
      </c>
      <c r="L138" s="76">
        <v>3476.46</v>
      </c>
      <c r="M138" s="77">
        <f t="shared" si="31"/>
        <v>0.56284210526315803</v>
      </c>
      <c r="N138" s="77">
        <f t="shared" si="32"/>
        <v>0.59874466264616999</v>
      </c>
      <c r="O138" s="78"/>
      <c r="P138" s="79">
        <v>-100</v>
      </c>
      <c r="Q138" s="85">
        <v>6669</v>
      </c>
      <c r="R138" s="85">
        <f t="shared" si="36"/>
        <v>13338</v>
      </c>
      <c r="S138" s="85">
        <f t="shared" si="33"/>
        <v>1858.170132</v>
      </c>
      <c r="T138" s="85">
        <f t="shared" si="37"/>
        <v>3716.3402639999999</v>
      </c>
      <c r="U138" s="86">
        <v>0.27862799999999999</v>
      </c>
      <c r="V138" s="87">
        <v>6134.02</v>
      </c>
      <c r="W138" s="87">
        <v>1627.4</v>
      </c>
      <c r="X138" s="91">
        <f t="shared" si="34"/>
        <v>0.45989053831159099</v>
      </c>
      <c r="Y138" s="91">
        <f t="shared" si="35"/>
        <v>0.43790392816409801</v>
      </c>
      <c r="Z138" s="94"/>
      <c r="AA138" s="93">
        <f t="shared" si="38"/>
        <v>0</v>
      </c>
    </row>
    <row r="139" spans="1:27">
      <c r="A139" s="21">
        <v>137</v>
      </c>
      <c r="B139" s="21">
        <v>743</v>
      </c>
      <c r="C139" s="32" t="s">
        <v>173</v>
      </c>
      <c r="D139" s="21" t="s">
        <v>45</v>
      </c>
      <c r="E139" s="67" t="s">
        <v>36</v>
      </c>
      <c r="F139" s="68">
        <v>8326.08</v>
      </c>
      <c r="G139" s="68">
        <f t="shared" si="28"/>
        <v>24978.240000000002</v>
      </c>
      <c r="H139" s="69">
        <f t="shared" si="29"/>
        <v>2283.0943968000001</v>
      </c>
      <c r="I139" s="69">
        <f t="shared" si="30"/>
        <v>6849.2831904000004</v>
      </c>
      <c r="J139" s="75">
        <v>0.27421000000000001</v>
      </c>
      <c r="K139" s="76">
        <v>20188.23</v>
      </c>
      <c r="L139" s="76">
        <v>4023</v>
      </c>
      <c r="M139" s="77">
        <f t="shared" si="31"/>
        <v>0.80823268572965901</v>
      </c>
      <c r="N139" s="77">
        <f t="shared" si="32"/>
        <v>0.58736073369526698</v>
      </c>
      <c r="O139" s="78"/>
      <c r="P139" s="79">
        <v>-150</v>
      </c>
      <c r="Q139" s="85">
        <v>7306.1351999999997</v>
      </c>
      <c r="R139" s="85">
        <f t="shared" si="36"/>
        <v>14612.270399999999</v>
      </c>
      <c r="S139" s="85">
        <f t="shared" si="33"/>
        <v>2191.9720704336</v>
      </c>
      <c r="T139" s="85">
        <f t="shared" si="37"/>
        <v>4383.9441408672001</v>
      </c>
      <c r="U139" s="86">
        <v>0.30001800000000001</v>
      </c>
      <c r="V139" s="87">
        <v>6371.32</v>
      </c>
      <c r="W139" s="87">
        <v>2065.13</v>
      </c>
      <c r="X139" s="91">
        <f t="shared" si="34"/>
        <v>0.43602532841166097</v>
      </c>
      <c r="Y139" s="91">
        <f t="shared" si="35"/>
        <v>0.47106667732118801</v>
      </c>
      <c r="Z139" s="94"/>
      <c r="AA139" s="93">
        <f t="shared" si="38"/>
        <v>0</v>
      </c>
    </row>
    <row r="140" spans="1:27">
      <c r="A140" s="21">
        <v>138</v>
      </c>
      <c r="B140" s="21">
        <v>706</v>
      </c>
      <c r="C140" s="32" t="s">
        <v>174</v>
      </c>
      <c r="D140" s="21" t="s">
        <v>23</v>
      </c>
      <c r="E140" s="67" t="s">
        <v>29</v>
      </c>
      <c r="F140" s="68">
        <v>7200</v>
      </c>
      <c r="G140" s="68">
        <f t="shared" si="28"/>
        <v>21600</v>
      </c>
      <c r="H140" s="69">
        <f t="shared" si="29"/>
        <v>2090.2860000000001</v>
      </c>
      <c r="I140" s="69">
        <f t="shared" si="30"/>
        <v>6270.8580000000002</v>
      </c>
      <c r="J140" s="75">
        <v>0.29031750000000001</v>
      </c>
      <c r="K140" s="76">
        <v>22040.03</v>
      </c>
      <c r="L140" s="76">
        <v>5186.2</v>
      </c>
      <c r="M140" s="80">
        <f t="shared" si="31"/>
        <v>1.02037175925926</v>
      </c>
      <c r="N140" s="77">
        <f t="shared" si="32"/>
        <v>0.82703196277128299</v>
      </c>
      <c r="O140" s="78"/>
      <c r="P140" s="80"/>
      <c r="Q140" s="85">
        <v>6318</v>
      </c>
      <c r="R140" s="85">
        <f t="shared" si="36"/>
        <v>12636</v>
      </c>
      <c r="S140" s="85">
        <f t="shared" si="33"/>
        <v>2006.858997</v>
      </c>
      <c r="T140" s="85">
        <f t="shared" si="37"/>
        <v>4013.7179940000001</v>
      </c>
      <c r="U140" s="86">
        <v>0.31764150000000002</v>
      </c>
      <c r="V140" s="87">
        <v>5506.28</v>
      </c>
      <c r="W140" s="87">
        <v>1818.36</v>
      </c>
      <c r="X140" s="91">
        <f t="shared" si="34"/>
        <v>0.43576131687242797</v>
      </c>
      <c r="Y140" s="91">
        <f t="shared" si="35"/>
        <v>0.453036312645337</v>
      </c>
      <c r="Z140" s="94"/>
      <c r="AA140" s="93">
        <f t="shared" si="38"/>
        <v>0</v>
      </c>
    </row>
    <row r="141" spans="1:27">
      <c r="A141" s="21">
        <v>139</v>
      </c>
      <c r="B141" s="21">
        <v>102479</v>
      </c>
      <c r="C141" s="32" t="s">
        <v>175</v>
      </c>
      <c r="D141" s="21" t="s">
        <v>26</v>
      </c>
      <c r="E141" s="67" t="s">
        <v>29</v>
      </c>
      <c r="F141" s="68">
        <v>8684.7999999999993</v>
      </c>
      <c r="G141" s="68">
        <f t="shared" si="28"/>
        <v>26054.400000000001</v>
      </c>
      <c r="H141" s="69">
        <f t="shared" si="29"/>
        <v>2536.1135840000002</v>
      </c>
      <c r="I141" s="69">
        <f t="shared" si="30"/>
        <v>7608.3407520000001</v>
      </c>
      <c r="J141" s="75">
        <v>0.29201749999999999</v>
      </c>
      <c r="K141" s="76">
        <v>17561.990000000002</v>
      </c>
      <c r="L141" s="76">
        <v>5624.71</v>
      </c>
      <c r="M141" s="77">
        <f t="shared" si="31"/>
        <v>0.67405083210513395</v>
      </c>
      <c r="N141" s="77">
        <f t="shared" si="32"/>
        <v>0.73928208309038201</v>
      </c>
      <c r="O141" s="78"/>
      <c r="P141" s="79">
        <v>-100</v>
      </c>
      <c r="Q141" s="85">
        <v>7620.9120000000003</v>
      </c>
      <c r="R141" s="85">
        <f t="shared" si="36"/>
        <v>15241.824000000001</v>
      </c>
      <c r="S141" s="85">
        <f t="shared" si="33"/>
        <v>2434.8928153679999</v>
      </c>
      <c r="T141" s="85">
        <f t="shared" si="37"/>
        <v>4869.7856307359998</v>
      </c>
      <c r="U141" s="86">
        <v>0.31950149999999999</v>
      </c>
      <c r="V141" s="87">
        <v>6609.4</v>
      </c>
      <c r="W141" s="87">
        <v>2725.56</v>
      </c>
      <c r="X141" s="91">
        <f t="shared" si="34"/>
        <v>0.43363576432846901</v>
      </c>
      <c r="Y141" s="91">
        <f t="shared" si="35"/>
        <v>0.55968788087866395</v>
      </c>
      <c r="Z141" s="94"/>
      <c r="AA141" s="93">
        <f t="shared" si="38"/>
        <v>0</v>
      </c>
    </row>
    <row r="142" spans="1:27">
      <c r="A142" s="21">
        <v>140</v>
      </c>
      <c r="B142" s="21">
        <v>339</v>
      </c>
      <c r="C142" s="32" t="s">
        <v>176</v>
      </c>
      <c r="D142" s="21" t="s">
        <v>28</v>
      </c>
      <c r="E142" s="67" t="s">
        <v>29</v>
      </c>
      <c r="F142" s="68">
        <v>7174.4</v>
      </c>
      <c r="G142" s="68">
        <f t="shared" si="28"/>
        <v>21523.200000000001</v>
      </c>
      <c r="H142" s="69">
        <f t="shared" si="29"/>
        <v>1657.1967199999999</v>
      </c>
      <c r="I142" s="69">
        <f t="shared" si="30"/>
        <v>4971.5901599999997</v>
      </c>
      <c r="J142" s="75">
        <v>0.23098750000000001</v>
      </c>
      <c r="K142" s="76">
        <v>16109.12</v>
      </c>
      <c r="L142" s="76">
        <v>4062.15</v>
      </c>
      <c r="M142" s="77">
        <f t="shared" si="31"/>
        <v>0.74845376152245002</v>
      </c>
      <c r="N142" s="77">
        <f t="shared" si="32"/>
        <v>0.81707258025468499</v>
      </c>
      <c r="O142" s="78"/>
      <c r="P142" s="79">
        <v>-100</v>
      </c>
      <c r="Q142" s="85">
        <v>6295.5360000000001</v>
      </c>
      <c r="R142" s="85">
        <f t="shared" si="36"/>
        <v>12591.072</v>
      </c>
      <c r="S142" s="85">
        <f t="shared" si="33"/>
        <v>1591.05507444</v>
      </c>
      <c r="T142" s="85">
        <f t="shared" si="37"/>
        <v>3182.11014888</v>
      </c>
      <c r="U142" s="86">
        <v>0.25272749999999999</v>
      </c>
      <c r="V142" s="87">
        <v>5444.8</v>
      </c>
      <c r="W142" s="87">
        <v>1530.2</v>
      </c>
      <c r="X142" s="91">
        <f t="shared" si="34"/>
        <v>0.43243339407478598</v>
      </c>
      <c r="Y142" s="91">
        <f t="shared" si="35"/>
        <v>0.48087587431207601</v>
      </c>
      <c r="Z142" s="94"/>
      <c r="AA142" s="93">
        <f t="shared" si="38"/>
        <v>0</v>
      </c>
    </row>
    <row r="143" spans="1:27">
      <c r="A143" s="21">
        <v>141</v>
      </c>
      <c r="B143" s="21">
        <v>123007</v>
      </c>
      <c r="C143" s="32" t="s">
        <v>177</v>
      </c>
      <c r="D143" s="21" t="s">
        <v>43</v>
      </c>
      <c r="E143" s="67" t="s">
        <v>29</v>
      </c>
      <c r="F143" s="68">
        <v>3000</v>
      </c>
      <c r="G143" s="68">
        <f t="shared" si="28"/>
        <v>9000</v>
      </c>
      <c r="H143" s="69">
        <f t="shared" si="29"/>
        <v>729.88385575854602</v>
      </c>
      <c r="I143" s="69">
        <f t="shared" si="30"/>
        <v>2189.65156727564</v>
      </c>
      <c r="J143" s="75">
        <v>0.24329461858618201</v>
      </c>
      <c r="K143" s="76">
        <v>9378.15</v>
      </c>
      <c r="L143" s="76">
        <v>3174.79</v>
      </c>
      <c r="M143" s="80">
        <f t="shared" si="31"/>
        <v>1.0420166666666699</v>
      </c>
      <c r="N143" s="80">
        <f t="shared" si="32"/>
        <v>1.4499064816737299</v>
      </c>
      <c r="O143" s="81">
        <v>200</v>
      </c>
      <c r="P143" s="80"/>
      <c r="Q143" s="85">
        <v>2486.4839999999999</v>
      </c>
      <c r="R143" s="85">
        <f t="shared" si="36"/>
        <v>4972.9679999999998</v>
      </c>
      <c r="S143" s="85">
        <f t="shared" si="33"/>
        <v>661.88447535600096</v>
      </c>
      <c r="T143" s="85">
        <f t="shared" si="37"/>
        <v>1323.7689507120001</v>
      </c>
      <c r="U143" s="86">
        <v>0.26619293562958801</v>
      </c>
      <c r="V143" s="87">
        <v>1688.11</v>
      </c>
      <c r="W143" s="87">
        <v>563.55999999999995</v>
      </c>
      <c r="X143" s="91">
        <f t="shared" si="34"/>
        <v>0.33945724163115498</v>
      </c>
      <c r="Y143" s="91">
        <f t="shared" si="35"/>
        <v>0.42572383926733098</v>
      </c>
      <c r="Z143" s="94"/>
      <c r="AA143" s="93">
        <f t="shared" si="38"/>
        <v>200</v>
      </c>
    </row>
    <row r="144" spans="1:27">
      <c r="A144" s="21">
        <v>142</v>
      </c>
      <c r="B144" s="21">
        <v>119622</v>
      </c>
      <c r="C144" s="32" t="s">
        <v>178</v>
      </c>
      <c r="D144" s="21" t="s">
        <v>28</v>
      </c>
      <c r="E144" s="67" t="s">
        <v>46</v>
      </c>
      <c r="F144" s="68">
        <v>3000</v>
      </c>
      <c r="G144" s="68">
        <f t="shared" si="28"/>
        <v>9000</v>
      </c>
      <c r="H144" s="69">
        <f t="shared" si="29"/>
        <v>686.07749999999999</v>
      </c>
      <c r="I144" s="69">
        <f t="shared" si="30"/>
        <v>2058.2325000000001</v>
      </c>
      <c r="J144" s="75">
        <v>0.22869249999999999</v>
      </c>
      <c r="K144" s="76">
        <v>2949.21</v>
      </c>
      <c r="L144" s="76">
        <v>687.9</v>
      </c>
      <c r="M144" s="77">
        <f t="shared" si="31"/>
        <v>0.32768999999999998</v>
      </c>
      <c r="N144" s="77">
        <f t="shared" si="32"/>
        <v>0.33421880181174901</v>
      </c>
      <c r="O144" s="78"/>
      <c r="P144" s="79">
        <v>0</v>
      </c>
      <c r="Q144" s="85">
        <v>2485.08</v>
      </c>
      <c r="R144" s="85">
        <f t="shared" si="36"/>
        <v>4970.16</v>
      </c>
      <c r="S144" s="85">
        <f t="shared" si="33"/>
        <v>621.80801982000003</v>
      </c>
      <c r="T144" s="85">
        <f t="shared" si="37"/>
        <v>1243.6160396400001</v>
      </c>
      <c r="U144" s="86">
        <v>0.25021650000000001</v>
      </c>
      <c r="V144" s="87">
        <v>1546.51</v>
      </c>
      <c r="W144" s="87">
        <v>337.04</v>
      </c>
      <c r="X144" s="91">
        <f t="shared" si="34"/>
        <v>0.31115899689345999</v>
      </c>
      <c r="Y144" s="91">
        <f t="shared" si="35"/>
        <v>0.27101612495892702</v>
      </c>
      <c r="Z144" s="94"/>
      <c r="AA144" s="93">
        <f t="shared" si="38"/>
        <v>0</v>
      </c>
    </row>
    <row r="145" spans="1:27">
      <c r="A145" s="21">
        <v>143</v>
      </c>
      <c r="B145" s="21">
        <v>753</v>
      </c>
      <c r="C145" s="32" t="s">
        <v>179</v>
      </c>
      <c r="D145" s="21" t="s">
        <v>26</v>
      </c>
      <c r="E145" s="67" t="s">
        <v>46</v>
      </c>
      <c r="F145" s="68">
        <v>3600</v>
      </c>
      <c r="G145" s="68">
        <f t="shared" si="28"/>
        <v>10800</v>
      </c>
      <c r="H145" s="69">
        <f t="shared" si="29"/>
        <v>964.81799999999998</v>
      </c>
      <c r="I145" s="69">
        <f t="shared" si="30"/>
        <v>2894.4540000000002</v>
      </c>
      <c r="J145" s="75">
        <v>0.26800499999999999</v>
      </c>
      <c r="K145" s="76">
        <v>5510.27</v>
      </c>
      <c r="L145" s="76">
        <v>1619.36</v>
      </c>
      <c r="M145" s="77">
        <f t="shared" si="31"/>
        <v>0.51021018518518502</v>
      </c>
      <c r="N145" s="77">
        <f t="shared" si="32"/>
        <v>0.55946993802630796</v>
      </c>
      <c r="O145" s="78"/>
      <c r="P145" s="79">
        <v>-100</v>
      </c>
      <c r="Q145" s="85">
        <v>3159</v>
      </c>
      <c r="R145" s="85">
        <f t="shared" si="36"/>
        <v>6318</v>
      </c>
      <c r="S145" s="85">
        <f t="shared" si="33"/>
        <v>926.31041100000004</v>
      </c>
      <c r="T145" s="85">
        <f t="shared" si="37"/>
        <v>1852.6208220000001</v>
      </c>
      <c r="U145" s="86">
        <v>0.29322900000000002</v>
      </c>
      <c r="V145" s="87">
        <v>1880.09</v>
      </c>
      <c r="W145" s="87">
        <v>689.92</v>
      </c>
      <c r="X145" s="91">
        <f t="shared" si="34"/>
        <v>0.29757676479898698</v>
      </c>
      <c r="Y145" s="91">
        <f t="shared" si="35"/>
        <v>0.37240216228121398</v>
      </c>
      <c r="Z145" s="94"/>
      <c r="AA145" s="93">
        <f t="shared" si="38"/>
        <v>0</v>
      </c>
    </row>
    <row r="146" spans="1:27">
      <c r="A146" s="21">
        <v>144</v>
      </c>
      <c r="B146" s="21">
        <v>111064</v>
      </c>
      <c r="C146" s="32" t="s">
        <v>180</v>
      </c>
      <c r="D146" s="21" t="s">
        <v>43</v>
      </c>
      <c r="E146" s="67" t="s">
        <v>46</v>
      </c>
      <c r="F146" s="68">
        <v>3000</v>
      </c>
      <c r="G146" s="68">
        <f t="shared" si="28"/>
        <v>9000</v>
      </c>
      <c r="H146" s="69">
        <f t="shared" si="29"/>
        <v>570.69000000000005</v>
      </c>
      <c r="I146" s="69">
        <f t="shared" si="30"/>
        <v>1712.07</v>
      </c>
      <c r="J146" s="75">
        <v>0.19023000000000001</v>
      </c>
      <c r="K146" s="76">
        <v>2659.76</v>
      </c>
      <c r="L146" s="76">
        <v>518.77</v>
      </c>
      <c r="M146" s="77">
        <f t="shared" si="31"/>
        <v>0.29552888888888901</v>
      </c>
      <c r="N146" s="77">
        <f t="shared" si="32"/>
        <v>0.30300747048894</v>
      </c>
      <c r="O146" s="78"/>
      <c r="P146" s="79">
        <v>0</v>
      </c>
      <c r="Q146" s="85">
        <v>2632.5</v>
      </c>
      <c r="R146" s="85">
        <f t="shared" si="36"/>
        <v>5265</v>
      </c>
      <c r="S146" s="85">
        <f t="shared" si="33"/>
        <v>547.91275499999995</v>
      </c>
      <c r="T146" s="85">
        <f t="shared" si="37"/>
        <v>1095.8255099999999</v>
      </c>
      <c r="U146" s="86">
        <v>0.20813400000000001</v>
      </c>
      <c r="V146" s="87">
        <v>1487.9</v>
      </c>
      <c r="W146" s="87">
        <v>124.87</v>
      </c>
      <c r="X146" s="91">
        <f t="shared" si="34"/>
        <v>0.28260208926875602</v>
      </c>
      <c r="Y146" s="91">
        <f t="shared" si="35"/>
        <v>0.113950623398063</v>
      </c>
      <c r="Z146" s="94"/>
      <c r="AA146" s="93">
        <f t="shared" si="38"/>
        <v>0</v>
      </c>
    </row>
    <row r="147" spans="1:27">
      <c r="A147" s="21">
        <v>145</v>
      </c>
      <c r="B147" s="21">
        <v>122686</v>
      </c>
      <c r="C147" s="32" t="s">
        <v>181</v>
      </c>
      <c r="D147" s="21" t="s">
        <v>43</v>
      </c>
      <c r="E147" s="67" t="s">
        <v>46</v>
      </c>
      <c r="F147" s="68">
        <v>3000</v>
      </c>
      <c r="G147" s="68">
        <f t="shared" si="28"/>
        <v>9000</v>
      </c>
      <c r="H147" s="69">
        <f t="shared" si="29"/>
        <v>727.26</v>
      </c>
      <c r="I147" s="69">
        <f t="shared" si="30"/>
        <v>2181.7800000000002</v>
      </c>
      <c r="J147" s="75">
        <v>0.24242</v>
      </c>
      <c r="K147" s="76">
        <v>2499.85</v>
      </c>
      <c r="L147" s="76">
        <v>553.72</v>
      </c>
      <c r="M147" s="77">
        <f t="shared" si="31"/>
        <v>0.27776111111111101</v>
      </c>
      <c r="N147" s="77">
        <f t="shared" si="32"/>
        <v>0.25379277470689099</v>
      </c>
      <c r="O147" s="78"/>
      <c r="P147" s="79">
        <v>0</v>
      </c>
      <c r="Q147" s="85">
        <v>2485.08</v>
      </c>
      <c r="R147" s="85">
        <f t="shared" si="36"/>
        <v>4970.16</v>
      </c>
      <c r="S147" s="85">
        <f t="shared" si="33"/>
        <v>659.13267887999996</v>
      </c>
      <c r="T147" s="85">
        <f t="shared" si="37"/>
        <v>1318.2653577599999</v>
      </c>
      <c r="U147" s="86">
        <v>0.26523600000000003</v>
      </c>
      <c r="V147" s="87">
        <v>1065.3</v>
      </c>
      <c r="W147" s="87">
        <v>263.79000000000002</v>
      </c>
      <c r="X147" s="91">
        <f t="shared" si="34"/>
        <v>0.214339176203583</v>
      </c>
      <c r="Y147" s="91">
        <f t="shared" si="35"/>
        <v>0.20010387017089801</v>
      </c>
      <c r="Z147" s="94"/>
      <c r="AA147" s="93">
        <f t="shared" si="38"/>
        <v>0</v>
      </c>
    </row>
    <row r="148" spans="1:27">
      <c r="A148" s="21">
        <v>146</v>
      </c>
      <c r="B148" s="100">
        <v>122176</v>
      </c>
      <c r="C148" s="101" t="s">
        <v>182</v>
      </c>
      <c r="D148" s="21" t="s">
        <v>23</v>
      </c>
      <c r="E148" s="67" t="s">
        <v>46</v>
      </c>
      <c r="F148" s="68">
        <v>3000</v>
      </c>
      <c r="G148" s="68">
        <f t="shared" si="28"/>
        <v>9000</v>
      </c>
      <c r="H148" s="69">
        <f t="shared" si="29"/>
        <v>768.95249999999999</v>
      </c>
      <c r="I148" s="69">
        <f t="shared" si="30"/>
        <v>2306.8575000000001</v>
      </c>
      <c r="J148" s="75">
        <v>0.25631749999999998</v>
      </c>
      <c r="K148" s="76">
        <v>2774.01</v>
      </c>
      <c r="L148" s="76">
        <v>860.81</v>
      </c>
      <c r="M148" s="77">
        <f t="shared" si="31"/>
        <v>0.30822333333333302</v>
      </c>
      <c r="N148" s="77">
        <f t="shared" si="32"/>
        <v>0.37315265463948299</v>
      </c>
      <c r="O148" s="78"/>
      <c r="P148" s="79">
        <v>0</v>
      </c>
      <c r="Q148" s="85">
        <v>2485.08</v>
      </c>
      <c r="R148" s="85">
        <f t="shared" si="36"/>
        <v>4970.16</v>
      </c>
      <c r="S148" s="85">
        <f t="shared" si="33"/>
        <v>696.91956282000001</v>
      </c>
      <c r="T148" s="85">
        <f t="shared" si="37"/>
        <v>1393.83912564</v>
      </c>
      <c r="U148" s="86">
        <v>0.28044150000000001</v>
      </c>
      <c r="V148" s="87">
        <v>1049.5999999999999</v>
      </c>
      <c r="W148" s="87">
        <v>416.59</v>
      </c>
      <c r="X148" s="91">
        <f t="shared" si="34"/>
        <v>0.211180324174674</v>
      </c>
      <c r="Y148" s="91">
        <f t="shared" si="35"/>
        <v>0.29887954236377001</v>
      </c>
      <c r="Z148" s="94"/>
      <c r="AA148" s="93">
        <f t="shared" si="38"/>
        <v>0</v>
      </c>
    </row>
    <row r="149" spans="1:27">
      <c r="A149" s="21">
        <v>147</v>
      </c>
      <c r="B149" s="21">
        <v>122718</v>
      </c>
      <c r="C149" s="32" t="s">
        <v>183</v>
      </c>
      <c r="D149" s="21" t="s">
        <v>43</v>
      </c>
      <c r="E149" s="67" t="s">
        <v>46</v>
      </c>
      <c r="F149" s="68">
        <v>3000</v>
      </c>
      <c r="G149" s="68">
        <f t="shared" si="28"/>
        <v>9000</v>
      </c>
      <c r="H149" s="69">
        <f t="shared" si="29"/>
        <v>680.85</v>
      </c>
      <c r="I149" s="69">
        <f t="shared" si="30"/>
        <v>2042.55</v>
      </c>
      <c r="J149" s="75">
        <v>0.22695000000000001</v>
      </c>
      <c r="K149" s="76">
        <v>2162.9</v>
      </c>
      <c r="L149" s="76">
        <v>501.92</v>
      </c>
      <c r="M149" s="77">
        <f t="shared" si="31"/>
        <v>0.24032222222222199</v>
      </c>
      <c r="N149" s="77">
        <f t="shared" si="32"/>
        <v>0.245732050622996</v>
      </c>
      <c r="O149" s="78"/>
      <c r="P149" s="79">
        <v>0</v>
      </c>
      <c r="Q149" s="85">
        <v>2485.08</v>
      </c>
      <c r="R149" s="85">
        <f t="shared" si="36"/>
        <v>4970.16</v>
      </c>
      <c r="S149" s="85">
        <f t="shared" si="33"/>
        <v>617.07021480000003</v>
      </c>
      <c r="T149" s="85">
        <f t="shared" si="37"/>
        <v>1234.1404296000001</v>
      </c>
      <c r="U149" s="86">
        <v>0.24831</v>
      </c>
      <c r="V149" s="87">
        <v>622</v>
      </c>
      <c r="W149" s="87">
        <v>74.400000000000006</v>
      </c>
      <c r="X149" s="91">
        <f t="shared" si="34"/>
        <v>0.12514687655930601</v>
      </c>
      <c r="Y149" s="91">
        <f t="shared" si="35"/>
        <v>6.0284873759555803E-2</v>
      </c>
      <c r="Z149" s="94"/>
      <c r="AA149" s="93">
        <f t="shared" si="38"/>
        <v>0</v>
      </c>
    </row>
    <row r="150" spans="1:27">
      <c r="A150" s="21"/>
      <c r="B150" s="102"/>
      <c r="C150" s="102"/>
      <c r="D150" s="102"/>
      <c r="E150" s="102"/>
      <c r="F150" s="68">
        <f>SUM(F3:F149)</f>
        <v>1606960.16</v>
      </c>
      <c r="G150" s="68">
        <f>SUM(G3:G149)</f>
        <v>4820880.4800000004</v>
      </c>
      <c r="H150" s="69">
        <f>SUM(H3:H149)</f>
        <v>374144.23464554898</v>
      </c>
      <c r="I150" s="69">
        <f>SUM(I3:I149)</f>
        <v>1122432.70393665</v>
      </c>
      <c r="J150" s="75">
        <v>0.23282267684178901</v>
      </c>
      <c r="K150" s="76">
        <f>SUM(K3:K149)</f>
        <v>4473438.83</v>
      </c>
      <c r="L150" s="76">
        <f>SUM(L3:L149)</f>
        <v>1000328.3</v>
      </c>
      <c r="M150" s="77">
        <f t="shared" si="31"/>
        <v>0.92792983533995399</v>
      </c>
      <c r="N150" s="77">
        <f t="shared" si="32"/>
        <v>0.89121449908899197</v>
      </c>
      <c r="O150" s="78"/>
      <c r="P150" s="80"/>
      <c r="Q150" s="85">
        <v>1409077.0044</v>
      </c>
      <c r="R150" s="85">
        <f>SUM(R3:R149)</f>
        <v>2818154.0088</v>
      </c>
      <c r="S150" s="85">
        <f t="shared" si="33"/>
        <v>358849.074947969</v>
      </c>
      <c r="T150" s="85">
        <f>SUM(T3:T149)</f>
        <v>717698.14989593695</v>
      </c>
      <c r="U150" s="86">
        <v>0.25466959848711102</v>
      </c>
      <c r="V150" s="87">
        <f>SUM(V3:V149)</f>
        <v>2209003.17</v>
      </c>
      <c r="W150" s="87">
        <f>SUM(W3:W149)</f>
        <v>486209.67</v>
      </c>
      <c r="X150" s="91">
        <f t="shared" si="34"/>
        <v>0.78384756940257405</v>
      </c>
      <c r="Y150" s="91">
        <f t="shared" si="35"/>
        <v>0.67745704802290196</v>
      </c>
      <c r="Z150" s="94"/>
      <c r="AA150" s="93">
        <f>SUM(AA3:AA149)</f>
        <v>14100</v>
      </c>
    </row>
  </sheetData>
  <sortState ref="A3:AB150">
    <sortCondition descending="1" ref="X3"/>
  </sortState>
  <mergeCells count="8">
    <mergeCell ref="X1:Y1"/>
    <mergeCell ref="Z1:Z2"/>
    <mergeCell ref="AA1:AA2"/>
    <mergeCell ref="A1:E1"/>
    <mergeCell ref="K1:L1"/>
    <mergeCell ref="M1:N1"/>
    <mergeCell ref="O1:P1"/>
    <mergeCell ref="V1:W1"/>
  </mergeCells>
  <phoneticPr fontId="2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134"/>
  <sheetViews>
    <sheetView workbookViewId="0">
      <selection activeCell="G113" sqref="G113"/>
    </sheetView>
  </sheetViews>
  <sheetFormatPr defaultColWidth="20" defaultRowHeight="12.75"/>
  <cols>
    <col min="1" max="1" width="12.625" style="25" customWidth="1"/>
    <col min="2" max="2" width="21.875" style="25" customWidth="1"/>
    <col min="3" max="3" width="7.875" style="25" customWidth="1"/>
    <col min="4" max="4" width="8.75" style="25" customWidth="1"/>
    <col min="5" max="5" width="11.25" style="25" customWidth="1"/>
    <col min="6" max="6" width="9.375" style="25" customWidth="1"/>
    <col min="7" max="7" width="56" style="24" customWidth="1"/>
    <col min="8" max="8" width="9.75" style="25" customWidth="1"/>
    <col min="9" max="9" width="9.25" style="34" customWidth="1"/>
    <col min="10" max="16383" width="20" style="25"/>
    <col min="16384" max="16384" width="20" style="27"/>
  </cols>
  <sheetData>
    <row r="1" spans="1:9" s="25" customFormat="1">
      <c r="A1" s="35" t="s">
        <v>184</v>
      </c>
      <c r="B1" s="35" t="s">
        <v>185</v>
      </c>
      <c r="C1" s="35" t="s">
        <v>186</v>
      </c>
      <c r="D1" s="35" t="s">
        <v>187</v>
      </c>
      <c r="E1" s="36" t="s">
        <v>188</v>
      </c>
      <c r="F1" s="35" t="s">
        <v>189</v>
      </c>
      <c r="G1" s="37" t="s">
        <v>190</v>
      </c>
      <c r="H1" s="38" t="str">
        <f>VLOOKUP(C$1:C$65536,[1]参考人员记录!$C:$H,6,0)</f>
        <v>最高分数</v>
      </c>
      <c r="I1" s="45" t="s">
        <v>19</v>
      </c>
    </row>
    <row r="2" spans="1:9" s="25" customFormat="1">
      <c r="A2" s="39">
        <v>105267</v>
      </c>
      <c r="B2" s="40" t="s">
        <v>191</v>
      </c>
      <c r="C2" s="41">
        <v>14456</v>
      </c>
      <c r="D2" s="40" t="s">
        <v>192</v>
      </c>
      <c r="E2" s="36" t="s">
        <v>193</v>
      </c>
      <c r="F2" s="40" t="s">
        <v>194</v>
      </c>
      <c r="G2" s="42" t="s">
        <v>195</v>
      </c>
      <c r="H2" s="43" t="s">
        <v>196</v>
      </c>
      <c r="I2" s="46">
        <v>0</v>
      </c>
    </row>
    <row r="3" spans="1:9" s="25" customFormat="1">
      <c r="A3" s="39">
        <v>104429</v>
      </c>
      <c r="B3" s="40" t="s">
        <v>197</v>
      </c>
      <c r="C3" s="41">
        <v>14445</v>
      </c>
      <c r="D3" s="40" t="s">
        <v>198</v>
      </c>
      <c r="E3" s="36" t="s">
        <v>193</v>
      </c>
      <c r="F3" s="40" t="s">
        <v>194</v>
      </c>
      <c r="G3" s="42" t="s">
        <v>195</v>
      </c>
      <c r="H3" s="43" t="s">
        <v>196</v>
      </c>
      <c r="I3" s="46">
        <v>0</v>
      </c>
    </row>
    <row r="4" spans="1:9" s="25" customFormat="1">
      <c r="A4" s="39">
        <v>103639</v>
      </c>
      <c r="B4" s="40" t="s">
        <v>199</v>
      </c>
      <c r="C4" s="41">
        <v>14478</v>
      </c>
      <c r="D4" s="40" t="s">
        <v>200</v>
      </c>
      <c r="E4" s="36" t="s">
        <v>193</v>
      </c>
      <c r="F4" s="40" t="s">
        <v>194</v>
      </c>
      <c r="G4" s="42" t="s">
        <v>201</v>
      </c>
      <c r="H4" s="43" t="s">
        <v>196</v>
      </c>
      <c r="I4" s="46">
        <v>0</v>
      </c>
    </row>
    <row r="5" spans="1:9" s="25" customFormat="1">
      <c r="A5" s="39">
        <v>103199</v>
      </c>
      <c r="B5" s="40" t="s">
        <v>202</v>
      </c>
      <c r="C5" s="41">
        <v>12463</v>
      </c>
      <c r="D5" s="40" t="s">
        <v>203</v>
      </c>
      <c r="E5" s="36" t="s">
        <v>204</v>
      </c>
      <c r="F5" s="40" t="s">
        <v>194</v>
      </c>
      <c r="G5" s="42" t="s">
        <v>205</v>
      </c>
      <c r="H5" s="43" t="s">
        <v>196</v>
      </c>
      <c r="I5" s="46">
        <v>-50</v>
      </c>
    </row>
    <row r="6" spans="1:9" s="25" customFormat="1">
      <c r="A6" s="39">
        <v>391</v>
      </c>
      <c r="B6" s="40" t="s">
        <v>206</v>
      </c>
      <c r="C6" s="41">
        <v>14391</v>
      </c>
      <c r="D6" s="40" t="s">
        <v>207</v>
      </c>
      <c r="E6" s="36" t="s">
        <v>193</v>
      </c>
      <c r="F6" s="40" t="s">
        <v>194</v>
      </c>
      <c r="G6" s="42" t="s">
        <v>208</v>
      </c>
      <c r="H6" s="43" t="s">
        <v>196</v>
      </c>
      <c r="I6" s="46">
        <v>0</v>
      </c>
    </row>
    <row r="7" spans="1:9" s="25" customFormat="1">
      <c r="A7" s="39">
        <v>513</v>
      </c>
      <c r="B7" s="39" t="s">
        <v>209</v>
      </c>
      <c r="C7" s="41">
        <v>14398</v>
      </c>
      <c r="D7" s="40" t="s">
        <v>210</v>
      </c>
      <c r="E7" s="36" t="s">
        <v>193</v>
      </c>
      <c r="F7" s="40" t="s">
        <v>194</v>
      </c>
      <c r="G7" s="42" t="s">
        <v>205</v>
      </c>
      <c r="H7" s="43" t="s">
        <v>196</v>
      </c>
      <c r="I7" s="46">
        <v>0</v>
      </c>
    </row>
    <row r="8" spans="1:9" s="25" customFormat="1">
      <c r="A8" s="39">
        <v>102565</v>
      </c>
      <c r="B8" s="40" t="s">
        <v>211</v>
      </c>
      <c r="C8" s="41">
        <v>14457</v>
      </c>
      <c r="D8" s="40" t="s">
        <v>212</v>
      </c>
      <c r="E8" s="36" t="s">
        <v>193</v>
      </c>
      <c r="F8" s="40" t="s">
        <v>194</v>
      </c>
      <c r="G8" s="42" t="s">
        <v>205</v>
      </c>
      <c r="H8" s="43" t="s">
        <v>196</v>
      </c>
      <c r="I8" s="46">
        <v>0</v>
      </c>
    </row>
    <row r="9" spans="1:9" s="25" customFormat="1">
      <c r="A9" s="39">
        <v>108277</v>
      </c>
      <c r="B9" s="40" t="s">
        <v>213</v>
      </c>
      <c r="C9" s="41">
        <v>14394</v>
      </c>
      <c r="D9" s="40" t="s">
        <v>214</v>
      </c>
      <c r="E9" s="36" t="s">
        <v>193</v>
      </c>
      <c r="F9" s="40" t="s">
        <v>194</v>
      </c>
      <c r="G9" s="42" t="s">
        <v>205</v>
      </c>
      <c r="H9" s="43" t="s">
        <v>196</v>
      </c>
      <c r="I9" s="46">
        <v>0</v>
      </c>
    </row>
    <row r="10" spans="1:9" s="25" customFormat="1">
      <c r="A10" s="39">
        <v>106865</v>
      </c>
      <c r="B10" s="40" t="s">
        <v>215</v>
      </c>
      <c r="C10" s="41">
        <v>14471</v>
      </c>
      <c r="D10" s="40" t="s">
        <v>216</v>
      </c>
      <c r="E10" s="36" t="s">
        <v>193</v>
      </c>
      <c r="F10" s="40" t="s">
        <v>194</v>
      </c>
      <c r="G10" s="42" t="s">
        <v>208</v>
      </c>
      <c r="H10" s="43" t="s">
        <v>196</v>
      </c>
      <c r="I10" s="46">
        <v>0</v>
      </c>
    </row>
    <row r="11" spans="1:9" s="25" customFormat="1">
      <c r="A11" s="39">
        <v>515</v>
      </c>
      <c r="B11" s="40" t="s">
        <v>217</v>
      </c>
      <c r="C11" s="41">
        <v>14361</v>
      </c>
      <c r="D11" s="40" t="s">
        <v>218</v>
      </c>
      <c r="E11" s="36" t="s">
        <v>193</v>
      </c>
      <c r="F11" s="40" t="s">
        <v>194</v>
      </c>
      <c r="G11" s="42" t="s">
        <v>219</v>
      </c>
      <c r="H11" s="43" t="s">
        <v>196</v>
      </c>
      <c r="I11" s="46">
        <v>0</v>
      </c>
    </row>
    <row r="12" spans="1:9" s="25" customFormat="1">
      <c r="A12" s="39">
        <v>307</v>
      </c>
      <c r="B12" s="40" t="s">
        <v>220</v>
      </c>
      <c r="C12" s="41">
        <v>12469</v>
      </c>
      <c r="D12" s="40" t="s">
        <v>221</v>
      </c>
      <c r="E12" s="36" t="s">
        <v>204</v>
      </c>
      <c r="F12" s="40" t="s">
        <v>194</v>
      </c>
      <c r="G12" s="42" t="s">
        <v>222</v>
      </c>
      <c r="H12" s="43" t="s">
        <v>196</v>
      </c>
      <c r="I12" s="46">
        <v>-50</v>
      </c>
    </row>
    <row r="13" spans="1:9" s="25" customFormat="1">
      <c r="A13" s="39">
        <v>737</v>
      </c>
      <c r="B13" s="40" t="s">
        <v>223</v>
      </c>
      <c r="C13" s="41">
        <v>11642</v>
      </c>
      <c r="D13" s="40" t="s">
        <v>224</v>
      </c>
      <c r="E13" s="36" t="s">
        <v>204</v>
      </c>
      <c r="F13" s="40" t="s">
        <v>194</v>
      </c>
      <c r="G13" s="42" t="s">
        <v>225</v>
      </c>
      <c r="H13" s="43" t="s">
        <v>196</v>
      </c>
      <c r="I13" s="46">
        <v>-50</v>
      </c>
    </row>
    <row r="14" spans="1:9" s="25" customFormat="1">
      <c r="A14" s="39">
        <v>108277</v>
      </c>
      <c r="B14" s="40" t="s">
        <v>213</v>
      </c>
      <c r="C14" s="41">
        <v>13186</v>
      </c>
      <c r="D14" s="40" t="s">
        <v>226</v>
      </c>
      <c r="E14" s="36" t="s">
        <v>204</v>
      </c>
      <c r="F14" s="40" t="s">
        <v>194</v>
      </c>
      <c r="G14" s="42" t="s">
        <v>205</v>
      </c>
      <c r="H14" s="43" t="s">
        <v>196</v>
      </c>
      <c r="I14" s="46">
        <v>-50</v>
      </c>
    </row>
    <row r="15" spans="1:9" s="25" customFormat="1">
      <c r="A15" s="39">
        <v>307</v>
      </c>
      <c r="B15" s="40" t="s">
        <v>220</v>
      </c>
      <c r="C15" s="41">
        <v>14408</v>
      </c>
      <c r="D15" s="40" t="s">
        <v>227</v>
      </c>
      <c r="E15" s="36" t="s">
        <v>193</v>
      </c>
      <c r="F15" s="40" t="s">
        <v>194</v>
      </c>
      <c r="G15" s="42" t="s">
        <v>222</v>
      </c>
      <c r="H15" s="43" t="s">
        <v>196</v>
      </c>
      <c r="I15" s="46">
        <v>0</v>
      </c>
    </row>
    <row r="16" spans="1:9" s="25" customFormat="1">
      <c r="A16" s="39">
        <v>752</v>
      </c>
      <c r="B16" s="40" t="s">
        <v>228</v>
      </c>
      <c r="C16" s="41">
        <v>14415</v>
      </c>
      <c r="D16" s="40" t="s">
        <v>229</v>
      </c>
      <c r="E16" s="36" t="s">
        <v>193</v>
      </c>
      <c r="F16" s="40" t="s">
        <v>194</v>
      </c>
      <c r="G16" s="42" t="s">
        <v>205</v>
      </c>
      <c r="H16" s="43" t="s">
        <v>196</v>
      </c>
      <c r="I16" s="46">
        <v>0</v>
      </c>
    </row>
    <row r="17" spans="1:9" s="25" customFormat="1">
      <c r="A17" s="39">
        <v>712</v>
      </c>
      <c r="B17" s="40" t="s">
        <v>230</v>
      </c>
      <c r="C17" s="41">
        <v>14440</v>
      </c>
      <c r="D17" s="40" t="s">
        <v>231</v>
      </c>
      <c r="E17" s="36" t="s">
        <v>193</v>
      </c>
      <c r="F17" s="40" t="s">
        <v>194</v>
      </c>
      <c r="G17" s="42" t="s">
        <v>225</v>
      </c>
      <c r="H17" s="43" t="s">
        <v>196</v>
      </c>
      <c r="I17" s="46">
        <v>0</v>
      </c>
    </row>
    <row r="18" spans="1:9" s="25" customFormat="1">
      <c r="A18" s="39">
        <v>371</v>
      </c>
      <c r="B18" s="40" t="s">
        <v>232</v>
      </c>
      <c r="C18" s="41">
        <v>11388</v>
      </c>
      <c r="D18" s="40" t="s">
        <v>233</v>
      </c>
      <c r="E18" s="36" t="s">
        <v>204</v>
      </c>
      <c r="F18" s="40" t="s">
        <v>194</v>
      </c>
      <c r="G18" s="42" t="s">
        <v>234</v>
      </c>
      <c r="H18" s="43" t="s">
        <v>196</v>
      </c>
      <c r="I18" s="46">
        <v>-50</v>
      </c>
    </row>
    <row r="19" spans="1:9" s="25" customFormat="1">
      <c r="A19" s="39">
        <v>307</v>
      </c>
      <c r="B19" s="40" t="s">
        <v>220</v>
      </c>
      <c r="C19" s="41">
        <v>14862</v>
      </c>
      <c r="D19" s="40" t="s">
        <v>235</v>
      </c>
      <c r="E19" s="36" t="s">
        <v>193</v>
      </c>
      <c r="F19" s="40" t="s">
        <v>194</v>
      </c>
      <c r="G19" s="42" t="s">
        <v>222</v>
      </c>
      <c r="H19" s="43" t="s">
        <v>196</v>
      </c>
      <c r="I19" s="46">
        <v>0</v>
      </c>
    </row>
    <row r="20" spans="1:9" s="25" customFormat="1">
      <c r="A20" s="39">
        <v>112888</v>
      </c>
      <c r="B20" s="40" t="s">
        <v>135</v>
      </c>
      <c r="C20" s="41">
        <v>14365</v>
      </c>
      <c r="D20" s="40" t="s">
        <v>236</v>
      </c>
      <c r="E20" s="36" t="s">
        <v>193</v>
      </c>
      <c r="F20" s="40" t="s">
        <v>194</v>
      </c>
      <c r="G20" s="42" t="s">
        <v>237</v>
      </c>
      <c r="H20" s="44">
        <f>VLOOKUP(C$1:C$65536,[1]参考人员记录!$C:$H,6,0)</f>
        <v>92</v>
      </c>
      <c r="I20" s="46">
        <v>0</v>
      </c>
    </row>
    <row r="21" spans="1:9" s="25" customFormat="1">
      <c r="A21" s="39">
        <v>513</v>
      </c>
      <c r="B21" s="39" t="s">
        <v>209</v>
      </c>
      <c r="C21" s="41">
        <v>14376</v>
      </c>
      <c r="D21" s="40" t="s">
        <v>238</v>
      </c>
      <c r="E21" s="36" t="s">
        <v>193</v>
      </c>
      <c r="F21" s="40" t="s">
        <v>194</v>
      </c>
      <c r="G21" s="42" t="s">
        <v>205</v>
      </c>
      <c r="H21" s="44">
        <v>92</v>
      </c>
      <c r="I21" s="46">
        <v>0</v>
      </c>
    </row>
    <row r="22" spans="1:9" s="25" customFormat="1">
      <c r="A22" s="39">
        <v>723</v>
      </c>
      <c r="B22" s="39" t="s">
        <v>239</v>
      </c>
      <c r="C22" s="41">
        <v>12516</v>
      </c>
      <c r="D22" s="40" t="s">
        <v>240</v>
      </c>
      <c r="E22" s="36" t="s">
        <v>204</v>
      </c>
      <c r="F22" s="40" t="s">
        <v>194</v>
      </c>
      <c r="G22" s="42" t="s">
        <v>219</v>
      </c>
      <c r="H22" s="44">
        <f>VLOOKUP(C$1:C$65536,[1]参考人员记录!$C:$H,6,0)</f>
        <v>92</v>
      </c>
      <c r="I22" s="46">
        <v>-4</v>
      </c>
    </row>
    <row r="23" spans="1:9" s="25" customFormat="1">
      <c r="A23" s="39">
        <v>113833</v>
      </c>
      <c r="B23" s="40" t="s">
        <v>241</v>
      </c>
      <c r="C23" s="41">
        <v>11624</v>
      </c>
      <c r="D23" s="40" t="s">
        <v>242</v>
      </c>
      <c r="E23" s="36" t="s">
        <v>204</v>
      </c>
      <c r="F23" s="40" t="s">
        <v>194</v>
      </c>
      <c r="G23" s="42" t="s">
        <v>195</v>
      </c>
      <c r="H23" s="44">
        <f>VLOOKUP(C$1:C$65536,[1]参考人员记录!$C:$H,6,0)</f>
        <v>92</v>
      </c>
      <c r="I23" s="46">
        <v>-4</v>
      </c>
    </row>
    <row r="24" spans="1:9" s="25" customFormat="1">
      <c r="A24" s="39">
        <v>357</v>
      </c>
      <c r="B24" s="40" t="s">
        <v>243</v>
      </c>
      <c r="C24" s="41">
        <v>6814</v>
      </c>
      <c r="D24" s="40" t="s">
        <v>244</v>
      </c>
      <c r="E24" s="36" t="s">
        <v>204</v>
      </c>
      <c r="F24" s="40" t="s">
        <v>194</v>
      </c>
      <c r="G24" s="42" t="s">
        <v>195</v>
      </c>
      <c r="H24" s="44">
        <f>VLOOKUP(C$1:C$65536,[1]参考人员记录!$C:$H,6,0)</f>
        <v>92</v>
      </c>
      <c r="I24" s="46">
        <v>-4</v>
      </c>
    </row>
    <row r="25" spans="1:9" s="25" customFormat="1">
      <c r="A25" s="39">
        <v>750</v>
      </c>
      <c r="B25" s="40" t="s">
        <v>245</v>
      </c>
      <c r="C25" s="41">
        <v>12254</v>
      </c>
      <c r="D25" s="40" t="s">
        <v>246</v>
      </c>
      <c r="E25" s="36" t="s">
        <v>204</v>
      </c>
      <c r="F25" s="40" t="s">
        <v>194</v>
      </c>
      <c r="G25" s="42" t="s">
        <v>225</v>
      </c>
      <c r="H25" s="44">
        <f>VLOOKUP(C$1:C$65536,[1]参考人员记录!$C:$H,6,0)</f>
        <v>92</v>
      </c>
      <c r="I25" s="46">
        <v>-4</v>
      </c>
    </row>
    <row r="26" spans="1:9" s="25" customFormat="1">
      <c r="A26" s="39">
        <v>341</v>
      </c>
      <c r="B26" s="40" t="s">
        <v>247</v>
      </c>
      <c r="C26" s="41">
        <v>4450</v>
      </c>
      <c r="D26" s="40" t="s">
        <v>248</v>
      </c>
      <c r="E26" s="36" t="s">
        <v>204</v>
      </c>
      <c r="F26" s="40" t="s">
        <v>194</v>
      </c>
      <c r="G26" s="42" t="s">
        <v>249</v>
      </c>
      <c r="H26" s="44">
        <v>92</v>
      </c>
      <c r="I26" s="46">
        <v>-4</v>
      </c>
    </row>
    <row r="27" spans="1:9" s="25" customFormat="1">
      <c r="A27" s="39">
        <v>117184</v>
      </c>
      <c r="B27" s="40" t="s">
        <v>250</v>
      </c>
      <c r="C27" s="41">
        <v>11769</v>
      </c>
      <c r="D27" s="40" t="s">
        <v>251</v>
      </c>
      <c r="E27" s="36" t="s">
        <v>204</v>
      </c>
      <c r="F27" s="40" t="s">
        <v>194</v>
      </c>
      <c r="G27" s="42" t="s">
        <v>219</v>
      </c>
      <c r="H27" s="44">
        <f>VLOOKUP(C$1:C$65536,[1]参考人员记录!$C:$H,6,0)</f>
        <v>92</v>
      </c>
      <c r="I27" s="46">
        <v>-4</v>
      </c>
    </row>
    <row r="28" spans="1:9" s="25" customFormat="1">
      <c r="A28" s="39">
        <v>116482</v>
      </c>
      <c r="B28" s="40" t="s">
        <v>252</v>
      </c>
      <c r="C28" s="41">
        <v>14455</v>
      </c>
      <c r="D28" s="40" t="s">
        <v>253</v>
      </c>
      <c r="E28" s="36" t="s">
        <v>193</v>
      </c>
      <c r="F28" s="40" t="s">
        <v>194</v>
      </c>
      <c r="G28" s="42" t="s">
        <v>201</v>
      </c>
      <c r="H28" s="44">
        <v>92</v>
      </c>
      <c r="I28" s="46">
        <v>0</v>
      </c>
    </row>
    <row r="29" spans="1:9" s="25" customFormat="1">
      <c r="A29" s="39">
        <v>341</v>
      </c>
      <c r="B29" s="40" t="s">
        <v>247</v>
      </c>
      <c r="C29" s="41">
        <v>14248</v>
      </c>
      <c r="D29" s="40" t="s">
        <v>254</v>
      </c>
      <c r="E29" s="36" t="s">
        <v>204</v>
      </c>
      <c r="F29" s="40" t="s">
        <v>194</v>
      </c>
      <c r="G29" s="42" t="s">
        <v>249</v>
      </c>
      <c r="H29" s="44">
        <f>VLOOKUP(C$1:C$65536,[1]参考人员记录!$C:$H,6,0)</f>
        <v>92</v>
      </c>
      <c r="I29" s="46">
        <v>-4</v>
      </c>
    </row>
    <row r="30" spans="1:9" s="25" customFormat="1">
      <c r="A30" s="39">
        <v>349</v>
      </c>
      <c r="B30" s="39" t="s">
        <v>255</v>
      </c>
      <c r="C30" s="41">
        <v>14389</v>
      </c>
      <c r="D30" s="40" t="s">
        <v>256</v>
      </c>
      <c r="E30" s="36" t="s">
        <v>193</v>
      </c>
      <c r="F30" s="40" t="s">
        <v>194</v>
      </c>
      <c r="G30" s="42" t="s">
        <v>208</v>
      </c>
      <c r="H30" s="44">
        <f>VLOOKUP(C$1:C$65536,[1]参考人员记录!$C:$H,6,0)</f>
        <v>92</v>
      </c>
      <c r="I30" s="46">
        <v>0</v>
      </c>
    </row>
    <row r="31" spans="1:9" s="25" customFormat="1">
      <c r="A31" s="39">
        <v>341</v>
      </c>
      <c r="B31" s="40" t="s">
        <v>247</v>
      </c>
      <c r="C31" s="41">
        <v>13230</v>
      </c>
      <c r="D31" s="40" t="s">
        <v>257</v>
      </c>
      <c r="E31" s="36" t="s">
        <v>204</v>
      </c>
      <c r="F31" s="40" t="s">
        <v>194</v>
      </c>
      <c r="G31" s="42" t="s">
        <v>249</v>
      </c>
      <c r="H31" s="44">
        <v>92</v>
      </c>
      <c r="I31" s="46">
        <v>-4</v>
      </c>
    </row>
    <row r="32" spans="1:9" s="25" customFormat="1">
      <c r="A32" s="39">
        <v>115971</v>
      </c>
      <c r="B32" s="40" t="s">
        <v>258</v>
      </c>
      <c r="C32" s="41">
        <v>7707</v>
      </c>
      <c r="D32" s="40" t="s">
        <v>259</v>
      </c>
      <c r="E32" s="36" t="s">
        <v>204</v>
      </c>
      <c r="F32" s="40" t="s">
        <v>194</v>
      </c>
      <c r="G32" s="42" t="s">
        <v>219</v>
      </c>
      <c r="H32" s="44">
        <v>92</v>
      </c>
      <c r="I32" s="46">
        <v>-4</v>
      </c>
    </row>
    <row r="33" spans="1:9" s="25" customFormat="1">
      <c r="A33" s="39">
        <v>709</v>
      </c>
      <c r="B33" s="40" t="s">
        <v>260</v>
      </c>
      <c r="C33" s="41">
        <v>14729</v>
      </c>
      <c r="D33" s="40" t="s">
        <v>261</v>
      </c>
      <c r="E33" s="36" t="s">
        <v>204</v>
      </c>
      <c r="F33" s="40" t="s">
        <v>194</v>
      </c>
      <c r="G33" s="42" t="s">
        <v>205</v>
      </c>
      <c r="H33" s="44">
        <v>92</v>
      </c>
      <c r="I33" s="46">
        <v>-4</v>
      </c>
    </row>
    <row r="34" spans="1:9" s="25" customFormat="1">
      <c r="A34" s="39">
        <v>117184</v>
      </c>
      <c r="B34" s="40" t="s">
        <v>250</v>
      </c>
      <c r="C34" s="41">
        <v>12848</v>
      </c>
      <c r="D34" s="40" t="s">
        <v>262</v>
      </c>
      <c r="E34" s="36" t="s">
        <v>204</v>
      </c>
      <c r="F34" s="40" t="s">
        <v>194</v>
      </c>
      <c r="G34" s="42" t="s">
        <v>219</v>
      </c>
      <c r="H34" s="44">
        <f>VLOOKUP(C$1:C$65536,[1]参考人员记录!$C:$H,6,0)</f>
        <v>92</v>
      </c>
      <c r="I34" s="46">
        <v>-4</v>
      </c>
    </row>
    <row r="35" spans="1:9" s="25" customFormat="1">
      <c r="A35" s="39">
        <v>104429</v>
      </c>
      <c r="B35" s="40" t="s">
        <v>197</v>
      </c>
      <c r="C35" s="41">
        <v>13161</v>
      </c>
      <c r="D35" s="40" t="s">
        <v>263</v>
      </c>
      <c r="E35" s="36" t="s">
        <v>204</v>
      </c>
      <c r="F35" s="40" t="s">
        <v>194</v>
      </c>
      <c r="G35" s="42" t="s">
        <v>195</v>
      </c>
      <c r="H35" s="44">
        <v>92</v>
      </c>
      <c r="I35" s="46">
        <v>-4</v>
      </c>
    </row>
    <row r="36" spans="1:9" s="25" customFormat="1">
      <c r="A36" s="39">
        <v>113023</v>
      </c>
      <c r="B36" s="40" t="s">
        <v>139</v>
      </c>
      <c r="C36" s="41">
        <v>14420</v>
      </c>
      <c r="D36" s="40" t="s">
        <v>264</v>
      </c>
      <c r="E36" s="36" t="s">
        <v>193</v>
      </c>
      <c r="F36" s="40" t="s">
        <v>194</v>
      </c>
      <c r="G36" s="42" t="s">
        <v>237</v>
      </c>
      <c r="H36" s="44">
        <f>VLOOKUP(C$1:C$65536,[1]参考人员记录!$C:$H,6,0)</f>
        <v>92</v>
      </c>
      <c r="I36" s="46">
        <v>0</v>
      </c>
    </row>
    <row r="37" spans="1:9" s="25" customFormat="1">
      <c r="A37" s="39">
        <v>117184</v>
      </c>
      <c r="B37" s="40" t="s">
        <v>250</v>
      </c>
      <c r="C37" s="41">
        <v>12845</v>
      </c>
      <c r="D37" s="40" t="s">
        <v>265</v>
      </c>
      <c r="E37" s="36" t="s">
        <v>204</v>
      </c>
      <c r="F37" s="40" t="s">
        <v>194</v>
      </c>
      <c r="G37" s="42" t="s">
        <v>219</v>
      </c>
      <c r="H37" s="44">
        <f>VLOOKUP(C$1:C$65536,[1]参考人员记录!$C:$H,6,0)</f>
        <v>92</v>
      </c>
      <c r="I37" s="46">
        <v>-4</v>
      </c>
    </row>
    <row r="38" spans="1:9" s="25" customFormat="1">
      <c r="A38" s="39">
        <v>105910</v>
      </c>
      <c r="B38" s="40" t="s">
        <v>266</v>
      </c>
      <c r="C38" s="41">
        <v>12949</v>
      </c>
      <c r="D38" s="40" t="s">
        <v>267</v>
      </c>
      <c r="E38" s="36" t="s">
        <v>204</v>
      </c>
      <c r="F38" s="40" t="s">
        <v>194</v>
      </c>
      <c r="G38" s="42" t="s">
        <v>225</v>
      </c>
      <c r="H38" s="44">
        <v>92</v>
      </c>
      <c r="I38" s="46">
        <v>-4</v>
      </c>
    </row>
    <row r="39" spans="1:9" s="25" customFormat="1">
      <c r="A39" s="39">
        <v>118074</v>
      </c>
      <c r="B39" s="40" t="s">
        <v>81</v>
      </c>
      <c r="C39" s="41">
        <v>13144</v>
      </c>
      <c r="D39" s="40" t="s">
        <v>268</v>
      </c>
      <c r="E39" s="36" t="s">
        <v>204</v>
      </c>
      <c r="F39" s="40" t="s">
        <v>194</v>
      </c>
      <c r="G39" s="42" t="s">
        <v>201</v>
      </c>
      <c r="H39" s="44">
        <f>VLOOKUP(C$1:C$65536,[1]参考人员记录!$C:$H,6,0)</f>
        <v>92</v>
      </c>
      <c r="I39" s="46">
        <v>-4</v>
      </c>
    </row>
    <row r="40" spans="1:9" s="25" customFormat="1">
      <c r="A40" s="39">
        <v>118951</v>
      </c>
      <c r="B40" s="40" t="s">
        <v>269</v>
      </c>
      <c r="C40" s="41">
        <v>12932</v>
      </c>
      <c r="D40" s="40" t="s">
        <v>270</v>
      </c>
      <c r="E40" s="36" t="s">
        <v>204</v>
      </c>
      <c r="F40" s="40" t="s">
        <v>194</v>
      </c>
      <c r="G40" s="42" t="s">
        <v>237</v>
      </c>
      <c r="H40" s="44">
        <f>VLOOKUP(C$1:C$65536,[1]参考人员记录!$C:$H,6,0)</f>
        <v>92</v>
      </c>
      <c r="I40" s="46">
        <v>-4</v>
      </c>
    </row>
    <row r="41" spans="1:9" s="25" customFormat="1">
      <c r="A41" s="39">
        <v>117310</v>
      </c>
      <c r="B41" s="40" t="s">
        <v>271</v>
      </c>
      <c r="C41" s="41">
        <v>10949</v>
      </c>
      <c r="D41" s="40" t="s">
        <v>272</v>
      </c>
      <c r="E41" s="36" t="s">
        <v>204</v>
      </c>
      <c r="F41" s="40" t="s">
        <v>194</v>
      </c>
      <c r="G41" s="42" t="s">
        <v>225</v>
      </c>
      <c r="H41" s="44">
        <f>VLOOKUP(C$1:C$65536,[1]参考人员记录!$C:$H,6,0)</f>
        <v>92</v>
      </c>
      <c r="I41" s="46">
        <v>-4</v>
      </c>
    </row>
    <row r="42" spans="1:9" s="25" customFormat="1">
      <c r="A42" s="39">
        <v>54</v>
      </c>
      <c r="B42" s="39" t="s">
        <v>273</v>
      </c>
      <c r="C42" s="41">
        <v>14250</v>
      </c>
      <c r="D42" s="40" t="s">
        <v>274</v>
      </c>
      <c r="E42" s="36" t="s">
        <v>204</v>
      </c>
      <c r="F42" s="40" t="s">
        <v>194</v>
      </c>
      <c r="G42" s="42" t="s">
        <v>275</v>
      </c>
      <c r="H42" s="44">
        <v>92</v>
      </c>
      <c r="I42" s="46">
        <v>-4</v>
      </c>
    </row>
    <row r="43" spans="1:9" s="25" customFormat="1">
      <c r="A43" s="39">
        <v>107728</v>
      </c>
      <c r="B43" s="40" t="s">
        <v>276</v>
      </c>
      <c r="C43" s="41">
        <v>13397</v>
      </c>
      <c r="D43" s="40" t="s">
        <v>277</v>
      </c>
      <c r="E43" s="36" t="s">
        <v>204</v>
      </c>
      <c r="F43" s="40" t="s">
        <v>194</v>
      </c>
      <c r="G43" s="42" t="s">
        <v>234</v>
      </c>
      <c r="H43" s="44">
        <v>92</v>
      </c>
      <c r="I43" s="46">
        <v>-4</v>
      </c>
    </row>
    <row r="44" spans="1:9" s="25" customFormat="1">
      <c r="A44" s="39">
        <v>743</v>
      </c>
      <c r="B44" s="40" t="s">
        <v>278</v>
      </c>
      <c r="C44" s="41">
        <v>13209</v>
      </c>
      <c r="D44" s="40" t="s">
        <v>279</v>
      </c>
      <c r="E44" s="36" t="s">
        <v>204</v>
      </c>
      <c r="F44" s="40" t="s">
        <v>194</v>
      </c>
      <c r="G44" s="42" t="s">
        <v>201</v>
      </c>
      <c r="H44" s="44">
        <v>92</v>
      </c>
      <c r="I44" s="46">
        <v>-4</v>
      </c>
    </row>
    <row r="45" spans="1:9" s="25" customFormat="1">
      <c r="A45" s="39">
        <v>570</v>
      </c>
      <c r="B45" s="39" t="s">
        <v>280</v>
      </c>
      <c r="C45" s="41">
        <v>14311</v>
      </c>
      <c r="D45" s="40" t="s">
        <v>281</v>
      </c>
      <c r="E45" s="36" t="s">
        <v>193</v>
      </c>
      <c r="F45" s="40" t="s">
        <v>194</v>
      </c>
      <c r="G45" s="42" t="s">
        <v>205</v>
      </c>
      <c r="H45" s="44">
        <v>92</v>
      </c>
      <c r="I45" s="46">
        <v>0</v>
      </c>
    </row>
    <row r="46" spans="1:9" s="25" customFormat="1">
      <c r="A46" s="39">
        <v>712</v>
      </c>
      <c r="B46" s="40" t="s">
        <v>230</v>
      </c>
      <c r="C46" s="41">
        <v>8972</v>
      </c>
      <c r="D46" s="40" t="s">
        <v>282</v>
      </c>
      <c r="E46" s="36" t="s">
        <v>204</v>
      </c>
      <c r="F46" s="40" t="s">
        <v>194</v>
      </c>
      <c r="G46" s="42" t="s">
        <v>225</v>
      </c>
      <c r="H46" s="44">
        <v>92</v>
      </c>
      <c r="I46" s="46">
        <v>-4</v>
      </c>
    </row>
    <row r="47" spans="1:9" s="25" customFormat="1">
      <c r="A47" s="39">
        <v>572</v>
      </c>
      <c r="B47" s="40" t="s">
        <v>283</v>
      </c>
      <c r="C47" s="41">
        <v>5457</v>
      </c>
      <c r="D47" s="40" t="s">
        <v>284</v>
      </c>
      <c r="E47" s="36" t="s">
        <v>204</v>
      </c>
      <c r="F47" s="40" t="s">
        <v>194</v>
      </c>
      <c r="G47" s="42" t="s">
        <v>219</v>
      </c>
      <c r="H47" s="44">
        <f>VLOOKUP(C$1:C$65536,[1]参考人员记录!$C:$H,6,0)</f>
        <v>92</v>
      </c>
      <c r="I47" s="46">
        <v>-4</v>
      </c>
    </row>
    <row r="48" spans="1:9" s="25" customFormat="1">
      <c r="A48" s="39">
        <v>740</v>
      </c>
      <c r="B48" s="40" t="s">
        <v>285</v>
      </c>
      <c r="C48" s="41">
        <v>11487</v>
      </c>
      <c r="D48" s="40" t="s">
        <v>286</v>
      </c>
      <c r="E48" s="36" t="s">
        <v>204</v>
      </c>
      <c r="F48" s="40" t="s">
        <v>194</v>
      </c>
      <c r="G48" s="42" t="s">
        <v>201</v>
      </c>
      <c r="H48" s="44">
        <f>VLOOKUP(C$1:C$65536,[1]参考人员记录!$C:$H,6,0)</f>
        <v>92</v>
      </c>
      <c r="I48" s="46">
        <v>-4</v>
      </c>
    </row>
    <row r="49" spans="1:9" s="25" customFormat="1">
      <c r="A49" s="39">
        <v>747</v>
      </c>
      <c r="B49" s="40" t="s">
        <v>287</v>
      </c>
      <c r="C49" s="41">
        <v>11964</v>
      </c>
      <c r="D49" s="40" t="s">
        <v>288</v>
      </c>
      <c r="E49" s="36" t="s">
        <v>204</v>
      </c>
      <c r="F49" s="40" t="s">
        <v>194</v>
      </c>
      <c r="G49" s="42" t="s">
        <v>219</v>
      </c>
      <c r="H49" s="44">
        <f>VLOOKUP(C$1:C$65536,[1]参考人员记录!$C:$H,6,0)</f>
        <v>92</v>
      </c>
      <c r="I49" s="46">
        <v>-4</v>
      </c>
    </row>
    <row r="50" spans="1:9" s="25" customFormat="1">
      <c r="A50" s="39">
        <v>341</v>
      </c>
      <c r="B50" s="40" t="s">
        <v>247</v>
      </c>
      <c r="C50" s="41">
        <v>14064</v>
      </c>
      <c r="D50" s="40" t="s">
        <v>289</v>
      </c>
      <c r="E50" s="36" t="s">
        <v>204</v>
      </c>
      <c r="F50" s="40" t="s">
        <v>194</v>
      </c>
      <c r="G50" s="42" t="s">
        <v>249</v>
      </c>
      <c r="H50" s="44">
        <f>VLOOKUP(C$1:C$65536,[1]参考人员记录!$C:$H,6,0)</f>
        <v>92</v>
      </c>
      <c r="I50" s="46">
        <v>-4</v>
      </c>
    </row>
    <row r="51" spans="1:9" s="25" customFormat="1">
      <c r="A51" s="39">
        <v>513</v>
      </c>
      <c r="B51" s="39" t="s">
        <v>290</v>
      </c>
      <c r="C51" s="41">
        <v>12157</v>
      </c>
      <c r="D51" s="40" t="s">
        <v>291</v>
      </c>
      <c r="E51" s="36" t="s">
        <v>204</v>
      </c>
      <c r="F51" s="40" t="s">
        <v>194</v>
      </c>
      <c r="G51" s="42" t="s">
        <v>205</v>
      </c>
      <c r="H51" s="44">
        <v>92</v>
      </c>
      <c r="I51" s="46">
        <v>-4</v>
      </c>
    </row>
    <row r="52" spans="1:9" s="25" customFormat="1">
      <c r="A52" s="39">
        <v>102564</v>
      </c>
      <c r="B52" s="40" t="s">
        <v>292</v>
      </c>
      <c r="C52" s="41">
        <v>11363</v>
      </c>
      <c r="D52" s="40" t="s">
        <v>293</v>
      </c>
      <c r="E52" s="36" t="s">
        <v>204</v>
      </c>
      <c r="F52" s="40" t="s">
        <v>194</v>
      </c>
      <c r="G52" s="42" t="s">
        <v>249</v>
      </c>
      <c r="H52" s="44">
        <f>VLOOKUP(C$1:C$65536,[1]参考人员记录!$C:$H,6,0)</f>
        <v>92</v>
      </c>
      <c r="I52" s="46">
        <v>-4</v>
      </c>
    </row>
    <row r="53" spans="1:9" s="25" customFormat="1">
      <c r="A53" s="39">
        <v>114844</v>
      </c>
      <c r="B53" s="40" t="s">
        <v>294</v>
      </c>
      <c r="C53" s="41">
        <v>11326</v>
      </c>
      <c r="D53" s="40" t="s">
        <v>295</v>
      </c>
      <c r="E53" s="36" t="s">
        <v>204</v>
      </c>
      <c r="F53" s="40" t="s">
        <v>194</v>
      </c>
      <c r="G53" s="42" t="s">
        <v>208</v>
      </c>
      <c r="H53" s="44">
        <f>VLOOKUP(C$1:C$65536,[1]参考人员记录!$C:$H,6,0)</f>
        <v>92</v>
      </c>
      <c r="I53" s="46">
        <v>-4</v>
      </c>
    </row>
    <row r="54" spans="1:9" s="25" customFormat="1">
      <c r="A54" s="39">
        <v>115971</v>
      </c>
      <c r="B54" s="40" t="s">
        <v>258</v>
      </c>
      <c r="C54" s="41">
        <v>12847</v>
      </c>
      <c r="D54" s="40" t="s">
        <v>296</v>
      </c>
      <c r="E54" s="36" t="s">
        <v>204</v>
      </c>
      <c r="F54" s="40" t="s">
        <v>194</v>
      </c>
      <c r="G54" s="42" t="s">
        <v>219</v>
      </c>
      <c r="H54" s="44">
        <v>92</v>
      </c>
      <c r="I54" s="46">
        <v>-4</v>
      </c>
    </row>
    <row r="55" spans="1:9" s="25" customFormat="1">
      <c r="A55" s="39">
        <v>727</v>
      </c>
      <c r="B55" s="40" t="s">
        <v>297</v>
      </c>
      <c r="C55" s="41">
        <v>8060</v>
      </c>
      <c r="D55" s="40" t="s">
        <v>298</v>
      </c>
      <c r="E55" s="36" t="s">
        <v>204</v>
      </c>
      <c r="F55" s="40" t="s">
        <v>194</v>
      </c>
      <c r="G55" s="42" t="s">
        <v>205</v>
      </c>
      <c r="H55" s="44">
        <v>92</v>
      </c>
      <c r="I55" s="46">
        <v>-4</v>
      </c>
    </row>
    <row r="56" spans="1:9" s="25" customFormat="1">
      <c r="A56" s="39">
        <v>582</v>
      </c>
      <c r="B56" s="40" t="s">
        <v>299</v>
      </c>
      <c r="C56" s="41">
        <v>4444</v>
      </c>
      <c r="D56" s="40" t="s">
        <v>300</v>
      </c>
      <c r="E56" s="36" t="s">
        <v>204</v>
      </c>
      <c r="F56" s="40" t="s">
        <v>194</v>
      </c>
      <c r="G56" s="42" t="s">
        <v>195</v>
      </c>
      <c r="H56" s="44">
        <f>VLOOKUP(C$1:C$65536,[1]参考人员记录!$C:$H,6,0)</f>
        <v>92</v>
      </c>
      <c r="I56" s="46">
        <v>-4</v>
      </c>
    </row>
    <row r="57" spans="1:9" s="25" customFormat="1">
      <c r="A57" s="39">
        <v>112415</v>
      </c>
      <c r="B57" s="40" t="s">
        <v>301</v>
      </c>
      <c r="C57" s="41">
        <v>11880</v>
      </c>
      <c r="D57" s="40" t="s">
        <v>302</v>
      </c>
      <c r="E57" s="36" t="s">
        <v>204</v>
      </c>
      <c r="F57" s="40" t="s">
        <v>194</v>
      </c>
      <c r="G57" s="42" t="s">
        <v>205</v>
      </c>
      <c r="H57" s="44">
        <f>VLOOKUP(C$1:C$65536,[1]参考人员记录!$C:$H,6,0)</f>
        <v>92</v>
      </c>
      <c r="I57" s="46">
        <v>-4</v>
      </c>
    </row>
    <row r="58" spans="1:9" s="25" customFormat="1">
      <c r="A58" s="39">
        <v>730</v>
      </c>
      <c r="B58" s="40" t="s">
        <v>303</v>
      </c>
      <c r="C58" s="41">
        <v>14368</v>
      </c>
      <c r="D58" s="40" t="s">
        <v>304</v>
      </c>
      <c r="E58" s="36" t="s">
        <v>193</v>
      </c>
      <c r="F58" s="40" t="s">
        <v>194</v>
      </c>
      <c r="G58" s="42" t="s">
        <v>205</v>
      </c>
      <c r="H58" s="44">
        <v>92</v>
      </c>
      <c r="I58" s="46">
        <v>0</v>
      </c>
    </row>
    <row r="59" spans="1:9" s="25" customFormat="1">
      <c r="A59" s="39">
        <v>748</v>
      </c>
      <c r="B59" s="40" t="s">
        <v>305</v>
      </c>
      <c r="C59" s="41">
        <v>11903</v>
      </c>
      <c r="D59" s="40" t="s">
        <v>306</v>
      </c>
      <c r="E59" s="36" t="s">
        <v>204</v>
      </c>
      <c r="F59" s="40" t="s">
        <v>194</v>
      </c>
      <c r="G59" s="42" t="s">
        <v>249</v>
      </c>
      <c r="H59" s="44">
        <v>92</v>
      </c>
      <c r="I59" s="46">
        <v>-4</v>
      </c>
    </row>
    <row r="60" spans="1:9" s="25" customFormat="1">
      <c r="A60" s="39">
        <v>106569</v>
      </c>
      <c r="B60" s="40" t="s">
        <v>307</v>
      </c>
      <c r="C60" s="41">
        <v>13148</v>
      </c>
      <c r="D60" s="40" t="s">
        <v>308</v>
      </c>
      <c r="E60" s="36" t="s">
        <v>204</v>
      </c>
      <c r="F60" s="40" t="s">
        <v>194</v>
      </c>
      <c r="G60" s="42" t="s">
        <v>205</v>
      </c>
      <c r="H60" s="44">
        <f>VLOOKUP(C$1:C$65536,[1]参考人员记录!$C:$H,6,0)</f>
        <v>92</v>
      </c>
      <c r="I60" s="46">
        <v>-4</v>
      </c>
    </row>
    <row r="61" spans="1:9" s="25" customFormat="1">
      <c r="A61" s="39">
        <v>347</v>
      </c>
      <c r="B61" s="40" t="s">
        <v>309</v>
      </c>
      <c r="C61" s="41">
        <v>12528</v>
      </c>
      <c r="D61" s="40" t="s">
        <v>310</v>
      </c>
      <c r="E61" s="36" t="s">
        <v>204</v>
      </c>
      <c r="F61" s="40" t="s">
        <v>194</v>
      </c>
      <c r="G61" s="42" t="s">
        <v>195</v>
      </c>
      <c r="H61" s="44">
        <v>92</v>
      </c>
      <c r="I61" s="46">
        <v>-4</v>
      </c>
    </row>
    <row r="62" spans="1:9" s="25" customFormat="1">
      <c r="A62" s="39">
        <v>371</v>
      </c>
      <c r="B62" s="40" t="s">
        <v>232</v>
      </c>
      <c r="C62" s="41">
        <v>9112</v>
      </c>
      <c r="D62" s="40" t="s">
        <v>311</v>
      </c>
      <c r="E62" s="36" t="s">
        <v>204</v>
      </c>
      <c r="F62" s="40" t="s">
        <v>194</v>
      </c>
      <c r="G62" s="42" t="s">
        <v>234</v>
      </c>
      <c r="H62" s="44">
        <f>VLOOKUP(C$1:C$65536,[1]参考人员记录!$C:$H,6,0)</f>
        <v>92</v>
      </c>
      <c r="I62" s="46">
        <v>-4</v>
      </c>
    </row>
    <row r="63" spans="1:9" s="25" customFormat="1">
      <c r="A63" s="39">
        <v>307</v>
      </c>
      <c r="B63" s="40" t="s">
        <v>220</v>
      </c>
      <c r="C63" s="41">
        <v>14448</v>
      </c>
      <c r="D63" s="40" t="s">
        <v>312</v>
      </c>
      <c r="E63" s="36" t="s">
        <v>193</v>
      </c>
      <c r="F63" s="40" t="s">
        <v>194</v>
      </c>
      <c r="G63" s="42" t="s">
        <v>222</v>
      </c>
      <c r="H63" s="44">
        <f>VLOOKUP(C$1:C$65536,[1]参考人员记录!$C:$H,6,0)</f>
        <v>92</v>
      </c>
      <c r="I63" s="46">
        <v>0</v>
      </c>
    </row>
    <row r="64" spans="1:9" s="25" customFormat="1">
      <c r="A64" s="39">
        <v>738</v>
      </c>
      <c r="B64" s="39" t="s">
        <v>313</v>
      </c>
      <c r="C64" s="41">
        <v>5698</v>
      </c>
      <c r="D64" s="40" t="s">
        <v>314</v>
      </c>
      <c r="E64" s="36" t="s">
        <v>204</v>
      </c>
      <c r="F64" s="40" t="s">
        <v>194</v>
      </c>
      <c r="G64" s="42" t="s">
        <v>315</v>
      </c>
      <c r="H64" s="44">
        <f>VLOOKUP(C$1:C$65536,[1]参考人员记录!$C:$H,6,0)</f>
        <v>92</v>
      </c>
      <c r="I64" s="46">
        <v>-4</v>
      </c>
    </row>
    <row r="65" spans="1:9" s="25" customFormat="1">
      <c r="A65" s="39">
        <v>111400</v>
      </c>
      <c r="B65" s="40" t="s">
        <v>316</v>
      </c>
      <c r="C65" s="41">
        <v>7645</v>
      </c>
      <c r="D65" s="40" t="s">
        <v>317</v>
      </c>
      <c r="E65" s="36" t="s">
        <v>204</v>
      </c>
      <c r="F65" s="40" t="s">
        <v>194</v>
      </c>
      <c r="G65" s="42" t="s">
        <v>249</v>
      </c>
      <c r="H65" s="44">
        <f>VLOOKUP(C$1:C$65536,[1]参考人员记录!$C:$H,6,0)</f>
        <v>92</v>
      </c>
      <c r="I65" s="46">
        <v>-4</v>
      </c>
    </row>
    <row r="66" spans="1:9" s="25" customFormat="1">
      <c r="A66" s="39">
        <v>102565</v>
      </c>
      <c r="B66" s="40" t="s">
        <v>211</v>
      </c>
      <c r="C66" s="41">
        <v>14401</v>
      </c>
      <c r="D66" s="40" t="s">
        <v>318</v>
      </c>
      <c r="E66" s="36" t="s">
        <v>193</v>
      </c>
      <c r="F66" s="40" t="s">
        <v>194</v>
      </c>
      <c r="G66" s="42" t="s">
        <v>205</v>
      </c>
      <c r="H66" s="44">
        <f>VLOOKUP(C$1:C$65536,[1]参考人员记录!$C:$H,6,0)</f>
        <v>92</v>
      </c>
      <c r="I66" s="46">
        <v>0</v>
      </c>
    </row>
    <row r="67" spans="1:9" s="25" customFormat="1">
      <c r="A67" s="39">
        <v>112888</v>
      </c>
      <c r="B67" s="40" t="s">
        <v>135</v>
      </c>
      <c r="C67" s="41">
        <v>14716</v>
      </c>
      <c r="D67" s="40" t="s">
        <v>319</v>
      </c>
      <c r="E67" s="36" t="s">
        <v>320</v>
      </c>
      <c r="F67" s="40" t="s">
        <v>194</v>
      </c>
      <c r="G67" s="42" t="s">
        <v>237</v>
      </c>
      <c r="H67" s="44">
        <f>VLOOKUP(C$1:C$65536,[1]参考人员记录!$C:$H,6,0)</f>
        <v>92</v>
      </c>
      <c r="I67" s="46">
        <v>-4</v>
      </c>
    </row>
    <row r="68" spans="1:9" s="25" customFormat="1">
      <c r="A68" s="39">
        <v>517</v>
      </c>
      <c r="B68" s="40" t="s">
        <v>321</v>
      </c>
      <c r="C68" s="41">
        <v>14704</v>
      </c>
      <c r="D68" s="40" t="s">
        <v>322</v>
      </c>
      <c r="E68" s="36" t="s">
        <v>204</v>
      </c>
      <c r="F68" s="40" t="s">
        <v>194</v>
      </c>
      <c r="G68" s="42" t="s">
        <v>208</v>
      </c>
      <c r="H68" s="44">
        <f>VLOOKUP(C$1:C$65536,[1]参考人员记录!$C:$H,6,0)</f>
        <v>92</v>
      </c>
      <c r="I68" s="46">
        <v>-4</v>
      </c>
    </row>
    <row r="69" spans="1:9" s="25" customFormat="1">
      <c r="A69" s="39">
        <v>114286</v>
      </c>
      <c r="B69" s="40" t="s">
        <v>323</v>
      </c>
      <c r="C69" s="41">
        <v>14433</v>
      </c>
      <c r="D69" s="40" t="s">
        <v>324</v>
      </c>
      <c r="E69" s="36" t="s">
        <v>193</v>
      </c>
      <c r="F69" s="40" t="s">
        <v>194</v>
      </c>
      <c r="G69" s="42" t="s">
        <v>195</v>
      </c>
      <c r="H69" s="44">
        <f>VLOOKUP(C$1:C$65536,[1]参考人员记录!$C:$H,6,0)</f>
        <v>88</v>
      </c>
      <c r="I69" s="46">
        <v>0</v>
      </c>
    </row>
    <row r="70" spans="1:9" s="25" customFormat="1">
      <c r="A70" s="39">
        <v>111400</v>
      </c>
      <c r="B70" s="40" t="s">
        <v>316</v>
      </c>
      <c r="C70" s="41">
        <v>13702</v>
      </c>
      <c r="D70" s="40" t="s">
        <v>325</v>
      </c>
      <c r="E70" s="36" t="s">
        <v>204</v>
      </c>
      <c r="F70" s="40" t="s">
        <v>194</v>
      </c>
      <c r="G70" s="42" t="s">
        <v>249</v>
      </c>
      <c r="H70" s="44">
        <f>VLOOKUP(C$1:C$65536,[1]参考人员记录!$C:$H,6,0)</f>
        <v>88</v>
      </c>
      <c r="I70" s="46">
        <v>-8</v>
      </c>
    </row>
    <row r="71" spans="1:9" s="25" customFormat="1">
      <c r="A71" s="39">
        <v>349</v>
      </c>
      <c r="B71" s="39" t="s">
        <v>326</v>
      </c>
      <c r="C71" s="41">
        <v>5844</v>
      </c>
      <c r="D71" s="40" t="s">
        <v>327</v>
      </c>
      <c r="E71" s="36" t="s">
        <v>204</v>
      </c>
      <c r="F71" s="40" t="s">
        <v>194</v>
      </c>
      <c r="G71" s="42" t="s">
        <v>208</v>
      </c>
      <c r="H71" s="44">
        <v>88</v>
      </c>
      <c r="I71" s="46">
        <v>-8</v>
      </c>
    </row>
    <row r="72" spans="1:9" s="25" customFormat="1">
      <c r="A72" s="39">
        <v>341</v>
      </c>
      <c r="B72" s="40" t="s">
        <v>247</v>
      </c>
      <c r="C72" s="41">
        <v>11372</v>
      </c>
      <c r="D72" s="40" t="s">
        <v>328</v>
      </c>
      <c r="E72" s="36" t="s">
        <v>204</v>
      </c>
      <c r="F72" s="40" t="s">
        <v>194</v>
      </c>
      <c r="G72" s="42" t="s">
        <v>249</v>
      </c>
      <c r="H72" s="44">
        <v>88</v>
      </c>
      <c r="I72" s="46">
        <v>-8</v>
      </c>
    </row>
    <row r="73" spans="1:9" s="25" customFormat="1">
      <c r="A73" s="39">
        <v>116482</v>
      </c>
      <c r="B73" s="40" t="s">
        <v>252</v>
      </c>
      <c r="C73" s="41">
        <v>14402</v>
      </c>
      <c r="D73" s="40" t="s">
        <v>329</v>
      </c>
      <c r="E73" s="36" t="s">
        <v>193</v>
      </c>
      <c r="F73" s="40" t="s">
        <v>194</v>
      </c>
      <c r="G73" s="42" t="s">
        <v>201</v>
      </c>
      <c r="H73" s="44">
        <v>88</v>
      </c>
      <c r="I73" s="46">
        <v>0</v>
      </c>
    </row>
    <row r="74" spans="1:9" s="25" customFormat="1">
      <c r="A74" s="39">
        <v>341</v>
      </c>
      <c r="B74" s="40" t="s">
        <v>247</v>
      </c>
      <c r="C74" s="41">
        <v>12535</v>
      </c>
      <c r="D74" s="40" t="s">
        <v>330</v>
      </c>
      <c r="E74" s="36" t="s">
        <v>204</v>
      </c>
      <c r="F74" s="40" t="s">
        <v>194</v>
      </c>
      <c r="G74" s="42" t="s">
        <v>249</v>
      </c>
      <c r="H74" s="44">
        <v>88</v>
      </c>
      <c r="I74" s="46">
        <v>-8</v>
      </c>
    </row>
    <row r="75" spans="1:9" s="25" customFormat="1">
      <c r="A75" s="39">
        <v>308</v>
      </c>
      <c r="B75" s="39" t="s">
        <v>331</v>
      </c>
      <c r="C75" s="41">
        <v>12515</v>
      </c>
      <c r="D75" s="40" t="s">
        <v>332</v>
      </c>
      <c r="E75" s="36" t="s">
        <v>204</v>
      </c>
      <c r="F75" s="40" t="s">
        <v>194</v>
      </c>
      <c r="G75" s="42" t="s">
        <v>208</v>
      </c>
      <c r="H75" s="44">
        <f>VLOOKUP(C$1:C$65536,[1]参考人员记录!$C:$H,6,0)</f>
        <v>88</v>
      </c>
      <c r="I75" s="46">
        <v>-8</v>
      </c>
    </row>
    <row r="76" spans="1:9" s="25" customFormat="1">
      <c r="A76" s="39">
        <v>105751</v>
      </c>
      <c r="B76" s="40" t="s">
        <v>333</v>
      </c>
      <c r="C76" s="41">
        <v>14390</v>
      </c>
      <c r="D76" s="40" t="s">
        <v>334</v>
      </c>
      <c r="E76" s="36" t="s">
        <v>193</v>
      </c>
      <c r="F76" s="40" t="s">
        <v>194</v>
      </c>
      <c r="G76" s="42" t="s">
        <v>225</v>
      </c>
      <c r="H76" s="44">
        <v>88</v>
      </c>
      <c r="I76" s="46">
        <v>0</v>
      </c>
    </row>
    <row r="77" spans="1:9" s="25" customFormat="1">
      <c r="A77" s="39">
        <v>716</v>
      </c>
      <c r="B77" s="40" t="s">
        <v>335</v>
      </c>
      <c r="C77" s="41">
        <v>14338</v>
      </c>
      <c r="D77" s="40" t="s">
        <v>336</v>
      </c>
      <c r="E77" s="36" t="s">
        <v>204</v>
      </c>
      <c r="F77" s="40" t="s">
        <v>194</v>
      </c>
      <c r="G77" s="42" t="s">
        <v>337</v>
      </c>
      <c r="H77" s="44">
        <f>VLOOKUP(C$1:C$65536,[1]参考人员记录!$C:$H,6,0)</f>
        <v>88</v>
      </c>
      <c r="I77" s="46">
        <v>-8</v>
      </c>
    </row>
    <row r="78" spans="1:9" s="25" customFormat="1">
      <c r="A78" s="39">
        <v>515</v>
      </c>
      <c r="B78" s="40" t="s">
        <v>217</v>
      </c>
      <c r="C78" s="41">
        <v>7917</v>
      </c>
      <c r="D78" s="40" t="s">
        <v>338</v>
      </c>
      <c r="E78" s="36" t="s">
        <v>204</v>
      </c>
      <c r="F78" s="40" t="s">
        <v>194</v>
      </c>
      <c r="G78" s="42" t="s">
        <v>219</v>
      </c>
      <c r="H78" s="44">
        <v>88</v>
      </c>
      <c r="I78" s="46">
        <v>-8</v>
      </c>
    </row>
    <row r="79" spans="1:9" s="25" customFormat="1">
      <c r="A79" s="39">
        <v>113833</v>
      </c>
      <c r="B79" s="40" t="s">
        <v>241</v>
      </c>
      <c r="C79" s="41">
        <v>13296</v>
      </c>
      <c r="D79" s="40" t="s">
        <v>339</v>
      </c>
      <c r="E79" s="36" t="s">
        <v>204</v>
      </c>
      <c r="F79" s="40" t="s">
        <v>194</v>
      </c>
      <c r="G79" s="42" t="s">
        <v>195</v>
      </c>
      <c r="H79" s="44">
        <f>VLOOKUP(C$1:C$65536,[1]参考人员记录!$C:$H,6,0)</f>
        <v>88</v>
      </c>
      <c r="I79" s="46">
        <v>-8</v>
      </c>
    </row>
    <row r="80" spans="1:9" s="25" customFormat="1">
      <c r="A80" s="39">
        <v>727</v>
      </c>
      <c r="B80" s="40" t="s">
        <v>297</v>
      </c>
      <c r="C80" s="41">
        <v>14149</v>
      </c>
      <c r="D80" s="40" t="s">
        <v>340</v>
      </c>
      <c r="E80" s="36" t="s">
        <v>204</v>
      </c>
      <c r="F80" s="40" t="s">
        <v>194</v>
      </c>
      <c r="G80" s="42" t="s">
        <v>205</v>
      </c>
      <c r="H80" s="44">
        <v>88</v>
      </c>
      <c r="I80" s="46">
        <v>-8</v>
      </c>
    </row>
    <row r="81" spans="1:9" s="25" customFormat="1">
      <c r="A81" s="39">
        <v>120844</v>
      </c>
      <c r="B81" s="40" t="s">
        <v>341</v>
      </c>
      <c r="C81" s="41">
        <v>9328</v>
      </c>
      <c r="D81" s="40" t="s">
        <v>342</v>
      </c>
      <c r="E81" s="36" t="s">
        <v>204</v>
      </c>
      <c r="F81" s="40" t="s">
        <v>194</v>
      </c>
      <c r="G81" s="42" t="s">
        <v>237</v>
      </c>
      <c r="H81" s="44">
        <f>VLOOKUP(C$1:C$65536,[1]参考人员记录!$C:$H,6,0)</f>
        <v>88</v>
      </c>
      <c r="I81" s="46">
        <v>-8</v>
      </c>
    </row>
    <row r="82" spans="1:9" s="25" customFormat="1">
      <c r="A82" s="39">
        <v>112415</v>
      </c>
      <c r="B82" s="40" t="s">
        <v>301</v>
      </c>
      <c r="C82" s="41">
        <v>14473</v>
      </c>
      <c r="D82" s="40" t="s">
        <v>343</v>
      </c>
      <c r="E82" s="36" t="s">
        <v>193</v>
      </c>
      <c r="F82" s="40" t="s">
        <v>194</v>
      </c>
      <c r="G82" s="42" t="s">
        <v>205</v>
      </c>
      <c r="H82" s="44">
        <v>88</v>
      </c>
      <c r="I82" s="46">
        <v>0</v>
      </c>
    </row>
    <row r="83" spans="1:9" s="25" customFormat="1">
      <c r="A83" s="39">
        <v>732</v>
      </c>
      <c r="B83" s="40" t="s">
        <v>344</v>
      </c>
      <c r="C83" s="41">
        <v>13482</v>
      </c>
      <c r="D83" s="40" t="s">
        <v>345</v>
      </c>
      <c r="E83" s="36" t="s">
        <v>204</v>
      </c>
      <c r="F83" s="40" t="s">
        <v>194</v>
      </c>
      <c r="G83" s="42" t="s">
        <v>337</v>
      </c>
      <c r="H83" s="44">
        <f>VLOOKUP(C$1:C$65536,[1]参考人员记录!$C:$H,6,0)</f>
        <v>88</v>
      </c>
      <c r="I83" s="46">
        <v>-8</v>
      </c>
    </row>
    <row r="84" spans="1:9" s="25" customFormat="1">
      <c r="A84" s="39">
        <v>748</v>
      </c>
      <c r="B84" s="40" t="s">
        <v>305</v>
      </c>
      <c r="C84" s="41">
        <v>6537</v>
      </c>
      <c r="D84" s="40" t="s">
        <v>346</v>
      </c>
      <c r="E84" s="36" t="s">
        <v>204</v>
      </c>
      <c r="F84" s="40" t="s">
        <v>194</v>
      </c>
      <c r="G84" s="42" t="s">
        <v>249</v>
      </c>
      <c r="H84" s="44">
        <v>88</v>
      </c>
      <c r="I84" s="46">
        <v>-8</v>
      </c>
    </row>
    <row r="85" spans="1:9" s="25" customFormat="1">
      <c r="A85" s="39">
        <v>732</v>
      </c>
      <c r="B85" s="40" t="s">
        <v>344</v>
      </c>
      <c r="C85" s="41">
        <v>9138</v>
      </c>
      <c r="D85" s="40" t="s">
        <v>347</v>
      </c>
      <c r="E85" s="36" t="s">
        <v>204</v>
      </c>
      <c r="F85" s="40" t="s">
        <v>194</v>
      </c>
      <c r="G85" s="42" t="s">
        <v>337</v>
      </c>
      <c r="H85" s="44">
        <v>88</v>
      </c>
      <c r="I85" s="46">
        <v>-8</v>
      </c>
    </row>
    <row r="86" spans="1:9" s="25" customFormat="1">
      <c r="A86" s="39">
        <v>114069</v>
      </c>
      <c r="B86" s="40" t="s">
        <v>348</v>
      </c>
      <c r="C86" s="41">
        <v>14007</v>
      </c>
      <c r="D86" s="40" t="s">
        <v>349</v>
      </c>
      <c r="E86" s="36" t="s">
        <v>204</v>
      </c>
      <c r="F86" s="40" t="s">
        <v>194</v>
      </c>
      <c r="G86" s="42" t="s">
        <v>225</v>
      </c>
      <c r="H86" s="44">
        <f>VLOOKUP(C$1:C$65536,[1]参考人员记录!$C:$H,6,0)</f>
        <v>88</v>
      </c>
      <c r="I86" s="46">
        <v>-8</v>
      </c>
    </row>
    <row r="87" spans="1:9" s="25" customFormat="1">
      <c r="A87" s="39">
        <v>104429</v>
      </c>
      <c r="B87" s="40" t="s">
        <v>197</v>
      </c>
      <c r="C87" s="41">
        <v>14392</v>
      </c>
      <c r="D87" s="40" t="s">
        <v>350</v>
      </c>
      <c r="E87" s="36" t="s">
        <v>193</v>
      </c>
      <c r="F87" s="40" t="s">
        <v>194</v>
      </c>
      <c r="G87" s="42" t="s">
        <v>195</v>
      </c>
      <c r="H87" s="44">
        <v>84</v>
      </c>
      <c r="I87" s="46">
        <v>0</v>
      </c>
    </row>
    <row r="88" spans="1:9" s="25" customFormat="1">
      <c r="A88" s="39">
        <v>116919</v>
      </c>
      <c r="B88" s="40" t="s">
        <v>351</v>
      </c>
      <c r="C88" s="41">
        <v>14282</v>
      </c>
      <c r="D88" s="40" t="s">
        <v>352</v>
      </c>
      <c r="E88" s="36" t="s">
        <v>204</v>
      </c>
      <c r="F88" s="40" t="s">
        <v>194</v>
      </c>
      <c r="G88" s="42" t="s">
        <v>219</v>
      </c>
      <c r="H88" s="44">
        <v>84</v>
      </c>
      <c r="I88" s="46">
        <v>-12</v>
      </c>
    </row>
    <row r="89" spans="1:9" s="25" customFormat="1">
      <c r="A89" s="39">
        <v>720</v>
      </c>
      <c r="B89" s="40" t="s">
        <v>353</v>
      </c>
      <c r="C89" s="41">
        <v>11142</v>
      </c>
      <c r="D89" s="40" t="s">
        <v>354</v>
      </c>
      <c r="E89" s="36" t="s">
        <v>204</v>
      </c>
      <c r="F89" s="40" t="s">
        <v>194</v>
      </c>
      <c r="G89" s="42" t="s">
        <v>355</v>
      </c>
      <c r="H89" s="44">
        <v>84</v>
      </c>
      <c r="I89" s="46">
        <v>-12</v>
      </c>
    </row>
    <row r="90" spans="1:9" s="25" customFormat="1">
      <c r="A90" s="39">
        <v>744</v>
      </c>
      <c r="B90" s="39" t="s">
        <v>356</v>
      </c>
      <c r="C90" s="41">
        <v>11333</v>
      </c>
      <c r="D90" s="40" t="s">
        <v>357</v>
      </c>
      <c r="E90" s="36" t="s">
        <v>204</v>
      </c>
      <c r="F90" s="40" t="s">
        <v>194</v>
      </c>
      <c r="G90" s="42" t="s">
        <v>219</v>
      </c>
      <c r="H90" s="44">
        <f>VLOOKUP(C$1:C$65536,[1]参考人员记录!$C:$H,6,0)</f>
        <v>84</v>
      </c>
      <c r="I90" s="46">
        <v>-12</v>
      </c>
    </row>
    <row r="91" spans="1:9" s="25" customFormat="1">
      <c r="A91" s="39">
        <v>108656</v>
      </c>
      <c r="B91" s="40" t="s">
        <v>358</v>
      </c>
      <c r="C91" s="41">
        <v>8489</v>
      </c>
      <c r="D91" s="40" t="s">
        <v>359</v>
      </c>
      <c r="E91" s="36" t="s">
        <v>204</v>
      </c>
      <c r="F91" s="40" t="s">
        <v>194</v>
      </c>
      <c r="G91" s="42" t="s">
        <v>234</v>
      </c>
      <c r="H91" s="44">
        <f>VLOOKUP(C$1:C$65536,[1]参考人员记录!$C:$H,6,0)</f>
        <v>84</v>
      </c>
      <c r="I91" s="46">
        <v>-12</v>
      </c>
    </row>
    <row r="92" spans="1:9" s="25" customFormat="1">
      <c r="A92" s="39">
        <v>119263</v>
      </c>
      <c r="B92" s="40" t="s">
        <v>360</v>
      </c>
      <c r="C92" s="41">
        <v>12718</v>
      </c>
      <c r="D92" s="40" t="s">
        <v>361</v>
      </c>
      <c r="E92" s="36" t="s">
        <v>204</v>
      </c>
      <c r="F92" s="40" t="s">
        <v>194</v>
      </c>
      <c r="G92" s="42" t="s">
        <v>205</v>
      </c>
      <c r="H92" s="44">
        <f>VLOOKUP(C$1:C$65536,[1]参考人员记录!$C:$H,6,0)</f>
        <v>84</v>
      </c>
      <c r="I92" s="46">
        <v>-12</v>
      </c>
    </row>
    <row r="93" spans="1:9" s="25" customFormat="1">
      <c r="A93" s="39">
        <v>740</v>
      </c>
      <c r="B93" s="40" t="s">
        <v>285</v>
      </c>
      <c r="C93" s="41">
        <v>9749</v>
      </c>
      <c r="D93" s="40" t="s">
        <v>362</v>
      </c>
      <c r="E93" s="36" t="s">
        <v>204</v>
      </c>
      <c r="F93" s="40" t="s">
        <v>194</v>
      </c>
      <c r="G93" s="42" t="s">
        <v>201</v>
      </c>
      <c r="H93" s="44">
        <f>VLOOKUP(C$1:C$65536,[1]参考人员记录!$C:$H,6,0)</f>
        <v>84</v>
      </c>
      <c r="I93" s="46">
        <v>-12</v>
      </c>
    </row>
    <row r="94" spans="1:9" s="25" customFormat="1">
      <c r="A94" s="39">
        <v>391</v>
      </c>
      <c r="B94" s="40" t="s">
        <v>206</v>
      </c>
      <c r="C94" s="41">
        <v>9308</v>
      </c>
      <c r="D94" s="40" t="s">
        <v>363</v>
      </c>
      <c r="E94" s="36" t="s">
        <v>204</v>
      </c>
      <c r="F94" s="40" t="s">
        <v>194</v>
      </c>
      <c r="G94" s="42" t="s">
        <v>208</v>
      </c>
      <c r="H94" s="44">
        <v>84</v>
      </c>
      <c r="I94" s="46">
        <v>-12</v>
      </c>
    </row>
    <row r="95" spans="1:9" s="25" customFormat="1">
      <c r="A95" s="39">
        <v>114844</v>
      </c>
      <c r="B95" s="40" t="s">
        <v>294</v>
      </c>
      <c r="C95" s="41">
        <v>13061</v>
      </c>
      <c r="D95" s="40" t="s">
        <v>364</v>
      </c>
      <c r="E95" s="36" t="s">
        <v>204</v>
      </c>
      <c r="F95" s="40" t="s">
        <v>194</v>
      </c>
      <c r="G95" s="42" t="s">
        <v>208</v>
      </c>
      <c r="H95" s="44">
        <v>84</v>
      </c>
      <c r="I95" s="46">
        <v>-12</v>
      </c>
    </row>
    <row r="96" spans="1:9" s="25" customFormat="1">
      <c r="A96" s="39">
        <v>117491</v>
      </c>
      <c r="B96" s="40" t="s">
        <v>54</v>
      </c>
      <c r="C96" s="41">
        <v>12909</v>
      </c>
      <c r="D96" s="40" t="s">
        <v>365</v>
      </c>
      <c r="E96" s="36" t="s">
        <v>204</v>
      </c>
      <c r="F96" s="40" t="s">
        <v>194</v>
      </c>
      <c r="G96" s="42" t="s">
        <v>205</v>
      </c>
      <c r="H96" s="44">
        <f>VLOOKUP(C$1:C$65536,[1]参考人员记录!$C:$H,6,0)</f>
        <v>84</v>
      </c>
      <c r="I96" s="46">
        <v>-12</v>
      </c>
    </row>
    <row r="97" spans="1:9" s="25" customFormat="1">
      <c r="A97" s="39">
        <v>111064</v>
      </c>
      <c r="B97" s="40" t="s">
        <v>366</v>
      </c>
      <c r="C97" s="41">
        <v>11490</v>
      </c>
      <c r="D97" s="40" t="s">
        <v>367</v>
      </c>
      <c r="E97" s="36" t="s">
        <v>204</v>
      </c>
      <c r="F97" s="40" t="s">
        <v>194</v>
      </c>
      <c r="G97" s="42" t="s">
        <v>237</v>
      </c>
      <c r="H97" s="44">
        <f>VLOOKUP(C$1:C$65536,[1]参考人员记录!$C:$H,6,0)</f>
        <v>84</v>
      </c>
      <c r="I97" s="46">
        <v>-12</v>
      </c>
    </row>
    <row r="98" spans="1:9" s="25" customFormat="1">
      <c r="A98" s="39">
        <v>515</v>
      </c>
      <c r="B98" s="40" t="s">
        <v>217</v>
      </c>
      <c r="C98" s="41">
        <v>12623</v>
      </c>
      <c r="D98" s="40" t="s">
        <v>368</v>
      </c>
      <c r="E98" s="36" t="s">
        <v>204</v>
      </c>
      <c r="F98" s="40" t="s">
        <v>194</v>
      </c>
      <c r="G98" s="42" t="s">
        <v>219</v>
      </c>
      <c r="H98" s="44">
        <f>VLOOKUP(C$1:C$65536,[1]参考人员记录!$C:$H,6,0)</f>
        <v>84</v>
      </c>
      <c r="I98" s="46">
        <v>-12</v>
      </c>
    </row>
    <row r="99" spans="1:9" s="25" customFormat="1">
      <c r="A99" s="39">
        <v>750</v>
      </c>
      <c r="B99" s="40" t="s">
        <v>245</v>
      </c>
      <c r="C99" s="41">
        <v>14423</v>
      </c>
      <c r="D99" s="40" t="s">
        <v>369</v>
      </c>
      <c r="E99" s="36" t="s">
        <v>193</v>
      </c>
      <c r="F99" s="40" t="s">
        <v>194</v>
      </c>
      <c r="G99" s="42" t="s">
        <v>225</v>
      </c>
      <c r="H99" s="44">
        <f>VLOOKUP(C$1:C$65536,[1]参考人员记录!$C:$H,6,0)</f>
        <v>84</v>
      </c>
      <c r="I99" s="46">
        <v>0</v>
      </c>
    </row>
    <row r="100" spans="1:9" s="25" customFormat="1">
      <c r="A100" s="39">
        <v>103199</v>
      </c>
      <c r="B100" s="40" t="s">
        <v>202</v>
      </c>
      <c r="C100" s="41">
        <v>12504</v>
      </c>
      <c r="D100" s="40" t="s">
        <v>370</v>
      </c>
      <c r="E100" s="36" t="s">
        <v>204</v>
      </c>
      <c r="F100" s="40" t="s">
        <v>194</v>
      </c>
      <c r="G100" s="42" t="s">
        <v>205</v>
      </c>
      <c r="H100" s="44">
        <v>80</v>
      </c>
      <c r="I100" s="46">
        <v>-16</v>
      </c>
    </row>
    <row r="101" spans="1:9" s="25" customFormat="1">
      <c r="A101" s="39">
        <v>112888</v>
      </c>
      <c r="B101" s="40" t="s">
        <v>135</v>
      </c>
      <c r="C101" s="41">
        <v>14393</v>
      </c>
      <c r="D101" s="40" t="s">
        <v>371</v>
      </c>
      <c r="E101" s="36" t="s">
        <v>193</v>
      </c>
      <c r="F101" s="40" t="s">
        <v>194</v>
      </c>
      <c r="G101" s="42" t="s">
        <v>237</v>
      </c>
      <c r="H101" s="44">
        <f>VLOOKUP(C$1:C$65536,[1]参考人员记录!$C:$H,6,0)</f>
        <v>80</v>
      </c>
      <c r="I101" s="46">
        <v>0</v>
      </c>
    </row>
    <row r="102" spans="1:9" s="25" customFormat="1">
      <c r="A102" s="39">
        <v>111400</v>
      </c>
      <c r="B102" s="40" t="s">
        <v>316</v>
      </c>
      <c r="C102" s="41">
        <v>11483</v>
      </c>
      <c r="D102" s="40" t="s">
        <v>372</v>
      </c>
      <c r="E102" s="36" t="s">
        <v>204</v>
      </c>
      <c r="F102" s="40" t="s">
        <v>194</v>
      </c>
      <c r="G102" s="42" t="s">
        <v>249</v>
      </c>
      <c r="H102" s="44">
        <f>VLOOKUP(C$1:C$65536,[1]参考人员记录!$C:$H,6,0)</f>
        <v>80</v>
      </c>
      <c r="I102" s="46">
        <v>-16</v>
      </c>
    </row>
    <row r="103" spans="1:9" s="25" customFormat="1">
      <c r="A103" s="39">
        <v>744</v>
      </c>
      <c r="B103" s="39" t="s">
        <v>356</v>
      </c>
      <c r="C103" s="41">
        <v>5519</v>
      </c>
      <c r="D103" s="40" t="s">
        <v>373</v>
      </c>
      <c r="E103" s="36" t="s">
        <v>204</v>
      </c>
      <c r="F103" s="40" t="s">
        <v>194</v>
      </c>
      <c r="G103" s="42" t="s">
        <v>219</v>
      </c>
      <c r="H103" s="44">
        <f>VLOOKUP(C$1:C$65536,[1]参考人员记录!$C:$H,6,0)</f>
        <v>80</v>
      </c>
      <c r="I103" s="46">
        <v>-16</v>
      </c>
    </row>
    <row r="104" spans="1:9" s="25" customFormat="1">
      <c r="A104" s="39">
        <v>365</v>
      </c>
      <c r="B104" s="39" t="s">
        <v>374</v>
      </c>
      <c r="C104" s="41">
        <v>14466</v>
      </c>
      <c r="D104" s="40" t="s">
        <v>375</v>
      </c>
      <c r="E104" s="36" t="s">
        <v>193</v>
      </c>
      <c r="F104" s="40" t="s">
        <v>194</v>
      </c>
      <c r="G104" s="42" t="s">
        <v>195</v>
      </c>
      <c r="H104" s="44">
        <f>VLOOKUP(C$1:C$65536,[1]参考人员记录!$C:$H,6,0)</f>
        <v>80</v>
      </c>
      <c r="I104" s="46">
        <v>0</v>
      </c>
    </row>
    <row r="105" spans="1:9" s="25" customFormat="1">
      <c r="A105" s="39">
        <v>355</v>
      </c>
      <c r="B105" s="40" t="s">
        <v>376</v>
      </c>
      <c r="C105" s="41">
        <v>12940</v>
      </c>
      <c r="D105" s="40" t="s">
        <v>377</v>
      </c>
      <c r="E105" s="36" t="s">
        <v>204</v>
      </c>
      <c r="F105" s="40" t="s">
        <v>194</v>
      </c>
      <c r="G105" s="42" t="s">
        <v>219</v>
      </c>
      <c r="H105" s="44">
        <v>80</v>
      </c>
      <c r="I105" s="46">
        <v>-16</v>
      </c>
    </row>
    <row r="106" spans="1:9" s="25" customFormat="1">
      <c r="A106" s="39">
        <v>745</v>
      </c>
      <c r="B106" s="40" t="s">
        <v>378</v>
      </c>
      <c r="C106" s="41">
        <v>13282</v>
      </c>
      <c r="D106" s="40" t="s">
        <v>379</v>
      </c>
      <c r="E106" s="36" t="s">
        <v>204</v>
      </c>
      <c r="F106" s="40" t="s">
        <v>194</v>
      </c>
      <c r="G106" s="42" t="s">
        <v>195</v>
      </c>
      <c r="H106" s="44">
        <f>VLOOKUP(C$1:C$65536,[1]参考人员记录!$C:$H,6,0)</f>
        <v>80</v>
      </c>
      <c r="I106" s="46">
        <v>-16</v>
      </c>
    </row>
    <row r="107" spans="1:9" s="25" customFormat="1">
      <c r="A107" s="39">
        <v>102565</v>
      </c>
      <c r="B107" s="40" t="s">
        <v>211</v>
      </c>
      <c r="C107" s="41">
        <v>13447</v>
      </c>
      <c r="D107" s="40" t="s">
        <v>380</v>
      </c>
      <c r="E107" s="36" t="s">
        <v>204</v>
      </c>
      <c r="F107" s="40" t="s">
        <v>194</v>
      </c>
      <c r="G107" s="42" t="s">
        <v>205</v>
      </c>
      <c r="H107" s="44">
        <f>VLOOKUP(C$1:C$65536,[1]参考人员记录!$C:$H,6,0)</f>
        <v>80</v>
      </c>
      <c r="I107" s="46">
        <v>-16</v>
      </c>
    </row>
    <row r="108" spans="1:9" s="25" customFormat="1">
      <c r="A108" s="39">
        <v>105910</v>
      </c>
      <c r="B108" s="40" t="s">
        <v>266</v>
      </c>
      <c r="C108" s="41">
        <v>14312</v>
      </c>
      <c r="D108" s="40" t="s">
        <v>381</v>
      </c>
      <c r="E108" s="36" t="s">
        <v>193</v>
      </c>
      <c r="F108" s="40" t="s">
        <v>194</v>
      </c>
      <c r="G108" s="42" t="s">
        <v>225</v>
      </c>
      <c r="H108" s="44">
        <v>76</v>
      </c>
      <c r="I108" s="46">
        <v>0</v>
      </c>
    </row>
    <row r="109" spans="1:9" s="25" customFormat="1">
      <c r="A109" s="39">
        <v>113023</v>
      </c>
      <c r="B109" s="40" t="s">
        <v>139</v>
      </c>
      <c r="C109" s="41">
        <v>14310</v>
      </c>
      <c r="D109" s="40" t="s">
        <v>382</v>
      </c>
      <c r="E109" s="36" t="s">
        <v>193</v>
      </c>
      <c r="F109" s="40" t="s">
        <v>194</v>
      </c>
      <c r="G109" s="42" t="s">
        <v>237</v>
      </c>
      <c r="H109" s="44">
        <v>76</v>
      </c>
      <c r="I109" s="46">
        <v>0</v>
      </c>
    </row>
    <row r="110" spans="1:9" s="25" customFormat="1">
      <c r="A110" s="39">
        <v>106485</v>
      </c>
      <c r="B110" s="40" t="s">
        <v>383</v>
      </c>
      <c r="C110" s="41">
        <v>13136</v>
      </c>
      <c r="D110" s="40" t="s">
        <v>384</v>
      </c>
      <c r="E110" s="36" t="s">
        <v>204</v>
      </c>
      <c r="F110" s="40" t="s">
        <v>194</v>
      </c>
      <c r="G110" s="42" t="s">
        <v>201</v>
      </c>
      <c r="H110" s="44">
        <f>VLOOKUP(C$1:C$65536,[1]参考人员记录!$C:$H,6,0)</f>
        <v>76</v>
      </c>
      <c r="I110" s="46">
        <v>-20</v>
      </c>
    </row>
    <row r="111" spans="1:9" s="25" customFormat="1">
      <c r="A111" s="39">
        <v>107658</v>
      </c>
      <c r="B111" s="40" t="s">
        <v>385</v>
      </c>
      <c r="C111" s="41">
        <v>14861</v>
      </c>
      <c r="D111" s="40" t="s">
        <v>386</v>
      </c>
      <c r="E111" s="36" t="s">
        <v>193</v>
      </c>
      <c r="F111" s="40" t="s">
        <v>194</v>
      </c>
      <c r="G111" s="42" t="s">
        <v>205</v>
      </c>
      <c r="H111" s="44">
        <f>VLOOKUP(C$1:C$65536,[1]参考人员记录!$C:$H,6,0)</f>
        <v>76</v>
      </c>
      <c r="I111" s="46">
        <v>0</v>
      </c>
    </row>
    <row r="112" spans="1:9" s="25" customFormat="1">
      <c r="A112" s="39">
        <v>750</v>
      </c>
      <c r="B112" s="40" t="s">
        <v>245</v>
      </c>
      <c r="C112" s="41">
        <v>14413</v>
      </c>
      <c r="D112" s="40" t="s">
        <v>387</v>
      </c>
      <c r="E112" s="36" t="s">
        <v>193</v>
      </c>
      <c r="F112" s="40" t="s">
        <v>194</v>
      </c>
      <c r="G112" s="42" t="s">
        <v>225</v>
      </c>
      <c r="H112" s="44">
        <f>VLOOKUP(C$1:C$65536,[1]参考人员记录!$C:$H,6,0)</f>
        <v>76</v>
      </c>
      <c r="I112" s="46">
        <v>0</v>
      </c>
    </row>
    <row r="113" spans="1:9" s="25" customFormat="1">
      <c r="A113" s="39">
        <v>105267</v>
      </c>
      <c r="B113" s="40" t="s">
        <v>191</v>
      </c>
      <c r="C113" s="41">
        <v>12497</v>
      </c>
      <c r="D113" s="40" t="s">
        <v>388</v>
      </c>
      <c r="E113" s="36" t="s">
        <v>204</v>
      </c>
      <c r="F113" s="40" t="s">
        <v>194</v>
      </c>
      <c r="G113" s="42" t="s">
        <v>195</v>
      </c>
      <c r="H113" s="44">
        <f>VLOOKUP(C$1:C$65536,[1]参考人员记录!$C:$H,6,0)</f>
        <v>76</v>
      </c>
      <c r="I113" s="46">
        <v>-20</v>
      </c>
    </row>
    <row r="114" spans="1:9" s="25" customFormat="1">
      <c r="A114" s="39">
        <v>103198</v>
      </c>
      <c r="B114" s="40" t="s">
        <v>389</v>
      </c>
      <c r="C114" s="41">
        <v>12505</v>
      </c>
      <c r="D114" s="40" t="s">
        <v>390</v>
      </c>
      <c r="E114" s="36" t="s">
        <v>204</v>
      </c>
      <c r="F114" s="40" t="s">
        <v>194</v>
      </c>
      <c r="G114" s="42" t="s">
        <v>205</v>
      </c>
      <c r="H114" s="44">
        <f>VLOOKUP(C$1:C$65536,[1]参考人员记录!$C:$H,6,0)</f>
        <v>76</v>
      </c>
      <c r="I114" s="46">
        <v>-20</v>
      </c>
    </row>
    <row r="115" spans="1:9" s="25" customFormat="1">
      <c r="A115" s="39">
        <v>114685</v>
      </c>
      <c r="B115" s="40" t="s">
        <v>391</v>
      </c>
      <c r="C115" s="41">
        <v>14468</v>
      </c>
      <c r="D115" s="40" t="s">
        <v>392</v>
      </c>
      <c r="E115" s="36" t="s">
        <v>193</v>
      </c>
      <c r="F115" s="40" t="s">
        <v>194</v>
      </c>
      <c r="G115" s="42" t="s">
        <v>219</v>
      </c>
      <c r="H115" s="44">
        <f>VLOOKUP(C$1:C$65536,[1]参考人员记录!$C:$H,6,0)</f>
        <v>76</v>
      </c>
      <c r="I115" s="46">
        <v>0</v>
      </c>
    </row>
    <row r="116" spans="1:9" s="25" customFormat="1">
      <c r="A116" s="39">
        <v>744</v>
      </c>
      <c r="B116" s="39" t="s">
        <v>356</v>
      </c>
      <c r="C116" s="41">
        <v>14481</v>
      </c>
      <c r="D116" s="40" t="s">
        <v>393</v>
      </c>
      <c r="E116" s="36" t="s">
        <v>193</v>
      </c>
      <c r="F116" s="40" t="s">
        <v>194</v>
      </c>
      <c r="G116" s="42" t="s">
        <v>219</v>
      </c>
      <c r="H116" s="44">
        <v>72</v>
      </c>
      <c r="I116" s="46">
        <v>0</v>
      </c>
    </row>
    <row r="117" spans="1:9" s="25" customFormat="1">
      <c r="A117" s="39">
        <v>571</v>
      </c>
      <c r="B117" s="39" t="s">
        <v>394</v>
      </c>
      <c r="C117" s="41">
        <v>13182</v>
      </c>
      <c r="D117" s="40" t="s">
        <v>395</v>
      </c>
      <c r="E117" s="36" t="s">
        <v>204</v>
      </c>
      <c r="F117" s="40" t="s">
        <v>194</v>
      </c>
      <c r="G117" s="42" t="s">
        <v>225</v>
      </c>
      <c r="H117" s="44">
        <f>VLOOKUP(C$1:C$65536,[1]参考人员记录!$C:$H,6,0)</f>
        <v>72</v>
      </c>
      <c r="I117" s="46">
        <v>-24</v>
      </c>
    </row>
    <row r="118" spans="1:9" s="25" customFormat="1">
      <c r="A118" s="39">
        <v>111064</v>
      </c>
      <c r="B118" s="40" t="s">
        <v>366</v>
      </c>
      <c r="C118" s="41">
        <v>14075</v>
      </c>
      <c r="D118" s="40" t="s">
        <v>396</v>
      </c>
      <c r="E118" s="36" t="s">
        <v>204</v>
      </c>
      <c r="F118" s="40" t="s">
        <v>194</v>
      </c>
      <c r="G118" s="42" t="s">
        <v>237</v>
      </c>
      <c r="H118" s="44">
        <v>72</v>
      </c>
      <c r="I118" s="46">
        <v>-24</v>
      </c>
    </row>
    <row r="119" spans="1:9" s="25" customFormat="1">
      <c r="A119" s="39">
        <v>308</v>
      </c>
      <c r="B119" s="39" t="s">
        <v>331</v>
      </c>
      <c r="C119" s="41">
        <v>14453</v>
      </c>
      <c r="D119" s="40" t="s">
        <v>397</v>
      </c>
      <c r="E119" s="36" t="s">
        <v>193</v>
      </c>
      <c r="F119" s="40" t="s">
        <v>194</v>
      </c>
      <c r="G119" s="42" t="s">
        <v>208</v>
      </c>
      <c r="H119" s="44">
        <f>VLOOKUP(C$1:C$65536,[1]参考人员记录!$C:$H,6,0)</f>
        <v>72</v>
      </c>
      <c r="I119" s="46">
        <v>0</v>
      </c>
    </row>
    <row r="120" spans="1:9" s="25" customFormat="1">
      <c r="A120" s="39">
        <v>105267</v>
      </c>
      <c r="B120" s="40" t="s">
        <v>191</v>
      </c>
      <c r="C120" s="41">
        <v>14364</v>
      </c>
      <c r="D120" s="40" t="s">
        <v>398</v>
      </c>
      <c r="E120" s="36" t="s">
        <v>193</v>
      </c>
      <c r="F120" s="40" t="s">
        <v>194</v>
      </c>
      <c r="G120" s="42" t="s">
        <v>195</v>
      </c>
      <c r="H120" s="44">
        <f>VLOOKUP(C$1:C$65536,[1]参考人员记录!$C:$H,6,0)</f>
        <v>68</v>
      </c>
      <c r="I120" s="46">
        <v>0</v>
      </c>
    </row>
    <row r="121" spans="1:9" s="25" customFormat="1">
      <c r="A121" s="39">
        <v>744</v>
      </c>
      <c r="B121" s="39" t="s">
        <v>356</v>
      </c>
      <c r="C121" s="41">
        <v>12846</v>
      </c>
      <c r="D121" s="40" t="s">
        <v>399</v>
      </c>
      <c r="E121" s="36" t="s">
        <v>204</v>
      </c>
      <c r="F121" s="40" t="s">
        <v>194</v>
      </c>
      <c r="G121" s="42" t="s">
        <v>219</v>
      </c>
      <c r="H121" s="44">
        <v>68</v>
      </c>
      <c r="I121" s="46">
        <v>-28</v>
      </c>
    </row>
    <row r="122" spans="1:9" s="25" customFormat="1">
      <c r="A122" s="39">
        <v>744</v>
      </c>
      <c r="B122" s="39" t="s">
        <v>356</v>
      </c>
      <c r="C122" s="41">
        <v>14474</v>
      </c>
      <c r="D122" s="40" t="s">
        <v>400</v>
      </c>
      <c r="E122" s="36" t="s">
        <v>193</v>
      </c>
      <c r="F122" s="40" t="s">
        <v>194</v>
      </c>
      <c r="G122" s="42" t="s">
        <v>219</v>
      </c>
      <c r="H122" s="44">
        <f>VLOOKUP(C$1:C$65536,[1]参考人员记录!$C:$H,6,0)</f>
        <v>68</v>
      </c>
      <c r="I122" s="46">
        <v>0</v>
      </c>
    </row>
    <row r="123" spans="1:9" s="25" customFormat="1">
      <c r="A123" s="39">
        <v>120844</v>
      </c>
      <c r="B123" s="40" t="s">
        <v>341</v>
      </c>
      <c r="C123" s="41">
        <v>11119</v>
      </c>
      <c r="D123" s="40" t="s">
        <v>401</v>
      </c>
      <c r="E123" s="36" t="s">
        <v>204</v>
      </c>
      <c r="F123" s="40" t="s">
        <v>194</v>
      </c>
      <c r="G123" s="42" t="s">
        <v>237</v>
      </c>
      <c r="H123" s="44">
        <f>VLOOKUP(C$1:C$65536,[1]参考人员记录!$C:$H,6,0)</f>
        <v>68</v>
      </c>
      <c r="I123" s="46">
        <v>-28</v>
      </c>
    </row>
    <row r="124" spans="1:9" s="25" customFormat="1">
      <c r="A124" s="39">
        <v>738</v>
      </c>
      <c r="B124" s="39" t="s">
        <v>313</v>
      </c>
      <c r="C124" s="41">
        <v>6121</v>
      </c>
      <c r="D124" s="40" t="s">
        <v>402</v>
      </c>
      <c r="E124" s="36" t="s">
        <v>204</v>
      </c>
      <c r="F124" s="40" t="s">
        <v>194</v>
      </c>
      <c r="G124" s="42" t="s">
        <v>315</v>
      </c>
      <c r="H124" s="44">
        <f>VLOOKUP(C$1:C$65536,[1]参考人员记录!$C:$H,6,0)</f>
        <v>68</v>
      </c>
      <c r="I124" s="46">
        <v>-28</v>
      </c>
    </row>
    <row r="125" spans="1:9" s="25" customFormat="1">
      <c r="A125" s="39">
        <v>744</v>
      </c>
      <c r="B125" s="39" t="s">
        <v>356</v>
      </c>
      <c r="C125" s="41">
        <v>14400</v>
      </c>
      <c r="D125" s="40" t="s">
        <v>403</v>
      </c>
      <c r="E125" s="36" t="s">
        <v>193</v>
      </c>
      <c r="F125" s="40" t="s">
        <v>194</v>
      </c>
      <c r="G125" s="42" t="s">
        <v>219</v>
      </c>
      <c r="H125" s="44">
        <f>VLOOKUP(C$1:C$65536,[1]参考人员记录!$C:$H,6,0)</f>
        <v>64</v>
      </c>
      <c r="I125" s="46">
        <v>0</v>
      </c>
    </row>
    <row r="126" spans="1:9" s="25" customFormat="1">
      <c r="A126" s="39">
        <v>377</v>
      </c>
      <c r="B126" s="40" t="s">
        <v>404</v>
      </c>
      <c r="C126" s="41">
        <v>14571</v>
      </c>
      <c r="D126" s="40" t="s">
        <v>405</v>
      </c>
      <c r="E126" s="36" t="s">
        <v>193</v>
      </c>
      <c r="F126" s="40" t="s">
        <v>194</v>
      </c>
      <c r="G126" s="42" t="s">
        <v>201</v>
      </c>
      <c r="H126" s="44">
        <v>64</v>
      </c>
      <c r="I126" s="46">
        <v>0</v>
      </c>
    </row>
    <row r="127" spans="1:9" s="25" customFormat="1">
      <c r="A127" s="39">
        <v>573</v>
      </c>
      <c r="B127" s="40" t="s">
        <v>406</v>
      </c>
      <c r="C127" s="41">
        <v>14199</v>
      </c>
      <c r="D127" s="40" t="s">
        <v>407</v>
      </c>
      <c r="E127" s="36" t="s">
        <v>204</v>
      </c>
      <c r="F127" s="40" t="s">
        <v>194</v>
      </c>
      <c r="G127" s="42" t="s">
        <v>201</v>
      </c>
      <c r="H127" s="44">
        <v>60</v>
      </c>
      <c r="I127" s="46">
        <v>-32</v>
      </c>
    </row>
    <row r="128" spans="1:9" s="25" customFormat="1">
      <c r="A128" s="39">
        <v>113299</v>
      </c>
      <c r="B128" s="40" t="s">
        <v>408</v>
      </c>
      <c r="C128" s="41">
        <v>11620</v>
      </c>
      <c r="D128" s="40" t="s">
        <v>409</v>
      </c>
      <c r="E128" s="36" t="s">
        <v>204</v>
      </c>
      <c r="F128" s="40" t="s">
        <v>194</v>
      </c>
      <c r="G128" s="42" t="s">
        <v>237</v>
      </c>
      <c r="H128" s="44">
        <v>60</v>
      </c>
      <c r="I128" s="46">
        <v>-32</v>
      </c>
    </row>
    <row r="129" spans="1:9" s="25" customFormat="1">
      <c r="A129" s="39">
        <v>355</v>
      </c>
      <c r="B129" s="40" t="s">
        <v>376</v>
      </c>
      <c r="C129" s="41">
        <v>14412</v>
      </c>
      <c r="D129" s="40" t="s">
        <v>410</v>
      </c>
      <c r="E129" s="36" t="s">
        <v>193</v>
      </c>
      <c r="F129" s="40" t="s">
        <v>194</v>
      </c>
      <c r="G129" s="42" t="s">
        <v>219</v>
      </c>
      <c r="H129" s="44">
        <f>VLOOKUP(C$1:C$65536,[1]参考人员记录!$C:$H,6,0)</f>
        <v>60</v>
      </c>
      <c r="I129" s="46">
        <v>0</v>
      </c>
    </row>
    <row r="130" spans="1:9" s="25" customFormat="1">
      <c r="A130" s="39">
        <v>750</v>
      </c>
      <c r="B130" s="40" t="s">
        <v>245</v>
      </c>
      <c r="C130" s="41">
        <v>14484</v>
      </c>
      <c r="D130" s="40" t="s">
        <v>411</v>
      </c>
      <c r="E130" s="36" t="s">
        <v>193</v>
      </c>
      <c r="F130" s="40" t="s">
        <v>194</v>
      </c>
      <c r="G130" s="42" t="s">
        <v>225</v>
      </c>
      <c r="H130" s="44">
        <f>VLOOKUP(C$1:C$65536,[1]参考人员记录!$C:$H,6,0)</f>
        <v>60</v>
      </c>
      <c r="I130" s="46">
        <v>0</v>
      </c>
    </row>
    <row r="131" spans="1:9" s="25" customFormat="1">
      <c r="A131" s="39">
        <v>744</v>
      </c>
      <c r="B131" s="39" t="s">
        <v>356</v>
      </c>
      <c r="C131" s="41">
        <v>14359</v>
      </c>
      <c r="D131" s="40" t="s">
        <v>412</v>
      </c>
      <c r="E131" s="36" t="s">
        <v>193</v>
      </c>
      <c r="F131" s="40" t="s">
        <v>194</v>
      </c>
      <c r="G131" s="42" t="s">
        <v>219</v>
      </c>
      <c r="H131" s="44">
        <f>VLOOKUP(C$1:C$65536,[1]参考人员记录!$C:$H,6,0)</f>
        <v>56</v>
      </c>
      <c r="I131" s="46">
        <v>0</v>
      </c>
    </row>
    <row r="132" spans="1:9" s="25" customFormat="1">
      <c r="A132" s="39">
        <v>113299</v>
      </c>
      <c r="B132" s="40" t="s">
        <v>408</v>
      </c>
      <c r="C132" s="41">
        <v>13127</v>
      </c>
      <c r="D132" s="40" t="s">
        <v>413</v>
      </c>
      <c r="E132" s="36" t="s">
        <v>204</v>
      </c>
      <c r="F132" s="40" t="s">
        <v>194</v>
      </c>
      <c r="G132" s="42" t="s">
        <v>237</v>
      </c>
      <c r="H132" s="44">
        <v>52</v>
      </c>
      <c r="I132" s="46">
        <v>-50</v>
      </c>
    </row>
    <row r="133" spans="1:9" s="25" customFormat="1">
      <c r="A133" s="39">
        <v>105910</v>
      </c>
      <c r="B133" s="40" t="s">
        <v>266</v>
      </c>
      <c r="C133" s="41">
        <v>14786</v>
      </c>
      <c r="D133" s="40" t="s">
        <v>414</v>
      </c>
      <c r="E133" s="36" t="s">
        <v>320</v>
      </c>
      <c r="F133" s="40" t="s">
        <v>194</v>
      </c>
      <c r="G133" s="42" t="s">
        <v>225</v>
      </c>
      <c r="H133" s="44">
        <v>48</v>
      </c>
      <c r="I133" s="46">
        <v>-50</v>
      </c>
    </row>
    <row r="134" spans="1:9" s="25" customFormat="1">
      <c r="A134" s="39">
        <v>513</v>
      </c>
      <c r="B134" s="39" t="s">
        <v>290</v>
      </c>
      <c r="C134" s="41">
        <v>14467</v>
      </c>
      <c r="D134" s="40" t="s">
        <v>415</v>
      </c>
      <c r="E134" s="36" t="s">
        <v>193</v>
      </c>
      <c r="F134" s="40" t="s">
        <v>194</v>
      </c>
      <c r="G134" s="42" t="s">
        <v>205</v>
      </c>
      <c r="H134" s="44">
        <f>VLOOKUP(C$1:C$65536,[1]参考人员记录!$C:$H,6,0)</f>
        <v>24</v>
      </c>
      <c r="I134" s="46">
        <v>0</v>
      </c>
    </row>
  </sheetData>
  <phoneticPr fontId="2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0"/>
  <sheetViews>
    <sheetView workbookViewId="0">
      <selection activeCell="I13" sqref="I13"/>
    </sheetView>
  </sheetViews>
  <sheetFormatPr defaultColWidth="9" defaultRowHeight="13.5"/>
  <cols>
    <col min="1" max="1" width="10.5" style="23" customWidth="1"/>
    <col min="2" max="2" width="9.125" style="23" customWidth="1"/>
    <col min="3" max="3" width="41.5" style="24" customWidth="1"/>
    <col min="4" max="4" width="8.375" style="23" customWidth="1"/>
    <col min="5" max="5" width="8.375" style="25" customWidth="1"/>
    <col min="6" max="6" width="13.375" style="26" customWidth="1"/>
    <col min="7" max="7" width="19.75" style="27" customWidth="1"/>
  </cols>
  <sheetData>
    <row r="1" spans="1:7">
      <c r="A1" s="103" t="s">
        <v>416</v>
      </c>
      <c r="B1" s="103"/>
      <c r="C1" s="103"/>
      <c r="D1" s="103"/>
      <c r="E1" s="103"/>
      <c r="F1" s="103"/>
    </row>
    <row r="2" spans="1:7" ht="24">
      <c r="A2" s="19" t="s">
        <v>417</v>
      </c>
      <c r="B2" s="19" t="s">
        <v>418</v>
      </c>
      <c r="C2" s="28" t="s">
        <v>419</v>
      </c>
      <c r="D2" s="19" t="s">
        <v>420</v>
      </c>
      <c r="E2" s="19" t="s">
        <v>421</v>
      </c>
      <c r="F2" s="29" t="s">
        <v>422</v>
      </c>
    </row>
    <row r="3" spans="1:7">
      <c r="A3" s="30">
        <v>752</v>
      </c>
      <c r="B3" s="30" t="s">
        <v>28</v>
      </c>
      <c r="C3" s="31" t="s">
        <v>423</v>
      </c>
      <c r="D3" s="30">
        <v>85</v>
      </c>
      <c r="E3" s="22" t="s">
        <v>424</v>
      </c>
      <c r="F3" s="30">
        <f t="shared" ref="F3:F6" si="0">D3*1.5</f>
        <v>127.5</v>
      </c>
      <c r="G3" s="113" t="s">
        <v>425</v>
      </c>
    </row>
    <row r="4" spans="1:7">
      <c r="A4" s="30">
        <v>570</v>
      </c>
      <c r="B4" s="30" t="s">
        <v>28</v>
      </c>
      <c r="C4" s="31" t="s">
        <v>426</v>
      </c>
      <c r="D4" s="30">
        <v>76</v>
      </c>
      <c r="E4" s="22" t="s">
        <v>424</v>
      </c>
      <c r="F4" s="30">
        <f t="shared" si="0"/>
        <v>114</v>
      </c>
      <c r="G4" s="113"/>
    </row>
    <row r="5" spans="1:7">
      <c r="A5" s="30">
        <v>311</v>
      </c>
      <c r="B5" s="30" t="s">
        <v>28</v>
      </c>
      <c r="C5" s="31" t="s">
        <v>427</v>
      </c>
      <c r="D5" s="30">
        <v>71</v>
      </c>
      <c r="E5" s="22" t="s">
        <v>424</v>
      </c>
      <c r="F5" s="30">
        <f t="shared" si="0"/>
        <v>106.5</v>
      </c>
      <c r="G5" s="113"/>
    </row>
    <row r="6" spans="1:7">
      <c r="A6" s="30">
        <v>102565</v>
      </c>
      <c r="B6" s="30" t="s">
        <v>28</v>
      </c>
      <c r="C6" s="31" t="s">
        <v>428</v>
      </c>
      <c r="D6" s="30">
        <v>70</v>
      </c>
      <c r="E6" s="22" t="s">
        <v>424</v>
      </c>
      <c r="F6" s="30">
        <f t="shared" si="0"/>
        <v>105</v>
      </c>
      <c r="G6" s="113"/>
    </row>
    <row r="7" spans="1:7">
      <c r="A7" s="22">
        <v>379</v>
      </c>
      <c r="B7" s="30" t="s">
        <v>28</v>
      </c>
      <c r="C7" s="32" t="s">
        <v>429</v>
      </c>
      <c r="D7" s="22">
        <v>64</v>
      </c>
      <c r="E7" s="22" t="s">
        <v>424</v>
      </c>
      <c r="F7" s="30"/>
    </row>
    <row r="8" spans="1:7">
      <c r="A8" s="22">
        <v>745</v>
      </c>
      <c r="B8" s="30" t="s">
        <v>28</v>
      </c>
      <c r="C8" s="32" t="s">
        <v>430</v>
      </c>
      <c r="D8" s="22">
        <v>56</v>
      </c>
      <c r="E8" s="22" t="s">
        <v>424</v>
      </c>
      <c r="F8" s="30"/>
    </row>
    <row r="9" spans="1:7">
      <c r="A9" s="22">
        <v>114286</v>
      </c>
      <c r="B9" s="30" t="s">
        <v>28</v>
      </c>
      <c r="C9" s="32" t="s">
        <v>431</v>
      </c>
      <c r="D9" s="22">
        <v>50</v>
      </c>
      <c r="E9" s="22" t="s">
        <v>424</v>
      </c>
      <c r="F9" s="30"/>
    </row>
    <row r="10" spans="1:7">
      <c r="A10" s="22">
        <v>339</v>
      </c>
      <c r="B10" s="30" t="s">
        <v>28</v>
      </c>
      <c r="C10" s="32" t="s">
        <v>432</v>
      </c>
      <c r="D10" s="22">
        <v>41</v>
      </c>
      <c r="E10" s="22" t="s">
        <v>424</v>
      </c>
      <c r="F10" s="30"/>
    </row>
    <row r="11" spans="1:7">
      <c r="A11" s="22">
        <v>359</v>
      </c>
      <c r="B11" s="30" t="s">
        <v>28</v>
      </c>
      <c r="C11" s="32" t="s">
        <v>433</v>
      </c>
      <c r="D11" s="22">
        <v>37</v>
      </c>
      <c r="E11" s="22" t="s">
        <v>424</v>
      </c>
      <c r="F11" s="30"/>
    </row>
    <row r="12" spans="1:7">
      <c r="A12" s="22">
        <v>582</v>
      </c>
      <c r="B12" s="30" t="s">
        <v>28</v>
      </c>
      <c r="C12" s="32" t="s">
        <v>434</v>
      </c>
      <c r="D12" s="22">
        <v>34</v>
      </c>
      <c r="E12" s="22" t="s">
        <v>424</v>
      </c>
      <c r="F12" s="30"/>
    </row>
    <row r="13" spans="1:7">
      <c r="A13" s="22">
        <v>108277</v>
      </c>
      <c r="B13" s="30" t="s">
        <v>28</v>
      </c>
      <c r="C13" s="32" t="s">
        <v>435</v>
      </c>
      <c r="D13" s="22">
        <v>33</v>
      </c>
      <c r="E13" s="22" t="s">
        <v>424</v>
      </c>
      <c r="F13" s="30"/>
    </row>
    <row r="14" spans="1:7">
      <c r="A14" s="22">
        <v>727</v>
      </c>
      <c r="B14" s="30" t="s">
        <v>28</v>
      </c>
      <c r="C14" s="32" t="s">
        <v>436</v>
      </c>
      <c r="D14" s="22">
        <v>28</v>
      </c>
      <c r="E14" s="22" t="s">
        <v>424</v>
      </c>
      <c r="F14" s="30"/>
    </row>
    <row r="15" spans="1:7">
      <c r="A15" s="22">
        <v>106399</v>
      </c>
      <c r="B15" s="30" t="s">
        <v>28</v>
      </c>
      <c r="C15" s="32" t="s">
        <v>437</v>
      </c>
      <c r="D15" s="22">
        <v>28</v>
      </c>
      <c r="E15" s="22" t="s">
        <v>424</v>
      </c>
      <c r="F15" s="30"/>
    </row>
    <row r="16" spans="1:7">
      <c r="A16" s="22">
        <v>726</v>
      </c>
      <c r="B16" s="30" t="s">
        <v>28</v>
      </c>
      <c r="C16" s="32" t="s">
        <v>438</v>
      </c>
      <c r="D16" s="22">
        <v>27</v>
      </c>
      <c r="E16" s="22" t="s">
        <v>424</v>
      </c>
      <c r="F16" s="30"/>
    </row>
    <row r="17" spans="1:6">
      <c r="A17" s="22">
        <v>347</v>
      </c>
      <c r="B17" s="30" t="s">
        <v>28</v>
      </c>
      <c r="C17" s="32" t="s">
        <v>439</v>
      </c>
      <c r="D17" s="22">
        <v>26</v>
      </c>
      <c r="E17" s="22" t="s">
        <v>424</v>
      </c>
      <c r="F17" s="30"/>
    </row>
    <row r="18" spans="1:6">
      <c r="A18" s="22">
        <v>365</v>
      </c>
      <c r="B18" s="30" t="s">
        <v>28</v>
      </c>
      <c r="C18" s="32" t="s">
        <v>440</v>
      </c>
      <c r="D18" s="22">
        <v>25</v>
      </c>
      <c r="E18" s="22" t="s">
        <v>424</v>
      </c>
      <c r="F18" s="30"/>
    </row>
    <row r="19" spans="1:6">
      <c r="A19" s="22">
        <v>106569</v>
      </c>
      <c r="B19" s="30" t="s">
        <v>28</v>
      </c>
      <c r="C19" s="32" t="s">
        <v>441</v>
      </c>
      <c r="D19" s="22">
        <v>25</v>
      </c>
      <c r="E19" s="22" t="s">
        <v>424</v>
      </c>
      <c r="F19" s="30"/>
    </row>
    <row r="20" spans="1:6">
      <c r="A20" s="22">
        <v>513</v>
      </c>
      <c r="B20" s="30" t="s">
        <v>28</v>
      </c>
      <c r="C20" s="32" t="s">
        <v>442</v>
      </c>
      <c r="D20" s="22">
        <v>24</v>
      </c>
      <c r="E20" s="22" t="s">
        <v>424</v>
      </c>
      <c r="F20" s="30"/>
    </row>
    <row r="21" spans="1:6">
      <c r="A21" s="22">
        <v>112415</v>
      </c>
      <c r="B21" s="30" t="s">
        <v>28</v>
      </c>
      <c r="C21" s="32" t="s">
        <v>443</v>
      </c>
      <c r="D21" s="22">
        <v>21</v>
      </c>
      <c r="E21" s="22" t="s">
        <v>424</v>
      </c>
      <c r="F21" s="30"/>
    </row>
    <row r="22" spans="1:6">
      <c r="A22" s="22">
        <v>343</v>
      </c>
      <c r="B22" s="30" t="s">
        <v>28</v>
      </c>
      <c r="C22" s="32" t="s">
        <v>444</v>
      </c>
      <c r="D22" s="22">
        <v>19</v>
      </c>
      <c r="E22" s="22" t="s">
        <v>424</v>
      </c>
      <c r="F22" s="30"/>
    </row>
    <row r="23" spans="1:6">
      <c r="A23" s="22">
        <v>119622</v>
      </c>
      <c r="B23" s="30" t="s">
        <v>28</v>
      </c>
      <c r="C23" s="32" t="s">
        <v>445</v>
      </c>
      <c r="D23" s="22">
        <v>18</v>
      </c>
      <c r="E23" s="22" t="s">
        <v>424</v>
      </c>
      <c r="F23" s="30"/>
    </row>
    <row r="24" spans="1:6">
      <c r="A24" s="22">
        <v>357</v>
      </c>
      <c r="B24" s="30" t="s">
        <v>28</v>
      </c>
      <c r="C24" s="32" t="s">
        <v>446</v>
      </c>
      <c r="D24" s="22">
        <v>16</v>
      </c>
      <c r="E24" s="22" t="s">
        <v>424</v>
      </c>
      <c r="F24" s="30"/>
    </row>
    <row r="25" spans="1:6">
      <c r="A25" s="22">
        <v>105267</v>
      </c>
      <c r="B25" s="30" t="s">
        <v>28</v>
      </c>
      <c r="C25" s="32" t="s">
        <v>447</v>
      </c>
      <c r="D25" s="22">
        <v>16</v>
      </c>
      <c r="E25" s="22" t="s">
        <v>424</v>
      </c>
      <c r="F25" s="30"/>
    </row>
    <row r="26" spans="1:6">
      <c r="A26" s="22">
        <v>103198</v>
      </c>
      <c r="B26" s="30" t="s">
        <v>28</v>
      </c>
      <c r="C26" s="32" t="s">
        <v>448</v>
      </c>
      <c r="D26" s="22">
        <v>15</v>
      </c>
      <c r="E26" s="22" t="s">
        <v>424</v>
      </c>
      <c r="F26" s="30"/>
    </row>
    <row r="27" spans="1:6">
      <c r="A27" s="22">
        <v>112888</v>
      </c>
      <c r="B27" s="30" t="s">
        <v>28</v>
      </c>
      <c r="C27" s="32" t="s">
        <v>449</v>
      </c>
      <c r="D27" s="22">
        <v>12</v>
      </c>
      <c r="E27" s="22" t="s">
        <v>424</v>
      </c>
      <c r="F27" s="30"/>
    </row>
    <row r="28" spans="1:6">
      <c r="A28" s="22">
        <v>102934</v>
      </c>
      <c r="B28" s="30" t="s">
        <v>28</v>
      </c>
      <c r="C28" s="32" t="s">
        <v>450</v>
      </c>
      <c r="D28" s="22">
        <v>11</v>
      </c>
      <c r="E28" s="22" t="s">
        <v>424</v>
      </c>
      <c r="F28" s="30"/>
    </row>
    <row r="29" spans="1:6">
      <c r="A29" s="22">
        <v>113025</v>
      </c>
      <c r="B29" s="30" t="s">
        <v>28</v>
      </c>
      <c r="C29" s="32" t="s">
        <v>451</v>
      </c>
      <c r="D29" s="22">
        <v>11</v>
      </c>
      <c r="E29" s="22" t="s">
        <v>424</v>
      </c>
      <c r="F29" s="30"/>
    </row>
    <row r="30" spans="1:6">
      <c r="A30" s="22">
        <v>118951</v>
      </c>
      <c r="B30" s="30" t="s">
        <v>28</v>
      </c>
      <c r="C30" s="32" t="s">
        <v>452</v>
      </c>
      <c r="D30" s="22">
        <v>9</v>
      </c>
      <c r="E30" s="22" t="s">
        <v>424</v>
      </c>
      <c r="F30" s="30"/>
    </row>
    <row r="31" spans="1:6">
      <c r="A31" s="22">
        <v>119263</v>
      </c>
      <c r="B31" s="30" t="s">
        <v>28</v>
      </c>
      <c r="C31" s="32" t="s">
        <v>453</v>
      </c>
      <c r="D31" s="22">
        <v>9</v>
      </c>
      <c r="E31" s="22" t="s">
        <v>424</v>
      </c>
      <c r="F31" s="30"/>
    </row>
    <row r="32" spans="1:6">
      <c r="A32" s="22">
        <v>111219</v>
      </c>
      <c r="B32" s="30" t="s">
        <v>28</v>
      </c>
      <c r="C32" s="32" t="s">
        <v>454</v>
      </c>
      <c r="D32" s="22">
        <v>5</v>
      </c>
      <c r="E32" s="22" t="s">
        <v>424</v>
      </c>
      <c r="F32" s="30"/>
    </row>
    <row r="33" spans="1:6">
      <c r="A33" s="22">
        <v>113298</v>
      </c>
      <c r="B33" s="30" t="s">
        <v>28</v>
      </c>
      <c r="C33" s="32" t="s">
        <v>455</v>
      </c>
      <c r="D33" s="22">
        <v>4</v>
      </c>
      <c r="E33" s="22" t="s">
        <v>456</v>
      </c>
      <c r="F33" s="30"/>
    </row>
    <row r="34" spans="1:6">
      <c r="A34" s="22">
        <v>104429</v>
      </c>
      <c r="B34" s="30" t="s">
        <v>28</v>
      </c>
      <c r="C34" s="32" t="s">
        <v>457</v>
      </c>
      <c r="D34" s="22">
        <v>3</v>
      </c>
      <c r="E34" s="22" t="s">
        <v>456</v>
      </c>
      <c r="F34" s="30"/>
    </row>
    <row r="35" spans="1:6">
      <c r="A35" s="22">
        <v>116773</v>
      </c>
      <c r="B35" s="30" t="s">
        <v>28</v>
      </c>
      <c r="C35" s="32" t="s">
        <v>458</v>
      </c>
      <c r="D35" s="22">
        <v>1</v>
      </c>
      <c r="E35" s="22" t="s">
        <v>456</v>
      </c>
      <c r="F35" s="30"/>
    </row>
    <row r="36" spans="1:6">
      <c r="A36" s="22">
        <v>118151</v>
      </c>
      <c r="B36" s="30" t="s">
        <v>28</v>
      </c>
      <c r="C36" s="32" t="s">
        <v>459</v>
      </c>
      <c r="D36" s="22">
        <v>1</v>
      </c>
      <c r="E36" s="22" t="s">
        <v>456</v>
      </c>
      <c r="F36" s="30"/>
    </row>
    <row r="37" spans="1:6">
      <c r="A37" s="22">
        <v>307</v>
      </c>
      <c r="B37" s="30" t="s">
        <v>31</v>
      </c>
      <c r="C37" s="32" t="s">
        <v>460</v>
      </c>
      <c r="D37" s="22">
        <v>5</v>
      </c>
      <c r="E37" s="22" t="s">
        <v>456</v>
      </c>
      <c r="F37" s="30"/>
    </row>
    <row r="38" spans="1:6">
      <c r="A38" s="22">
        <v>750</v>
      </c>
      <c r="B38" s="30" t="s">
        <v>31</v>
      </c>
      <c r="C38" s="32" t="s">
        <v>461</v>
      </c>
      <c r="D38" s="22">
        <v>2</v>
      </c>
      <c r="E38" s="22" t="s">
        <v>456</v>
      </c>
      <c r="F38" s="30"/>
    </row>
    <row r="39" spans="1:6">
      <c r="A39" s="22">
        <v>742</v>
      </c>
      <c r="B39" s="30" t="s">
        <v>31</v>
      </c>
      <c r="C39" s="32" t="s">
        <v>462</v>
      </c>
      <c r="D39" s="22">
        <v>1</v>
      </c>
      <c r="E39" s="22" t="s">
        <v>456</v>
      </c>
      <c r="F39" s="30"/>
    </row>
    <row r="40" spans="1:6">
      <c r="A40" s="22">
        <v>545</v>
      </c>
      <c r="B40" s="30" t="s">
        <v>45</v>
      </c>
      <c r="C40" s="32" t="s">
        <v>463</v>
      </c>
      <c r="D40" s="22">
        <v>7</v>
      </c>
      <c r="E40" s="22" t="s">
        <v>456</v>
      </c>
      <c r="F40" s="30"/>
    </row>
    <row r="41" spans="1:6">
      <c r="A41" s="22">
        <v>515</v>
      </c>
      <c r="B41" s="30" t="s">
        <v>45</v>
      </c>
      <c r="C41" s="32" t="s">
        <v>464</v>
      </c>
      <c r="D41" s="22">
        <v>3</v>
      </c>
      <c r="E41" s="22" t="s">
        <v>456</v>
      </c>
      <c r="F41" s="30"/>
    </row>
    <row r="42" spans="1:6">
      <c r="A42" s="22">
        <v>511</v>
      </c>
      <c r="B42" s="30" t="s">
        <v>45</v>
      </c>
      <c r="C42" s="32" t="s">
        <v>465</v>
      </c>
      <c r="D42" s="22">
        <v>2</v>
      </c>
      <c r="E42" s="22" t="s">
        <v>456</v>
      </c>
      <c r="F42" s="30"/>
    </row>
    <row r="43" spans="1:6">
      <c r="A43" s="22">
        <v>546</v>
      </c>
      <c r="B43" s="30" t="s">
        <v>45</v>
      </c>
      <c r="C43" s="32" t="s">
        <v>466</v>
      </c>
      <c r="D43" s="22">
        <v>2</v>
      </c>
      <c r="E43" s="22" t="s">
        <v>456</v>
      </c>
      <c r="F43" s="30"/>
    </row>
    <row r="44" spans="1:6">
      <c r="A44" s="22">
        <v>707</v>
      </c>
      <c r="B44" s="30" t="s">
        <v>45</v>
      </c>
      <c r="C44" s="32" t="s">
        <v>467</v>
      </c>
      <c r="D44" s="22">
        <v>2</v>
      </c>
      <c r="E44" s="22" t="s">
        <v>456</v>
      </c>
      <c r="F44" s="30"/>
    </row>
    <row r="45" spans="1:6">
      <c r="A45" s="22">
        <v>103639</v>
      </c>
      <c r="B45" s="30" t="s">
        <v>45</v>
      </c>
      <c r="C45" s="32" t="s">
        <v>468</v>
      </c>
      <c r="D45" s="22">
        <v>2</v>
      </c>
      <c r="E45" s="22" t="s">
        <v>456</v>
      </c>
      <c r="F45" s="30"/>
    </row>
    <row r="46" spans="1:6">
      <c r="A46" s="22">
        <v>733</v>
      </c>
      <c r="B46" s="30" t="s">
        <v>45</v>
      </c>
      <c r="C46" s="32" t="s">
        <v>469</v>
      </c>
      <c r="D46" s="22">
        <v>1</v>
      </c>
      <c r="E46" s="22" t="s">
        <v>456</v>
      </c>
      <c r="F46" s="30"/>
    </row>
    <row r="47" spans="1:6">
      <c r="A47" s="22">
        <v>743</v>
      </c>
      <c r="B47" s="30" t="s">
        <v>45</v>
      </c>
      <c r="C47" s="32" t="s">
        <v>470</v>
      </c>
      <c r="D47" s="22">
        <v>1</v>
      </c>
      <c r="E47" s="22" t="s">
        <v>456</v>
      </c>
      <c r="F47" s="30"/>
    </row>
    <row r="48" spans="1:6">
      <c r="A48" s="22">
        <v>114069</v>
      </c>
      <c r="B48" s="30" t="s">
        <v>45</v>
      </c>
      <c r="C48" s="32" t="s">
        <v>471</v>
      </c>
      <c r="D48" s="22">
        <v>1</v>
      </c>
      <c r="E48" s="22" t="s">
        <v>456</v>
      </c>
      <c r="F48" s="30"/>
    </row>
    <row r="49" spans="1:6">
      <c r="A49" s="22">
        <v>118074</v>
      </c>
      <c r="B49" s="30" t="s">
        <v>45</v>
      </c>
      <c r="C49" s="32" t="s">
        <v>472</v>
      </c>
      <c r="D49" s="22">
        <v>1</v>
      </c>
      <c r="E49" s="22" t="s">
        <v>456</v>
      </c>
      <c r="F49" s="30"/>
    </row>
    <row r="50" spans="1:6">
      <c r="A50" s="22">
        <v>744</v>
      </c>
      <c r="B50" s="30" t="s">
        <v>26</v>
      </c>
      <c r="C50" s="32" t="s">
        <v>473</v>
      </c>
      <c r="D50" s="22">
        <v>8</v>
      </c>
      <c r="E50" s="22" t="s">
        <v>456</v>
      </c>
      <c r="F50" s="30"/>
    </row>
    <row r="51" spans="1:6">
      <c r="A51" s="22">
        <v>578</v>
      </c>
      <c r="B51" s="30" t="s">
        <v>26</v>
      </c>
      <c r="C51" s="32" t="s">
        <v>474</v>
      </c>
      <c r="D51" s="22">
        <v>4</v>
      </c>
      <c r="E51" s="22" t="s">
        <v>456</v>
      </c>
      <c r="F51" s="30"/>
    </row>
    <row r="52" spans="1:6">
      <c r="A52" s="22">
        <v>106485</v>
      </c>
      <c r="B52" s="30" t="s">
        <v>26</v>
      </c>
      <c r="C52" s="32" t="s">
        <v>475</v>
      </c>
      <c r="D52" s="22">
        <v>4</v>
      </c>
      <c r="E52" s="22" t="s">
        <v>456</v>
      </c>
      <c r="F52" s="30"/>
    </row>
    <row r="53" spans="1:6">
      <c r="A53" s="22">
        <v>399</v>
      </c>
      <c r="B53" s="30" t="s">
        <v>26</v>
      </c>
      <c r="C53" s="32" t="s">
        <v>476</v>
      </c>
      <c r="D53" s="22">
        <v>3</v>
      </c>
      <c r="E53" s="22" t="s">
        <v>456</v>
      </c>
      <c r="F53" s="30"/>
    </row>
    <row r="54" spans="1:6">
      <c r="A54" s="22">
        <v>724</v>
      </c>
      <c r="B54" s="30" t="s">
        <v>26</v>
      </c>
      <c r="C54" s="32" t="s">
        <v>477</v>
      </c>
      <c r="D54" s="22">
        <v>3</v>
      </c>
      <c r="E54" s="22" t="s">
        <v>456</v>
      </c>
      <c r="F54" s="30"/>
    </row>
    <row r="55" spans="1:6">
      <c r="A55" s="22">
        <v>391</v>
      </c>
      <c r="B55" s="30" t="s">
        <v>26</v>
      </c>
      <c r="C55" s="32" t="s">
        <v>478</v>
      </c>
      <c r="D55" s="22">
        <v>2</v>
      </c>
      <c r="E55" s="22" t="s">
        <v>456</v>
      </c>
      <c r="F55" s="30"/>
    </row>
    <row r="56" spans="1:6">
      <c r="A56" s="22">
        <v>349</v>
      </c>
      <c r="B56" s="30" t="s">
        <v>26</v>
      </c>
      <c r="C56" s="32" t="s">
        <v>479</v>
      </c>
      <c r="D56" s="22">
        <v>1</v>
      </c>
      <c r="E56" s="22" t="s">
        <v>456</v>
      </c>
      <c r="F56" s="30"/>
    </row>
    <row r="57" spans="1:6">
      <c r="A57" s="22">
        <v>373</v>
      </c>
      <c r="B57" s="30" t="s">
        <v>26</v>
      </c>
      <c r="C57" s="32" t="s">
        <v>480</v>
      </c>
      <c r="D57" s="22">
        <v>1</v>
      </c>
      <c r="E57" s="22" t="s">
        <v>456</v>
      </c>
      <c r="F57" s="30"/>
    </row>
    <row r="58" spans="1:6">
      <c r="A58" s="22">
        <v>598</v>
      </c>
      <c r="B58" s="30" t="s">
        <v>26</v>
      </c>
      <c r="C58" s="32" t="s">
        <v>481</v>
      </c>
      <c r="D58" s="22">
        <v>1</v>
      </c>
      <c r="E58" s="22" t="s">
        <v>456</v>
      </c>
      <c r="F58" s="30"/>
    </row>
    <row r="59" spans="1:6">
      <c r="A59" s="22">
        <v>105396</v>
      </c>
      <c r="B59" s="30" t="s">
        <v>26</v>
      </c>
      <c r="C59" s="32" t="s">
        <v>482</v>
      </c>
      <c r="D59" s="22">
        <v>1</v>
      </c>
      <c r="E59" s="22" t="s">
        <v>456</v>
      </c>
      <c r="F59" s="30"/>
    </row>
    <row r="60" spans="1:6">
      <c r="A60" s="22">
        <v>114622</v>
      </c>
      <c r="B60" s="30" t="s">
        <v>26</v>
      </c>
      <c r="C60" s="32" t="s">
        <v>483</v>
      </c>
      <c r="D60" s="22">
        <v>1</v>
      </c>
      <c r="E60" s="22" t="s">
        <v>456</v>
      </c>
      <c r="F60" s="30"/>
    </row>
    <row r="61" spans="1:6">
      <c r="A61" s="22">
        <v>115971</v>
      </c>
      <c r="B61" s="30" t="s">
        <v>26</v>
      </c>
      <c r="C61" s="32" t="s">
        <v>484</v>
      </c>
      <c r="D61" s="22">
        <v>1</v>
      </c>
      <c r="E61" s="22" t="s">
        <v>456</v>
      </c>
      <c r="F61" s="30"/>
    </row>
    <row r="62" spans="1:6">
      <c r="A62" s="22">
        <v>116482</v>
      </c>
      <c r="B62" s="30" t="s">
        <v>26</v>
      </c>
      <c r="C62" s="32" t="s">
        <v>485</v>
      </c>
      <c r="D62" s="22">
        <v>1</v>
      </c>
      <c r="E62" s="22" t="s">
        <v>456</v>
      </c>
      <c r="F62" s="30"/>
    </row>
    <row r="63" spans="1:6">
      <c r="A63" s="22">
        <v>117310</v>
      </c>
      <c r="B63" s="30" t="s">
        <v>26</v>
      </c>
      <c r="C63" s="32" t="s">
        <v>486</v>
      </c>
      <c r="D63" s="22">
        <v>1</v>
      </c>
      <c r="E63" s="22" t="s">
        <v>456</v>
      </c>
      <c r="F63" s="30"/>
    </row>
    <row r="64" spans="1:6">
      <c r="A64" s="22">
        <v>594</v>
      </c>
      <c r="B64" s="30" t="s">
        <v>43</v>
      </c>
      <c r="C64" s="32" t="s">
        <v>487</v>
      </c>
      <c r="D64" s="22">
        <v>1</v>
      </c>
      <c r="E64" s="22" t="s">
        <v>456</v>
      </c>
      <c r="F64" s="30"/>
    </row>
    <row r="65" spans="1:6">
      <c r="A65" s="22">
        <v>721</v>
      </c>
      <c r="B65" s="30" t="s">
        <v>43</v>
      </c>
      <c r="C65" s="32" t="s">
        <v>488</v>
      </c>
      <c r="D65" s="22">
        <v>1</v>
      </c>
      <c r="E65" s="22" t="s">
        <v>456</v>
      </c>
      <c r="F65" s="30"/>
    </row>
    <row r="66" spans="1:6">
      <c r="A66" s="22">
        <v>732</v>
      </c>
      <c r="B66" s="30" t="s">
        <v>43</v>
      </c>
      <c r="C66" s="32" t="s">
        <v>489</v>
      </c>
      <c r="D66" s="22">
        <v>1</v>
      </c>
      <c r="E66" s="22" t="s">
        <v>456</v>
      </c>
      <c r="F66" s="30"/>
    </row>
    <row r="67" spans="1:6">
      <c r="A67" s="22">
        <v>746</v>
      </c>
      <c r="B67" s="30" t="s">
        <v>43</v>
      </c>
      <c r="C67" s="32" t="s">
        <v>140</v>
      </c>
      <c r="D67" s="22">
        <v>1</v>
      </c>
      <c r="E67" s="22" t="s">
        <v>456</v>
      </c>
      <c r="F67" s="30"/>
    </row>
    <row r="68" spans="1:6">
      <c r="A68" s="22">
        <v>102564</v>
      </c>
      <c r="B68" s="30" t="s">
        <v>43</v>
      </c>
      <c r="C68" s="32" t="s">
        <v>490</v>
      </c>
      <c r="D68" s="22">
        <v>1</v>
      </c>
      <c r="E68" s="22" t="s">
        <v>456</v>
      </c>
      <c r="F68" s="30"/>
    </row>
    <row r="69" spans="1:6">
      <c r="A69" s="22">
        <v>104533</v>
      </c>
      <c r="B69" s="30" t="s">
        <v>43</v>
      </c>
      <c r="C69" s="32" t="s">
        <v>491</v>
      </c>
      <c r="D69" s="22">
        <v>1</v>
      </c>
      <c r="E69" s="22" t="s">
        <v>456</v>
      </c>
      <c r="F69" s="30"/>
    </row>
    <row r="70" spans="1:6">
      <c r="A70" s="22">
        <v>120844</v>
      </c>
      <c r="B70" s="30" t="s">
        <v>23</v>
      </c>
      <c r="C70" s="32" t="s">
        <v>492</v>
      </c>
      <c r="D70" s="22">
        <v>3</v>
      </c>
      <c r="E70" s="22" t="s">
        <v>456</v>
      </c>
      <c r="F70" s="30"/>
    </row>
    <row r="71" spans="1:6">
      <c r="A71" s="22">
        <v>587</v>
      </c>
      <c r="B71" s="30" t="s">
        <v>23</v>
      </c>
      <c r="C71" s="32" t="s">
        <v>493</v>
      </c>
      <c r="D71" s="22">
        <v>2</v>
      </c>
      <c r="E71" s="22" t="s">
        <v>456</v>
      </c>
      <c r="F71" s="30"/>
    </row>
    <row r="72" spans="1:6">
      <c r="A72" s="22">
        <v>713</v>
      </c>
      <c r="B72" s="30" t="s">
        <v>23</v>
      </c>
      <c r="C72" s="32" t="s">
        <v>494</v>
      </c>
      <c r="D72" s="22">
        <v>2</v>
      </c>
      <c r="E72" s="22" t="s">
        <v>456</v>
      </c>
      <c r="F72" s="30"/>
    </row>
    <row r="73" spans="1:6">
      <c r="A73" s="22">
        <v>101453</v>
      </c>
      <c r="B73" s="30" t="s">
        <v>23</v>
      </c>
      <c r="C73" s="32" t="s">
        <v>495</v>
      </c>
      <c r="D73" s="22">
        <v>2</v>
      </c>
      <c r="E73" s="22" t="s">
        <v>456</v>
      </c>
      <c r="F73" s="30"/>
    </row>
    <row r="74" spans="1:6">
      <c r="A74" s="22">
        <v>104428</v>
      </c>
      <c r="B74" s="30" t="s">
        <v>23</v>
      </c>
      <c r="C74" s="32" t="s">
        <v>496</v>
      </c>
      <c r="D74" s="22">
        <v>2</v>
      </c>
      <c r="E74" s="22" t="s">
        <v>456</v>
      </c>
      <c r="F74" s="30"/>
    </row>
    <row r="75" spans="1:6">
      <c r="A75" s="22">
        <v>107658</v>
      </c>
      <c r="B75" s="30" t="s">
        <v>23</v>
      </c>
      <c r="C75" s="32" t="s">
        <v>497</v>
      </c>
      <c r="D75" s="22">
        <v>2</v>
      </c>
      <c r="E75" s="22" t="s">
        <v>456</v>
      </c>
      <c r="F75" s="30"/>
    </row>
    <row r="76" spans="1:6">
      <c r="A76" s="22">
        <v>706</v>
      </c>
      <c r="B76" s="30" t="s">
        <v>23</v>
      </c>
      <c r="C76" s="32" t="s">
        <v>498</v>
      </c>
      <c r="D76" s="22">
        <v>1</v>
      </c>
      <c r="E76" s="22" t="s">
        <v>456</v>
      </c>
      <c r="F76" s="30"/>
    </row>
    <row r="77" spans="1:6">
      <c r="A77" s="22">
        <v>709</v>
      </c>
      <c r="B77" s="30" t="s">
        <v>23</v>
      </c>
      <c r="C77" s="32" t="s">
        <v>499</v>
      </c>
      <c r="D77" s="22">
        <v>1</v>
      </c>
      <c r="E77" s="22" t="s">
        <v>456</v>
      </c>
      <c r="F77" s="30"/>
    </row>
    <row r="78" spans="1:6">
      <c r="A78" s="22">
        <v>122198</v>
      </c>
      <c r="B78" s="33" t="s">
        <v>45</v>
      </c>
      <c r="C78" s="32" t="s">
        <v>500</v>
      </c>
      <c r="D78" s="22">
        <v>1</v>
      </c>
      <c r="E78" s="22" t="s">
        <v>456</v>
      </c>
      <c r="F78" s="30"/>
    </row>
    <row r="79" spans="1:6">
      <c r="A79" s="22">
        <v>514</v>
      </c>
      <c r="B79" s="30" t="s">
        <v>78</v>
      </c>
      <c r="C79" s="32" t="s">
        <v>501</v>
      </c>
      <c r="D79" s="22">
        <v>3</v>
      </c>
      <c r="E79" s="22" t="s">
        <v>456</v>
      </c>
      <c r="F79" s="30"/>
    </row>
    <row r="80" spans="1:6">
      <c r="D80" s="23">
        <v>1058</v>
      </c>
    </row>
  </sheetData>
  <mergeCells count="2">
    <mergeCell ref="A1:F1"/>
    <mergeCell ref="G3:G6"/>
  </mergeCells>
  <phoneticPr fontId="2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H6"/>
  <sheetViews>
    <sheetView tabSelected="1" workbookViewId="0">
      <selection activeCell="G7" sqref="G7"/>
    </sheetView>
  </sheetViews>
  <sheetFormatPr defaultColWidth="9" defaultRowHeight="27" customHeight="1"/>
  <sheetData>
    <row r="1" spans="1:8" ht="27" customHeight="1">
      <c r="A1" s="103" t="s">
        <v>502</v>
      </c>
      <c r="B1" s="103"/>
      <c r="C1" s="103"/>
      <c r="D1" s="103"/>
      <c r="E1" s="103"/>
      <c r="F1" s="103"/>
      <c r="G1" s="114"/>
      <c r="H1" s="103"/>
    </row>
    <row r="2" spans="1:8" ht="27" customHeight="1">
      <c r="A2" s="19" t="s">
        <v>8</v>
      </c>
      <c r="B2" s="19" t="s">
        <v>417</v>
      </c>
      <c r="C2" s="19" t="s">
        <v>419</v>
      </c>
      <c r="D2" s="19" t="s">
        <v>418</v>
      </c>
      <c r="E2" s="19" t="s">
        <v>503</v>
      </c>
      <c r="F2" s="19" t="s">
        <v>504</v>
      </c>
      <c r="G2" s="20" t="s">
        <v>505</v>
      </c>
      <c r="H2" s="21" t="s">
        <v>506</v>
      </c>
    </row>
    <row r="3" spans="1:8" ht="27" customHeight="1">
      <c r="A3" s="19">
        <v>1</v>
      </c>
      <c r="B3" s="19">
        <v>373</v>
      </c>
      <c r="C3" s="19" t="s">
        <v>521</v>
      </c>
      <c r="D3" s="19" t="s">
        <v>523</v>
      </c>
      <c r="E3" s="19">
        <v>11602</v>
      </c>
      <c r="F3" s="19" t="s">
        <v>524</v>
      </c>
      <c r="G3" s="20">
        <v>100</v>
      </c>
      <c r="H3" s="21"/>
    </row>
    <row r="4" spans="1:8" ht="27" customHeight="1">
      <c r="A4" s="19">
        <v>2</v>
      </c>
      <c r="B4" s="19">
        <v>373</v>
      </c>
      <c r="C4" s="19" t="s">
        <v>520</v>
      </c>
      <c r="D4" s="19" t="s">
        <v>522</v>
      </c>
      <c r="E4" s="19">
        <v>11120</v>
      </c>
      <c r="F4" s="19" t="s">
        <v>525</v>
      </c>
      <c r="G4" s="20">
        <v>100</v>
      </c>
      <c r="H4" s="21"/>
    </row>
    <row r="5" spans="1:8" ht="27" customHeight="1">
      <c r="A5" s="19">
        <v>3</v>
      </c>
      <c r="B5" s="19">
        <v>373</v>
      </c>
      <c r="C5" s="19" t="s">
        <v>520</v>
      </c>
      <c r="D5" s="19" t="s">
        <v>522</v>
      </c>
      <c r="E5" s="19">
        <v>12203</v>
      </c>
      <c r="F5" s="19" t="s">
        <v>526</v>
      </c>
      <c r="G5" s="20">
        <v>100</v>
      </c>
      <c r="H5" s="21"/>
    </row>
    <row r="6" spans="1:8" ht="27" customHeight="1">
      <c r="A6" s="19">
        <v>4</v>
      </c>
      <c r="B6" s="19">
        <v>373</v>
      </c>
      <c r="C6" s="19" t="s">
        <v>520</v>
      </c>
      <c r="D6" s="19" t="s">
        <v>522</v>
      </c>
      <c r="E6" s="19">
        <v>11876</v>
      </c>
      <c r="F6" s="19" t="s">
        <v>527</v>
      </c>
      <c r="G6" s="20">
        <v>100</v>
      </c>
      <c r="H6" s="21"/>
    </row>
  </sheetData>
  <mergeCells count="1">
    <mergeCell ref="A1:H1"/>
  </mergeCells>
  <phoneticPr fontId="2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spans="1:9" ht="33" customHeight="1">
      <c r="A1" s="115" t="s">
        <v>507</v>
      </c>
      <c r="B1" s="115"/>
      <c r="C1" s="115"/>
      <c r="D1" s="115"/>
      <c r="E1" s="115"/>
      <c r="F1" s="115"/>
      <c r="G1" s="115"/>
      <c r="H1" s="115"/>
      <c r="I1" s="116"/>
    </row>
    <row r="2" spans="1:9" ht="36" customHeight="1">
      <c r="A2" s="3" t="s">
        <v>8</v>
      </c>
      <c r="B2" s="3" t="s">
        <v>418</v>
      </c>
      <c r="C2" s="3" t="s">
        <v>508</v>
      </c>
      <c r="D2" s="4" t="s">
        <v>509</v>
      </c>
      <c r="E2" s="5" t="s">
        <v>510</v>
      </c>
      <c r="F2" s="6" t="s">
        <v>511</v>
      </c>
      <c r="G2" s="7" t="s">
        <v>512</v>
      </c>
      <c r="H2" s="8" t="s">
        <v>513</v>
      </c>
      <c r="I2" s="17" t="s">
        <v>514</v>
      </c>
    </row>
    <row r="3" spans="1:9" ht="27" customHeight="1">
      <c r="A3" s="9">
        <v>1</v>
      </c>
      <c r="B3" s="9" t="s">
        <v>515</v>
      </c>
      <c r="C3" s="9">
        <v>22</v>
      </c>
      <c r="D3" s="10">
        <v>10</v>
      </c>
      <c r="E3" s="11">
        <f t="shared" ref="E3:E10" si="0">D3/C3</f>
        <v>0.45454545454545497</v>
      </c>
      <c r="F3" s="12"/>
      <c r="G3" s="12"/>
      <c r="H3" s="13">
        <f t="shared" ref="H3:H9" si="1">(1-E3)*-4</f>
        <v>-2.1818181818181799</v>
      </c>
      <c r="I3" s="18">
        <v>90</v>
      </c>
    </row>
    <row r="4" spans="1:9" ht="27" customHeight="1">
      <c r="A4" s="9">
        <v>2</v>
      </c>
      <c r="B4" s="9" t="s">
        <v>516</v>
      </c>
      <c r="C4" s="9">
        <v>22</v>
      </c>
      <c r="D4" s="10">
        <v>4</v>
      </c>
      <c r="E4" s="11">
        <f t="shared" si="0"/>
        <v>0.18181818181818199</v>
      </c>
      <c r="F4" s="12"/>
      <c r="G4" s="12"/>
      <c r="H4" s="13">
        <f t="shared" si="1"/>
        <v>-3.2727272727272698</v>
      </c>
      <c r="I4" s="18">
        <v>90</v>
      </c>
    </row>
    <row r="5" spans="1:9" ht="27" customHeight="1">
      <c r="A5" s="9">
        <v>4</v>
      </c>
      <c r="B5" s="9" t="s">
        <v>517</v>
      </c>
      <c r="C5" s="9">
        <v>5</v>
      </c>
      <c r="D5" s="10">
        <v>3</v>
      </c>
      <c r="E5" s="11">
        <f t="shared" si="0"/>
        <v>0.6</v>
      </c>
      <c r="F5" s="12"/>
      <c r="G5" s="12">
        <v>1</v>
      </c>
      <c r="H5" s="13">
        <f t="shared" si="1"/>
        <v>-1.6</v>
      </c>
      <c r="I5" s="18">
        <v>15</v>
      </c>
    </row>
    <row r="6" spans="1:9" ht="27" customHeight="1">
      <c r="A6" s="9">
        <v>5</v>
      </c>
      <c r="B6" s="9" t="s">
        <v>26</v>
      </c>
      <c r="C6" s="9">
        <v>32</v>
      </c>
      <c r="D6" s="10">
        <v>12</v>
      </c>
      <c r="E6" s="11">
        <f t="shared" si="0"/>
        <v>0.375</v>
      </c>
      <c r="F6" s="12"/>
      <c r="G6" s="12"/>
      <c r="H6" s="13">
        <f t="shared" si="1"/>
        <v>-2.5</v>
      </c>
      <c r="I6" s="18">
        <v>90</v>
      </c>
    </row>
    <row r="7" spans="1:9" ht="27" customHeight="1">
      <c r="A7" s="9">
        <v>6</v>
      </c>
      <c r="B7" s="9" t="s">
        <v>45</v>
      </c>
      <c r="C7" s="9">
        <v>24</v>
      </c>
      <c r="D7" s="10">
        <v>15</v>
      </c>
      <c r="E7" s="11">
        <f t="shared" si="0"/>
        <v>0.625</v>
      </c>
      <c r="F7" s="12"/>
      <c r="G7" s="12">
        <v>3</v>
      </c>
      <c r="H7" s="13">
        <f t="shared" si="1"/>
        <v>-1.5</v>
      </c>
      <c r="I7" s="18">
        <v>75</v>
      </c>
    </row>
    <row r="8" spans="1:9" ht="27" customHeight="1">
      <c r="A8" s="9">
        <v>7</v>
      </c>
      <c r="B8" s="9" t="s">
        <v>518</v>
      </c>
      <c r="C8" s="9">
        <v>6</v>
      </c>
      <c r="D8" s="10">
        <v>5</v>
      </c>
      <c r="E8" s="11">
        <f t="shared" si="0"/>
        <v>0.83333333333333304</v>
      </c>
      <c r="F8" s="14"/>
      <c r="G8" s="12">
        <v>2</v>
      </c>
      <c r="H8" s="13">
        <f t="shared" si="1"/>
        <v>-0.66666666666666696</v>
      </c>
      <c r="I8" s="18">
        <v>0</v>
      </c>
    </row>
    <row r="9" spans="1:9" ht="27" customHeight="1">
      <c r="A9" s="9">
        <v>8</v>
      </c>
      <c r="B9" s="9" t="s">
        <v>28</v>
      </c>
      <c r="C9" s="9">
        <v>36</v>
      </c>
      <c r="D9" s="10">
        <v>15</v>
      </c>
      <c r="E9" s="11">
        <f t="shared" si="0"/>
        <v>0.41666666666666702</v>
      </c>
      <c r="F9" s="12"/>
      <c r="G9" s="12"/>
      <c r="H9" s="13">
        <f t="shared" si="1"/>
        <v>-2.3333333333333299</v>
      </c>
      <c r="I9" s="18">
        <v>90</v>
      </c>
    </row>
    <row r="10" spans="1:9" ht="27" customHeight="1">
      <c r="A10" s="115" t="s">
        <v>519</v>
      </c>
      <c r="B10" s="115"/>
      <c r="C10" s="15">
        <f t="shared" ref="C10:H10" si="2">SUM(C3:C9)</f>
        <v>147</v>
      </c>
      <c r="D10" s="15">
        <f t="shared" si="2"/>
        <v>64</v>
      </c>
      <c r="E10" s="5">
        <f t="shared" si="0"/>
        <v>0.43537414965986398</v>
      </c>
      <c r="F10" s="6"/>
      <c r="G10" s="7">
        <f t="shared" si="2"/>
        <v>6</v>
      </c>
      <c r="H10" s="16">
        <f t="shared" si="2"/>
        <v>-14.0545454545454</v>
      </c>
      <c r="I10" s="18">
        <f>SUM(I3:I9)</f>
        <v>450</v>
      </c>
    </row>
  </sheetData>
  <mergeCells count="2">
    <mergeCell ref="A1:I1"/>
    <mergeCell ref="A10:B10"/>
  </mergeCells>
  <phoneticPr fontId="2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2021-12-09T03:17:00Z</dcterms:created>
  <dcterms:modified xsi:type="dcterms:W3CDTF">2021-12-29T06:18:04Z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546DA00C1FF944D6B9A03892921CBC1C</vt:lpwstr>
  </property>
  <property fmtid="{D5CDD505-2E9C-101B-9397-08002B2CF9AE}" pid="3" name="KSOProductBuildVer">
    <vt:lpwstr>2052-11.1.0.11194</vt:lpwstr>
  </property>
</Properties>
</file>